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755"/>
  </bookViews>
  <sheets>
    <sheet name="MARCH 2019" sheetId="9" r:id="rId1"/>
  </sheets>
  <definedNames>
    <definedName name="_xlnm.Print_Area" localSheetId="0">'MARCH 2019'!$A$1:$W$107</definedName>
  </definedNames>
  <calcPr calcId="162913"/>
</workbook>
</file>

<file path=xl/calcChain.xml><?xml version="1.0" encoding="utf-8"?>
<calcChain xmlns="http://schemas.openxmlformats.org/spreadsheetml/2006/main">
  <c r="N63" i="9" l="1"/>
  <c r="S32" i="9"/>
  <c r="R32" i="9"/>
  <c r="Q32" i="9"/>
  <c r="S5" i="9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T15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64" i="9"/>
  <c r="T64" i="9"/>
  <c r="S27" i="9"/>
  <c r="T27" i="9"/>
  <c r="S28" i="9"/>
  <c r="T28" i="9"/>
  <c r="S29" i="9"/>
  <c r="T29" i="9"/>
  <c r="S30" i="9"/>
  <c r="T30" i="9"/>
  <c r="S31" i="9"/>
  <c r="T31" i="9"/>
  <c r="S33" i="9"/>
  <c r="T33" i="9"/>
  <c r="S34" i="9"/>
  <c r="T34" i="9"/>
  <c r="S35" i="9"/>
  <c r="T35" i="9"/>
  <c r="T36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T46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5" i="9"/>
  <c r="T65" i="9"/>
  <c r="T66" i="9"/>
  <c r="S68" i="9"/>
  <c r="T68" i="9"/>
  <c r="S69" i="9"/>
  <c r="T69" i="9"/>
  <c r="S70" i="9"/>
  <c r="T70" i="9"/>
  <c r="T71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T93" i="9"/>
  <c r="S95" i="9"/>
  <c r="T95" i="9"/>
  <c r="S96" i="9"/>
  <c r="T96" i="9"/>
  <c r="S97" i="9"/>
  <c r="T97" i="9"/>
  <c r="S98" i="9"/>
  <c r="T98" i="9"/>
  <c r="S99" i="9"/>
  <c r="T99" i="9"/>
  <c r="T100" i="9"/>
  <c r="T4" i="9"/>
  <c r="S4" i="9"/>
  <c r="R5" i="9"/>
  <c r="R6" i="9"/>
  <c r="R7" i="9"/>
  <c r="R8" i="9"/>
  <c r="R9" i="9"/>
  <c r="R10" i="9"/>
  <c r="R11" i="9"/>
  <c r="R12" i="9"/>
  <c r="R13" i="9"/>
  <c r="R14" i="9"/>
  <c r="R17" i="9"/>
  <c r="R18" i="9"/>
  <c r="R19" i="9"/>
  <c r="R20" i="9"/>
  <c r="R21" i="9"/>
  <c r="R22" i="9"/>
  <c r="R23" i="9"/>
  <c r="R24" i="9"/>
  <c r="R25" i="9"/>
  <c r="R26" i="9"/>
  <c r="R64" i="9"/>
  <c r="R27" i="9"/>
  <c r="R28" i="9"/>
  <c r="R29" i="9"/>
  <c r="R30" i="9"/>
  <c r="R31" i="9"/>
  <c r="R33" i="9"/>
  <c r="R34" i="9"/>
  <c r="R35" i="9"/>
  <c r="R38" i="9"/>
  <c r="R39" i="9"/>
  <c r="R40" i="9"/>
  <c r="R41" i="9"/>
  <c r="R42" i="9"/>
  <c r="R43" i="9"/>
  <c r="R44" i="9"/>
  <c r="R45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5" i="9"/>
  <c r="R68" i="9"/>
  <c r="R69" i="9"/>
  <c r="R70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5" i="9"/>
  <c r="R96" i="9"/>
  <c r="R97" i="9"/>
  <c r="R98" i="9"/>
  <c r="R99" i="9"/>
  <c r="R4" i="9"/>
  <c r="L101" i="9"/>
  <c r="R101" i="9" s="1"/>
  <c r="K101" i="9"/>
  <c r="O100" i="9"/>
  <c r="S100" i="9"/>
  <c r="R100" i="9"/>
  <c r="O46" i="9"/>
  <c r="P43" i="9"/>
  <c r="Q34" i="9"/>
  <c r="Q35" i="9"/>
  <c r="Q42" i="9"/>
  <c r="Q43" i="9"/>
  <c r="P38" i="9"/>
  <c r="S46" i="9"/>
  <c r="R46" i="9"/>
  <c r="O66" i="9"/>
  <c r="O36" i="9"/>
  <c r="P32" i="9"/>
  <c r="R66" i="9"/>
  <c r="S66" i="9"/>
  <c r="S36" i="9"/>
  <c r="R36" i="9"/>
  <c r="P59" i="9"/>
  <c r="P58" i="9"/>
  <c r="O71" i="9"/>
  <c r="P52" i="9"/>
  <c r="Q20" i="9"/>
  <c r="Q21" i="9"/>
  <c r="Q22" i="9"/>
  <c r="Q23" i="9"/>
  <c r="Q24" i="9"/>
  <c r="Q25" i="9"/>
  <c r="Q26" i="9"/>
  <c r="Q64" i="9"/>
  <c r="Q27" i="9"/>
  <c r="P68" i="9"/>
  <c r="S71" i="9"/>
  <c r="R71" i="9"/>
  <c r="Q60" i="9"/>
  <c r="P60" i="9"/>
  <c r="Q13" i="9"/>
  <c r="Q62" i="9"/>
  <c r="Q98" i="9"/>
  <c r="P98" i="9"/>
  <c r="Q88" i="9"/>
  <c r="Q76" i="9"/>
  <c r="Q9" i="9"/>
  <c r="Q74" i="9"/>
  <c r="Q90" i="9"/>
  <c r="Q30" i="9"/>
  <c r="Q89" i="9"/>
  <c r="Q61" i="9"/>
  <c r="Q85" i="9"/>
  <c r="Q31" i="9"/>
  <c r="Q87" i="9"/>
  <c r="O93" i="9"/>
  <c r="P88" i="9" s="1"/>
  <c r="R93" i="9"/>
  <c r="S93" i="9"/>
  <c r="P89" i="9"/>
  <c r="P90" i="9"/>
  <c r="P87" i="9"/>
  <c r="P78" i="9"/>
  <c r="P80" i="9"/>
  <c r="P91" i="9"/>
  <c r="P73" i="9"/>
  <c r="P75" i="9"/>
  <c r="P79" i="9"/>
  <c r="P81" i="9"/>
  <c r="P92" i="9"/>
  <c r="Q92" i="9"/>
  <c r="Q91" i="9"/>
  <c r="Q63" i="9"/>
  <c r="Q33" i="9"/>
  <c r="Q55" i="9"/>
  <c r="Q45" i="9"/>
  <c r="X101" i="9"/>
  <c r="W101" i="9"/>
  <c r="V101" i="9"/>
  <c r="U101" i="9"/>
  <c r="N101" i="9"/>
  <c r="M101" i="9"/>
  <c r="J101" i="9"/>
  <c r="I101" i="9"/>
  <c r="H101" i="9"/>
  <c r="G101" i="9"/>
  <c r="F101" i="9"/>
  <c r="E101" i="9"/>
  <c r="D101" i="9"/>
  <c r="O15" i="9"/>
  <c r="S15" i="9"/>
  <c r="R15" i="9"/>
  <c r="P13" i="9"/>
  <c r="P9" i="9"/>
  <c r="P20" i="9"/>
  <c r="P22" i="9"/>
  <c r="P24" i="9"/>
  <c r="P26" i="9"/>
  <c r="P27" i="9"/>
  <c r="P21" i="9"/>
  <c r="P23" i="9"/>
  <c r="P25" i="9"/>
  <c r="P64" i="9"/>
  <c r="P35" i="9"/>
  <c r="P61" i="9"/>
  <c r="P62" i="9"/>
  <c r="P31" i="9"/>
  <c r="P30" i="9"/>
  <c r="P28" i="9"/>
  <c r="P29" i="9"/>
  <c r="P34" i="9"/>
  <c r="P33" i="9"/>
  <c r="P63" i="9"/>
  <c r="P65" i="9"/>
  <c r="Q65" i="9"/>
  <c r="Q59" i="9"/>
  <c r="Q58" i="9"/>
  <c r="Q29" i="9"/>
  <c r="Q28" i="9"/>
  <c r="Q14" i="9"/>
  <c r="Q12" i="9"/>
  <c r="Q56" i="9"/>
  <c r="Q73" i="9"/>
  <c r="Q4" i="9"/>
  <c r="Q44" i="9"/>
  <c r="Q50" i="9"/>
  <c r="Q78" i="9"/>
  <c r="Q39" i="9"/>
  <c r="Q75" i="9"/>
  <c r="Q11" i="9"/>
  <c r="Q86" i="9"/>
  <c r="Q7" i="9"/>
  <c r="Q5" i="9"/>
  <c r="Q40" i="9"/>
  <c r="Q80" i="9"/>
  <c r="Q81" i="9"/>
  <c r="Q84" i="9"/>
  <c r="Q97" i="9"/>
  <c r="Q99" i="9"/>
  <c r="Q17" i="9"/>
  <c r="Q82" i="9"/>
  <c r="Q69" i="9"/>
  <c r="Q68" i="9"/>
  <c r="Q70" i="9"/>
  <c r="Q48" i="9"/>
  <c r="Q83" i="9"/>
  <c r="Q95" i="9"/>
  <c r="Q77" i="9"/>
  <c r="Q41" i="9"/>
  <c r="Q79" i="9"/>
  <c r="Q93" i="9"/>
  <c r="Q96" i="9"/>
  <c r="Q54" i="9"/>
  <c r="Q49" i="9"/>
  <c r="Q8" i="9"/>
  <c r="Q18" i="9"/>
  <c r="Q52" i="9"/>
  <c r="Q19" i="9"/>
  <c r="Q6" i="9"/>
  <c r="Q53" i="9"/>
  <c r="Q38" i="9"/>
  <c r="Q51" i="9"/>
  <c r="Q57" i="9"/>
  <c r="Q10" i="9"/>
  <c r="P70" i="9"/>
  <c r="P14" i="9"/>
  <c r="P12" i="9"/>
  <c r="P18" i="9"/>
  <c r="P19" i="9"/>
  <c r="Q36" i="9"/>
  <c r="P17" i="9"/>
  <c r="P4" i="9"/>
  <c r="P6" i="9"/>
  <c r="Q15" i="9"/>
  <c r="P10" i="9"/>
  <c r="P5" i="9"/>
  <c r="P11" i="9"/>
  <c r="P8" i="9"/>
  <c r="P7" i="9"/>
  <c r="Q71" i="9"/>
  <c r="P69" i="9"/>
  <c r="P56" i="9"/>
  <c r="P54" i="9"/>
  <c r="P48" i="9"/>
  <c r="P53" i="9"/>
  <c r="P51" i="9"/>
  <c r="P55" i="9"/>
  <c r="P49" i="9"/>
  <c r="P50" i="9"/>
  <c r="P57" i="9"/>
  <c r="Q66" i="9"/>
  <c r="Q46" i="9"/>
  <c r="P45" i="9"/>
  <c r="P42" i="9"/>
  <c r="P41" i="9"/>
  <c r="P40" i="9"/>
  <c r="P44" i="9"/>
  <c r="P39" i="9"/>
  <c r="P97" i="9"/>
  <c r="P99" i="9"/>
  <c r="P96" i="9"/>
  <c r="P95" i="9"/>
  <c r="Q100" i="9"/>
  <c r="O101" i="9"/>
  <c r="P93" i="9" s="1"/>
  <c r="P15" i="9"/>
  <c r="Q101" i="9"/>
  <c r="P100" i="9"/>
  <c r="P66" i="9"/>
  <c r="P71" i="9"/>
  <c r="P36" i="9"/>
  <c r="P83" i="9" l="1"/>
  <c r="P82" i="9"/>
  <c r="P85" i="9"/>
  <c r="P46" i="9"/>
  <c r="P77" i="9"/>
  <c r="P74" i="9"/>
  <c r="P76" i="9"/>
  <c r="S101" i="9"/>
  <c r="P86" i="9"/>
  <c r="P84" i="9"/>
  <c r="T101" i="9"/>
</calcChain>
</file>

<file path=xl/sharedStrings.xml><?xml version="1.0" encoding="utf-8"?>
<sst xmlns="http://schemas.openxmlformats.org/spreadsheetml/2006/main" count="212" uniqueCount="151">
  <si>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</si>
  <si>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</si>
  <si>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</si>
  <si>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</si>
  <si>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</si>
  <si>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</si>
  <si>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</si>
  <si>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</si>
  <si>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</si>
  <si>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</si>
  <si>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</si>
  <si>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</si>
  <si>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</si>
  <si>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</si>
  <si>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</si>
  <si>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</si>
  <si>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</si>
  <si>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</si>
  <si>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</si>
  <si>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</si>
  <si>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</si>
  <si>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</si>
  <si>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</si>
  <si>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</si>
  <si>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</si>
  <si>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</si>
  <si>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</si>
  <si>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</si>
  <si>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</si>
  <si>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</si>
  <si>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</si>
  <si>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</si>
  <si>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</si>
  <si>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</si>
  <si>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</si>
  <si>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</si>
  <si>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</si>
  <si>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</si>
  <si>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</si>
  <si>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</si>
  <si>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</si>
  <si>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</si>
  <si>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FBN Heritage Fund</t>
  </si>
  <si>
    <t>Afrinvest Equity Fund</t>
  </si>
  <si>
    <t>Alternative Cap. Partners Ltd</t>
  </si>
  <si>
    <t>ACAP Canary Growth Fund</t>
  </si>
  <si>
    <t>Coral Growth Fund</t>
  </si>
  <si>
    <t>Vetiva Fund Managers</t>
  </si>
  <si>
    <t>DV Balanced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</si>
  <si>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</si>
  <si>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</si>
  <si>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</si>
  <si>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</si>
  <si>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</si>
  <si>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</si>
  <si>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</si>
  <si>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</si>
  <si>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</si>
  <si>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</si>
  <si>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</si>
  <si>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</si>
  <si>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</si>
  <si>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</si>
  <si>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</si>
  <si>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</si>
  <si>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</si>
  <si>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</si>
  <si>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</si>
  <si>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</si>
  <si>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</si>
  <si>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</si>
  <si>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</si>
  <si>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</si>
  <si>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</si>
  <si>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</si>
  <si>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</si>
  <si>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</si>
  <si>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</si>
  <si>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</si>
  <si>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</si>
  <si>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</si>
  <si>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</si>
  <si>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</si>
  <si>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</si>
  <si>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</si>
  <si>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</si>
  <si>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</si>
  <si>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</si>
  <si>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</si>
  <si>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</si>
  <si>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</si>
  <si>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</si>
  <si>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</si>
  <si>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</si>
  <si>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</si>
  <si>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</si>
  <si>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</si>
  <si>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</si>
  <si>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</si>
  <si>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</si>
  <si>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</si>
  <si>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</si>
  <si>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</si>
  <si>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</si>
  <si>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</si>
  <si>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</si>
  <si>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</si>
  <si>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</si>
  <si>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</si>
  <si>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</si>
  <si>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</si>
  <si>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</si>
  <si>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</si>
  <si>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</si>
  <si>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</si>
  <si>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</si>
  <si>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</si>
  <si>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</si>
  <si>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</si>
  <si>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</si>
  <si>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</si>
  <si>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</si>
  <si>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</si>
  <si>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</si>
  <si>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</si>
  <si>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</si>
  <si>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</si>
  <si>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</si>
  <si>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</si>
  <si>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</si>
  <si>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</si>
  <si>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</si>
  <si>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</si>
  <si>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</si>
  <si>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</si>
  <si>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</si>
  <si>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</si>
  <si>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</si>
  <si>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</si>
  <si>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</si>
  <si>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</si>
  <si>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</si>
  <si>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</si>
  <si>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</si>
  <si>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</si>
  <si>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SCHEDULE OF REGISTERED UNIT TRUST SCHEMES AS AT 31ST MARCH, 2019</t>
  </si>
  <si>
    <t xml:space="preserve">coral </t>
  </si>
  <si>
    <t>Legacy Money Market Fund</t>
  </si>
  <si>
    <t>AIICO Money Market Fund</t>
  </si>
  <si>
    <t>35a</t>
  </si>
  <si>
    <t>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</si>
</sst>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right"/>
    </xf>
    <xf numFmtId="43" fontId="3" fillId="3" borderId="1" xfId="1" applyFont="1" applyFill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3" borderId="1" xfId="1" applyFont="1" applyFill="1" applyBorder="1"/>
    <xf numFmtId="166" fontId="4" fillId="0" borderId="1" xfId="1" applyNumberFormat="1" applyFont="1" applyBorder="1"/>
    <xf numFmtId="43" fontId="3" fillId="5" borderId="1" xfId="1" applyFont="1" applyFill="1" applyBorder="1"/>
    <xf numFmtId="43" fontId="3" fillId="0" borderId="1" xfId="1" applyFont="1" applyBorder="1"/>
    <xf numFmtId="165" fontId="3" fillId="0" borderId="2" xfId="1" applyNumberFormat="1" applyFont="1" applyBorder="1" applyAlignment="1">
      <alignment horizontal="center"/>
    </xf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3" fillId="3" borderId="1" xfId="0" applyFont="1" applyFill="1" applyBorder="1" applyAlignment="1">
      <alignment horizontal="left" vertical="top" wrapText="1"/>
    </xf>
    <xf numFmtId="43" fontId="4" fillId="0" borderId="1" xfId="1" applyFont="1" applyFill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4" xfId="1" applyFont="1" applyFill="1" applyBorder="1" applyAlignment="1">
      <alignment wrapText="1"/>
    </xf>
    <xf numFmtId="43" fontId="5" fillId="6" borderId="4" xfId="1" applyFont="1" applyFill="1" applyBorder="1" applyAlignment="1">
      <alignment horizontal="right"/>
    </xf>
    <xf numFmtId="43" fontId="3" fillId="6" borderId="4" xfId="1" applyFont="1" applyFill="1" applyBorder="1"/>
    <xf numFmtId="43" fontId="3" fillId="5" borderId="4" xfId="1" applyFont="1" applyFill="1" applyBorder="1"/>
    <xf numFmtId="10" fontId="3" fillId="7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3" fillId="0" borderId="2" xfId="1" applyNumberFormat="1" applyFont="1" applyBorder="1" applyAlignment="1">
      <alignment horizontal="center" wrapText="1"/>
    </xf>
    <xf numFmtId="165" fontId="3" fillId="3" borderId="2" xfId="1" applyNumberFormat="1" applyFont="1" applyFill="1" applyBorder="1" applyAlignment="1">
      <alignment horizontal="center" wrapText="1"/>
    </xf>
    <xf numFmtId="165" fontId="3" fillId="3" borderId="2" xfId="1" applyNumberFormat="1" applyFont="1" applyFill="1" applyBorder="1"/>
    <xf numFmtId="165" fontId="4" fillId="0" borderId="2" xfId="1" applyNumberFormat="1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4" fillId="0" borderId="0" xfId="0" applyFont="1" applyBorder="1"/>
    <xf numFmtId="43" fontId="7" fillId="0" borderId="1" xfId="1" applyFont="1" applyBorder="1"/>
    <xf numFmtId="43" fontId="7" fillId="0" borderId="1" xfId="1" applyFont="1" applyBorder="1" applyAlignment="1">
      <alignment vertical="center"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0" xfId="0" applyBorder="1"/>
    <xf numFmtId="43" fontId="4" fillId="0" borderId="3" xfId="1" applyFont="1" applyBorder="1"/>
    <xf numFmtId="43" fontId="4" fillId="3" borderId="3" xfId="1" applyFont="1" applyFill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43" fontId="4" fillId="0" borderId="3" xfId="1" applyFont="1" applyBorder="1" applyAlignment="1">
      <alignment wrapText="1"/>
    </xf>
    <xf numFmtId="43" fontId="3" fillId="6" borderId="8" xfId="1" applyFont="1" applyFill="1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10" fontId="17" fillId="7" borderId="1" xfId="2" applyNumberFormat="1" applyFont="1" applyFill="1" applyBorder="1"/>
    <xf numFmtId="10" fontId="16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2" fillId="0" borderId="1" xfId="1" applyFont="1" applyBorder="1" applyAlignment="1">
      <alignment wrapText="1"/>
    </xf>
    <xf numFmtId="43" fontId="4" fillId="0" borderId="1" xfId="1" applyFont="1" applyBorder="1" applyAlignment="1">
      <alignment vertical="center" wrapText="1"/>
    </xf>
    <xf numFmtId="165" fontId="2" fillId="0" borderId="2" xfId="1" applyNumberFormat="1" applyFont="1" applyBorder="1" applyAlignment="1">
      <alignment horizontal="center" wrapText="1"/>
    </xf>
    <xf numFmtId="165" fontId="4" fillId="0" borderId="2" xfId="1" applyNumberFormat="1" applyFont="1" applyBorder="1" applyAlignment="1">
      <alignment horizontal="right" wrapText="1"/>
    </xf>
    <xf numFmtId="0" fontId="19" fillId="3" borderId="1" xfId="0" applyFont="1" applyFill="1" applyBorder="1" applyAlignment="1">
      <alignment vertical="top" wrapText="1"/>
    </xf>
    <xf numFmtId="0" fontId="20" fillId="0" borderId="1" xfId="0" applyFont="1" applyBorder="1"/>
    <xf numFmtId="165" fontId="3" fillId="3" borderId="1" xfId="1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vertical="top" wrapText="1"/>
    </xf>
    <xf numFmtId="4" fontId="20" fillId="0" borderId="1" xfId="0" applyNumberFormat="1" applyFont="1" applyBorder="1"/>
    <xf numFmtId="0" fontId="19" fillId="3" borderId="3" xfId="0" applyFont="1" applyFill="1" applyBorder="1" applyAlignment="1">
      <alignment vertical="top" wrapText="1"/>
    </xf>
    <xf numFmtId="4" fontId="4" fillId="0" borderId="3" xfId="0" applyNumberFormat="1" applyFont="1" applyBorder="1"/>
    <xf numFmtId="165" fontId="4" fillId="0" borderId="3" xfId="1" applyNumberFormat="1" applyFont="1" applyBorder="1"/>
    <xf numFmtId="0" fontId="13" fillId="3" borderId="3" xfId="0" applyFont="1" applyFill="1" applyBorder="1" applyAlignment="1">
      <alignment vertical="top" wrapText="1"/>
    </xf>
    <xf numFmtId="165" fontId="4" fillId="0" borderId="3" xfId="0" applyNumberFormat="1" applyFont="1" applyBorder="1"/>
    <xf numFmtId="3" fontId="4" fillId="0" borderId="3" xfId="0" applyNumberFormat="1" applyFont="1" applyBorder="1"/>
    <xf numFmtId="43" fontId="4" fillId="4" borderId="4" xfId="1" applyFont="1" applyFill="1" applyBorder="1" applyAlignment="1">
      <alignment horizontal="right" vertical="center"/>
    </xf>
    <xf numFmtId="43" fontId="13" fillId="3" borderId="1" xfId="1" applyFont="1" applyFill="1" applyBorder="1" applyAlignment="1">
      <alignment wrapText="1"/>
    </xf>
    <xf numFmtId="0" fontId="18" fillId="4" borderId="1" xfId="0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top" wrapText="1"/>
    </xf>
    <xf numFmtId="43" fontId="3" fillId="3" borderId="3" xfId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topLeftCell="I1" zoomScaleNormal="100" workbookViewId="0">
      <pane ySplit="2" topLeftCell="A3" activePane="bottomLeft" state="frozen"/>
      <selection pane="bottomLeft" activeCell="S6" sqref="S6"/>
    </sheetView>
  </sheetViews>
  <sheetFormatPr defaultColWidth="8.85546875" defaultRowHeight="15" x14ac:dyDescent="0.25"/>
  <cols>
    <col min="1" max="1" width="6.5703125" customWidth="1"/>
    <col min="2" max="2" width="41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4" width="18.140625" customWidth="1"/>
    <col min="15" max="15" width="20.140625" customWidth="1"/>
    <col min="16" max="16" width="8.7109375" customWidth="1"/>
    <col min="17" max="17" width="11" customWidth="1"/>
    <col min="18" max="18" width="11.7109375" customWidth="1"/>
    <col min="19" max="19" width="12.42578125" customWidth="1"/>
    <col min="20" max="20" width="11" customWidth="1"/>
    <col min="21" max="21" width="14.42578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6" ht="33.75" x14ac:dyDescent="0.5">
      <c r="A1" s="99" t="s">
        <v>145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1"/>
    </row>
    <row r="2" spans="1:26" ht="54" customHeight="1" x14ac:dyDescent="0.25">
      <c r="A2" s="96" t="s">
        <v>57</v>
      </c>
      <c r="B2" s="95" t="s">
        <v>134</v>
      </c>
      <c r="C2" s="95" t="s">
        <v>135</v>
      </c>
      <c r="D2" s="95" t="s">
        <v>60</v>
      </c>
      <c r="E2" s="95" t="s">
        <v>86</v>
      </c>
      <c r="F2" s="95" t="s">
        <v>64</v>
      </c>
      <c r="G2" s="95" t="s">
        <v>61</v>
      </c>
      <c r="H2" s="95" t="s">
        <v>62</v>
      </c>
      <c r="I2" s="95" t="s">
        <v>63</v>
      </c>
      <c r="J2" s="95" t="s">
        <v>59</v>
      </c>
      <c r="K2" s="95" t="s">
        <v>70</v>
      </c>
      <c r="L2" s="95" t="s">
        <v>144</v>
      </c>
      <c r="M2" s="95" t="s">
        <v>143</v>
      </c>
      <c r="N2" s="95" t="s">
        <v>58</v>
      </c>
      <c r="O2" s="95" t="s">
        <v>139</v>
      </c>
      <c r="P2" s="95" t="s">
        <v>72</v>
      </c>
      <c r="Q2" s="95" t="s">
        <v>71</v>
      </c>
      <c r="R2" s="95" t="s">
        <v>132</v>
      </c>
      <c r="S2" s="95" t="s">
        <v>133</v>
      </c>
      <c r="T2" s="95" t="s">
        <v>140</v>
      </c>
      <c r="U2" s="95" t="s">
        <v>141</v>
      </c>
      <c r="V2" s="95" t="s">
        <v>142</v>
      </c>
      <c r="W2" s="95" t="s">
        <v>137</v>
      </c>
      <c r="X2" s="97" t="s">
        <v>136</v>
      </c>
      <c r="Y2" s="56"/>
    </row>
    <row r="3" spans="1:26" ht="18" customHeight="1" x14ac:dyDescent="0.3">
      <c r="A3" s="43"/>
      <c r="B3" s="82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7"/>
    </row>
    <row r="4" spans="1:26" ht="15.75" x14ac:dyDescent="0.3">
      <c r="A4" s="45">
        <v>1</v>
      </c>
      <c r="B4" s="6" t="s">
        <v>1</v>
      </c>
      <c r="C4" s="46" t="s">
        <v>127</v>
      </c>
      <c r="D4" s="1">
        <v>3835869242.0500002</v>
      </c>
      <c r="E4" s="1"/>
      <c r="F4" s="1">
        <v>1337803844.1099999</v>
      </c>
      <c r="G4" s="1">
        <v>382273632.79000002</v>
      </c>
      <c r="H4" s="1"/>
      <c r="I4" s="1"/>
      <c r="J4" s="36">
        <v>5560887718.9499998</v>
      </c>
      <c r="K4" s="36">
        <v>22459798.25</v>
      </c>
      <c r="L4" s="76">
        <v>-75458887.459999993</v>
      </c>
      <c r="M4" s="36">
        <v>5618080916.3599997</v>
      </c>
      <c r="N4" s="36">
        <v>79501241.689999998</v>
      </c>
      <c r="O4" s="3">
        <v>5538579674.6700001</v>
      </c>
      <c r="P4" s="16">
        <f t="shared" ref="P4:P13" si="0">(O4/$O$15)</f>
        <v>0.46634840790434579</v>
      </c>
      <c r="Q4" s="21">
        <f t="shared" ref="Q4:Q15" si="1">(K4/O4)</f>
        <v>4.0551548536382123E-3</v>
      </c>
      <c r="R4" s="21">
        <f>L4/O4</f>
        <v>-1.3624230740076152E-2</v>
      </c>
      <c r="S4" s="67">
        <f>O4/X4</f>
        <v>8558.8540116170971</v>
      </c>
      <c r="T4" s="67">
        <f>L4/X4</f>
        <v>-116.60780192489774</v>
      </c>
      <c r="U4" s="1">
        <v>8498.1</v>
      </c>
      <c r="V4" s="1">
        <v>8601.83</v>
      </c>
      <c r="W4" s="71">
        <v>17404</v>
      </c>
      <c r="X4" s="88">
        <v>647116.97</v>
      </c>
      <c r="Y4" s="40"/>
    </row>
    <row r="5" spans="1:26" ht="16.5" x14ac:dyDescent="0.3">
      <c r="A5" s="45">
        <v>2</v>
      </c>
      <c r="B5" s="1" t="s">
        <v>2</v>
      </c>
      <c r="C5" s="46" t="s">
        <v>3</v>
      </c>
      <c r="D5" s="1">
        <v>421988536.44999999</v>
      </c>
      <c r="E5" s="1"/>
      <c r="F5" s="1">
        <v>188787382.72999999</v>
      </c>
      <c r="G5" s="1"/>
      <c r="H5" s="1"/>
      <c r="I5" s="1"/>
      <c r="J5" s="1">
        <v>636429409.21000004</v>
      </c>
      <c r="K5" s="1">
        <v>9691960.9700000007</v>
      </c>
      <c r="L5" s="75">
        <v>7739393.0599999996</v>
      </c>
      <c r="M5" s="1">
        <v>636429409.21000004</v>
      </c>
      <c r="N5" s="1">
        <v>9611960.9700000007</v>
      </c>
      <c r="O5" s="3">
        <v>626817448.24000001</v>
      </c>
      <c r="P5" s="16">
        <f t="shared" si="0"/>
        <v>5.2778029062262324E-2</v>
      </c>
      <c r="Q5" s="21">
        <f t="shared" si="1"/>
        <v>1.5462174828115313E-2</v>
      </c>
      <c r="R5" s="21">
        <f t="shared" ref="R5:R69" si="2">L5/O5</f>
        <v>1.2347124480550021E-2</v>
      </c>
      <c r="S5" s="67">
        <f t="shared" ref="S5:S69" si="3">O5/X5</f>
        <v>1.2036490833050224</v>
      </c>
      <c r="T5" s="67">
        <f t="shared" ref="T5:T69" si="4">L5/X5</f>
        <v>1.4861605062467033E-2</v>
      </c>
      <c r="U5" s="1">
        <v>1.2</v>
      </c>
      <c r="V5" s="83">
        <v>1.22</v>
      </c>
      <c r="W5" s="71">
        <v>3816</v>
      </c>
      <c r="X5" s="57">
        <v>520764280</v>
      </c>
      <c r="Y5" s="40"/>
    </row>
    <row r="6" spans="1:26" ht="15.75" x14ac:dyDescent="0.3">
      <c r="A6" s="45">
        <v>3</v>
      </c>
      <c r="B6" s="4" t="s">
        <v>4</v>
      </c>
      <c r="C6" s="46" t="s">
        <v>5</v>
      </c>
      <c r="D6" s="36">
        <v>35354005.770000003</v>
      </c>
      <c r="E6" s="36"/>
      <c r="F6" s="36">
        <v>220662027.83000001</v>
      </c>
      <c r="G6" s="1"/>
      <c r="H6" s="1"/>
      <c r="I6" s="1"/>
      <c r="J6" s="1">
        <v>256016033.59999999</v>
      </c>
      <c r="K6" s="36">
        <v>585785.41</v>
      </c>
      <c r="L6" s="76">
        <v>4505512.07</v>
      </c>
      <c r="M6" s="36">
        <v>262869312.44999999</v>
      </c>
      <c r="N6" s="36">
        <v>14125949.07</v>
      </c>
      <c r="O6" s="3">
        <v>248743363.38</v>
      </c>
      <c r="P6" s="16">
        <f t="shared" si="0"/>
        <v>2.0944191165029456E-2</v>
      </c>
      <c r="Q6" s="21">
        <f t="shared" si="1"/>
        <v>2.3549790516626088E-3</v>
      </c>
      <c r="R6" s="21">
        <f t="shared" si="2"/>
        <v>1.8113094591862635E-2</v>
      </c>
      <c r="S6" s="67">
        <f t="shared" si="3"/>
        <v>126.70346898139918</v>
      </c>
      <c r="T6" s="67">
        <f t="shared" si="4"/>
        <v>2.2949919187772165</v>
      </c>
      <c r="U6" s="41">
        <v>126.7</v>
      </c>
      <c r="V6" s="39">
        <v>127.8</v>
      </c>
      <c r="W6" s="72">
        <v>786</v>
      </c>
      <c r="X6" s="57">
        <v>1963193</v>
      </c>
      <c r="Y6" s="40"/>
    </row>
    <row r="7" spans="1:26" ht="15.75" x14ac:dyDescent="0.3">
      <c r="A7" s="45">
        <v>4</v>
      </c>
      <c r="B7" s="6" t="s">
        <v>6</v>
      </c>
      <c r="C7" s="46" t="s">
        <v>7</v>
      </c>
      <c r="D7" s="1">
        <v>79831846.299999997</v>
      </c>
      <c r="E7" s="1"/>
      <c r="F7" s="1">
        <v>122789610.39</v>
      </c>
      <c r="G7" s="1">
        <v>26001714.649999999</v>
      </c>
      <c r="H7" s="1"/>
      <c r="I7" s="1"/>
      <c r="J7" s="1">
        <v>232154415.55000001</v>
      </c>
      <c r="K7" s="1">
        <v>465592.23</v>
      </c>
      <c r="L7" s="75">
        <v>2151824.61</v>
      </c>
      <c r="M7" s="1">
        <v>232154415.55000001</v>
      </c>
      <c r="N7" s="1">
        <v>2451211.5299999998</v>
      </c>
      <c r="O7" s="3">
        <v>229703204.03</v>
      </c>
      <c r="P7" s="16">
        <f t="shared" si="0"/>
        <v>1.934100975017573E-2</v>
      </c>
      <c r="Q7" s="21">
        <f t="shared" si="1"/>
        <v>2.0269296284573901E-3</v>
      </c>
      <c r="R7" s="21">
        <f t="shared" si="2"/>
        <v>9.3678476061612292E-3</v>
      </c>
      <c r="S7" s="67">
        <f t="shared" si="3"/>
        <v>12.146557248881761</v>
      </c>
      <c r="T7" s="67">
        <f t="shared" si="4"/>
        <v>0.11378709724703732</v>
      </c>
      <c r="U7" s="1">
        <v>12.09</v>
      </c>
      <c r="V7" s="1">
        <v>12.19</v>
      </c>
      <c r="W7" s="71">
        <v>8864</v>
      </c>
      <c r="X7" s="57">
        <v>18910972</v>
      </c>
      <c r="Y7" s="40"/>
    </row>
    <row r="8" spans="1:26" ht="15.75" x14ac:dyDescent="0.3">
      <c r="A8" s="45">
        <v>5</v>
      </c>
      <c r="B8" s="6" t="s">
        <v>8</v>
      </c>
      <c r="C8" s="46" t="s">
        <v>120</v>
      </c>
      <c r="D8" s="1">
        <v>633709740</v>
      </c>
      <c r="E8" s="1"/>
      <c r="F8" s="1">
        <v>1602432</v>
      </c>
      <c r="G8" s="1"/>
      <c r="H8" s="1"/>
      <c r="I8" s="1"/>
      <c r="J8" s="1">
        <v>635312171</v>
      </c>
      <c r="K8" s="1">
        <v>2209743</v>
      </c>
      <c r="L8" s="75">
        <v>-69685171</v>
      </c>
      <c r="M8" s="1">
        <v>1078791870</v>
      </c>
      <c r="N8" s="1">
        <v>88353498.140000001</v>
      </c>
      <c r="O8" s="3">
        <v>990438372</v>
      </c>
      <c r="P8" s="16">
        <f t="shared" si="0"/>
        <v>8.3394910796709354E-2</v>
      </c>
      <c r="Q8" s="21">
        <f t="shared" si="1"/>
        <v>2.2310757160365754E-3</v>
      </c>
      <c r="R8" s="21">
        <f t="shared" si="2"/>
        <v>-7.0357907134882297E-2</v>
      </c>
      <c r="S8" s="67">
        <f t="shared" si="3"/>
        <v>0.66720455614614482</v>
      </c>
      <c r="T8" s="67">
        <f t="shared" si="4"/>
        <v>-4.6943116201300816E-2</v>
      </c>
      <c r="U8" s="12">
        <v>0.69259999999999999</v>
      </c>
      <c r="V8" s="12">
        <v>0.70609999999999995</v>
      </c>
      <c r="W8" s="71">
        <v>4516</v>
      </c>
      <c r="X8" s="57">
        <v>1484459845</v>
      </c>
      <c r="Y8" s="40"/>
    </row>
    <row r="9" spans="1:26" ht="15.75" x14ac:dyDescent="0.3">
      <c r="A9" s="45">
        <v>6</v>
      </c>
      <c r="B9" s="39" t="s">
        <v>66</v>
      </c>
      <c r="C9" s="46" t="s">
        <v>9</v>
      </c>
      <c r="D9" s="1">
        <v>2316725807.0500002</v>
      </c>
      <c r="E9" s="1"/>
      <c r="F9" s="1">
        <v>221921744.22999999</v>
      </c>
      <c r="G9" s="1">
        <v>94937064.790000007</v>
      </c>
      <c r="H9" s="1"/>
      <c r="I9" s="1"/>
      <c r="J9" s="1">
        <v>2633584616.0799999</v>
      </c>
      <c r="K9" s="1">
        <v>7879667.0099999998</v>
      </c>
      <c r="L9" s="75">
        <v>-5125090.9000000004</v>
      </c>
      <c r="M9" s="1">
        <v>2830928851</v>
      </c>
      <c r="N9" s="1">
        <v>34166139</v>
      </c>
      <c r="O9" s="3">
        <v>2796762712</v>
      </c>
      <c r="P9" s="16">
        <f>(O9/$O$15)</f>
        <v>0.23548741999547945</v>
      </c>
      <c r="Q9" s="21">
        <f t="shared" si="1"/>
        <v>2.8174242227239762E-3</v>
      </c>
      <c r="R9" s="21">
        <f t="shared" si="2"/>
        <v>-1.8325083061247565E-3</v>
      </c>
      <c r="S9" s="67">
        <f t="shared" si="3"/>
        <v>16.950972670180235</v>
      </c>
      <c r="T9" s="67">
        <f t="shared" si="4"/>
        <v>-3.1062798214999021E-2</v>
      </c>
      <c r="U9" s="1">
        <v>16.559999999999999</v>
      </c>
      <c r="V9" s="1">
        <v>17.059999999999999</v>
      </c>
      <c r="W9" s="71">
        <v>11741</v>
      </c>
      <c r="X9" s="57">
        <v>164991282</v>
      </c>
      <c r="Y9" s="40"/>
    </row>
    <row r="10" spans="1:26" ht="15.75" x14ac:dyDescent="0.3">
      <c r="A10" s="45">
        <v>7</v>
      </c>
      <c r="B10" s="6" t="s">
        <v>11</v>
      </c>
      <c r="C10" s="46" t="s">
        <v>67</v>
      </c>
      <c r="D10" s="1">
        <v>237030457.68000001</v>
      </c>
      <c r="E10" s="1"/>
      <c r="F10" s="1">
        <v>35537549.270000003</v>
      </c>
      <c r="G10" s="1"/>
      <c r="H10" s="1"/>
      <c r="I10" s="1"/>
      <c r="J10" s="4">
        <v>270221538.76999998</v>
      </c>
      <c r="K10" s="1">
        <v>547868.49</v>
      </c>
      <c r="L10" s="75">
        <v>-5599145.6699999999</v>
      </c>
      <c r="M10" s="1">
        <v>274067533.49000001</v>
      </c>
      <c r="N10" s="1">
        <v>3845994.72</v>
      </c>
      <c r="O10" s="3">
        <v>270221538.76999998</v>
      </c>
      <c r="P10" s="16">
        <f t="shared" si="0"/>
        <v>2.2752653530141789E-2</v>
      </c>
      <c r="Q10" s="21">
        <f t="shared" si="1"/>
        <v>2.0274789807422427E-3</v>
      </c>
      <c r="R10" s="21">
        <f t="shared" si="2"/>
        <v>-2.0720575034419195E-2</v>
      </c>
      <c r="S10" s="67">
        <f t="shared" si="3"/>
        <v>151.55280945968607</v>
      </c>
      <c r="T10" s="67">
        <f t="shared" si="4"/>
        <v>-3.14026136008646</v>
      </c>
      <c r="U10" s="1">
        <v>150.26</v>
      </c>
      <c r="V10" s="1">
        <v>152.44999999999999</v>
      </c>
      <c r="W10" s="71">
        <v>1399</v>
      </c>
      <c r="X10" s="57">
        <v>1783019</v>
      </c>
      <c r="Y10" s="49"/>
    </row>
    <row r="11" spans="1:26" ht="15.75" x14ac:dyDescent="0.3">
      <c r="A11" s="45">
        <v>8</v>
      </c>
      <c r="B11" s="6" t="s">
        <v>12</v>
      </c>
      <c r="C11" s="46" t="s">
        <v>13</v>
      </c>
      <c r="D11" s="1">
        <v>232296380</v>
      </c>
      <c r="E11" s="1"/>
      <c r="F11" s="36"/>
      <c r="G11" s="1"/>
      <c r="H11" s="1"/>
      <c r="I11" s="1"/>
      <c r="J11" s="1">
        <v>292318587.30000001</v>
      </c>
      <c r="K11" s="1">
        <v>565816.06000000006</v>
      </c>
      <c r="L11" s="75">
        <v>-4047126.31</v>
      </c>
      <c r="M11" s="1">
        <v>300715943.63</v>
      </c>
      <c r="N11" s="1">
        <v>1864434.32</v>
      </c>
      <c r="O11" s="3">
        <v>298851509.30000001</v>
      </c>
      <c r="P11" s="16">
        <f t="shared" si="0"/>
        <v>2.5163297045134533E-2</v>
      </c>
      <c r="Q11" s="21">
        <f t="shared" si="1"/>
        <v>1.8933016645132936E-3</v>
      </c>
      <c r="R11" s="21">
        <f t="shared" si="2"/>
        <v>-1.3542264917716445E-2</v>
      </c>
      <c r="S11" s="67">
        <f t="shared" si="3"/>
        <v>11.547066044833059</v>
      </c>
      <c r="T11" s="67">
        <f t="shared" si="4"/>
        <v>-0.15637342740149754</v>
      </c>
      <c r="U11" s="1">
        <v>11.4419</v>
      </c>
      <c r="V11" s="1">
        <v>11.536099999999999</v>
      </c>
      <c r="W11" s="71">
        <v>129</v>
      </c>
      <c r="X11" s="89">
        <v>25881163.937199999</v>
      </c>
    </row>
    <row r="12" spans="1:26" ht="15.75" x14ac:dyDescent="0.3">
      <c r="A12" s="45">
        <v>9</v>
      </c>
      <c r="B12" s="6" t="s">
        <v>1</v>
      </c>
      <c r="C12" s="51" t="s">
        <v>77</v>
      </c>
      <c r="D12" s="36">
        <v>358107361.32999998</v>
      </c>
      <c r="E12" s="1"/>
      <c r="F12" s="36">
        <v>39864612.649999999</v>
      </c>
      <c r="G12" s="1">
        <v>10831377.720000001</v>
      </c>
      <c r="H12" s="1"/>
      <c r="I12" s="1"/>
      <c r="J12" s="36">
        <v>409351570.29000002</v>
      </c>
      <c r="K12" s="36">
        <v>475892.57</v>
      </c>
      <c r="L12" s="76">
        <v>-7344972.46</v>
      </c>
      <c r="M12" s="36">
        <v>411413992.25999999</v>
      </c>
      <c r="N12" s="36">
        <v>2932848.47</v>
      </c>
      <c r="O12" s="3">
        <v>408481143.79000002</v>
      </c>
      <c r="P12" s="16">
        <f t="shared" si="0"/>
        <v>3.4394112255280086E-2</v>
      </c>
      <c r="Q12" s="21">
        <f t="shared" si="1"/>
        <v>1.1650294688869559E-3</v>
      </c>
      <c r="R12" s="21">
        <f t="shared" si="2"/>
        <v>-1.7981178743898266E-2</v>
      </c>
      <c r="S12" s="67">
        <f t="shared" si="3"/>
        <v>2033.4952477984345</v>
      </c>
      <c r="T12" s="67">
        <f t="shared" si="4"/>
        <v>-36.56464152553135</v>
      </c>
      <c r="U12" s="36">
        <v>2015.81</v>
      </c>
      <c r="V12" s="36">
        <v>2046.18</v>
      </c>
      <c r="W12" s="71">
        <v>27</v>
      </c>
      <c r="X12" s="57">
        <v>200876.37</v>
      </c>
    </row>
    <row r="13" spans="1:26" ht="15.75" x14ac:dyDescent="0.3">
      <c r="A13" s="45">
        <v>10</v>
      </c>
      <c r="B13" s="6" t="s">
        <v>27</v>
      </c>
      <c r="C13" s="64" t="s">
        <v>131</v>
      </c>
      <c r="D13" s="36">
        <v>228447788.90000001</v>
      </c>
      <c r="E13" s="1"/>
      <c r="F13" s="36">
        <v>68274233.239999995</v>
      </c>
      <c r="G13" s="1"/>
      <c r="H13" s="1"/>
      <c r="I13" s="1"/>
      <c r="J13" s="36">
        <v>296722022.13999999</v>
      </c>
      <c r="K13" s="36">
        <v>510386.13</v>
      </c>
      <c r="L13" s="76">
        <v>-202849.55</v>
      </c>
      <c r="M13" s="36">
        <v>299655395.63999999</v>
      </c>
      <c r="N13" s="36">
        <v>5681946.9699999997</v>
      </c>
      <c r="O13" s="3">
        <v>293973448.67000002</v>
      </c>
      <c r="P13" s="16">
        <f t="shared" si="0"/>
        <v>2.4752564340707578E-2</v>
      </c>
      <c r="Q13" s="21">
        <f t="shared" si="1"/>
        <v>1.7361640389943315E-3</v>
      </c>
      <c r="R13" s="21">
        <f t="shared" si="2"/>
        <v>-6.9002677254607718E-4</v>
      </c>
      <c r="S13" s="67">
        <f t="shared" si="3"/>
        <v>0.95548980874855527</v>
      </c>
      <c r="T13" s="67">
        <f t="shared" si="4"/>
        <v>-6.5931354893143407E-4</v>
      </c>
      <c r="U13" s="36">
        <v>0.96</v>
      </c>
      <c r="V13" s="36">
        <v>0.96</v>
      </c>
      <c r="W13" s="71">
        <v>116</v>
      </c>
      <c r="X13" s="57">
        <v>307667801.35000002</v>
      </c>
    </row>
    <row r="14" spans="1:26" ht="15.75" x14ac:dyDescent="0.3">
      <c r="A14" s="45">
        <v>11</v>
      </c>
      <c r="B14" s="79" t="s">
        <v>82</v>
      </c>
      <c r="C14" s="52" t="s">
        <v>83</v>
      </c>
      <c r="D14" s="1">
        <v>105689696.53</v>
      </c>
      <c r="E14" s="1"/>
      <c r="F14" s="1">
        <v>67725581.310000002</v>
      </c>
      <c r="G14" s="1"/>
      <c r="H14" s="1"/>
      <c r="I14" s="1"/>
      <c r="J14" s="1">
        <v>173415277.84</v>
      </c>
      <c r="K14" s="1">
        <v>318861.88</v>
      </c>
      <c r="L14" s="75">
        <v>1300636.73</v>
      </c>
      <c r="M14" s="1">
        <v>175890764.61000001</v>
      </c>
      <c r="N14" s="1">
        <v>1978600.99</v>
      </c>
      <c r="O14" s="3">
        <v>173912163.62</v>
      </c>
      <c r="P14" s="16">
        <f>(O14/$O$15)</f>
        <v>1.4643404154733841E-2</v>
      </c>
      <c r="Q14" s="21">
        <f t="shared" si="1"/>
        <v>1.8334650858390603E-3</v>
      </c>
      <c r="R14" s="21">
        <f t="shared" si="2"/>
        <v>7.4786990336219699E-3</v>
      </c>
      <c r="S14" s="67">
        <f t="shared" si="3"/>
        <v>102.71952851076729</v>
      </c>
      <c r="T14" s="67">
        <f t="shared" si="4"/>
        <v>0.7682084386075797</v>
      </c>
      <c r="U14" s="1">
        <v>102.37</v>
      </c>
      <c r="V14" s="1">
        <v>103.09</v>
      </c>
      <c r="W14" s="71">
        <v>381</v>
      </c>
      <c r="X14" s="57">
        <v>1693077.9</v>
      </c>
    </row>
    <row r="15" spans="1:26" ht="15.75" x14ac:dyDescent="0.3">
      <c r="A15" s="42"/>
      <c r="B15" s="7"/>
      <c r="C15" s="8" t="s">
        <v>65</v>
      </c>
      <c r="D15" s="1"/>
      <c r="E15" s="1"/>
      <c r="F15" s="1"/>
      <c r="G15" s="1"/>
      <c r="H15" s="1"/>
      <c r="I15" s="1"/>
      <c r="J15" s="1"/>
      <c r="K15" s="1"/>
      <c r="L15" s="75"/>
      <c r="M15" s="1"/>
      <c r="N15" s="1"/>
      <c r="O15" s="13">
        <f>SUM(O4:O14)</f>
        <v>11876484578.470001</v>
      </c>
      <c r="P15" s="69">
        <f>(O15/$O$101)</f>
        <v>1.7245730885405756E-2</v>
      </c>
      <c r="Q15" s="21">
        <f t="shared" si="1"/>
        <v>0</v>
      </c>
      <c r="R15" s="21">
        <f t="shared" si="2"/>
        <v>0</v>
      </c>
      <c r="S15" s="67" t="e">
        <f t="shared" si="3"/>
        <v>#DIV/0!</v>
      </c>
      <c r="T15" s="67" t="e">
        <f t="shared" si="4"/>
        <v>#DIV/0!</v>
      </c>
      <c r="U15" s="1"/>
      <c r="V15" s="1"/>
      <c r="W15" s="1"/>
      <c r="X15" s="57"/>
      <c r="Y15" s="32"/>
      <c r="Z15" s="32"/>
    </row>
    <row r="16" spans="1:26" ht="15.75" customHeight="1" x14ac:dyDescent="0.3">
      <c r="A16" s="43"/>
      <c r="B16" s="82"/>
      <c r="C16" s="82" t="s">
        <v>14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13"/>
      <c r="P16" s="69"/>
      <c r="Q16" s="21"/>
      <c r="R16" s="21"/>
      <c r="S16" s="21"/>
      <c r="T16" s="21"/>
      <c r="U16" s="82"/>
      <c r="V16" s="82"/>
      <c r="W16" s="82"/>
      <c r="X16" s="87"/>
      <c r="Y16" s="32"/>
      <c r="Z16" s="32"/>
    </row>
    <row r="17" spans="1:26" ht="15.75" x14ac:dyDescent="0.3">
      <c r="A17" s="45">
        <v>12</v>
      </c>
      <c r="B17" s="6" t="s">
        <v>1</v>
      </c>
      <c r="C17" s="46" t="s">
        <v>15</v>
      </c>
      <c r="D17" s="1"/>
      <c r="E17" s="1"/>
      <c r="F17" s="1">
        <v>251129924868.45001</v>
      </c>
      <c r="G17" s="1"/>
      <c r="H17" s="1"/>
      <c r="I17" s="1"/>
      <c r="J17" s="1">
        <v>251129924868.45001</v>
      </c>
      <c r="K17" s="1">
        <v>360256238.93000001</v>
      </c>
      <c r="L17" s="75">
        <v>2720461257.23</v>
      </c>
      <c r="M17" s="1">
        <v>254549895472.45999</v>
      </c>
      <c r="N17" s="1">
        <v>1161806761.76</v>
      </c>
      <c r="O17" s="3">
        <v>253388088710.70001</v>
      </c>
      <c r="P17" s="16">
        <f t="shared" ref="P17:P35" si="5">(O17/$O$36)</f>
        <v>0.48814743609807626</v>
      </c>
      <c r="Q17" s="21">
        <f t="shared" ref="Q17:Q36" si="6">(K17/O17)</f>
        <v>1.4217568030252369E-3</v>
      </c>
      <c r="R17" s="21">
        <f t="shared" si="2"/>
        <v>1.0736342308244898E-2</v>
      </c>
      <c r="S17" s="67">
        <f t="shared" si="3"/>
        <v>105.77197021837378</v>
      </c>
      <c r="T17" s="67">
        <f t="shared" si="4"/>
        <v>1.1356040788819459</v>
      </c>
      <c r="U17" s="1">
        <v>100</v>
      </c>
      <c r="V17" s="1">
        <v>100</v>
      </c>
      <c r="W17" s="71">
        <v>58891</v>
      </c>
      <c r="X17" s="57">
        <v>2395607155.54</v>
      </c>
      <c r="Y17" s="33"/>
      <c r="Z17" s="32"/>
    </row>
    <row r="18" spans="1:26" ht="15.75" x14ac:dyDescent="0.3">
      <c r="A18" s="45">
        <v>13</v>
      </c>
      <c r="B18" s="6" t="s">
        <v>41</v>
      </c>
      <c r="C18" s="46" t="s">
        <v>16</v>
      </c>
      <c r="D18" s="1"/>
      <c r="E18" s="1"/>
      <c r="F18" s="1">
        <v>141742748551.73001</v>
      </c>
      <c r="G18" s="1"/>
      <c r="H18" s="1"/>
      <c r="I18" s="1"/>
      <c r="J18" s="1">
        <v>137501692229.39999</v>
      </c>
      <c r="K18" s="1">
        <v>171904281.09</v>
      </c>
      <c r="L18" s="75">
        <v>113468998.47</v>
      </c>
      <c r="M18" s="1">
        <v>141632133693.44</v>
      </c>
      <c r="N18" s="1">
        <v>4130441464.04</v>
      </c>
      <c r="O18" s="3">
        <v>137501692229.39999</v>
      </c>
      <c r="P18" s="16">
        <f t="shared" si="5"/>
        <v>0.26489445049472055</v>
      </c>
      <c r="Q18" s="21">
        <f t="shared" si="6"/>
        <v>1.2501975670466999E-3</v>
      </c>
      <c r="R18" s="21">
        <f t="shared" si="2"/>
        <v>8.2521892371109715E-4</v>
      </c>
      <c r="S18" s="67">
        <f t="shared" si="3"/>
        <v>100.0400218673883</v>
      </c>
      <c r="T18" s="67">
        <f t="shared" si="4"/>
        <v>8.2554919173440808E-2</v>
      </c>
      <c r="U18" s="1">
        <v>100</v>
      </c>
      <c r="V18" s="1">
        <v>100</v>
      </c>
      <c r="W18" s="71">
        <v>13964</v>
      </c>
      <c r="X18" s="57">
        <v>1374466835</v>
      </c>
      <c r="Y18" s="33"/>
      <c r="Z18" s="32"/>
    </row>
    <row r="19" spans="1:26" ht="15.75" x14ac:dyDescent="0.3">
      <c r="A19" s="45">
        <v>14</v>
      </c>
      <c r="B19" s="6" t="s">
        <v>8</v>
      </c>
      <c r="C19" s="46" t="s">
        <v>121</v>
      </c>
      <c r="D19" s="1"/>
      <c r="E19" s="1"/>
      <c r="F19" s="1">
        <v>1033625596</v>
      </c>
      <c r="G19" s="1"/>
      <c r="H19" s="1"/>
      <c r="I19" s="1"/>
      <c r="J19" s="1">
        <v>1033625596</v>
      </c>
      <c r="K19" s="1">
        <v>3381465.22</v>
      </c>
      <c r="L19" s="75">
        <v>36725018</v>
      </c>
      <c r="M19" s="1">
        <v>3721670447.9099998</v>
      </c>
      <c r="N19" s="1">
        <v>137544932.53</v>
      </c>
      <c r="O19" s="3">
        <v>3584125515</v>
      </c>
      <c r="P19" s="16">
        <f t="shared" si="5"/>
        <v>6.9047510863799576E-3</v>
      </c>
      <c r="Q19" s="21">
        <f t="shared" si="6"/>
        <v>9.4345613897955254E-4</v>
      </c>
      <c r="R19" s="21">
        <f t="shared" si="2"/>
        <v>1.0246576981275166E-2</v>
      </c>
      <c r="S19" s="67">
        <f t="shared" si="3"/>
        <v>1.0091998548404699</v>
      </c>
      <c r="T19" s="67">
        <f t="shared" si="4"/>
        <v>1.0340844002114599E-2</v>
      </c>
      <c r="U19" s="1">
        <v>1</v>
      </c>
      <c r="V19" s="1">
        <v>1</v>
      </c>
      <c r="W19" s="71">
        <v>1504</v>
      </c>
      <c r="X19" s="57">
        <v>3551452666</v>
      </c>
      <c r="Y19" s="33"/>
      <c r="Z19" s="32"/>
    </row>
    <row r="20" spans="1:26" ht="15.75" x14ac:dyDescent="0.3">
      <c r="A20" s="45">
        <v>15</v>
      </c>
      <c r="B20" s="6" t="s">
        <v>17</v>
      </c>
      <c r="C20" s="46" t="s">
        <v>148</v>
      </c>
      <c r="D20" s="1"/>
      <c r="E20" s="1"/>
      <c r="F20" s="1">
        <v>911063720.92999995</v>
      </c>
      <c r="G20" s="1"/>
      <c r="H20" s="1"/>
      <c r="I20" s="1"/>
      <c r="J20" s="1">
        <v>1014841801.36</v>
      </c>
      <c r="K20" s="1">
        <v>2053297.83</v>
      </c>
      <c r="L20" s="75">
        <v>11030206</v>
      </c>
      <c r="M20" s="1">
        <v>1014841801.36</v>
      </c>
      <c r="N20" s="1">
        <v>45992328.490000002</v>
      </c>
      <c r="O20" s="3">
        <v>968849472.87</v>
      </c>
      <c r="P20" s="16">
        <f t="shared" si="5"/>
        <v>1.8664704744129983E-3</v>
      </c>
      <c r="Q20" s="21">
        <f t="shared" si="6"/>
        <v>2.1193156289981397E-3</v>
      </c>
      <c r="R20" s="21">
        <f t="shared" si="2"/>
        <v>1.1384850081329435E-2</v>
      </c>
      <c r="S20" s="67">
        <f t="shared" si="3"/>
        <v>101.5273247191874</v>
      </c>
      <c r="T20" s="67">
        <f t="shared" si="4"/>
        <v>1.1558733710864009</v>
      </c>
      <c r="U20" s="1">
        <v>100</v>
      </c>
      <c r="V20" s="1">
        <v>100</v>
      </c>
      <c r="W20" s="71">
        <v>593</v>
      </c>
      <c r="X20" s="57">
        <v>9542746.0099999998</v>
      </c>
      <c r="Y20" s="33"/>
      <c r="Z20" s="32"/>
    </row>
    <row r="21" spans="1:26" ht="15.75" x14ac:dyDescent="0.3">
      <c r="A21" s="45">
        <v>16</v>
      </c>
      <c r="B21" s="39" t="s">
        <v>66</v>
      </c>
      <c r="C21" s="46" t="s">
        <v>18</v>
      </c>
      <c r="D21" s="1"/>
      <c r="E21" s="1"/>
      <c r="F21" s="1">
        <v>22053108482.619999</v>
      </c>
      <c r="G21" s="1"/>
      <c r="H21" s="1"/>
      <c r="I21" s="1"/>
      <c r="J21" s="1">
        <v>22053108482.619999</v>
      </c>
      <c r="K21" s="1">
        <v>92037850.329999998</v>
      </c>
      <c r="L21" s="75">
        <v>569982749.16999996</v>
      </c>
      <c r="M21" s="1">
        <v>55128953551</v>
      </c>
      <c r="N21" s="1">
        <v>2208216340</v>
      </c>
      <c r="O21" s="3">
        <v>52920737211</v>
      </c>
      <c r="P21" s="16">
        <f t="shared" si="5"/>
        <v>0.10195081512084839</v>
      </c>
      <c r="Q21" s="21">
        <f t="shared" si="6"/>
        <v>1.7391641760967228E-3</v>
      </c>
      <c r="R21" s="21">
        <f t="shared" si="2"/>
        <v>1.0770499037030128E-2</v>
      </c>
      <c r="S21" s="67">
        <f t="shared" si="3"/>
        <v>1.1170612629077628</v>
      </c>
      <c r="T21" s="67">
        <f t="shared" si="4"/>
        <v>1.2031307256451717E-2</v>
      </c>
      <c r="U21" s="1">
        <v>1</v>
      </c>
      <c r="V21" s="1">
        <v>1</v>
      </c>
      <c r="W21" s="71">
        <v>44161</v>
      </c>
      <c r="X21" s="57">
        <v>47374964085</v>
      </c>
      <c r="Y21" s="33"/>
      <c r="Z21" s="32"/>
    </row>
    <row r="22" spans="1:26" ht="15.75" x14ac:dyDescent="0.3">
      <c r="A22" s="45">
        <v>17</v>
      </c>
      <c r="B22" s="6" t="s">
        <v>12</v>
      </c>
      <c r="C22" s="46" t="s">
        <v>19</v>
      </c>
      <c r="D22" s="1"/>
      <c r="E22" s="1"/>
      <c r="F22" s="1">
        <v>611636541.70000005</v>
      </c>
      <c r="G22" s="1"/>
      <c r="H22" s="1"/>
      <c r="I22" s="1"/>
      <c r="J22" s="1">
        <v>756896288.10000002</v>
      </c>
      <c r="K22" s="1">
        <v>1870982.37</v>
      </c>
      <c r="L22" s="75">
        <v>6110903.6699999999</v>
      </c>
      <c r="M22" s="1">
        <v>774165161.71000004</v>
      </c>
      <c r="N22" s="1">
        <v>6127451.4299999997</v>
      </c>
      <c r="O22" s="3">
        <v>768037710.26999998</v>
      </c>
      <c r="P22" s="16">
        <f t="shared" si="5"/>
        <v>1.4796103518622333E-3</v>
      </c>
      <c r="Q22" s="21">
        <f t="shared" si="6"/>
        <v>2.4360553459572515E-3</v>
      </c>
      <c r="R22" s="21">
        <f t="shared" si="2"/>
        <v>7.9565151401898501E-3</v>
      </c>
      <c r="S22" s="67">
        <f t="shared" si="3"/>
        <v>10.184830092688198</v>
      </c>
      <c r="T22" s="67">
        <f t="shared" si="4"/>
        <v>8.1035754832734841E-2</v>
      </c>
      <c r="U22" s="1">
        <v>10</v>
      </c>
      <c r="V22" s="1">
        <v>10</v>
      </c>
      <c r="W22" s="71">
        <v>784</v>
      </c>
      <c r="X22" s="57">
        <v>75409967.891499996</v>
      </c>
      <c r="Y22" s="33"/>
      <c r="Z22" s="32"/>
    </row>
    <row r="23" spans="1:26" ht="15.75" x14ac:dyDescent="0.3">
      <c r="A23" s="45">
        <v>18</v>
      </c>
      <c r="B23" s="6" t="s">
        <v>79</v>
      </c>
      <c r="C23" s="46" t="s">
        <v>80</v>
      </c>
      <c r="D23" s="1"/>
      <c r="E23" s="1"/>
      <c r="F23" s="1">
        <v>2778535061.8400002</v>
      </c>
      <c r="G23" s="1"/>
      <c r="H23" s="1"/>
      <c r="I23" s="1"/>
      <c r="J23" s="1">
        <v>2778535061.8400002</v>
      </c>
      <c r="K23" s="1">
        <v>5336591.8099999996</v>
      </c>
      <c r="L23" s="75">
        <v>58858858.719999999</v>
      </c>
      <c r="M23" s="1">
        <v>5455505834.3199997</v>
      </c>
      <c r="N23" s="1">
        <v>185343181.06999999</v>
      </c>
      <c r="O23" s="3">
        <v>5270162653.25</v>
      </c>
      <c r="P23" s="16">
        <f t="shared" si="5"/>
        <v>1.0152870247744942E-2</v>
      </c>
      <c r="Q23" s="21">
        <f t="shared" si="6"/>
        <v>1.0126047640501255E-3</v>
      </c>
      <c r="R23" s="21">
        <f t="shared" si="2"/>
        <v>1.1168319194798089E-2</v>
      </c>
      <c r="S23" s="67">
        <f t="shared" si="3"/>
        <v>100.02653284649436</v>
      </c>
      <c r="T23" s="67">
        <f t="shared" si="4"/>
        <v>1.1171282467786046</v>
      </c>
      <c r="U23" s="1">
        <v>100</v>
      </c>
      <c r="V23" s="1">
        <v>100</v>
      </c>
      <c r="W23" s="71">
        <v>3261</v>
      </c>
      <c r="X23" s="57">
        <v>52687647</v>
      </c>
      <c r="Y23" s="33"/>
      <c r="Z23" s="32"/>
    </row>
    <row r="24" spans="1:26" ht="15.75" x14ac:dyDescent="0.3">
      <c r="A24" s="45">
        <v>19</v>
      </c>
      <c r="B24" s="6" t="s">
        <v>84</v>
      </c>
      <c r="C24" s="46" t="s">
        <v>138</v>
      </c>
      <c r="D24" s="1"/>
      <c r="E24" s="1"/>
      <c r="F24" s="1">
        <v>17352633461.630001</v>
      </c>
      <c r="G24" s="1"/>
      <c r="H24" s="1"/>
      <c r="I24" s="1"/>
      <c r="J24" s="1">
        <v>17352633461.630001</v>
      </c>
      <c r="K24" s="1">
        <v>30851759.899999999</v>
      </c>
      <c r="L24" s="75">
        <v>264378233.84999999</v>
      </c>
      <c r="M24" s="1">
        <v>25993238356.389999</v>
      </c>
      <c r="N24" s="1">
        <v>97898825.370000005</v>
      </c>
      <c r="O24" s="3">
        <v>25895339531.02</v>
      </c>
      <c r="P24" s="16">
        <f t="shared" si="5"/>
        <v>4.988688956641861E-2</v>
      </c>
      <c r="Q24" s="21">
        <f t="shared" si="6"/>
        <v>1.1914020228637168E-3</v>
      </c>
      <c r="R24" s="21">
        <f t="shared" si="2"/>
        <v>1.0209490921457183E-2</v>
      </c>
      <c r="S24" s="67">
        <f t="shared" si="3"/>
        <v>1.0277113456965359</v>
      </c>
      <c r="T24" s="67">
        <f t="shared" si="4"/>
        <v>1.0492409653767326E-2</v>
      </c>
      <c r="U24" s="1">
        <v>1</v>
      </c>
      <c r="V24" s="1">
        <v>1</v>
      </c>
      <c r="W24" s="71">
        <v>9685</v>
      </c>
      <c r="X24" s="57">
        <v>25197094144.630001</v>
      </c>
      <c r="Y24" s="33"/>
      <c r="Z24" s="32"/>
    </row>
    <row r="25" spans="1:26" ht="15.75" x14ac:dyDescent="0.3">
      <c r="A25" s="45">
        <v>20</v>
      </c>
      <c r="B25" s="1" t="s">
        <v>68</v>
      </c>
      <c r="C25" s="51" t="s">
        <v>85</v>
      </c>
      <c r="D25" s="1"/>
      <c r="E25" s="1"/>
      <c r="F25" s="1">
        <v>539668201.11000001</v>
      </c>
      <c r="G25" s="1"/>
      <c r="H25" s="1"/>
      <c r="I25" s="1"/>
      <c r="J25" s="1">
        <v>539668201.11000001</v>
      </c>
      <c r="K25" s="1">
        <v>682631.86</v>
      </c>
      <c r="L25" s="75">
        <v>6066691.8099999996</v>
      </c>
      <c r="M25" s="1">
        <v>572128839.08000004</v>
      </c>
      <c r="N25" s="1">
        <v>1468108.17</v>
      </c>
      <c r="O25" s="3">
        <v>570540975.77999997</v>
      </c>
      <c r="P25" s="16">
        <f t="shared" si="5"/>
        <v>1.0991365692563466E-3</v>
      </c>
      <c r="Q25" s="21">
        <f t="shared" si="6"/>
        <v>1.1964642137521464E-3</v>
      </c>
      <c r="R25" s="21">
        <f t="shared" si="2"/>
        <v>1.0633227178304035E-2</v>
      </c>
      <c r="S25" s="67">
        <f t="shared" si="3"/>
        <v>10.690729000077143</v>
      </c>
      <c r="T25" s="67">
        <f t="shared" si="4"/>
        <v>0.1136769501595034</v>
      </c>
      <c r="U25" s="1">
        <v>10</v>
      </c>
      <c r="V25" s="1">
        <v>10</v>
      </c>
      <c r="W25" s="71">
        <v>177</v>
      </c>
      <c r="X25" s="57">
        <v>53367827</v>
      </c>
      <c r="Y25" s="33"/>
      <c r="Z25" s="32"/>
    </row>
    <row r="26" spans="1:26" ht="15.75" x14ac:dyDescent="0.3">
      <c r="A26" s="45">
        <v>21</v>
      </c>
      <c r="B26" s="1" t="s">
        <v>6</v>
      </c>
      <c r="C26" s="51" t="s">
        <v>103</v>
      </c>
      <c r="D26" s="1"/>
      <c r="E26" s="1"/>
      <c r="F26" s="1">
        <v>1307466125.3099999</v>
      </c>
      <c r="G26" s="1"/>
      <c r="H26" s="1"/>
      <c r="I26" s="1"/>
      <c r="J26" s="1">
        <v>1309141029.24</v>
      </c>
      <c r="K26" s="1">
        <v>2379635.52</v>
      </c>
      <c r="L26" s="75">
        <v>10817632.939999999</v>
      </c>
      <c r="M26" s="1">
        <v>1309141029.24</v>
      </c>
      <c r="N26" s="1">
        <v>1912873.15</v>
      </c>
      <c r="O26" s="3">
        <v>1270905625.9300001</v>
      </c>
      <c r="P26" s="16">
        <f t="shared" si="5"/>
        <v>2.4483760305270916E-3</v>
      </c>
      <c r="Q26" s="21">
        <f t="shared" si="6"/>
        <v>1.87239356837269E-3</v>
      </c>
      <c r="R26" s="21">
        <f t="shared" si="2"/>
        <v>8.5117515567562849E-3</v>
      </c>
      <c r="S26" s="67">
        <f t="shared" si="3"/>
        <v>100.0000413823188</v>
      </c>
      <c r="T26" s="67">
        <f t="shared" si="4"/>
        <v>0.85117550791164498</v>
      </c>
      <c r="U26" s="1">
        <v>100</v>
      </c>
      <c r="V26" s="1">
        <v>100</v>
      </c>
      <c r="W26" s="71">
        <v>204</v>
      </c>
      <c r="X26" s="57">
        <v>12709051</v>
      </c>
      <c r="Y26" s="33"/>
      <c r="Z26" s="32"/>
    </row>
    <row r="27" spans="1:26" ht="15.75" x14ac:dyDescent="0.3">
      <c r="A27" s="45">
        <v>22</v>
      </c>
      <c r="B27" s="6" t="s">
        <v>27</v>
      </c>
      <c r="C27" s="46" t="s">
        <v>89</v>
      </c>
      <c r="D27" s="1"/>
      <c r="E27" s="1"/>
      <c r="F27" s="1">
        <v>11629723940.09</v>
      </c>
      <c r="G27" s="1"/>
      <c r="H27" s="1"/>
      <c r="I27" s="1"/>
      <c r="J27" s="1">
        <v>11629723940.09</v>
      </c>
      <c r="K27" s="1">
        <v>17067823.739999998</v>
      </c>
      <c r="L27" s="75">
        <v>114976323.43000001</v>
      </c>
      <c r="M27" s="1">
        <v>11746874483.4</v>
      </c>
      <c r="N27" s="1">
        <v>39580897.289999999</v>
      </c>
      <c r="O27" s="3">
        <v>11707293586.1</v>
      </c>
      <c r="P27" s="16">
        <f t="shared" si="5"/>
        <v>2.2553883163099295E-2</v>
      </c>
      <c r="Q27" s="21">
        <f t="shared" si="6"/>
        <v>1.4578795359043975E-3</v>
      </c>
      <c r="R27" s="21">
        <f t="shared" si="2"/>
        <v>9.8209139955720177E-3</v>
      </c>
      <c r="S27" s="67">
        <f t="shared" si="3"/>
        <v>104.6787285800623</v>
      </c>
      <c r="T27" s="67">
        <f t="shared" si="4"/>
        <v>1.0280407905506184</v>
      </c>
      <c r="U27" s="1">
        <v>100</v>
      </c>
      <c r="V27" s="1">
        <v>100</v>
      </c>
      <c r="W27" s="71">
        <v>4581</v>
      </c>
      <c r="X27" s="57">
        <v>111840234.83</v>
      </c>
      <c r="Y27" s="33"/>
      <c r="Z27" s="32"/>
    </row>
    <row r="28" spans="1:26" ht="15.75" x14ac:dyDescent="0.3">
      <c r="A28" s="81">
        <v>23</v>
      </c>
      <c r="B28" s="6" t="s">
        <v>90</v>
      </c>
      <c r="C28" s="46" t="s">
        <v>91</v>
      </c>
      <c r="D28" s="1"/>
      <c r="E28" s="1"/>
      <c r="F28" s="1">
        <v>4275849182.0900002</v>
      </c>
      <c r="G28" s="1"/>
      <c r="H28" s="1"/>
      <c r="I28" s="1"/>
      <c r="J28" s="1">
        <v>6052251719.6899996</v>
      </c>
      <c r="K28" s="1">
        <v>7493698.1799999997</v>
      </c>
      <c r="L28" s="75">
        <v>61227319.93</v>
      </c>
      <c r="M28" s="1">
        <v>6052251719.6899996</v>
      </c>
      <c r="N28" s="1">
        <v>71855652.219999999</v>
      </c>
      <c r="O28" s="3">
        <v>5980396067.4700003</v>
      </c>
      <c r="P28" s="16">
        <f t="shared" si="5"/>
        <v>1.152112169929013E-2</v>
      </c>
      <c r="Q28" s="21">
        <f t="shared" si="6"/>
        <v>1.2530437943335416E-3</v>
      </c>
      <c r="R28" s="21">
        <f t="shared" si="2"/>
        <v>1.0238004178860706E-2</v>
      </c>
      <c r="S28" s="67">
        <f t="shared" si="3"/>
        <v>100.00000112818617</v>
      </c>
      <c r="T28" s="67">
        <f t="shared" si="4"/>
        <v>1.0238004294364453</v>
      </c>
      <c r="U28" s="1">
        <v>100</v>
      </c>
      <c r="V28" s="1">
        <v>100</v>
      </c>
      <c r="W28" s="71">
        <v>1476</v>
      </c>
      <c r="X28" s="57">
        <v>59803960</v>
      </c>
      <c r="Y28" s="33"/>
      <c r="Z28" s="32"/>
    </row>
    <row r="29" spans="1:26" ht="15.75" x14ac:dyDescent="0.3">
      <c r="A29" s="81">
        <v>24</v>
      </c>
      <c r="B29" s="6" t="s">
        <v>90</v>
      </c>
      <c r="C29" s="46" t="s">
        <v>102</v>
      </c>
      <c r="D29" s="1"/>
      <c r="E29" s="1"/>
      <c r="F29" s="1">
        <v>304842572.38999999</v>
      </c>
      <c r="G29" s="1"/>
      <c r="H29" s="1"/>
      <c r="I29" s="1"/>
      <c r="J29" s="1">
        <v>464843433.86000001</v>
      </c>
      <c r="K29" s="1">
        <v>508901.46</v>
      </c>
      <c r="L29" s="75">
        <v>4570156.5</v>
      </c>
      <c r="M29" s="1">
        <v>464843433.86000001</v>
      </c>
      <c r="N29" s="1">
        <v>9830433.8599999994</v>
      </c>
      <c r="O29" s="3">
        <v>455013000</v>
      </c>
      <c r="P29" s="16">
        <f t="shared" si="5"/>
        <v>8.7657407446206691E-4</v>
      </c>
      <c r="Q29" s="21">
        <f t="shared" si="6"/>
        <v>1.1184327920301179E-3</v>
      </c>
      <c r="R29" s="21">
        <f t="shared" si="2"/>
        <v>1.0044013028199194E-2</v>
      </c>
      <c r="S29" s="67">
        <f t="shared" si="3"/>
        <v>1000006.5932616866</v>
      </c>
      <c r="T29" s="67">
        <f t="shared" si="4"/>
        <v>10044.079251005473</v>
      </c>
      <c r="U29" s="1">
        <v>1000000</v>
      </c>
      <c r="V29" s="1">
        <v>1000000</v>
      </c>
      <c r="W29" s="71">
        <v>2</v>
      </c>
      <c r="X29" s="57">
        <v>455.01</v>
      </c>
      <c r="Y29" s="33"/>
      <c r="Z29" s="32"/>
    </row>
    <row r="30" spans="1:26" ht="15.75" x14ac:dyDescent="0.3">
      <c r="A30" s="45">
        <v>25</v>
      </c>
      <c r="B30" s="6" t="s">
        <v>69</v>
      </c>
      <c r="C30" s="46" t="s">
        <v>115</v>
      </c>
      <c r="D30" s="1"/>
      <c r="E30" s="1"/>
      <c r="F30" s="1">
        <v>636270412</v>
      </c>
      <c r="G30" s="1"/>
      <c r="H30" s="1"/>
      <c r="I30" s="1"/>
      <c r="J30" s="1">
        <v>636270412</v>
      </c>
      <c r="K30" s="1">
        <v>1343775.95</v>
      </c>
      <c r="L30" s="75">
        <v>6884488.3899999997</v>
      </c>
      <c r="M30" s="1">
        <v>640634149.30999994</v>
      </c>
      <c r="N30" s="1">
        <v>7062626.3499999996</v>
      </c>
      <c r="O30" s="3">
        <v>633571522.96000004</v>
      </c>
      <c r="P30" s="16">
        <f t="shared" si="5"/>
        <v>1.2205637450890066E-3</v>
      </c>
      <c r="Q30" s="21">
        <f t="shared" si="6"/>
        <v>2.1209538328395452E-3</v>
      </c>
      <c r="R30" s="21">
        <f t="shared" si="2"/>
        <v>1.0866158185008334E-2</v>
      </c>
      <c r="S30" s="67">
        <f t="shared" si="3"/>
        <v>109.43114370702916</v>
      </c>
      <c r="T30" s="67">
        <f t="shared" si="4"/>
        <v>1.1890961178869581</v>
      </c>
      <c r="U30" s="1">
        <v>100</v>
      </c>
      <c r="V30" s="1">
        <v>100</v>
      </c>
      <c r="W30" s="71">
        <v>670</v>
      </c>
      <c r="X30" s="57">
        <v>5789682</v>
      </c>
      <c r="Y30" s="33"/>
      <c r="Z30" s="32"/>
    </row>
    <row r="31" spans="1:26" ht="15.75" x14ac:dyDescent="0.3">
      <c r="A31" s="45">
        <v>26</v>
      </c>
      <c r="B31" s="6" t="s">
        <v>29</v>
      </c>
      <c r="C31" s="46" t="s">
        <v>111</v>
      </c>
      <c r="D31" s="1"/>
      <c r="E31" s="1"/>
      <c r="F31" s="1">
        <v>6230464958.8599997</v>
      </c>
      <c r="G31" s="1"/>
      <c r="H31" s="1"/>
      <c r="I31" s="1"/>
      <c r="J31" s="1">
        <v>6230464958.8599997</v>
      </c>
      <c r="K31" s="1">
        <v>8595333.1799999997</v>
      </c>
      <c r="L31" s="75">
        <v>64128477.25</v>
      </c>
      <c r="M31" s="1">
        <v>6875049061.2200003</v>
      </c>
      <c r="N31" s="1">
        <v>19954194.920000002</v>
      </c>
      <c r="O31" s="3">
        <v>6855094866.3000002</v>
      </c>
      <c r="P31" s="16">
        <f t="shared" si="5"/>
        <v>1.3206212652773852E-2</v>
      </c>
      <c r="Q31" s="21">
        <f t="shared" si="6"/>
        <v>1.2538605734335058E-3</v>
      </c>
      <c r="R31" s="21">
        <f t="shared" si="2"/>
        <v>9.3548635723859786E-3</v>
      </c>
      <c r="S31" s="67">
        <f t="shared" si="3"/>
        <v>1.026586331602088</v>
      </c>
      <c r="T31" s="67">
        <f t="shared" si="4"/>
        <v>9.6035750774137261E-3</v>
      </c>
      <c r="U31" s="1">
        <v>1</v>
      </c>
      <c r="V31" s="1">
        <v>1</v>
      </c>
      <c r="W31" s="71">
        <v>2278</v>
      </c>
      <c r="X31" s="57">
        <v>6677562963.0699997</v>
      </c>
      <c r="Y31" s="33"/>
    </row>
    <row r="32" spans="1:26" ht="15.75" x14ac:dyDescent="0.3">
      <c r="A32" s="45">
        <v>27</v>
      </c>
      <c r="B32" s="6" t="s">
        <v>2</v>
      </c>
      <c r="C32" s="46" t="s">
        <v>147</v>
      </c>
      <c r="D32" s="1"/>
      <c r="E32" s="1"/>
      <c r="F32" s="1">
        <v>1496729317.8399999</v>
      </c>
      <c r="G32" s="1"/>
      <c r="H32" s="1"/>
      <c r="I32" s="1"/>
      <c r="J32" s="1">
        <v>1521427277.23</v>
      </c>
      <c r="K32" s="1">
        <v>1535564.83</v>
      </c>
      <c r="L32" s="75">
        <v>15374851.07</v>
      </c>
      <c r="M32" s="1">
        <v>1501290701</v>
      </c>
      <c r="N32" s="1">
        <v>2480794.91</v>
      </c>
      <c r="O32" s="3">
        <v>1498809906.53</v>
      </c>
      <c r="P32" s="16">
        <f t="shared" si="5"/>
        <v>2.8874293846793647E-3</v>
      </c>
      <c r="Q32" s="21">
        <f>(K32/O32)</f>
        <v>1.0245227385473413E-3</v>
      </c>
      <c r="R32" s="21">
        <f>(L32/O32)</f>
        <v>1.0258039397134355E-2</v>
      </c>
      <c r="S32" s="67">
        <f>O32/X32</f>
        <v>0.99996791325796042</v>
      </c>
      <c r="T32" s="67"/>
      <c r="U32" s="1">
        <v>1</v>
      </c>
      <c r="V32" s="1">
        <v>1</v>
      </c>
      <c r="W32" s="71">
        <v>522</v>
      </c>
      <c r="X32" s="57">
        <v>1498858000</v>
      </c>
      <c r="Y32" s="33"/>
      <c r="Z32" s="32"/>
    </row>
    <row r="33" spans="1:26" ht="15.75" x14ac:dyDescent="0.3">
      <c r="A33" s="45">
        <v>28</v>
      </c>
      <c r="B33" s="6" t="s">
        <v>92</v>
      </c>
      <c r="C33" s="46" t="s">
        <v>108</v>
      </c>
      <c r="D33" s="1"/>
      <c r="E33" s="1"/>
      <c r="F33" s="1">
        <v>2662645628.4000001</v>
      </c>
      <c r="G33" s="1"/>
      <c r="H33" s="1"/>
      <c r="I33" s="1"/>
      <c r="J33" s="1">
        <v>3287393785.6199999</v>
      </c>
      <c r="K33" s="1">
        <v>5427695</v>
      </c>
      <c r="L33" s="75">
        <v>34578030.93</v>
      </c>
      <c r="M33" s="1">
        <v>3287393785.6199999</v>
      </c>
      <c r="N33" s="1">
        <v>19342779.920000002</v>
      </c>
      <c r="O33" s="3">
        <v>3268051005.6999998</v>
      </c>
      <c r="P33" s="16">
        <f t="shared" si="5"/>
        <v>6.2958394279203104E-3</v>
      </c>
      <c r="Q33" s="21">
        <f t="shared" si="6"/>
        <v>1.6608354614212686E-3</v>
      </c>
      <c r="R33" s="21">
        <f t="shared" si="2"/>
        <v>1.058062767982826E-2</v>
      </c>
      <c r="S33" s="67">
        <f t="shared" si="3"/>
        <v>102.75044324428265</v>
      </c>
      <c r="T33" s="67">
        <f t="shared" si="4"/>
        <v>1.0871641839050796</v>
      </c>
      <c r="U33" s="1">
        <v>100</v>
      </c>
      <c r="V33" s="1">
        <v>100</v>
      </c>
      <c r="W33" s="71">
        <v>582</v>
      </c>
      <c r="X33" s="57">
        <v>31805712</v>
      </c>
      <c r="Y33" s="33"/>
      <c r="Z33" s="32"/>
    </row>
    <row r="34" spans="1:26" ht="15.75" x14ac:dyDescent="0.3">
      <c r="A34" s="45">
        <v>29</v>
      </c>
      <c r="B34" s="6" t="s">
        <v>105</v>
      </c>
      <c r="C34" s="46" t="s">
        <v>106</v>
      </c>
      <c r="D34" s="1"/>
      <c r="E34" s="1"/>
      <c r="F34" s="1">
        <v>5702647895.0500002</v>
      </c>
      <c r="G34" s="1"/>
      <c r="H34" s="1"/>
      <c r="I34" s="1"/>
      <c r="J34" s="1">
        <v>5702647895.0500002</v>
      </c>
      <c r="K34" s="1">
        <v>25867009.949999999</v>
      </c>
      <c r="L34" s="75">
        <v>53096060.549999997</v>
      </c>
      <c r="M34" s="1">
        <v>5704402369.7200003</v>
      </c>
      <c r="N34" s="1">
        <v>25867009.949999999</v>
      </c>
      <c r="O34" s="3">
        <v>5678535359.7700005</v>
      </c>
      <c r="P34" s="16">
        <f t="shared" si="5"/>
        <v>1.0939592665023874E-2</v>
      </c>
      <c r="Q34" s="21">
        <f t="shared" si="6"/>
        <v>4.5552256543574116E-3</v>
      </c>
      <c r="R34" s="21">
        <f t="shared" si="2"/>
        <v>9.3503090473228238E-3</v>
      </c>
      <c r="S34" s="67">
        <f t="shared" si="3"/>
        <v>1</v>
      </c>
      <c r="T34" s="67">
        <f t="shared" si="4"/>
        <v>9.3503090473228238E-3</v>
      </c>
      <c r="U34" s="1">
        <v>1</v>
      </c>
      <c r="V34" s="1">
        <v>1</v>
      </c>
      <c r="W34" s="71">
        <v>1076</v>
      </c>
      <c r="X34" s="57">
        <v>5678535359.7700005</v>
      </c>
      <c r="Y34" s="33"/>
      <c r="Z34" s="32"/>
    </row>
    <row r="35" spans="1:26" ht="16.5" customHeight="1" x14ac:dyDescent="0.3">
      <c r="A35" s="45">
        <v>30</v>
      </c>
      <c r="B35" s="6" t="s">
        <v>125</v>
      </c>
      <c r="C35" s="63" t="s">
        <v>126</v>
      </c>
      <c r="D35" s="66"/>
      <c r="E35" s="1"/>
      <c r="F35" s="1">
        <v>666878795.74000001</v>
      </c>
      <c r="G35" s="1"/>
      <c r="H35" s="1"/>
      <c r="I35" s="1"/>
      <c r="J35" s="1">
        <v>891439366.14999998</v>
      </c>
      <c r="K35" s="1">
        <v>3118032.2</v>
      </c>
      <c r="L35" s="75">
        <v>8445431.2400000002</v>
      </c>
      <c r="M35" s="1">
        <v>877378809.66999996</v>
      </c>
      <c r="N35" s="1">
        <v>865815346.23000002</v>
      </c>
      <c r="O35" s="3">
        <v>865815346.23000002</v>
      </c>
      <c r="P35" s="16">
        <f t="shared" si="5"/>
        <v>1.6679771474147249E-3</v>
      </c>
      <c r="Q35" s="21">
        <f t="shared" si="6"/>
        <v>3.6012669601858832E-3</v>
      </c>
      <c r="R35" s="21">
        <f t="shared" si="2"/>
        <v>9.7543099423840762E-3</v>
      </c>
      <c r="S35" s="67">
        <f t="shared" si="3"/>
        <v>9.3647328576130473</v>
      </c>
      <c r="T35" s="67">
        <f t="shared" si="4"/>
        <v>9.1346506820785794E-2</v>
      </c>
      <c r="U35" s="1">
        <v>10</v>
      </c>
      <c r="V35" s="1">
        <v>10</v>
      </c>
      <c r="W35" s="71">
        <v>223</v>
      </c>
      <c r="X35" s="57">
        <v>92454890</v>
      </c>
      <c r="Y35" s="33"/>
      <c r="Z35" s="32"/>
    </row>
    <row r="36" spans="1:26" ht="15.75" x14ac:dyDescent="0.3">
      <c r="A36" s="42"/>
      <c r="B36" s="10"/>
      <c r="C36" s="8" t="s">
        <v>65</v>
      </c>
      <c r="D36" s="1"/>
      <c r="E36" s="1"/>
      <c r="F36" s="1"/>
      <c r="G36" s="1"/>
      <c r="H36" s="1"/>
      <c r="I36" s="1"/>
      <c r="J36" s="1"/>
      <c r="K36" s="1"/>
      <c r="L36" s="75"/>
      <c r="M36" s="1"/>
      <c r="N36" s="1"/>
      <c r="O36" s="13">
        <f>SUM(O17:O35)</f>
        <v>519081060296.28003</v>
      </c>
      <c r="P36" s="69">
        <f>(O36/$O$101)</f>
        <v>0.75375269629946051</v>
      </c>
      <c r="Q36" s="21">
        <f t="shared" si="6"/>
        <v>0</v>
      </c>
      <c r="R36" s="21">
        <f t="shared" si="2"/>
        <v>0</v>
      </c>
      <c r="S36" s="67" t="e">
        <f t="shared" si="3"/>
        <v>#DIV/0!</v>
      </c>
      <c r="T36" s="67" t="e">
        <f t="shared" si="4"/>
        <v>#DIV/0!</v>
      </c>
      <c r="U36" s="1"/>
      <c r="V36" s="1"/>
      <c r="W36" s="71"/>
      <c r="X36" s="57"/>
      <c r="Y36" s="34"/>
      <c r="Z36" s="32"/>
    </row>
    <row r="37" spans="1:26" ht="18" x14ac:dyDescent="0.3">
      <c r="A37" s="43"/>
      <c r="B37" s="9"/>
      <c r="C37" s="23" t="s">
        <v>20</v>
      </c>
      <c r="D37" s="2"/>
      <c r="E37" s="2"/>
      <c r="F37" s="2"/>
      <c r="G37" s="2"/>
      <c r="H37" s="2"/>
      <c r="I37" s="2"/>
      <c r="J37" s="5"/>
      <c r="K37" s="2"/>
      <c r="L37" s="2"/>
      <c r="M37" s="2"/>
      <c r="N37" s="2"/>
      <c r="O37" s="3"/>
      <c r="P37" s="17"/>
      <c r="Q37" s="21"/>
      <c r="R37" s="21"/>
      <c r="S37" s="67"/>
      <c r="T37" s="67"/>
      <c r="U37" s="2"/>
      <c r="V37" s="2"/>
      <c r="W37" s="2"/>
      <c r="X37" s="58"/>
      <c r="Y37" s="32"/>
      <c r="Z37" s="32"/>
    </row>
    <row r="38" spans="1:26" ht="15.75" x14ac:dyDescent="0.3">
      <c r="A38" s="45">
        <v>31</v>
      </c>
      <c r="B38" s="6" t="s">
        <v>1</v>
      </c>
      <c r="C38" s="46" t="s">
        <v>21</v>
      </c>
      <c r="D38" s="1"/>
      <c r="E38" s="1"/>
      <c r="F38" s="1">
        <v>455769827.55000001</v>
      </c>
      <c r="G38" s="1">
        <v>926855458.63999999</v>
      </c>
      <c r="H38" s="1"/>
      <c r="I38" s="1"/>
      <c r="J38" s="1">
        <v>1384960601.26</v>
      </c>
      <c r="K38" s="1">
        <v>1911356.85</v>
      </c>
      <c r="L38" s="75">
        <v>15618282.460000001</v>
      </c>
      <c r="M38" s="1">
        <v>1403798970.3800001</v>
      </c>
      <c r="N38" s="1">
        <v>9732849.4600000009</v>
      </c>
      <c r="O38" s="3">
        <v>1394066120.9200001</v>
      </c>
      <c r="P38" s="16">
        <f t="shared" ref="P38:P45" si="7">(O38/$O$46)</f>
        <v>8.6349069388382799E-2</v>
      </c>
      <c r="Q38" s="21">
        <f t="shared" ref="Q38:Q46" si="8">(K38/O38)</f>
        <v>1.3710661361877291E-3</v>
      </c>
      <c r="R38" s="21">
        <f t="shared" si="2"/>
        <v>1.120340149267301E-2</v>
      </c>
      <c r="S38" s="67">
        <f t="shared" si="3"/>
        <v>197.64317452991992</v>
      </c>
      <c r="T38" s="67">
        <f t="shared" si="4"/>
        <v>2.2142758365451369</v>
      </c>
      <c r="U38" s="1">
        <v>197.64</v>
      </c>
      <c r="V38" s="1">
        <v>197.64</v>
      </c>
      <c r="W38" s="71">
        <v>841</v>
      </c>
      <c r="X38" s="57">
        <v>7053449.3499999996</v>
      </c>
      <c r="Y38" s="32"/>
      <c r="Z38" s="32"/>
    </row>
    <row r="39" spans="1:26" ht="15.75" x14ac:dyDescent="0.3">
      <c r="A39" s="45">
        <v>32</v>
      </c>
      <c r="B39" s="6" t="s">
        <v>8</v>
      </c>
      <c r="C39" s="46" t="s">
        <v>119</v>
      </c>
      <c r="D39" s="1"/>
      <c r="E39" s="1"/>
      <c r="F39" s="1">
        <v>26887449</v>
      </c>
      <c r="G39" s="1">
        <v>296860185</v>
      </c>
      <c r="H39" s="1"/>
      <c r="I39" s="1"/>
      <c r="J39" s="1">
        <v>323747634</v>
      </c>
      <c r="K39" s="1">
        <v>819589</v>
      </c>
      <c r="L39" s="75">
        <v>5054450</v>
      </c>
      <c r="M39" s="1">
        <v>475999800.01999998</v>
      </c>
      <c r="N39" s="1">
        <v>20785581</v>
      </c>
      <c r="O39" s="3">
        <v>496785581</v>
      </c>
      <c r="P39" s="16">
        <f t="shared" si="7"/>
        <v>3.0771117640107079E-2</v>
      </c>
      <c r="Q39" s="21">
        <f t="shared" si="8"/>
        <v>1.6497841953267158E-3</v>
      </c>
      <c r="R39" s="21">
        <f t="shared" si="2"/>
        <v>1.0174308984221505E-2</v>
      </c>
      <c r="S39" s="67">
        <f t="shared" si="3"/>
        <v>1.7981947128572879</v>
      </c>
      <c r="T39" s="67">
        <f t="shared" si="4"/>
        <v>1.8295388622403513E-2</v>
      </c>
      <c r="U39" s="1">
        <v>1.6639999999999999</v>
      </c>
      <c r="V39" s="1">
        <v>1.6639999999999999</v>
      </c>
      <c r="W39" s="71">
        <v>1423</v>
      </c>
      <c r="X39" s="57">
        <v>276269070</v>
      </c>
      <c r="Y39" s="32"/>
      <c r="Z39" s="32"/>
    </row>
    <row r="40" spans="1:26" ht="15.75" x14ac:dyDescent="0.3">
      <c r="A40" s="45">
        <v>33</v>
      </c>
      <c r="B40" s="6" t="s">
        <v>69</v>
      </c>
      <c r="C40" s="46" t="s">
        <v>22</v>
      </c>
      <c r="D40" s="1"/>
      <c r="E40" s="1"/>
      <c r="F40" s="1">
        <v>364992439.52999997</v>
      </c>
      <c r="G40" s="1">
        <v>916044712.53999996</v>
      </c>
      <c r="H40" s="1"/>
      <c r="I40" s="1"/>
      <c r="J40" s="1">
        <v>1281037152.0699999</v>
      </c>
      <c r="K40" s="1">
        <v>1509655.94</v>
      </c>
      <c r="L40" s="75">
        <v>21412688.350000001</v>
      </c>
      <c r="M40" s="1">
        <v>1319990162.1400001</v>
      </c>
      <c r="N40" s="1">
        <v>4317013.46</v>
      </c>
      <c r="O40" s="3">
        <v>1315673148.6800001</v>
      </c>
      <c r="P40" s="16">
        <f t="shared" si="7"/>
        <v>8.1493374168527602E-2</v>
      </c>
      <c r="Q40" s="21">
        <f t="shared" si="8"/>
        <v>1.1474399561278732E-3</v>
      </c>
      <c r="R40" s="21">
        <f t="shared" si="2"/>
        <v>1.6275081977224441E-2</v>
      </c>
      <c r="S40" s="67">
        <f t="shared" si="3"/>
        <v>283.84497591118372</v>
      </c>
      <c r="T40" s="67">
        <f t="shared" si="4"/>
        <v>4.6196002517778112</v>
      </c>
      <c r="U40" s="1">
        <v>283.83999999999997</v>
      </c>
      <c r="V40" s="1">
        <v>284.77999999999997</v>
      </c>
      <c r="W40" s="71">
        <v>63</v>
      </c>
      <c r="X40" s="57">
        <v>4635182.09</v>
      </c>
    </row>
    <row r="41" spans="1:26" ht="15.75" x14ac:dyDescent="0.3">
      <c r="A41" s="45">
        <v>34</v>
      </c>
      <c r="B41" s="6" t="s">
        <v>11</v>
      </c>
      <c r="C41" s="46" t="s">
        <v>23</v>
      </c>
      <c r="D41" s="1"/>
      <c r="E41" s="1"/>
      <c r="F41" s="1">
        <v>2491427257.77</v>
      </c>
      <c r="G41" s="1">
        <v>3617025360.29</v>
      </c>
      <c r="H41" s="1"/>
      <c r="I41" s="1"/>
      <c r="J41" s="1">
        <v>6078287158.6999998</v>
      </c>
      <c r="K41" s="1">
        <v>6223685.3799999999</v>
      </c>
      <c r="L41" s="75">
        <v>-3706823.56</v>
      </c>
      <c r="M41" s="1">
        <v>6109663233.8100004</v>
      </c>
      <c r="N41" s="1">
        <v>31376075.109999999</v>
      </c>
      <c r="O41" s="3">
        <v>6078287158.6999998</v>
      </c>
      <c r="P41" s="16">
        <f t="shared" si="7"/>
        <v>0.37649178310332221</v>
      </c>
      <c r="Q41" s="21">
        <f t="shared" si="8"/>
        <v>1.023920920072341E-3</v>
      </c>
      <c r="R41" s="21">
        <f t="shared" si="2"/>
        <v>-6.0984673201797211E-4</v>
      </c>
      <c r="S41" s="67">
        <f t="shared" si="3"/>
        <v>1239.6895576283603</v>
      </c>
      <c r="T41" s="67">
        <f t="shared" si="4"/>
        <v>-0.75602062543646109</v>
      </c>
      <c r="U41" s="1">
        <v>1239.68</v>
      </c>
      <c r="V41" s="1">
        <v>1240.54</v>
      </c>
      <c r="W41" s="71">
        <v>913</v>
      </c>
      <c r="X41" s="57">
        <v>4903072</v>
      </c>
    </row>
    <row r="42" spans="1:26" ht="15.75" customHeight="1" x14ac:dyDescent="0.3">
      <c r="A42" s="81" t="s">
        <v>149</v>
      </c>
      <c r="B42" s="78" t="s">
        <v>11</v>
      </c>
      <c r="C42" s="46" t="s">
        <v>128</v>
      </c>
      <c r="D42" s="1"/>
      <c r="E42" s="1"/>
      <c r="F42" s="1"/>
      <c r="G42" s="1"/>
      <c r="H42" s="1"/>
      <c r="I42" s="1"/>
      <c r="J42" s="1"/>
      <c r="K42" s="1"/>
      <c r="L42" s="75"/>
      <c r="M42" s="1"/>
      <c r="N42" s="1"/>
      <c r="O42" s="3"/>
      <c r="P42" s="16">
        <f t="shared" si="7"/>
        <v>0</v>
      </c>
      <c r="Q42" s="21" t="e">
        <f t="shared" si="8"/>
        <v>#DIV/0!</v>
      </c>
      <c r="R42" s="21" t="e">
        <f t="shared" si="2"/>
        <v>#DIV/0!</v>
      </c>
      <c r="S42" s="67" t="e">
        <f t="shared" si="3"/>
        <v>#DIV/0!</v>
      </c>
      <c r="T42" s="67" t="e">
        <f t="shared" si="4"/>
        <v>#DIV/0!</v>
      </c>
      <c r="U42" s="1">
        <v>42153.36</v>
      </c>
      <c r="V42" s="1">
        <v>42272.32</v>
      </c>
      <c r="W42" s="71"/>
      <c r="X42" s="57"/>
    </row>
    <row r="43" spans="1:26" ht="15.75" customHeight="1" x14ac:dyDescent="0.3">
      <c r="A43" s="81" t="s">
        <v>150</v>
      </c>
      <c r="B43" s="78" t="s">
        <v>11</v>
      </c>
      <c r="C43" s="46" t="s">
        <v>129</v>
      </c>
      <c r="D43" s="1"/>
      <c r="E43" s="1"/>
      <c r="F43" s="1">
        <v>229050630.31</v>
      </c>
      <c r="G43" s="1">
        <v>1033333618.65</v>
      </c>
      <c r="H43" s="1"/>
      <c r="I43" s="1"/>
      <c r="J43" s="1">
        <v>1292994044.0599999</v>
      </c>
      <c r="K43" s="1">
        <v>1479923.22</v>
      </c>
      <c r="L43" s="75">
        <v>5209485.2300000004</v>
      </c>
      <c r="M43" s="1">
        <v>1300417111.24</v>
      </c>
      <c r="N43" s="1">
        <v>7423067.1699999999</v>
      </c>
      <c r="O43" s="3">
        <v>1292994044.0599999</v>
      </c>
      <c r="P43" s="16">
        <f t="shared" si="7"/>
        <v>8.0088620441920708E-2</v>
      </c>
      <c r="Q43" s="21">
        <f t="shared" si="8"/>
        <v>1.1445707942729904E-3</v>
      </c>
      <c r="R43" s="21">
        <f t="shared" si="2"/>
        <v>4.0290094559463103E-3</v>
      </c>
      <c r="S43" s="67">
        <f t="shared" si="3"/>
        <v>42156.892310651754</v>
      </c>
      <c r="T43" s="67">
        <f t="shared" si="4"/>
        <v>169.85051775292624</v>
      </c>
      <c r="U43" s="1">
        <v>42164.18</v>
      </c>
      <c r="V43" s="1">
        <v>42286.74</v>
      </c>
      <c r="W43" s="71">
        <v>1056</v>
      </c>
      <c r="X43" s="57">
        <v>30671</v>
      </c>
    </row>
    <row r="44" spans="1:26" ht="15.75" x14ac:dyDescent="0.3">
      <c r="A44" s="45">
        <v>36</v>
      </c>
      <c r="B44" s="78" t="s">
        <v>2</v>
      </c>
      <c r="C44" s="46" t="s">
        <v>123</v>
      </c>
      <c r="D44" s="1"/>
      <c r="E44" s="1"/>
      <c r="F44" s="1"/>
      <c r="G44" s="1">
        <v>1956789775.9935</v>
      </c>
      <c r="H44" s="1">
        <v>156943129.82600001</v>
      </c>
      <c r="I44" s="1"/>
      <c r="J44" s="1">
        <v>2116088446.2585001</v>
      </c>
      <c r="K44" s="1">
        <v>3049416.2615</v>
      </c>
      <c r="L44" s="75">
        <v>2311830.7590000001</v>
      </c>
      <c r="M44" s="1">
        <v>2116088446.2585001</v>
      </c>
      <c r="N44" s="1">
        <v>8632661.8000000007</v>
      </c>
      <c r="O44" s="3">
        <v>2187455827.4315</v>
      </c>
      <c r="P44" s="16">
        <f t="shared" si="7"/>
        <v>0.13549197716838013</v>
      </c>
      <c r="Q44" s="21">
        <f t="shared" si="8"/>
        <v>1.3940470126341292E-3</v>
      </c>
      <c r="R44" s="21">
        <f t="shared" si="2"/>
        <v>1.0568582597229132E-3</v>
      </c>
      <c r="S44" s="67">
        <f t="shared" si="3"/>
        <v>331.60151644344694</v>
      </c>
      <c r="T44" s="67">
        <f t="shared" si="4"/>
        <v>0.35045580158990031</v>
      </c>
      <c r="U44" s="1">
        <v>319.22800000000001</v>
      </c>
      <c r="V44" s="1">
        <v>319.22800000000001</v>
      </c>
      <c r="W44" s="71">
        <v>93</v>
      </c>
      <c r="X44" s="57">
        <v>6596640</v>
      </c>
    </row>
    <row r="45" spans="1:26" ht="15.75" x14ac:dyDescent="0.3">
      <c r="A45" s="45">
        <v>37</v>
      </c>
      <c r="B45" s="78" t="s">
        <v>8</v>
      </c>
      <c r="C45" s="46" t="s">
        <v>101</v>
      </c>
      <c r="D45" s="1"/>
      <c r="E45" s="1"/>
      <c r="F45" s="1"/>
      <c r="G45" s="1">
        <v>3129422564.1350002</v>
      </c>
      <c r="H45" s="1"/>
      <c r="I45" s="1"/>
      <c r="J45" s="1">
        <v>3129422564.1350002</v>
      </c>
      <c r="K45" s="1">
        <v>4663798.3</v>
      </c>
      <c r="L45" s="75">
        <v>17456553.449999999</v>
      </c>
      <c r="M45" s="1">
        <v>3395316681.75</v>
      </c>
      <c r="N45" s="1">
        <v>16037044.757999999</v>
      </c>
      <c r="O45" s="3">
        <v>3379279465.0999999</v>
      </c>
      <c r="P45" s="16">
        <f t="shared" si="7"/>
        <v>0.20931405808935954</v>
      </c>
      <c r="Q45" s="21">
        <f t="shared" si="8"/>
        <v>1.3801161899055863E-3</v>
      </c>
      <c r="R45" s="21">
        <f t="shared" si="2"/>
        <v>5.1657620005344613E-3</v>
      </c>
      <c r="S45" s="67">
        <f t="shared" si="3"/>
        <v>33654.139595865032</v>
      </c>
      <c r="T45" s="67">
        <f t="shared" si="4"/>
        <v>173.84927548500178</v>
      </c>
      <c r="U45" s="1">
        <v>33644.789499999999</v>
      </c>
      <c r="V45" s="1">
        <v>33644.789499999999</v>
      </c>
      <c r="W45" s="73">
        <v>67</v>
      </c>
      <c r="X45" s="59">
        <v>100412</v>
      </c>
    </row>
    <row r="46" spans="1:26" ht="15.75" x14ac:dyDescent="0.3">
      <c r="A46" s="42"/>
      <c r="B46" s="10"/>
      <c r="C46" s="8" t="s">
        <v>65</v>
      </c>
      <c r="D46" s="1"/>
      <c r="E46" s="1"/>
      <c r="F46" s="1"/>
      <c r="G46" s="1"/>
      <c r="H46" s="1"/>
      <c r="I46" s="1"/>
      <c r="J46" s="1"/>
      <c r="K46" s="1"/>
      <c r="L46" s="75"/>
      <c r="M46" s="1"/>
      <c r="N46" s="1"/>
      <c r="O46" s="13">
        <f>SUM(O38:O45)</f>
        <v>16144541345.891499</v>
      </c>
      <c r="P46" s="69">
        <f>(O46/$O$101)</f>
        <v>2.3443335734573027E-2</v>
      </c>
      <c r="Q46" s="21">
        <f t="shared" si="8"/>
        <v>0</v>
      </c>
      <c r="R46" s="21">
        <f t="shared" si="2"/>
        <v>0</v>
      </c>
      <c r="S46" s="67" t="e">
        <f t="shared" si="3"/>
        <v>#DIV/0!</v>
      </c>
      <c r="T46" s="67" t="e">
        <f t="shared" si="4"/>
        <v>#DIV/0!</v>
      </c>
      <c r="U46" s="1"/>
      <c r="V46" s="1"/>
      <c r="W46" s="71"/>
      <c r="X46" s="57"/>
    </row>
    <row r="47" spans="1:26" ht="15.75" customHeight="1" x14ac:dyDescent="0.3">
      <c r="A47" s="43"/>
      <c r="B47" s="85"/>
      <c r="C47" s="23" t="s">
        <v>24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13"/>
      <c r="P47" s="69"/>
      <c r="Q47" s="21"/>
      <c r="R47" s="21"/>
      <c r="S47" s="21"/>
      <c r="T47" s="21"/>
      <c r="U47" s="85"/>
      <c r="V47" s="85"/>
      <c r="W47" s="85"/>
      <c r="X47" s="90"/>
    </row>
    <row r="48" spans="1:26" ht="15.75" x14ac:dyDescent="0.3">
      <c r="A48" s="45">
        <v>38</v>
      </c>
      <c r="B48" s="6" t="s">
        <v>25</v>
      </c>
      <c r="C48" s="51" t="s">
        <v>26</v>
      </c>
      <c r="D48" s="1"/>
      <c r="E48" s="1"/>
      <c r="F48" s="1">
        <v>2815774177.9299998</v>
      </c>
      <c r="G48" s="1">
        <v>218885094.62</v>
      </c>
      <c r="H48" s="1"/>
      <c r="I48" s="1"/>
      <c r="J48" s="1">
        <v>3034659272.5599999</v>
      </c>
      <c r="K48" s="1">
        <v>7314869.5499999998</v>
      </c>
      <c r="L48" s="75">
        <v>30078188.68</v>
      </c>
      <c r="M48" s="1">
        <v>3031786924.6100001</v>
      </c>
      <c r="N48" s="1">
        <v>15608866.85</v>
      </c>
      <c r="O48" s="3">
        <v>3016178057.7600002</v>
      </c>
      <c r="P48" s="16">
        <f t="shared" ref="P48:P59" si="9">(O48/$O$66)</f>
        <v>4.5463992587898454E-2</v>
      </c>
      <c r="Q48" s="21">
        <f t="shared" ref="Q48:Q66" si="10">(K48/O48)</f>
        <v>2.4252114463800831E-3</v>
      </c>
      <c r="R48" s="21">
        <f t="shared" si="2"/>
        <v>9.9722854897823631E-3</v>
      </c>
      <c r="S48" s="67">
        <f t="shared" si="3"/>
        <v>2729.5078146869528</v>
      </c>
      <c r="T48" s="67">
        <f t="shared" si="4"/>
        <v>27.219431174650268</v>
      </c>
      <c r="U48" s="1">
        <v>2847.62</v>
      </c>
      <c r="V48" s="1">
        <v>2847.62</v>
      </c>
      <c r="W48" s="71">
        <v>1146</v>
      </c>
      <c r="X48" s="57">
        <v>1105026.3500000001</v>
      </c>
    </row>
    <row r="49" spans="1:26" ht="14.25" customHeight="1" x14ac:dyDescent="0.3">
      <c r="A49" s="45">
        <v>39</v>
      </c>
      <c r="B49" s="6" t="s">
        <v>27</v>
      </c>
      <c r="C49" s="46" t="s">
        <v>28</v>
      </c>
      <c r="D49" s="1">
        <v>202502069.36000001</v>
      </c>
      <c r="E49" s="1"/>
      <c r="F49" s="1">
        <v>1653527946.22</v>
      </c>
      <c r="G49" s="1">
        <v>879314611.24000001</v>
      </c>
      <c r="H49" s="1"/>
      <c r="I49" s="1"/>
      <c r="J49" s="1">
        <v>2735344626.8200002</v>
      </c>
      <c r="K49" s="1">
        <v>1165455.6200000001</v>
      </c>
      <c r="L49" s="75">
        <v>19582214.359999999</v>
      </c>
      <c r="M49" s="1">
        <v>2739057907.6300001</v>
      </c>
      <c r="N49" s="1">
        <v>68717184.790000007</v>
      </c>
      <c r="O49" s="3">
        <v>2670340722.8400002</v>
      </c>
      <c r="P49" s="16">
        <f t="shared" si="9"/>
        <v>4.0251055642425669E-2</v>
      </c>
      <c r="Q49" s="21">
        <f t="shared" si="10"/>
        <v>4.3644453684565677E-4</v>
      </c>
      <c r="R49" s="21">
        <f t="shared" si="2"/>
        <v>7.3332268771955193E-3</v>
      </c>
      <c r="S49" s="67">
        <f t="shared" si="3"/>
        <v>1.1481383646375496</v>
      </c>
      <c r="T49" s="67">
        <f t="shared" si="4"/>
        <v>8.4195591142993877E-3</v>
      </c>
      <c r="U49" s="1">
        <v>100</v>
      </c>
      <c r="V49" s="1">
        <v>100</v>
      </c>
      <c r="W49" s="71">
        <v>4146</v>
      </c>
      <c r="X49" s="57">
        <v>2325800448</v>
      </c>
    </row>
    <row r="50" spans="1:26" s="55" customFormat="1" ht="15.75" x14ac:dyDescent="0.3">
      <c r="A50" s="45">
        <v>40</v>
      </c>
      <c r="B50" s="78" t="s">
        <v>98</v>
      </c>
      <c r="C50" s="46" t="s">
        <v>104</v>
      </c>
      <c r="D50" s="4"/>
      <c r="E50" s="4"/>
      <c r="F50" s="4">
        <v>55581777.310000002</v>
      </c>
      <c r="G50" s="4">
        <v>272191681.12</v>
      </c>
      <c r="H50" s="4"/>
      <c r="I50" s="4"/>
      <c r="J50" s="4">
        <v>327773458.43000001</v>
      </c>
      <c r="K50" s="4">
        <v>582266.67000000004</v>
      </c>
      <c r="L50" s="77">
        <v>3408866.85</v>
      </c>
      <c r="M50" s="4">
        <v>329650687.38999999</v>
      </c>
      <c r="N50" s="4">
        <v>6359194.0499999998</v>
      </c>
      <c r="O50" s="38">
        <v>323291527.51999998</v>
      </c>
      <c r="P50" s="37">
        <f t="shared" si="9"/>
        <v>4.8730954636727851E-3</v>
      </c>
      <c r="Q50" s="54">
        <f t="shared" si="10"/>
        <v>1.8010576227178701E-3</v>
      </c>
      <c r="R50" s="21">
        <f t="shared" si="2"/>
        <v>1.0544250497839339E-2</v>
      </c>
      <c r="S50" s="67">
        <f t="shared" si="3"/>
        <v>1.7873409682935959</v>
      </c>
      <c r="T50" s="67">
        <f t="shared" si="4"/>
        <v>1.8846170894738393E-2</v>
      </c>
      <c r="U50" s="4">
        <v>1.7855000000000001</v>
      </c>
      <c r="V50" s="4">
        <v>1.7855000000000001</v>
      </c>
      <c r="W50" s="74">
        <v>1432</v>
      </c>
      <c r="X50" s="60">
        <v>180878485.55759999</v>
      </c>
    </row>
    <row r="51" spans="1:26" ht="15.75" x14ac:dyDescent="0.3">
      <c r="A51" s="45">
        <v>41</v>
      </c>
      <c r="B51" s="6" t="s">
        <v>1</v>
      </c>
      <c r="C51" s="46" t="s">
        <v>30</v>
      </c>
      <c r="D51" s="1">
        <v>73314800</v>
      </c>
      <c r="E51" s="1"/>
      <c r="F51" s="1">
        <v>9899645940.4300003</v>
      </c>
      <c r="G51" s="1">
        <v>54156888.590000004</v>
      </c>
      <c r="H51" s="1"/>
      <c r="I51" s="1"/>
      <c r="J51" s="1">
        <v>10027990629.02</v>
      </c>
      <c r="K51" s="1">
        <v>14314331.26</v>
      </c>
      <c r="L51" s="75">
        <v>122261171.25</v>
      </c>
      <c r="M51" s="1">
        <v>10156938878.549999</v>
      </c>
      <c r="N51" s="1">
        <v>45779830.869999997</v>
      </c>
      <c r="O51" s="3">
        <v>10111159047.68</v>
      </c>
      <c r="P51" s="16">
        <f t="shared" si="9"/>
        <v>0.15240932438192417</v>
      </c>
      <c r="Q51" s="21">
        <f t="shared" si="10"/>
        <v>1.415696379861062E-3</v>
      </c>
      <c r="R51" s="21">
        <f t="shared" si="2"/>
        <v>1.2091706863028009E-2</v>
      </c>
      <c r="S51" s="67">
        <f t="shared" si="3"/>
        <v>254.40165079099953</v>
      </c>
      <c r="T51" s="67">
        <f t="shared" si="4"/>
        <v>3.0761501868351839</v>
      </c>
      <c r="U51" s="1">
        <v>254.38</v>
      </c>
      <c r="V51" s="1">
        <v>254.42</v>
      </c>
      <c r="W51" s="71">
        <v>6660</v>
      </c>
      <c r="X51" s="57">
        <v>39744864.140000001</v>
      </c>
    </row>
    <row r="52" spans="1:26" ht="15.75" x14ac:dyDescent="0.3">
      <c r="A52" s="45">
        <v>42</v>
      </c>
      <c r="B52" s="6" t="s">
        <v>31</v>
      </c>
      <c r="C52" s="46" t="s">
        <v>32</v>
      </c>
      <c r="D52" s="24"/>
      <c r="E52" s="24"/>
      <c r="F52" s="1">
        <v>2149418234.3400002</v>
      </c>
      <c r="G52" s="1">
        <v>311225128.76999998</v>
      </c>
      <c r="H52" s="1"/>
      <c r="I52" s="1"/>
      <c r="J52" s="1">
        <v>2457375735.71</v>
      </c>
      <c r="K52" s="1">
        <v>2455442.77</v>
      </c>
      <c r="L52" s="75">
        <v>29828342.609999999</v>
      </c>
      <c r="M52" s="1">
        <v>2504013087</v>
      </c>
      <c r="N52" s="1">
        <v>34184853</v>
      </c>
      <c r="O52" s="3">
        <v>2469828233</v>
      </c>
      <c r="P52" s="16">
        <f t="shared" si="9"/>
        <v>3.7228655048928548E-2</v>
      </c>
      <c r="Q52" s="21">
        <f t="shared" si="10"/>
        <v>9.9417552086910645E-4</v>
      </c>
      <c r="R52" s="21">
        <f t="shared" si="2"/>
        <v>1.207709192544484E-2</v>
      </c>
      <c r="S52" s="67">
        <f t="shared" si="3"/>
        <v>1</v>
      </c>
      <c r="T52" s="67">
        <f t="shared" si="4"/>
        <v>1.207709192544484E-2</v>
      </c>
      <c r="U52" s="1">
        <v>1</v>
      </c>
      <c r="V52" s="1">
        <v>1</v>
      </c>
      <c r="W52" s="71">
        <v>689</v>
      </c>
      <c r="X52" s="57">
        <v>2469828233</v>
      </c>
    </row>
    <row r="53" spans="1:26" ht="15.75" x14ac:dyDescent="0.3">
      <c r="A53" s="45">
        <v>43</v>
      </c>
      <c r="B53" s="1" t="s">
        <v>2</v>
      </c>
      <c r="C53" s="46" t="s">
        <v>124</v>
      </c>
      <c r="D53" s="1"/>
      <c r="E53" s="1"/>
      <c r="F53" s="1">
        <v>922089492.60000002</v>
      </c>
      <c r="G53" s="1">
        <v>961202433.23000002</v>
      </c>
      <c r="H53" s="1"/>
      <c r="I53" s="1"/>
      <c r="J53" s="1">
        <v>958804644.16999996</v>
      </c>
      <c r="K53" s="1">
        <v>2096964.39</v>
      </c>
      <c r="L53" s="75">
        <v>20164400.899999999</v>
      </c>
      <c r="M53" s="1">
        <v>1920007077.4000001</v>
      </c>
      <c r="N53" s="1">
        <v>6119733.0300000003</v>
      </c>
      <c r="O53" s="3">
        <v>1913887344.3699999</v>
      </c>
      <c r="P53" s="16">
        <f t="shared" si="9"/>
        <v>2.8848747776890702E-2</v>
      </c>
      <c r="Q53" s="21">
        <f t="shared" si="10"/>
        <v>1.0956571692521766E-3</v>
      </c>
      <c r="R53" s="21">
        <f t="shared" si="2"/>
        <v>1.0535834807266347E-2</v>
      </c>
      <c r="S53" s="67">
        <f t="shared" si="3"/>
        <v>3.3271533952711452</v>
      </c>
      <c r="T53" s="67">
        <f t="shared" si="4"/>
        <v>3.5054338551012143E-2</v>
      </c>
      <c r="U53" s="1">
        <v>3.33</v>
      </c>
      <c r="V53" s="1">
        <v>3.33</v>
      </c>
      <c r="W53" s="71">
        <v>887</v>
      </c>
      <c r="X53" s="57">
        <v>575232674</v>
      </c>
    </row>
    <row r="54" spans="1:26" ht="16.5" x14ac:dyDescent="0.3">
      <c r="A54" s="45">
        <v>44</v>
      </c>
      <c r="B54" s="6" t="s">
        <v>1</v>
      </c>
      <c r="C54" s="51" t="s">
        <v>76</v>
      </c>
      <c r="D54" s="1"/>
      <c r="E54" s="1"/>
      <c r="F54" s="86">
        <v>12268912010.530001</v>
      </c>
      <c r="G54" s="1">
        <v>194964798.91</v>
      </c>
      <c r="H54" s="1"/>
      <c r="I54" s="1"/>
      <c r="J54" s="1">
        <v>12463876809.440001</v>
      </c>
      <c r="K54" s="36">
        <v>13862495.93</v>
      </c>
      <c r="L54" s="76">
        <v>147056392.81</v>
      </c>
      <c r="M54" s="36">
        <v>12809442063.790001</v>
      </c>
      <c r="N54" s="36">
        <v>45550023.060000002</v>
      </c>
      <c r="O54" s="3">
        <v>12763892040.73</v>
      </c>
      <c r="P54" s="16">
        <f t="shared" si="9"/>
        <v>0.19239497205395409</v>
      </c>
      <c r="Q54" s="21">
        <f t="shared" si="10"/>
        <v>1.0860712301360995E-3</v>
      </c>
      <c r="R54" s="21">
        <f t="shared" si="2"/>
        <v>1.1521281466557239E-2</v>
      </c>
      <c r="S54" s="67">
        <f t="shared" si="3"/>
        <v>3378.4248183203204</v>
      </c>
      <c r="T54" s="67">
        <f t="shared" si="4"/>
        <v>38.923783245470915</v>
      </c>
      <c r="U54" s="36">
        <v>3378.42</v>
      </c>
      <c r="V54" s="36">
        <v>3378.42</v>
      </c>
      <c r="W54" s="71">
        <v>219</v>
      </c>
      <c r="X54" s="57">
        <v>3778060.11</v>
      </c>
    </row>
    <row r="55" spans="1:26" ht="15.75" x14ac:dyDescent="0.3">
      <c r="A55" s="45">
        <v>45</v>
      </c>
      <c r="B55" s="6" t="s">
        <v>1</v>
      </c>
      <c r="C55" s="51" t="s">
        <v>75</v>
      </c>
      <c r="D55" s="1">
        <v>60684149</v>
      </c>
      <c r="E55" s="1"/>
      <c r="F55" s="1">
        <v>210433132.27000001</v>
      </c>
      <c r="G55" s="1">
        <v>47098867.280000001</v>
      </c>
      <c r="H55" s="1"/>
      <c r="I55" s="1"/>
      <c r="J55" s="1">
        <v>318543399.88999999</v>
      </c>
      <c r="K55" s="1">
        <v>372437.96</v>
      </c>
      <c r="L55" s="75">
        <v>1172927.82</v>
      </c>
      <c r="M55" s="1">
        <v>325689614.43000001</v>
      </c>
      <c r="N55" s="1">
        <v>2602139.2599999998</v>
      </c>
      <c r="O55" s="3">
        <v>323087475.17000002</v>
      </c>
      <c r="P55" s="16">
        <f t="shared" si="9"/>
        <v>4.8700197054283162E-3</v>
      </c>
      <c r="Q55" s="21">
        <f t="shared" si="10"/>
        <v>1.1527465117737328E-3</v>
      </c>
      <c r="R55" s="21">
        <f t="shared" si="2"/>
        <v>3.6303722989658969E-3</v>
      </c>
      <c r="S55" s="67">
        <f t="shared" si="3"/>
        <v>2921.5981677405985</v>
      </c>
      <c r="T55" s="67">
        <f t="shared" si="4"/>
        <v>10.606489056874988</v>
      </c>
      <c r="U55" s="1">
        <v>2915.97</v>
      </c>
      <c r="V55" s="1">
        <v>2925.58</v>
      </c>
      <c r="W55" s="71">
        <v>18</v>
      </c>
      <c r="X55" s="57">
        <v>110585.87</v>
      </c>
    </row>
    <row r="56" spans="1:26" ht="15.75" x14ac:dyDescent="0.3">
      <c r="A56" s="45">
        <v>46</v>
      </c>
      <c r="B56" s="6" t="s">
        <v>53</v>
      </c>
      <c r="C56" s="51" t="s">
        <v>78</v>
      </c>
      <c r="D56" s="1"/>
      <c r="E56" s="1"/>
      <c r="F56" s="1"/>
      <c r="G56" s="1">
        <v>1447033260.5699999</v>
      </c>
      <c r="H56" s="1"/>
      <c r="I56" s="1"/>
      <c r="J56" s="1">
        <v>3044290288.1999998</v>
      </c>
      <c r="K56" s="36">
        <v>8400409.6999999993</v>
      </c>
      <c r="L56" s="76">
        <v>47675396.020000003</v>
      </c>
      <c r="M56" s="1">
        <v>4240749084.6300001</v>
      </c>
      <c r="N56" s="1">
        <v>71698686.75</v>
      </c>
      <c r="O56" s="3">
        <v>4169050397.8800001</v>
      </c>
      <c r="P56" s="16">
        <f t="shared" si="9"/>
        <v>6.2841673388658217E-2</v>
      </c>
      <c r="Q56" s="21">
        <f t="shared" si="10"/>
        <v>2.0149455867148271E-3</v>
      </c>
      <c r="R56" s="21">
        <f t="shared" si="2"/>
        <v>1.1435552816594247E-2</v>
      </c>
      <c r="S56" s="67">
        <f t="shared" si="3"/>
        <v>1106.124122627858</v>
      </c>
      <c r="T56" s="67">
        <f t="shared" si="4"/>
        <v>12.649140826019844</v>
      </c>
      <c r="U56" s="1">
        <v>1104.01</v>
      </c>
      <c r="V56" s="1">
        <v>1104.01</v>
      </c>
      <c r="W56" s="72">
        <v>2201</v>
      </c>
      <c r="X56" s="91">
        <v>3769062</v>
      </c>
    </row>
    <row r="57" spans="1:26" ht="15.75" x14ac:dyDescent="0.3">
      <c r="A57" s="45">
        <v>47</v>
      </c>
      <c r="B57" s="1" t="s">
        <v>68</v>
      </c>
      <c r="C57" s="51" t="s">
        <v>81</v>
      </c>
      <c r="D57" s="1"/>
      <c r="E57" s="1"/>
      <c r="F57" s="1">
        <v>44349058.710000001</v>
      </c>
      <c r="G57" s="1">
        <v>6766253.25</v>
      </c>
      <c r="H57" s="1"/>
      <c r="I57" s="1"/>
      <c r="J57" s="1">
        <v>51115311.960000001</v>
      </c>
      <c r="K57" s="1">
        <v>335148.26</v>
      </c>
      <c r="L57" s="75">
        <v>434027.5</v>
      </c>
      <c r="M57" s="1">
        <v>55675424.289999999</v>
      </c>
      <c r="N57" s="1">
        <v>208359.19</v>
      </c>
      <c r="O57" s="3">
        <v>55445069.799999997</v>
      </c>
      <c r="P57" s="16">
        <f t="shared" si="9"/>
        <v>8.357445065079413E-4</v>
      </c>
      <c r="Q57" s="21">
        <f t="shared" si="10"/>
        <v>6.0446900185884521E-3</v>
      </c>
      <c r="R57" s="21">
        <f t="shared" si="2"/>
        <v>7.828063010211956E-3</v>
      </c>
      <c r="S57" s="67">
        <f t="shared" si="3"/>
        <v>12.389522291726905</v>
      </c>
      <c r="T57" s="67">
        <f t="shared" si="4"/>
        <v>9.6985961166063853E-2</v>
      </c>
      <c r="U57" s="1">
        <v>12.3895</v>
      </c>
      <c r="V57" s="1">
        <v>12.441000000000001</v>
      </c>
      <c r="W57" s="71">
        <v>31</v>
      </c>
      <c r="X57" s="57">
        <v>4475158</v>
      </c>
    </row>
    <row r="58" spans="1:26" ht="15.75" x14ac:dyDescent="0.3">
      <c r="A58" s="45">
        <v>48</v>
      </c>
      <c r="B58" s="6" t="s">
        <v>44</v>
      </c>
      <c r="C58" s="46" t="s">
        <v>97</v>
      </c>
      <c r="D58" s="1"/>
      <c r="E58" s="1"/>
      <c r="F58" s="1">
        <v>108426880.73</v>
      </c>
      <c r="G58" s="1">
        <v>124116224</v>
      </c>
      <c r="H58" s="1"/>
      <c r="I58" s="1"/>
      <c r="J58" s="1">
        <v>235742046.69</v>
      </c>
      <c r="K58" s="1">
        <v>2128223.77</v>
      </c>
      <c r="L58" s="75">
        <v>5076224.05</v>
      </c>
      <c r="M58" s="1">
        <v>235742046.69</v>
      </c>
      <c r="N58" s="1">
        <v>44511785.270000003</v>
      </c>
      <c r="O58" s="3">
        <v>191230261.41999999</v>
      </c>
      <c r="P58" s="16">
        <f t="shared" si="9"/>
        <v>2.8824860539690854E-3</v>
      </c>
      <c r="Q58" s="21">
        <f t="shared" si="10"/>
        <v>1.1129116041554591E-2</v>
      </c>
      <c r="R58" s="21">
        <f t="shared" si="2"/>
        <v>2.6545087646201893E-2</v>
      </c>
      <c r="S58" s="67">
        <f t="shared" si="3"/>
        <v>0.53079281196654671</v>
      </c>
      <c r="T58" s="67">
        <f t="shared" si="4"/>
        <v>1.4089941715625942E-2</v>
      </c>
      <c r="U58" s="1">
        <v>0.62849999999999995</v>
      </c>
      <c r="V58" s="1">
        <v>0.62849999999999995</v>
      </c>
      <c r="W58" s="71">
        <v>806</v>
      </c>
      <c r="X58" s="57">
        <v>360272892</v>
      </c>
      <c r="Y58" s="33"/>
      <c r="Z58" s="32"/>
    </row>
    <row r="59" spans="1:26" ht="15.75" x14ac:dyDescent="0.3">
      <c r="A59" s="45">
        <v>49</v>
      </c>
      <c r="B59" s="78" t="s">
        <v>1</v>
      </c>
      <c r="C59" s="46" t="s">
        <v>93</v>
      </c>
      <c r="D59" s="1"/>
      <c r="E59" s="1"/>
      <c r="F59" s="1">
        <v>3506624198.3569999</v>
      </c>
      <c r="G59" s="1">
        <v>21477904368.647999</v>
      </c>
      <c r="H59" s="1"/>
      <c r="I59" s="1"/>
      <c r="J59" s="1">
        <v>24991151117.618</v>
      </c>
      <c r="K59" s="1">
        <v>32694386.353999998</v>
      </c>
      <c r="L59" s="75">
        <v>130176475.926</v>
      </c>
      <c r="M59" s="1">
        <v>25325634290.126999</v>
      </c>
      <c r="N59" s="1">
        <v>100739240.38500001</v>
      </c>
      <c r="O59" s="3">
        <v>25224895049.742001</v>
      </c>
      <c r="P59" s="16">
        <f t="shared" si="9"/>
        <v>0.38022438317971491</v>
      </c>
      <c r="Q59" s="21">
        <f t="shared" si="10"/>
        <v>1.2961158525943756E-3</v>
      </c>
      <c r="R59" s="21">
        <f t="shared" si="2"/>
        <v>5.1606349865598918E-3</v>
      </c>
      <c r="S59" s="67">
        <f t="shared" si="3"/>
        <v>345.20302106713353</v>
      </c>
      <c r="T59" s="67">
        <f t="shared" si="4"/>
        <v>1.7814667879852208</v>
      </c>
      <c r="U59" s="1">
        <v>345.19596999999999</v>
      </c>
      <c r="V59" s="1">
        <v>345.19596999999999</v>
      </c>
      <c r="W59" s="73">
        <v>1119</v>
      </c>
      <c r="X59" s="59">
        <v>73072637</v>
      </c>
    </row>
    <row r="60" spans="1:26" ht="15.75" x14ac:dyDescent="0.3">
      <c r="A60" s="45">
        <v>50</v>
      </c>
      <c r="B60" s="78" t="s">
        <v>90</v>
      </c>
      <c r="C60" s="46" t="s">
        <v>94</v>
      </c>
      <c r="D60" s="1"/>
      <c r="E60" s="1"/>
      <c r="F60" s="1">
        <v>55880771.200000003</v>
      </c>
      <c r="G60" s="1">
        <v>319839013.97000003</v>
      </c>
      <c r="H60" s="1"/>
      <c r="I60" s="1"/>
      <c r="J60" s="1">
        <v>384950754.38999999</v>
      </c>
      <c r="K60" s="1">
        <v>544091.41</v>
      </c>
      <c r="L60" s="75">
        <v>4260826.29</v>
      </c>
      <c r="M60" s="1">
        <v>384950754.38999999</v>
      </c>
      <c r="N60" s="1">
        <v>1569820.22</v>
      </c>
      <c r="O60" s="3">
        <v>383380934.17000002</v>
      </c>
      <c r="P60" s="16">
        <f t="shared" ref="P60" si="11">(O60/$O$48)</f>
        <v>0.12710819017585531</v>
      </c>
      <c r="Q60" s="21">
        <f t="shared" si="10"/>
        <v>1.4191926658479507E-3</v>
      </c>
      <c r="R60" s="21">
        <f t="shared" si="2"/>
        <v>1.1113818946746712E-2</v>
      </c>
      <c r="S60" s="67">
        <f t="shared" si="3"/>
        <v>1089.5589657769392</v>
      </c>
      <c r="T60" s="67">
        <f t="shared" si="4"/>
        <v>12.109161077449498</v>
      </c>
      <c r="U60" s="1">
        <v>1089.56</v>
      </c>
      <c r="V60" s="1">
        <v>1093.98</v>
      </c>
      <c r="W60" s="73">
        <v>137</v>
      </c>
      <c r="X60" s="59">
        <v>351868</v>
      </c>
    </row>
    <row r="61" spans="1:26" ht="15.75" x14ac:dyDescent="0.3">
      <c r="A61" s="45">
        <v>51</v>
      </c>
      <c r="B61" s="1" t="s">
        <v>29</v>
      </c>
      <c r="C61" s="51" t="s">
        <v>112</v>
      </c>
      <c r="D61" s="1"/>
      <c r="E61" s="1"/>
      <c r="F61" s="1">
        <v>842758161.13999999</v>
      </c>
      <c r="G61" s="1">
        <v>130864414.56</v>
      </c>
      <c r="H61" s="1"/>
      <c r="I61" s="1"/>
      <c r="J61" s="1">
        <v>973622575.70000005</v>
      </c>
      <c r="K61" s="1">
        <v>1713270.6</v>
      </c>
      <c r="L61" s="75">
        <v>10555152.060000001</v>
      </c>
      <c r="M61" s="1">
        <v>980246156.51999998</v>
      </c>
      <c r="N61" s="1">
        <v>9753609.6500000004</v>
      </c>
      <c r="O61" s="3">
        <v>970492546.87</v>
      </c>
      <c r="P61" s="16">
        <f>(O61/$O$66)</f>
        <v>1.4628601200778059E-2</v>
      </c>
      <c r="Q61" s="21">
        <f t="shared" si="10"/>
        <v>1.7653619345409533E-3</v>
      </c>
      <c r="R61" s="21">
        <f t="shared" si="2"/>
        <v>1.0876077404243982E-2</v>
      </c>
      <c r="S61" s="67">
        <f t="shared" si="3"/>
        <v>21.433163540311394</v>
      </c>
      <c r="T61" s="67">
        <f t="shared" si="4"/>
        <v>0.23310874568224668</v>
      </c>
      <c r="U61" s="1">
        <v>21.433199999999999</v>
      </c>
      <c r="V61" s="1">
        <v>21.433199999999999</v>
      </c>
      <c r="W61" s="71">
        <v>1254</v>
      </c>
      <c r="X61" s="57">
        <v>45279948.759999998</v>
      </c>
      <c r="Z61" s="53"/>
    </row>
    <row r="62" spans="1:26" ht="15.75" x14ac:dyDescent="0.3">
      <c r="A62" s="45">
        <v>52</v>
      </c>
      <c r="B62" s="1" t="s">
        <v>27</v>
      </c>
      <c r="C62" s="64" t="s">
        <v>130</v>
      </c>
      <c r="D62" s="1"/>
      <c r="E62" s="1"/>
      <c r="F62" s="1"/>
      <c r="G62" s="1">
        <v>731216596.95000005</v>
      </c>
      <c r="H62" s="1"/>
      <c r="I62" s="1">
        <v>21047.5615</v>
      </c>
      <c r="J62" s="1">
        <v>731237644.5115</v>
      </c>
      <c r="K62" s="1">
        <v>1215383.8725000001</v>
      </c>
      <c r="L62" s="75">
        <v>5502766.318</v>
      </c>
      <c r="M62" s="1">
        <v>795168665.62699997</v>
      </c>
      <c r="N62" s="1">
        <v>32077413.784499999</v>
      </c>
      <c r="O62" s="3">
        <v>763091251.84249997</v>
      </c>
      <c r="P62" s="16">
        <f>(O62/$O$66)</f>
        <v>1.1502363041332798E-2</v>
      </c>
      <c r="Q62" s="21">
        <f t="shared" si="10"/>
        <v>1.592711054628696E-3</v>
      </c>
      <c r="R62" s="21">
        <f t="shared" si="2"/>
        <v>7.2111510972160328E-3</v>
      </c>
      <c r="S62" s="67">
        <f t="shared" si="3"/>
        <v>334.9376398932622</v>
      </c>
      <c r="T62" s="67">
        <f t="shared" si="4"/>
        <v>2.4152859294152464</v>
      </c>
      <c r="U62" s="1">
        <v>322.29750000000001</v>
      </c>
      <c r="V62" s="1">
        <v>322.29750000000001</v>
      </c>
      <c r="W62" s="71">
        <v>226</v>
      </c>
      <c r="X62" s="57">
        <v>2278308.44</v>
      </c>
    </row>
    <row r="63" spans="1:26" ht="15.75" x14ac:dyDescent="0.3">
      <c r="A63" s="45">
        <v>53</v>
      </c>
      <c r="B63" s="1" t="s">
        <v>95</v>
      </c>
      <c r="C63" s="51" t="s">
        <v>96</v>
      </c>
      <c r="D63" s="1"/>
      <c r="E63" s="1"/>
      <c r="F63" s="1">
        <v>275497289.52999997</v>
      </c>
      <c r="G63" s="1">
        <v>88150876.709999993</v>
      </c>
      <c r="H63" s="1"/>
      <c r="I63" s="1"/>
      <c r="J63" s="1">
        <v>363648166.24000001</v>
      </c>
      <c r="K63" s="1">
        <v>4753623.66</v>
      </c>
      <c r="L63" s="75">
        <v>9297351.7200000007</v>
      </c>
      <c r="M63" s="1">
        <v>373199293.74000001</v>
      </c>
      <c r="N63" s="1">
        <f>M63-O63</f>
        <v>4045797.8299999833</v>
      </c>
      <c r="O63" s="3">
        <v>369153495.91000003</v>
      </c>
      <c r="P63" s="16">
        <f t="shared" ref="P63" si="12">(O63/$O$66)</f>
        <v>5.5643902582837813E-3</v>
      </c>
      <c r="Q63" s="21">
        <f t="shared" si="10"/>
        <v>1.2877092354988663E-2</v>
      </c>
      <c r="R63" s="21">
        <f t="shared" si="2"/>
        <v>2.5185598465161777E-2</v>
      </c>
      <c r="S63" s="67">
        <f t="shared" si="3"/>
        <v>135.24136134339375</v>
      </c>
      <c r="T63" s="67">
        <f t="shared" si="4"/>
        <v>3.406134622676567</v>
      </c>
      <c r="U63" s="1">
        <v>135.23580000000001</v>
      </c>
      <c r="V63" s="1">
        <v>136.71799999999999</v>
      </c>
      <c r="W63" s="71">
        <v>269</v>
      </c>
      <c r="X63" s="57">
        <v>2729590.21</v>
      </c>
    </row>
    <row r="64" spans="1:26" ht="15.75" x14ac:dyDescent="0.3">
      <c r="A64" s="45">
        <v>54</v>
      </c>
      <c r="B64" s="6" t="s">
        <v>27</v>
      </c>
      <c r="C64" s="46" t="s">
        <v>88</v>
      </c>
      <c r="D64" s="1">
        <v>13723777.800000001</v>
      </c>
      <c r="E64" s="1"/>
      <c r="F64" s="1">
        <v>265633224.90000001</v>
      </c>
      <c r="G64" s="1"/>
      <c r="H64" s="1"/>
      <c r="I64" s="1"/>
      <c r="J64" s="1">
        <v>279357002.69999999</v>
      </c>
      <c r="K64" s="1">
        <v>407836.71</v>
      </c>
      <c r="L64" s="75">
        <v>2595760.89</v>
      </c>
      <c r="M64" s="1">
        <v>283093465.94999999</v>
      </c>
      <c r="N64" s="1">
        <v>2248552.44</v>
      </c>
      <c r="O64" s="3">
        <v>280844913.50999999</v>
      </c>
      <c r="P64" s="16">
        <f>(O64/$O$36)</f>
        <v>5.4104249796688771E-4</v>
      </c>
      <c r="Q64" s="21">
        <f>(K64/O64)</f>
        <v>1.4521776624075418E-3</v>
      </c>
      <c r="R64" s="21">
        <f>L64/O64</f>
        <v>9.2426843611236476E-3</v>
      </c>
      <c r="S64" s="67">
        <f>O64/X64</f>
        <v>128.00097990319048</v>
      </c>
      <c r="T64" s="67">
        <f>L64/X64</f>
        <v>1.183072655159721</v>
      </c>
      <c r="U64" s="1">
        <v>124.35</v>
      </c>
      <c r="V64" s="1">
        <v>124.99</v>
      </c>
      <c r="W64" s="71">
        <v>15</v>
      </c>
      <c r="X64" s="57">
        <v>2194084.09</v>
      </c>
    </row>
    <row r="65" spans="1:26" ht="15.75" x14ac:dyDescent="0.3">
      <c r="A65" s="45">
        <v>55</v>
      </c>
      <c r="B65" s="1" t="s">
        <v>105</v>
      </c>
      <c r="C65" s="51" t="s">
        <v>107</v>
      </c>
      <c r="D65" s="1"/>
      <c r="E65" s="1"/>
      <c r="F65" s="1">
        <v>101193620.98</v>
      </c>
      <c r="G65" s="1">
        <v>244772665.5</v>
      </c>
      <c r="H65" s="1"/>
      <c r="I65" s="1"/>
      <c r="J65" s="1">
        <v>345966286.48000002</v>
      </c>
      <c r="K65" s="1">
        <v>3189066.12</v>
      </c>
      <c r="L65" s="75">
        <v>8258306.3300000001</v>
      </c>
      <c r="M65" s="1">
        <v>346069621.97000003</v>
      </c>
      <c r="N65" s="1">
        <v>3189066.12</v>
      </c>
      <c r="O65" s="3">
        <v>342880555.85000002</v>
      </c>
      <c r="P65" s="16">
        <f>(O65/$O$66)</f>
        <v>5.1683682962921779E-3</v>
      </c>
      <c r="Q65" s="21">
        <f t="shared" si="10"/>
        <v>9.3008077174114266E-3</v>
      </c>
      <c r="R65" s="21">
        <f t="shared" si="2"/>
        <v>2.4085082076257373E-2</v>
      </c>
      <c r="S65" s="67">
        <f t="shared" si="3"/>
        <v>1</v>
      </c>
      <c r="T65" s="67">
        <f t="shared" si="4"/>
        <v>2.4085082076257373E-2</v>
      </c>
      <c r="U65" s="1">
        <v>1.1698</v>
      </c>
      <c r="V65" s="1">
        <v>1.1688000000000001</v>
      </c>
      <c r="W65" s="71">
        <v>37</v>
      </c>
      <c r="X65" s="57">
        <v>342880555.85000002</v>
      </c>
    </row>
    <row r="66" spans="1:26" ht="15.75" x14ac:dyDescent="0.3">
      <c r="A66" s="42"/>
      <c r="B66" s="7"/>
      <c r="C66" s="8" t="s">
        <v>65</v>
      </c>
      <c r="D66" s="1"/>
      <c r="E66" s="1"/>
      <c r="F66" s="1"/>
      <c r="G66" s="1"/>
      <c r="H66" s="1"/>
      <c r="I66" s="1"/>
      <c r="J66" s="1"/>
      <c r="K66" s="1"/>
      <c r="L66" s="75"/>
      <c r="M66" s="1"/>
      <c r="N66" s="1"/>
      <c r="O66" s="13">
        <f>SUM(O48:O65)</f>
        <v>66342128926.064507</v>
      </c>
      <c r="P66" s="69">
        <f>(O66/$O$101)</f>
        <v>9.6334777708370789E-2</v>
      </c>
      <c r="Q66" s="21">
        <f t="shared" si="10"/>
        <v>0</v>
      </c>
      <c r="R66" s="21">
        <f t="shared" si="2"/>
        <v>0</v>
      </c>
      <c r="S66" s="67" t="e">
        <f t="shared" si="3"/>
        <v>#DIV/0!</v>
      </c>
      <c r="T66" s="67" t="e">
        <f t="shared" si="4"/>
        <v>#DIV/0!</v>
      </c>
      <c r="U66" s="1"/>
      <c r="V66" s="1"/>
      <c r="W66" s="71"/>
      <c r="X66" s="57"/>
    </row>
    <row r="67" spans="1:26" ht="18" x14ac:dyDescent="0.3">
      <c r="A67" s="43"/>
      <c r="B67" s="9"/>
      <c r="C67" s="23" t="s">
        <v>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16"/>
      <c r="Q67" s="21"/>
      <c r="R67" s="21"/>
      <c r="S67" s="67"/>
      <c r="T67" s="67"/>
      <c r="U67" s="2"/>
      <c r="V67" s="2"/>
      <c r="W67" s="2"/>
      <c r="X67" s="58"/>
    </row>
    <row r="68" spans="1:26" ht="15.75" x14ac:dyDescent="0.3">
      <c r="A68" s="45">
        <v>56</v>
      </c>
      <c r="B68" s="6" t="s">
        <v>31</v>
      </c>
      <c r="C68" s="46" t="s">
        <v>34</v>
      </c>
      <c r="D68" s="1"/>
      <c r="E68" s="1"/>
      <c r="F68" s="1">
        <v>95676815.370000005</v>
      </c>
      <c r="G68" s="1">
        <v>487156322.63</v>
      </c>
      <c r="H68" s="1">
        <v>1862390000</v>
      </c>
      <c r="I68" s="1">
        <v>1550394.82</v>
      </c>
      <c r="J68" s="1">
        <v>2446773532.8200002</v>
      </c>
      <c r="K68" s="1">
        <v>3873483.88</v>
      </c>
      <c r="L68" s="75">
        <v>13432439.84</v>
      </c>
      <c r="M68" s="1">
        <v>2729597528</v>
      </c>
      <c r="N68" s="1">
        <v>70560827</v>
      </c>
      <c r="O68" s="3">
        <v>2396366480</v>
      </c>
      <c r="P68" s="16">
        <f>(O68/$O$71)</f>
        <v>5.3026323150768787E-2</v>
      </c>
      <c r="Q68" s="21">
        <f>(K68/O68)</f>
        <v>1.6163987905556082E-3</v>
      </c>
      <c r="R68" s="21">
        <f t="shared" si="2"/>
        <v>5.6053362255342517E-3</v>
      </c>
      <c r="S68" s="67">
        <f t="shared" si="3"/>
        <v>119.818324</v>
      </c>
      <c r="T68" s="67">
        <f t="shared" si="4"/>
        <v>0.67162199199999995</v>
      </c>
      <c r="U68" s="1">
        <v>85.5</v>
      </c>
      <c r="V68" s="1">
        <v>85.5</v>
      </c>
      <c r="W68" s="71">
        <v>2595</v>
      </c>
      <c r="X68" s="57">
        <v>20000000</v>
      </c>
    </row>
    <row r="69" spans="1:26" ht="15.75" x14ac:dyDescent="0.3">
      <c r="A69" s="45">
        <v>57</v>
      </c>
      <c r="B69" s="6" t="s">
        <v>31</v>
      </c>
      <c r="C69" s="46" t="s">
        <v>35</v>
      </c>
      <c r="D69" s="1"/>
      <c r="E69" s="1"/>
      <c r="F69" s="1">
        <v>957407663.70000005</v>
      </c>
      <c r="G69" s="1">
        <v>500000000</v>
      </c>
      <c r="H69" s="1">
        <v>9237330030.1100006</v>
      </c>
      <c r="I69" s="1">
        <v>62945428.450000003</v>
      </c>
      <c r="J69" s="1">
        <v>10757683122.26</v>
      </c>
      <c r="K69" s="1">
        <v>14068091.050000001</v>
      </c>
      <c r="L69" s="75">
        <v>50486202.670000002</v>
      </c>
      <c r="M69" s="1">
        <v>11046725228.43</v>
      </c>
      <c r="N69" s="1">
        <v>1225084128.3599999</v>
      </c>
      <c r="O69" s="3">
        <v>9821641100</v>
      </c>
      <c r="P69" s="16">
        <f>(O69/$O$71)</f>
        <v>0.21733133023938483</v>
      </c>
      <c r="Q69" s="21">
        <f>(K69/O69)</f>
        <v>1.4323564572116161E-3</v>
      </c>
      <c r="R69" s="21">
        <f t="shared" si="2"/>
        <v>5.1403021303639369E-3</v>
      </c>
      <c r="S69" s="67">
        <f t="shared" si="3"/>
        <v>52.207485657592727</v>
      </c>
      <c r="T69" s="67">
        <f t="shared" si="4"/>
        <v>0.26836224974666856</v>
      </c>
      <c r="U69" s="1">
        <v>45.2</v>
      </c>
      <c r="V69" s="1">
        <v>45.2</v>
      </c>
      <c r="W69" s="71">
        <v>5226</v>
      </c>
      <c r="X69" s="57">
        <v>188127066</v>
      </c>
      <c r="Z69" s="47"/>
    </row>
    <row r="70" spans="1:26" ht="15.75" x14ac:dyDescent="0.3">
      <c r="A70" s="80">
        <v>58</v>
      </c>
      <c r="B70" s="4" t="s">
        <v>25</v>
      </c>
      <c r="C70" s="46" t="s">
        <v>36</v>
      </c>
      <c r="D70" s="1"/>
      <c r="E70" s="1"/>
      <c r="F70" s="1">
        <v>4677224423.1000004</v>
      </c>
      <c r="G70" s="1">
        <v>816249205.48000002</v>
      </c>
      <c r="H70" s="1">
        <v>29289131890</v>
      </c>
      <c r="I70" s="1"/>
      <c r="J70" s="1">
        <v>34782605518.580002</v>
      </c>
      <c r="K70" s="1">
        <v>23216413.829999998</v>
      </c>
      <c r="L70" s="75">
        <v>195897903.55000001</v>
      </c>
      <c r="M70" s="1">
        <v>34820550006.459999</v>
      </c>
      <c r="N70" s="1">
        <v>1846540912.28</v>
      </c>
      <c r="O70" s="3">
        <v>32974009094.18</v>
      </c>
      <c r="P70" s="16">
        <f>(O70/$O$71)</f>
        <v>0.72964234660984639</v>
      </c>
      <c r="Q70" s="21">
        <f>(K70/O70)</f>
        <v>7.0408222923968797E-4</v>
      </c>
      <c r="R70" s="21">
        <f t="shared" ref="R70:R101" si="13">L70/O70</f>
        <v>5.9409792418774008E-3</v>
      </c>
      <c r="S70" s="67">
        <f t="shared" ref="S70:S101" si="14">O70/X70</f>
        <v>12.35782558477695</v>
      </c>
      <c r="T70" s="67">
        <f t="shared" ref="T70:T101" si="15">L70/X70</f>
        <v>7.3417585273901312E-2</v>
      </c>
      <c r="U70" s="1">
        <v>12.36</v>
      </c>
      <c r="V70" s="1">
        <v>12.36</v>
      </c>
      <c r="W70" s="71">
        <v>894</v>
      </c>
      <c r="X70" s="57">
        <v>2668269500</v>
      </c>
    </row>
    <row r="71" spans="1:26" ht="15.75" x14ac:dyDescent="0.3">
      <c r="A71" s="42"/>
      <c r="B71" s="10"/>
      <c r="C71" s="8" t="s">
        <v>65</v>
      </c>
      <c r="D71" s="1"/>
      <c r="E71" s="1"/>
      <c r="F71" s="1"/>
      <c r="G71" s="1"/>
      <c r="H71" s="1"/>
      <c r="I71" s="1"/>
      <c r="J71" s="1"/>
      <c r="K71" s="1"/>
      <c r="L71" s="75"/>
      <c r="M71" s="1"/>
      <c r="N71" s="1"/>
      <c r="O71" s="13">
        <f>SUM(O68:O70)</f>
        <v>45192016674.18</v>
      </c>
      <c r="P71" s="69">
        <f>(O71/$O$101)</f>
        <v>6.5622899822102149E-2</v>
      </c>
      <c r="Q71" s="21">
        <f>(K71/O71)</f>
        <v>0</v>
      </c>
      <c r="R71" s="21">
        <f t="shared" si="13"/>
        <v>0</v>
      </c>
      <c r="S71" s="67" t="e">
        <f t="shared" si="14"/>
        <v>#DIV/0!</v>
      </c>
      <c r="T71" s="67" t="e">
        <f t="shared" si="15"/>
        <v>#DIV/0!</v>
      </c>
      <c r="U71" s="1"/>
      <c r="V71" s="1"/>
      <c r="W71" s="71"/>
      <c r="X71" s="57"/>
    </row>
    <row r="72" spans="1:26" ht="18" x14ac:dyDescent="0.35">
      <c r="A72" s="43"/>
      <c r="B72" s="84"/>
      <c r="C72" s="94" t="s">
        <v>37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3"/>
      <c r="P72" s="69"/>
      <c r="Q72" s="21"/>
      <c r="R72" s="21"/>
      <c r="S72" s="21"/>
      <c r="T72" s="21"/>
      <c r="U72" s="9"/>
      <c r="V72" s="9"/>
      <c r="W72" s="9"/>
      <c r="X72" s="98"/>
    </row>
    <row r="73" spans="1:26" ht="15.75" x14ac:dyDescent="0.3">
      <c r="A73" s="45">
        <v>59</v>
      </c>
      <c r="B73" s="6" t="s">
        <v>1</v>
      </c>
      <c r="C73" s="63" t="s">
        <v>10</v>
      </c>
      <c r="D73" s="1">
        <v>370935341.80000001</v>
      </c>
      <c r="E73" s="1"/>
      <c r="F73" s="1">
        <v>614599173.75999999</v>
      </c>
      <c r="G73" s="1">
        <v>109107630.34999999</v>
      </c>
      <c r="H73" s="1"/>
      <c r="I73" s="1"/>
      <c r="J73" s="1">
        <v>1094967467.9400001</v>
      </c>
      <c r="K73" s="1">
        <v>1276676.52</v>
      </c>
      <c r="L73" s="75">
        <v>1508221.65</v>
      </c>
      <c r="M73" s="1">
        <v>1123592730.6600001</v>
      </c>
      <c r="N73" s="1">
        <v>7203157.6699999999</v>
      </c>
      <c r="O73" s="3">
        <v>1116389572.99</v>
      </c>
      <c r="P73" s="16">
        <f>(O73/$O$93)</f>
        <v>4.4987737129492264E-2</v>
      </c>
      <c r="Q73" s="21">
        <f>(K73/O73)</f>
        <v>1.1435761770693606E-3</v>
      </c>
      <c r="R73" s="21">
        <f t="shared" si="13"/>
        <v>1.3509814911299872E-3</v>
      </c>
      <c r="S73" s="67">
        <f t="shared" si="14"/>
        <v>2392.9639621705819</v>
      </c>
      <c r="T73" s="21">
        <f t="shared" si="15"/>
        <v>3.232850021833535</v>
      </c>
      <c r="U73" s="1">
        <v>2384.81</v>
      </c>
      <c r="V73" s="1">
        <v>2398.73</v>
      </c>
      <c r="W73" s="71">
        <v>809</v>
      </c>
      <c r="X73" s="57">
        <v>466530.04</v>
      </c>
    </row>
    <row r="74" spans="1:26" ht="15.75" x14ac:dyDescent="0.3">
      <c r="A74" s="45">
        <v>60</v>
      </c>
      <c r="B74" s="6" t="s">
        <v>6</v>
      </c>
      <c r="C74" s="63" t="s">
        <v>38</v>
      </c>
      <c r="D74" s="1">
        <v>32057229.050000001</v>
      </c>
      <c r="E74" s="1"/>
      <c r="F74" s="1">
        <v>75519171.349999994</v>
      </c>
      <c r="G74" s="6">
        <v>28845232.829999998</v>
      </c>
      <c r="H74" s="1"/>
      <c r="I74" s="1"/>
      <c r="J74" s="1">
        <v>141717573.69999999</v>
      </c>
      <c r="K74" s="1">
        <v>276132.32</v>
      </c>
      <c r="L74" s="75">
        <v>856683.96</v>
      </c>
      <c r="M74" s="6">
        <v>141717573.69999999</v>
      </c>
      <c r="N74" s="1">
        <v>1354898.8</v>
      </c>
      <c r="O74" s="3">
        <v>140362674.90000001</v>
      </c>
      <c r="P74" s="16">
        <f>(O74/$O$93)</f>
        <v>5.6562684514164172E-3</v>
      </c>
      <c r="Q74" s="21">
        <f>(K74/O74)</f>
        <v>1.967277413291872E-3</v>
      </c>
      <c r="R74" s="21">
        <f t="shared" si="13"/>
        <v>6.1033601747069576E-3</v>
      </c>
      <c r="S74" s="67">
        <f t="shared" si="14"/>
        <v>105.85244807401386</v>
      </c>
      <c r="T74" s="67">
        <f t="shared" si="15"/>
        <v>0.64605561597017236</v>
      </c>
      <c r="U74" s="1">
        <v>105.52</v>
      </c>
      <c r="V74" s="1">
        <v>106.09</v>
      </c>
      <c r="W74" s="71">
        <v>732</v>
      </c>
      <c r="X74" s="57">
        <v>1326022</v>
      </c>
    </row>
    <row r="75" spans="1:26" ht="15.75" x14ac:dyDescent="0.3">
      <c r="A75" s="45">
        <v>61</v>
      </c>
      <c r="B75" s="6" t="s">
        <v>8</v>
      </c>
      <c r="C75" s="63" t="s">
        <v>122</v>
      </c>
      <c r="D75" s="1">
        <v>298133917.5</v>
      </c>
      <c r="E75" s="1"/>
      <c r="F75" s="1">
        <v>1239824</v>
      </c>
      <c r="G75" s="1">
        <v>211694864</v>
      </c>
      <c r="H75" s="1"/>
      <c r="I75" s="1"/>
      <c r="J75" s="1">
        <v>511068606</v>
      </c>
      <c r="K75" s="1">
        <v>1707443</v>
      </c>
      <c r="L75" s="75">
        <v>5904962</v>
      </c>
      <c r="M75" s="1">
        <v>828944758</v>
      </c>
      <c r="N75" s="1">
        <v>7270344.6799999997</v>
      </c>
      <c r="O75" s="3">
        <v>885225317.26999998</v>
      </c>
      <c r="P75" s="16">
        <f>(O75/$O$93)</f>
        <v>3.5672389672230367E-2</v>
      </c>
      <c r="Q75" s="21">
        <f>(K75/O75)</f>
        <v>1.9288230540736081E-3</v>
      </c>
      <c r="R75" s="21">
        <f t="shared" si="13"/>
        <v>6.6705751460099114E-3</v>
      </c>
      <c r="S75" s="67">
        <f t="shared" si="14"/>
        <v>1.3266425542191038</v>
      </c>
      <c r="T75" s="67">
        <f t="shared" si="15"/>
        <v>8.8494688498130594E-3</v>
      </c>
      <c r="U75" s="1">
        <v>1.1973</v>
      </c>
      <c r="V75" s="1">
        <v>1.2114</v>
      </c>
      <c r="W75" s="71">
        <v>2253</v>
      </c>
      <c r="X75" s="57">
        <v>667267392</v>
      </c>
    </row>
    <row r="76" spans="1:26" ht="15.75" x14ac:dyDescent="0.3">
      <c r="A76" s="45">
        <v>62</v>
      </c>
      <c r="B76" s="39" t="s">
        <v>66</v>
      </c>
      <c r="C76" s="46" t="s">
        <v>39</v>
      </c>
      <c r="D76" s="1">
        <v>2402616936.8499999</v>
      </c>
      <c r="E76" s="1"/>
      <c r="F76" s="1">
        <v>765279106.15999997</v>
      </c>
      <c r="G76" s="1">
        <v>584462476.96000004</v>
      </c>
      <c r="H76" s="1">
        <v>52000000</v>
      </c>
      <c r="I76" s="1"/>
      <c r="J76" s="1">
        <v>3804358519.9699998</v>
      </c>
      <c r="K76" s="1">
        <v>8451928.0199999996</v>
      </c>
      <c r="L76" s="75">
        <v>14847805.59</v>
      </c>
      <c r="M76" s="1">
        <v>4269079857</v>
      </c>
      <c r="N76" s="1">
        <v>338271170</v>
      </c>
      <c r="O76" s="3">
        <v>3930808687</v>
      </c>
      <c r="P76" s="16">
        <f>(O76/$O$93)</f>
        <v>0.15840186275070545</v>
      </c>
      <c r="Q76" s="21">
        <f>(K76/O76)</f>
        <v>2.1501753692445727E-3</v>
      </c>
      <c r="R76" s="21">
        <f t="shared" si="13"/>
        <v>3.777290316647761E-3</v>
      </c>
      <c r="S76" s="67">
        <f t="shared" si="14"/>
        <v>364.23802505738581</v>
      </c>
      <c r="T76" s="67">
        <f t="shared" si="15"/>
        <v>1.375832765004168</v>
      </c>
      <c r="U76" s="1">
        <v>359</v>
      </c>
      <c r="V76" s="1">
        <v>370</v>
      </c>
      <c r="W76" s="71">
        <v>35136</v>
      </c>
      <c r="X76" s="57">
        <v>10791868</v>
      </c>
    </row>
    <row r="77" spans="1:26" ht="15.75" x14ac:dyDescent="0.3">
      <c r="A77" s="45">
        <v>63</v>
      </c>
      <c r="B77" s="6" t="s">
        <v>29</v>
      </c>
      <c r="C77" s="63" t="s">
        <v>40</v>
      </c>
      <c r="D77" s="1">
        <v>1334033512.4000001</v>
      </c>
      <c r="E77" s="1"/>
      <c r="F77" s="1">
        <v>1081267525.3499999</v>
      </c>
      <c r="G77" s="1">
        <v>71798904.109999999</v>
      </c>
      <c r="H77" s="1"/>
      <c r="I77" s="1"/>
      <c r="J77" s="1">
        <v>2487099941.8600001</v>
      </c>
      <c r="K77" s="1">
        <v>7824223.9000000004</v>
      </c>
      <c r="L77" s="75">
        <v>22585575.190000001</v>
      </c>
      <c r="M77" s="1">
        <v>2524793069.6599998</v>
      </c>
      <c r="N77" s="1">
        <v>22629425.460000001</v>
      </c>
      <c r="O77" s="3">
        <v>2502163644.1999998</v>
      </c>
      <c r="P77" s="16">
        <f>(O77/$O$93)</f>
        <v>0.10083100290766539</v>
      </c>
      <c r="Q77" s="21">
        <f>(K77/O77)</f>
        <v>3.1269832882979114E-3</v>
      </c>
      <c r="R77" s="21">
        <f t="shared" si="13"/>
        <v>9.0264180931384028E-3</v>
      </c>
      <c r="S77" s="67">
        <f t="shared" si="14"/>
        <v>11.270955406941214</v>
      </c>
      <c r="T77" s="67">
        <f t="shared" si="15"/>
        <v>0.1017363558121703</v>
      </c>
      <c r="U77" s="1">
        <v>11.208399999999999</v>
      </c>
      <c r="V77" s="1">
        <v>11.372</v>
      </c>
      <c r="W77" s="71">
        <v>6803</v>
      </c>
      <c r="X77" s="57">
        <v>222001024.213</v>
      </c>
    </row>
    <row r="78" spans="1:26" ht="15.75" x14ac:dyDescent="0.3">
      <c r="A78" s="45">
        <v>64</v>
      </c>
      <c r="B78" s="6" t="s">
        <v>17</v>
      </c>
      <c r="C78" s="63" t="s">
        <v>109</v>
      </c>
      <c r="D78" s="1">
        <v>5638848.2999999998</v>
      </c>
      <c r="E78" s="1"/>
      <c r="F78" s="1">
        <v>42963400.579999998</v>
      </c>
      <c r="G78" s="1"/>
      <c r="H78" s="1"/>
      <c r="I78" s="1"/>
      <c r="J78" s="1">
        <v>53945698.719999999</v>
      </c>
      <c r="K78" s="1">
        <v>68206.25</v>
      </c>
      <c r="L78" s="75">
        <v>563127.28</v>
      </c>
      <c r="M78" s="1">
        <v>53945698.719999999</v>
      </c>
      <c r="N78" s="1">
        <v>1584046.64</v>
      </c>
      <c r="O78" s="3">
        <v>52361652.079999998</v>
      </c>
      <c r="P78" s="16">
        <f t="shared" ref="P78:P84" si="16">(O78/$O$93)</f>
        <v>2.1100450025988127E-3</v>
      </c>
      <c r="Q78" s="21">
        <f t="shared" ref="Q78:Q93" si="17">(K78/O78)</f>
        <v>1.302599274289361E-3</v>
      </c>
      <c r="R78" s="21">
        <f t="shared" si="13"/>
        <v>1.0754574342681818E-2</v>
      </c>
      <c r="S78" s="67">
        <f t="shared" si="14"/>
        <v>2.2522649939294856</v>
      </c>
      <c r="T78" s="67">
        <f t="shared" si="15"/>
        <v>2.4222151316634466E-2</v>
      </c>
      <c r="U78" s="1">
        <v>2.2865000000000002</v>
      </c>
      <c r="V78" s="1">
        <v>2.3159999999999998</v>
      </c>
      <c r="W78" s="71">
        <v>11809</v>
      </c>
      <c r="X78" s="57">
        <v>23248442</v>
      </c>
    </row>
    <row r="79" spans="1:26" ht="15.75" x14ac:dyDescent="0.3">
      <c r="A79" s="45">
        <v>65</v>
      </c>
      <c r="B79" s="6" t="s">
        <v>41</v>
      </c>
      <c r="C79" s="64" t="s">
        <v>42</v>
      </c>
      <c r="D79" s="1">
        <v>1474617832.0699999</v>
      </c>
      <c r="E79" s="1"/>
      <c r="F79" s="1">
        <v>861549169.87</v>
      </c>
      <c r="G79" s="1">
        <v>534625053.22000003</v>
      </c>
      <c r="H79" s="1"/>
      <c r="I79" s="1"/>
      <c r="J79" s="1">
        <v>2865145205.6399999</v>
      </c>
      <c r="K79" s="1">
        <v>4426574</v>
      </c>
      <c r="L79" s="75">
        <v>-178650931.96000001</v>
      </c>
      <c r="M79" s="1">
        <v>2883730360.1100001</v>
      </c>
      <c r="N79" s="1">
        <v>18585154.469999999</v>
      </c>
      <c r="O79" s="3">
        <v>2865145205.6399999</v>
      </c>
      <c r="P79" s="16">
        <f t="shared" si="16"/>
        <v>0.11545826158509988</v>
      </c>
      <c r="Q79" s="21">
        <f t="shared" si="17"/>
        <v>1.544973703701421E-3</v>
      </c>
      <c r="R79" s="21">
        <f t="shared" si="13"/>
        <v>-6.2353186012467379E-2</v>
      </c>
      <c r="S79" s="67">
        <f t="shared" si="14"/>
        <v>146.49427093982177</v>
      </c>
      <c r="T79" s="67">
        <f t="shared" si="15"/>
        <v>-9.1343845256714999</v>
      </c>
      <c r="U79" s="1">
        <v>145.76</v>
      </c>
      <c r="V79" s="1">
        <v>147</v>
      </c>
      <c r="W79" s="71">
        <v>5560</v>
      </c>
      <c r="X79" s="57">
        <v>19558070</v>
      </c>
    </row>
    <row r="80" spans="1:26" ht="15.75" x14ac:dyDescent="0.3">
      <c r="A80" s="45">
        <v>66</v>
      </c>
      <c r="B80" s="6" t="s">
        <v>69</v>
      </c>
      <c r="C80" s="63" t="s">
        <v>43</v>
      </c>
      <c r="D80" s="1">
        <v>224580729.05000001</v>
      </c>
      <c r="E80" s="1"/>
      <c r="F80" s="1">
        <v>125167459.77</v>
      </c>
      <c r="G80" s="1"/>
      <c r="H80" s="1"/>
      <c r="I80" s="1"/>
      <c r="J80" s="1">
        <v>349748188.81999999</v>
      </c>
      <c r="K80" s="1">
        <v>546329.11</v>
      </c>
      <c r="L80" s="75">
        <v>750972.99</v>
      </c>
      <c r="M80" s="1">
        <v>354202907.85000002</v>
      </c>
      <c r="N80" s="1">
        <v>1583629.9</v>
      </c>
      <c r="O80" s="3">
        <v>352619277.94999999</v>
      </c>
      <c r="P80" s="16">
        <f t="shared" si="16"/>
        <v>1.4209684295706035E-2</v>
      </c>
      <c r="Q80" s="21">
        <f t="shared" si="17"/>
        <v>1.5493455524501053E-3</v>
      </c>
      <c r="R80" s="21">
        <f t="shared" si="13"/>
        <v>2.1296991882176247E-3</v>
      </c>
      <c r="S80" s="67">
        <f t="shared" si="14"/>
        <v>159.15730909186792</v>
      </c>
      <c r="T80" s="67">
        <f t="shared" si="15"/>
        <v>0.3389571919718527</v>
      </c>
      <c r="U80" s="1">
        <v>159.16</v>
      </c>
      <c r="V80" s="1">
        <v>159.87</v>
      </c>
      <c r="W80" s="71">
        <v>1780</v>
      </c>
      <c r="X80" s="57">
        <v>2215539.33</v>
      </c>
    </row>
    <row r="81" spans="1:26" ht="15.75" x14ac:dyDescent="0.3">
      <c r="A81" s="45">
        <v>67</v>
      </c>
      <c r="B81" s="6" t="s">
        <v>116</v>
      </c>
      <c r="C81" s="65" t="s">
        <v>117</v>
      </c>
      <c r="D81" s="1">
        <v>2495105985.0999999</v>
      </c>
      <c r="E81" s="1">
        <v>211896989.74000001</v>
      </c>
      <c r="F81" s="1">
        <v>1325288104.8199999</v>
      </c>
      <c r="G81" s="1">
        <v>811925813.91999996</v>
      </c>
      <c r="H81" s="1"/>
      <c r="I81" s="1"/>
      <c r="J81" s="1">
        <v>4844216893.5799999</v>
      </c>
      <c r="K81" s="1">
        <v>13905644.67</v>
      </c>
      <c r="L81" s="75">
        <v>3195465.03</v>
      </c>
      <c r="M81" s="1">
        <v>5037210637.6599998</v>
      </c>
      <c r="N81" s="1">
        <v>15458957.779999999</v>
      </c>
      <c r="O81" s="3">
        <v>5021751679.8800001</v>
      </c>
      <c r="P81" s="16">
        <f t="shared" si="16"/>
        <v>0.20236416567288315</v>
      </c>
      <c r="Q81" s="21">
        <f t="shared" si="17"/>
        <v>2.7690824948023492E-3</v>
      </c>
      <c r="R81" s="21">
        <f t="shared" si="13"/>
        <v>6.3632477941967026E-4</v>
      </c>
      <c r="S81" s="67">
        <f t="shared" si="14"/>
        <v>156.45652745044316</v>
      </c>
      <c r="T81" s="67">
        <f t="shared" si="15"/>
        <v>9.9557165318670843E-2</v>
      </c>
      <c r="U81" s="1">
        <v>156.46</v>
      </c>
      <c r="V81" s="1"/>
      <c r="W81" s="71">
        <v>25</v>
      </c>
      <c r="X81" s="57">
        <v>32096786</v>
      </c>
    </row>
    <row r="82" spans="1:26" ht="15.75" x14ac:dyDescent="0.3">
      <c r="A82" s="45">
        <v>68</v>
      </c>
      <c r="B82" s="4" t="s">
        <v>44</v>
      </c>
      <c r="C82" s="63" t="s">
        <v>45</v>
      </c>
      <c r="D82" s="1">
        <v>537470020.73000002</v>
      </c>
      <c r="E82" s="1">
        <v>644696.34</v>
      </c>
      <c r="F82" s="1">
        <v>792219886.54999995</v>
      </c>
      <c r="G82" s="1">
        <v>481850154.69999999</v>
      </c>
      <c r="H82" s="1">
        <v>71656500.219999999</v>
      </c>
      <c r="I82" s="1"/>
      <c r="J82" s="1">
        <v>1895358797.23</v>
      </c>
      <c r="K82" s="1">
        <v>37883113.380000003</v>
      </c>
      <c r="L82" s="75">
        <v>61592013.340000004</v>
      </c>
      <c r="M82" s="1">
        <v>1895358797.23</v>
      </c>
      <c r="N82" s="1">
        <v>375444301.50999999</v>
      </c>
      <c r="O82" s="3">
        <v>1519914495.72</v>
      </c>
      <c r="P82" s="16">
        <f t="shared" si="16"/>
        <v>6.1248792936700644E-2</v>
      </c>
      <c r="Q82" s="21">
        <f t="shared" si="17"/>
        <v>2.4924502981369594E-2</v>
      </c>
      <c r="R82" s="21">
        <f t="shared" si="13"/>
        <v>4.0523340959928933E-2</v>
      </c>
      <c r="S82" s="67">
        <f t="shared" si="14"/>
        <v>0.85494738032552886</v>
      </c>
      <c r="T82" s="67">
        <f t="shared" si="15"/>
        <v>3.4645324195729445E-2</v>
      </c>
      <c r="U82" s="1">
        <v>0.85070000000000001</v>
      </c>
      <c r="V82" s="1">
        <v>0.85860000000000003</v>
      </c>
      <c r="W82" s="71">
        <v>10459</v>
      </c>
      <c r="X82" s="57">
        <v>1777787183.98</v>
      </c>
    </row>
    <row r="83" spans="1:26" ht="15.75" x14ac:dyDescent="0.3">
      <c r="A83" s="45">
        <v>69</v>
      </c>
      <c r="B83" s="6" t="s">
        <v>25</v>
      </c>
      <c r="C83" s="63" t="s">
        <v>46</v>
      </c>
      <c r="D83" s="1">
        <v>666918293.86000001</v>
      </c>
      <c r="E83" s="1"/>
      <c r="F83" s="1">
        <v>1260738973.4300001</v>
      </c>
      <c r="G83" s="1">
        <v>39240216.039999999</v>
      </c>
      <c r="H83" s="1"/>
      <c r="I83" s="1"/>
      <c r="J83" s="1">
        <v>1966897483.3199999</v>
      </c>
      <c r="K83" s="1">
        <v>4931705.05</v>
      </c>
      <c r="L83" s="75">
        <v>20773744.949999999</v>
      </c>
      <c r="M83" s="1">
        <v>1968565150.78</v>
      </c>
      <c r="N83" s="1">
        <v>27485206.100000001</v>
      </c>
      <c r="O83" s="3">
        <v>1941079944.6800001</v>
      </c>
      <c r="P83" s="16">
        <f t="shared" si="16"/>
        <v>7.8220718297030742E-2</v>
      </c>
      <c r="Q83" s="21">
        <f t="shared" si="17"/>
        <v>2.5407016663669792E-3</v>
      </c>
      <c r="R83" s="21">
        <f t="shared" si="13"/>
        <v>1.070215835619521E-2</v>
      </c>
      <c r="S83" s="67">
        <f t="shared" si="14"/>
        <v>2972.6983822851466</v>
      </c>
      <c r="T83" s="67">
        <f t="shared" si="15"/>
        <v>31.814288832420967</v>
      </c>
      <c r="U83" s="1">
        <v>3008.63</v>
      </c>
      <c r="V83" s="1">
        <v>3041.48</v>
      </c>
      <c r="W83" s="71">
        <v>850</v>
      </c>
      <c r="X83" s="57">
        <v>652969.01839999994</v>
      </c>
    </row>
    <row r="84" spans="1:26" ht="15.75" x14ac:dyDescent="0.3">
      <c r="A84" s="45">
        <v>70</v>
      </c>
      <c r="B84" s="1" t="s">
        <v>47</v>
      </c>
      <c r="C84" s="63" t="s">
        <v>48</v>
      </c>
      <c r="D84" s="36">
        <v>34168020.649999999</v>
      </c>
      <c r="E84" s="1">
        <v>65666446.579999998</v>
      </c>
      <c r="F84" s="36">
        <v>53345065.420000002</v>
      </c>
      <c r="G84" s="36">
        <v>30264944.109999999</v>
      </c>
      <c r="H84" s="1"/>
      <c r="I84" s="1"/>
      <c r="J84" s="36">
        <v>117778030.18000001</v>
      </c>
      <c r="K84" s="36">
        <v>538576.67000000004</v>
      </c>
      <c r="L84" s="76">
        <v>442082.48</v>
      </c>
      <c r="M84" s="36">
        <v>117986249.14</v>
      </c>
      <c r="N84" s="36">
        <v>4438007.99</v>
      </c>
      <c r="O84" s="3">
        <v>113548241.15000001</v>
      </c>
      <c r="P84" s="16">
        <f t="shared" si="16"/>
        <v>4.575713127354831E-3</v>
      </c>
      <c r="Q84" s="21">
        <f t="shared" si="17"/>
        <v>4.7431529061601847E-3</v>
      </c>
      <c r="R84" s="21">
        <f t="shared" si="13"/>
        <v>3.8933450269476055E-3</v>
      </c>
      <c r="S84" s="67">
        <f t="shared" si="14"/>
        <v>104.73306826063857</v>
      </c>
      <c r="T84" s="67">
        <f t="shared" si="15"/>
        <v>0.40776197046952128</v>
      </c>
      <c r="U84" s="39">
        <v>103.69</v>
      </c>
      <c r="V84" s="39">
        <v>105.78</v>
      </c>
      <c r="W84" s="71">
        <v>24</v>
      </c>
      <c r="X84" s="92">
        <v>1084168</v>
      </c>
    </row>
    <row r="85" spans="1:26" ht="15.75" x14ac:dyDescent="0.3">
      <c r="A85" s="45">
        <v>71</v>
      </c>
      <c r="B85" s="6" t="s">
        <v>8</v>
      </c>
      <c r="C85" s="63" t="s">
        <v>100</v>
      </c>
      <c r="D85" s="1">
        <v>110121900</v>
      </c>
      <c r="E85" s="1"/>
      <c r="F85" s="1"/>
      <c r="G85" s="1"/>
      <c r="H85" s="1"/>
      <c r="I85" s="1"/>
      <c r="J85" s="1">
        <v>110121900</v>
      </c>
      <c r="K85" s="1">
        <v>1359062</v>
      </c>
      <c r="L85" s="75">
        <v>25736283</v>
      </c>
      <c r="M85" s="1">
        <v>543116378</v>
      </c>
      <c r="N85" s="1">
        <v>10149460.25</v>
      </c>
      <c r="O85" s="3">
        <v>532966918</v>
      </c>
      <c r="P85" s="16">
        <f>(O85/$O$93)</f>
        <v>2.1477247894283614E-2</v>
      </c>
      <c r="Q85" s="21">
        <f t="shared" si="17"/>
        <v>2.5499931686191451E-3</v>
      </c>
      <c r="R85" s="21">
        <f t="shared" si="13"/>
        <v>4.8288706354565891E-2</v>
      </c>
      <c r="S85" s="67">
        <f t="shared" si="14"/>
        <v>1.0809733599849085</v>
      </c>
      <c r="T85" s="67">
        <f t="shared" si="15"/>
        <v>5.2198805157419703E-2</v>
      </c>
      <c r="U85" s="1">
        <v>1.1157999999999999</v>
      </c>
      <c r="V85" s="1">
        <v>1.1227</v>
      </c>
      <c r="W85" s="71">
        <v>111</v>
      </c>
      <c r="X85" s="57">
        <v>493043527</v>
      </c>
      <c r="Y85" s="33"/>
      <c r="Z85" s="32"/>
    </row>
    <row r="86" spans="1:26" ht="15.75" x14ac:dyDescent="0.3">
      <c r="A86" s="45">
        <v>72</v>
      </c>
      <c r="B86" s="1" t="s">
        <v>4</v>
      </c>
      <c r="C86" s="63" t="s">
        <v>49</v>
      </c>
      <c r="D86" s="36">
        <v>283962687.5</v>
      </c>
      <c r="E86" s="36"/>
      <c r="F86" s="36">
        <v>850052580.53999996</v>
      </c>
      <c r="G86" s="36"/>
      <c r="H86" s="1"/>
      <c r="I86" s="1"/>
      <c r="J86" s="36">
        <v>1134015268.04</v>
      </c>
      <c r="K86" s="36">
        <v>1803122.35</v>
      </c>
      <c r="L86" s="76">
        <v>9291169.5</v>
      </c>
      <c r="M86" s="36">
        <v>1139853208.1400001</v>
      </c>
      <c r="N86" s="36">
        <v>48747155.130000003</v>
      </c>
      <c r="O86" s="3">
        <v>1091106053.01</v>
      </c>
      <c r="P86" s="16">
        <f t="shared" ref="P86:P92" si="18">(O86/$O$93)</f>
        <v>4.3968873841901623E-2</v>
      </c>
      <c r="Q86" s="21">
        <f t="shared" si="17"/>
        <v>1.6525637861010698E-3</v>
      </c>
      <c r="R86" s="21">
        <f t="shared" si="13"/>
        <v>8.5153679373042995E-3</v>
      </c>
      <c r="S86" s="67">
        <f t="shared" si="14"/>
        <v>1462.7066867886588</v>
      </c>
      <c r="T86" s="67">
        <f t="shared" si="15"/>
        <v>12.455485622360747</v>
      </c>
      <c r="U86" s="1">
        <v>552.20000000000005</v>
      </c>
      <c r="V86" s="1">
        <v>552.20000000000005</v>
      </c>
      <c r="W86" s="71">
        <v>830</v>
      </c>
      <c r="X86" s="61">
        <v>745950</v>
      </c>
    </row>
    <row r="87" spans="1:26" ht="15.75" x14ac:dyDescent="0.3">
      <c r="A87" s="45">
        <v>73</v>
      </c>
      <c r="B87" s="1" t="s">
        <v>105</v>
      </c>
      <c r="C87" s="63" t="s">
        <v>110</v>
      </c>
      <c r="D87" s="36">
        <v>32408227.350000001</v>
      </c>
      <c r="E87" s="36"/>
      <c r="F87" s="36">
        <v>57873130.030000001</v>
      </c>
      <c r="G87" s="36"/>
      <c r="H87" s="1"/>
      <c r="I87" s="1"/>
      <c r="J87" s="36">
        <v>90281357.379999995</v>
      </c>
      <c r="K87" s="36">
        <v>1162165.3700000001</v>
      </c>
      <c r="L87" s="76">
        <v>9439.06</v>
      </c>
      <c r="M87" s="36">
        <v>92110608.769999996</v>
      </c>
      <c r="N87" s="36">
        <v>1162165.3700000001</v>
      </c>
      <c r="O87" s="68">
        <v>90948443.400000006</v>
      </c>
      <c r="P87" s="16">
        <f t="shared" si="18"/>
        <v>3.664997204387501E-3</v>
      </c>
      <c r="Q87" s="21">
        <f t="shared" si="17"/>
        <v>1.277828763807078E-2</v>
      </c>
      <c r="R87" s="21">
        <f t="shared" si="13"/>
        <v>1.0378473393421486E-4</v>
      </c>
      <c r="S87" s="67">
        <f t="shared" si="14"/>
        <v>1</v>
      </c>
      <c r="T87" s="67">
        <f t="shared" si="15"/>
        <v>1.0378473393421486E-4</v>
      </c>
      <c r="U87" s="1">
        <v>0.83789999999999998</v>
      </c>
      <c r="V87" s="1">
        <v>0.84440000000000004</v>
      </c>
      <c r="W87" s="71">
        <v>71</v>
      </c>
      <c r="X87" s="61">
        <v>90948443.400000006</v>
      </c>
    </row>
    <row r="88" spans="1:26" ht="15.75" x14ac:dyDescent="0.3">
      <c r="A88" s="45">
        <v>74</v>
      </c>
      <c r="B88" s="1" t="s">
        <v>79</v>
      </c>
      <c r="C88" s="46" t="s">
        <v>113</v>
      </c>
      <c r="D88" s="36">
        <v>108797859.01000001</v>
      </c>
      <c r="E88" s="36"/>
      <c r="F88" s="36">
        <v>56204263.560000002</v>
      </c>
      <c r="G88" s="36">
        <v>106789172.59</v>
      </c>
      <c r="H88" s="1"/>
      <c r="I88" s="1"/>
      <c r="J88" s="36">
        <v>271791295.16000003</v>
      </c>
      <c r="K88" s="36">
        <v>806266.64</v>
      </c>
      <c r="L88" s="76">
        <v>2772556.69</v>
      </c>
      <c r="M88" s="36">
        <v>465469362.23000002</v>
      </c>
      <c r="N88" s="36">
        <v>4190399.41</v>
      </c>
      <c r="O88" s="3">
        <v>461278962.81999999</v>
      </c>
      <c r="P88" s="16">
        <f>(O88/$O$93)</f>
        <v>1.8588400702392514E-2</v>
      </c>
      <c r="Q88" s="21">
        <f t="shared" si="17"/>
        <v>1.7478938017700602E-3</v>
      </c>
      <c r="R88" s="21">
        <f t="shared" si="13"/>
        <v>6.0105855967290348E-3</v>
      </c>
      <c r="S88" s="67">
        <f t="shared" si="14"/>
        <v>102.30171907549447</v>
      </c>
      <c r="T88" s="67">
        <f t="shared" si="15"/>
        <v>0.61489323919578709</v>
      </c>
      <c r="U88" s="1">
        <v>102.3</v>
      </c>
      <c r="V88" s="1">
        <v>102.67</v>
      </c>
      <c r="W88" s="71">
        <v>260</v>
      </c>
      <c r="X88" s="61">
        <v>4509005</v>
      </c>
    </row>
    <row r="89" spans="1:26" ht="15.75" x14ac:dyDescent="0.3">
      <c r="A89" s="45">
        <v>75</v>
      </c>
      <c r="B89" s="1" t="s">
        <v>79</v>
      </c>
      <c r="C89" s="63" t="s">
        <v>114</v>
      </c>
      <c r="D89" s="36">
        <v>93031739.129999995</v>
      </c>
      <c r="E89" s="36"/>
      <c r="F89" s="36">
        <v>18331013.690000001</v>
      </c>
      <c r="G89" s="36">
        <v>106743662.23</v>
      </c>
      <c r="H89" s="1"/>
      <c r="I89" s="1"/>
      <c r="J89" s="36">
        <v>218106415.05000001</v>
      </c>
      <c r="K89" s="36">
        <v>604857.07999999996</v>
      </c>
      <c r="L89" s="76">
        <v>65970.11</v>
      </c>
      <c r="M89" s="36">
        <v>288254583.33999997</v>
      </c>
      <c r="N89" s="36">
        <v>3067495.61</v>
      </c>
      <c r="O89" s="3">
        <v>285187087.73000002</v>
      </c>
      <c r="P89" s="16">
        <f t="shared" si="18"/>
        <v>1.1492333900217835E-2</v>
      </c>
      <c r="Q89" s="21">
        <f t="shared" si="17"/>
        <v>2.12091327421053E-3</v>
      </c>
      <c r="R89" s="21">
        <f t="shared" si="13"/>
        <v>2.3132221912675443E-4</v>
      </c>
      <c r="S89" s="67">
        <f t="shared" si="14"/>
        <v>101.95521479847561</v>
      </c>
      <c r="T89" s="67">
        <f t="shared" si="15"/>
        <v>2.3584506538728289E-2</v>
      </c>
      <c r="U89" s="1">
        <v>101.95</v>
      </c>
      <c r="V89" s="1">
        <v>102.56</v>
      </c>
      <c r="W89" s="71">
        <v>103</v>
      </c>
      <c r="X89" s="61">
        <v>2797180</v>
      </c>
    </row>
    <row r="90" spans="1:26" ht="15.75" x14ac:dyDescent="0.3">
      <c r="A90" s="45">
        <v>76</v>
      </c>
      <c r="B90" s="1" t="s">
        <v>92</v>
      </c>
      <c r="C90" s="63" t="s">
        <v>118</v>
      </c>
      <c r="D90" s="36">
        <v>53591504.219999999</v>
      </c>
      <c r="E90" s="36"/>
      <c r="F90" s="36">
        <v>127948699.61</v>
      </c>
      <c r="G90" s="36"/>
      <c r="H90" s="1"/>
      <c r="I90" s="1"/>
      <c r="J90" s="36">
        <v>233607629.83000001</v>
      </c>
      <c r="K90" s="36">
        <v>332849.49</v>
      </c>
      <c r="L90" s="76">
        <v>1704386.7</v>
      </c>
      <c r="M90" s="36">
        <v>233607629.83000001</v>
      </c>
      <c r="N90" s="36">
        <v>1522694.18</v>
      </c>
      <c r="O90" s="3">
        <v>232084935.65000001</v>
      </c>
      <c r="P90" s="16">
        <f t="shared" si="18"/>
        <v>9.3524485800897499E-3</v>
      </c>
      <c r="Q90" s="21">
        <f t="shared" si="17"/>
        <v>1.4341710247922331E-3</v>
      </c>
      <c r="R90" s="21">
        <f t="shared" si="13"/>
        <v>7.3438058149984022E-3</v>
      </c>
      <c r="S90" s="67">
        <f t="shared" si="14"/>
        <v>109.56395137990616</v>
      </c>
      <c r="T90" s="67">
        <f t="shared" si="15"/>
        <v>0.80461638325795704</v>
      </c>
      <c r="U90" s="1">
        <v>100</v>
      </c>
      <c r="V90" s="1">
        <v>100</v>
      </c>
      <c r="W90" s="71">
        <v>47</v>
      </c>
      <c r="X90" s="61">
        <v>2118260</v>
      </c>
    </row>
    <row r="91" spans="1:26" ht="15.75" x14ac:dyDescent="0.3">
      <c r="A91" s="45">
        <v>77</v>
      </c>
      <c r="B91" s="1" t="s">
        <v>27</v>
      </c>
      <c r="C91" s="63" t="s">
        <v>50</v>
      </c>
      <c r="D91" s="1">
        <v>499395362.94999999</v>
      </c>
      <c r="E91" s="1"/>
      <c r="F91" s="1">
        <v>701111613.86000001</v>
      </c>
      <c r="G91" s="1">
        <v>102338719.52</v>
      </c>
      <c r="H91" s="1">
        <v>312000000</v>
      </c>
      <c r="I91" s="1">
        <v>2311330.96</v>
      </c>
      <c r="J91" s="1">
        <v>1617157027.29</v>
      </c>
      <c r="K91" s="1">
        <v>3835561.6</v>
      </c>
      <c r="L91" s="75">
        <v>17145770.73</v>
      </c>
      <c r="M91" s="1">
        <v>1628577826.0899999</v>
      </c>
      <c r="N91" s="1">
        <v>81430392.659999996</v>
      </c>
      <c r="O91" s="3">
        <v>1547147433.4300001</v>
      </c>
      <c r="P91" s="16">
        <f t="shared" si="18"/>
        <v>6.2346212934703701E-2</v>
      </c>
      <c r="Q91" s="21">
        <f t="shared" si="17"/>
        <v>2.4791183549305474E-3</v>
      </c>
      <c r="R91" s="21">
        <f t="shared" si="13"/>
        <v>1.1082182835017934E-2</v>
      </c>
      <c r="S91" s="67">
        <f t="shared" si="14"/>
        <v>2.1418765893170479</v>
      </c>
      <c r="T91" s="67">
        <f t="shared" si="15"/>
        <v>2.3736667972856146E-2</v>
      </c>
      <c r="U91" s="1">
        <v>2.1800000000000002</v>
      </c>
      <c r="V91" s="1">
        <v>2.2000000000000002</v>
      </c>
      <c r="W91" s="71">
        <v>2054</v>
      </c>
      <c r="X91" s="57">
        <v>722332669</v>
      </c>
    </row>
    <row r="92" spans="1:26" ht="15.75" x14ac:dyDescent="0.3">
      <c r="A92" s="45">
        <v>78</v>
      </c>
      <c r="B92" s="1" t="s">
        <v>68</v>
      </c>
      <c r="C92" s="64" t="s">
        <v>51</v>
      </c>
      <c r="D92" s="1">
        <v>26358940</v>
      </c>
      <c r="E92" s="1"/>
      <c r="F92" s="1">
        <v>60970925.740000002</v>
      </c>
      <c r="G92" s="1">
        <v>36712777.460000001</v>
      </c>
      <c r="H92" s="1"/>
      <c r="I92" s="1"/>
      <c r="J92" s="1">
        <v>124213643.2</v>
      </c>
      <c r="K92" s="1">
        <v>401151.43</v>
      </c>
      <c r="L92" s="75">
        <v>1654949.53</v>
      </c>
      <c r="M92" s="1">
        <v>135320801.47999999</v>
      </c>
      <c r="N92" s="1">
        <v>788986.12</v>
      </c>
      <c r="O92" s="3">
        <v>133329356.20999999</v>
      </c>
      <c r="P92" s="16">
        <f t="shared" si="18"/>
        <v>5.3728431131393637E-3</v>
      </c>
      <c r="Q92" s="21">
        <f t="shared" si="17"/>
        <v>3.0087254705420436E-3</v>
      </c>
      <c r="R92" s="21">
        <f t="shared" si="13"/>
        <v>1.2412491720078337E-2</v>
      </c>
      <c r="S92" s="67">
        <f t="shared" si="14"/>
        <v>1.3782708398079537</v>
      </c>
      <c r="T92" s="67">
        <f t="shared" si="15"/>
        <v>1.710777538714164E-2</v>
      </c>
      <c r="U92" s="1">
        <v>1.3783000000000001</v>
      </c>
      <c r="V92" s="1">
        <v>1.3989</v>
      </c>
      <c r="W92" s="71">
        <v>93</v>
      </c>
      <c r="X92" s="57">
        <v>96736688</v>
      </c>
    </row>
    <row r="93" spans="1:26" ht="15.75" x14ac:dyDescent="0.3">
      <c r="A93" s="42"/>
      <c r="B93" s="14"/>
      <c r="C93" s="8" t="s">
        <v>65</v>
      </c>
      <c r="D93" s="1"/>
      <c r="E93" s="1"/>
      <c r="F93" s="1"/>
      <c r="G93" s="1"/>
      <c r="H93" s="1"/>
      <c r="I93" s="1"/>
      <c r="J93" s="1"/>
      <c r="K93" s="1"/>
      <c r="L93" s="75"/>
      <c r="M93" s="1"/>
      <c r="N93" s="1"/>
      <c r="O93" s="13">
        <f>SUM(O72:O92)</f>
        <v>24815419583.710003</v>
      </c>
      <c r="P93" s="70">
        <f>(O93/$O$101)</f>
        <v>3.6034235983003551E-2</v>
      </c>
      <c r="Q93" s="21">
        <f t="shared" si="17"/>
        <v>0</v>
      </c>
      <c r="R93" s="21">
        <f t="shared" si="13"/>
        <v>0</v>
      </c>
      <c r="S93" s="67" t="e">
        <f t="shared" si="14"/>
        <v>#DIV/0!</v>
      </c>
      <c r="T93" s="67" t="e">
        <f t="shared" si="15"/>
        <v>#DIV/0!</v>
      </c>
      <c r="U93" s="1"/>
      <c r="V93" s="1"/>
      <c r="W93" s="71"/>
      <c r="X93" s="57"/>
    </row>
    <row r="94" spans="1:26" ht="18" x14ac:dyDescent="0.3">
      <c r="A94" s="44"/>
      <c r="B94" s="11"/>
      <c r="C94" s="23" t="s">
        <v>74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16"/>
      <c r="Q94" s="21"/>
      <c r="R94" s="21"/>
      <c r="S94" s="67"/>
      <c r="T94" s="67"/>
      <c r="U94" s="2"/>
      <c r="V94" s="2"/>
      <c r="W94" s="2"/>
      <c r="X94" s="58"/>
      <c r="Y94" s="35"/>
    </row>
    <row r="95" spans="1:26" ht="15.75" x14ac:dyDescent="0.3">
      <c r="A95" s="45">
        <v>79</v>
      </c>
      <c r="B95" s="6" t="s">
        <v>29</v>
      </c>
      <c r="C95" s="51" t="s">
        <v>52</v>
      </c>
      <c r="D95" s="1">
        <v>283412985.55000001</v>
      </c>
      <c r="E95" s="24"/>
      <c r="F95" s="1">
        <v>342528626.07999998</v>
      </c>
      <c r="G95" s="1">
        <v>30770958.899999999</v>
      </c>
      <c r="H95" s="1"/>
      <c r="I95" s="1"/>
      <c r="J95" s="1">
        <v>656712570.52999997</v>
      </c>
      <c r="K95" s="1">
        <v>2082689.56</v>
      </c>
      <c r="L95" s="75">
        <v>-3936273.71</v>
      </c>
      <c r="M95" s="1">
        <v>673847712.77999997</v>
      </c>
      <c r="N95" s="1">
        <v>6049489.7400000002</v>
      </c>
      <c r="O95" s="3">
        <v>667798223.03999996</v>
      </c>
      <c r="P95" s="16">
        <f>(O95/$O$100)</f>
        <v>0.12816045634503775</v>
      </c>
      <c r="Q95" s="21">
        <f t="shared" ref="Q95:Q101" si="19">(K95/O95)</f>
        <v>3.118740793467566E-3</v>
      </c>
      <c r="R95" s="21">
        <f t="shared" si="13"/>
        <v>-5.8944057863481673E-3</v>
      </c>
      <c r="S95" s="67">
        <f t="shared" si="14"/>
        <v>12.461300274717246</v>
      </c>
      <c r="T95" s="67">
        <f t="shared" si="15"/>
        <v>-7.3451960444715345E-2</v>
      </c>
      <c r="U95" s="1">
        <v>12.387499999999999</v>
      </c>
      <c r="V95" s="1">
        <v>12.5352</v>
      </c>
      <c r="W95" s="71">
        <v>1637</v>
      </c>
      <c r="X95" s="57">
        <v>53589770.595200002</v>
      </c>
      <c r="Y95" s="35"/>
    </row>
    <row r="96" spans="1:26" ht="15.75" x14ac:dyDescent="0.3">
      <c r="A96" s="45">
        <v>80</v>
      </c>
      <c r="B96" s="6" t="s">
        <v>53</v>
      </c>
      <c r="C96" s="51" t="s">
        <v>54</v>
      </c>
      <c r="D96" s="36">
        <v>597362510.48000002</v>
      </c>
      <c r="E96" s="1">
        <v>176501705.09</v>
      </c>
      <c r="F96" s="36"/>
      <c r="G96" s="36">
        <v>434295943.56</v>
      </c>
      <c r="H96" s="1"/>
      <c r="I96" s="36"/>
      <c r="J96" s="1">
        <v>1989099486.52</v>
      </c>
      <c r="K96" s="36">
        <v>4056167.58</v>
      </c>
      <c r="L96" s="76">
        <v>7014694.2300000004</v>
      </c>
      <c r="M96" s="36">
        <v>2495903213.9899998</v>
      </c>
      <c r="N96" s="36">
        <v>109532947.42</v>
      </c>
      <c r="O96" s="3">
        <v>2386370266.5700002</v>
      </c>
      <c r="P96" s="16">
        <f>(O96/$O$100)</f>
        <v>0.457980108092503</v>
      </c>
      <c r="Q96" s="21">
        <f t="shared" si="19"/>
        <v>1.6997226443950162E-3</v>
      </c>
      <c r="R96" s="21">
        <f t="shared" si="13"/>
        <v>2.9394827484514486E-3</v>
      </c>
      <c r="S96" s="67">
        <f t="shared" si="14"/>
        <v>1.177603294341258</v>
      </c>
      <c r="T96" s="67">
        <f t="shared" si="15"/>
        <v>3.4615445682357215E-3</v>
      </c>
      <c r="U96" s="1">
        <v>1.1599999999999999</v>
      </c>
      <c r="V96" s="1">
        <v>1.18</v>
      </c>
      <c r="W96" s="71">
        <v>15374</v>
      </c>
      <c r="X96" s="92">
        <v>2026463647</v>
      </c>
    </row>
    <row r="97" spans="1:25" ht="15.75" x14ac:dyDescent="0.3">
      <c r="A97" s="45">
        <v>81</v>
      </c>
      <c r="B97" s="6" t="s">
        <v>1</v>
      </c>
      <c r="C97" s="51" t="s">
        <v>55</v>
      </c>
      <c r="D97" s="36">
        <v>1137666505.75</v>
      </c>
      <c r="E97" s="1"/>
      <c r="F97" s="36">
        <v>301022113.70999998</v>
      </c>
      <c r="G97" s="1">
        <v>185086045</v>
      </c>
      <c r="H97" s="1"/>
      <c r="I97" s="1"/>
      <c r="J97" s="36">
        <v>1625698708.1700001</v>
      </c>
      <c r="K97" s="36">
        <v>3344881.1</v>
      </c>
      <c r="L97" s="76">
        <v>-13199156.449999999</v>
      </c>
      <c r="M97" s="36">
        <v>1665966583.4300001</v>
      </c>
      <c r="N97" s="36">
        <v>17209586.809999999</v>
      </c>
      <c r="O97" s="3">
        <v>1648756996.6199999</v>
      </c>
      <c r="P97" s="16">
        <f>(O97/$O$100)</f>
        <v>0.31642110116282268</v>
      </c>
      <c r="Q97" s="21">
        <f t="shared" si="19"/>
        <v>2.0287289799874111E-3</v>
      </c>
      <c r="R97" s="21">
        <f t="shared" si="13"/>
        <v>-8.0055195987393264E-3</v>
      </c>
      <c r="S97" s="67">
        <f t="shared" si="14"/>
        <v>0.97672324775499941</v>
      </c>
      <c r="T97" s="67">
        <f t="shared" si="15"/>
        <v>-7.8191771024469746E-3</v>
      </c>
      <c r="U97" s="1">
        <v>0.97</v>
      </c>
      <c r="V97" s="1">
        <v>0.98</v>
      </c>
      <c r="W97" s="71">
        <v>9628</v>
      </c>
      <c r="X97" s="57">
        <v>1688049302</v>
      </c>
    </row>
    <row r="98" spans="1:25" ht="15.75" x14ac:dyDescent="0.3">
      <c r="A98" s="45">
        <v>82</v>
      </c>
      <c r="B98" s="39" t="s">
        <v>66</v>
      </c>
      <c r="C98" s="51" t="s">
        <v>56</v>
      </c>
      <c r="D98" s="1">
        <v>97659083.599999994</v>
      </c>
      <c r="E98" s="1"/>
      <c r="F98" s="1"/>
      <c r="G98" s="1">
        <v>137326465.27000001</v>
      </c>
      <c r="H98" s="1">
        <v>37640000</v>
      </c>
      <c r="I98" s="1"/>
      <c r="J98" s="1">
        <v>356402399.60000002</v>
      </c>
      <c r="K98" s="1">
        <v>921121.76</v>
      </c>
      <c r="L98" s="75">
        <v>2446681.2599999998</v>
      </c>
      <c r="M98" s="1">
        <v>369950602</v>
      </c>
      <c r="N98" s="1">
        <v>44385995</v>
      </c>
      <c r="O98" s="3">
        <v>325564607</v>
      </c>
      <c r="P98" s="16">
        <f>(O98/$O$96)</f>
        <v>0.13642669436539015</v>
      </c>
      <c r="Q98" s="21">
        <f t="shared" si="19"/>
        <v>2.8293055823478993E-3</v>
      </c>
      <c r="R98" s="21">
        <f t="shared" si="13"/>
        <v>7.5151942422291614E-3</v>
      </c>
      <c r="S98" s="67">
        <f t="shared" si="14"/>
        <v>29.271417345559854</v>
      </c>
      <c r="T98" s="67">
        <f t="shared" si="15"/>
        <v>0.21998038709723822</v>
      </c>
      <c r="U98" s="1">
        <v>29.27</v>
      </c>
      <c r="V98" s="1">
        <v>30.15</v>
      </c>
      <c r="W98" s="71">
        <v>1771</v>
      </c>
      <c r="X98" s="57">
        <v>11122270</v>
      </c>
    </row>
    <row r="99" spans="1:25" ht="15.75" x14ac:dyDescent="0.3">
      <c r="A99" s="45">
        <v>83</v>
      </c>
      <c r="B99" s="6" t="s">
        <v>1</v>
      </c>
      <c r="C99" s="46" t="s">
        <v>87</v>
      </c>
      <c r="D99" s="1">
        <v>115405532.55</v>
      </c>
      <c r="E99" s="1"/>
      <c r="F99" s="1"/>
      <c r="G99" s="1">
        <v>52038244.229999997</v>
      </c>
      <c r="H99" s="1"/>
      <c r="I99" s="1"/>
      <c r="J99" s="1">
        <v>167443776.78</v>
      </c>
      <c r="K99" s="1">
        <v>303036.40999999997</v>
      </c>
      <c r="L99" s="75">
        <v>-5004916.3499999996</v>
      </c>
      <c r="M99" s="1">
        <v>185100266.38</v>
      </c>
      <c r="N99" s="1">
        <v>2948621.24</v>
      </c>
      <c r="O99" s="3">
        <v>182151645.13999999</v>
      </c>
      <c r="P99" s="16">
        <f>(O99/$O$100)</f>
        <v>3.4957622167472391E-2</v>
      </c>
      <c r="Q99" s="21">
        <f t="shared" si="19"/>
        <v>1.6636490423519873E-3</v>
      </c>
      <c r="R99" s="21">
        <f t="shared" si="13"/>
        <v>-2.7476646429151215E-2</v>
      </c>
      <c r="S99" s="67">
        <f t="shared" si="14"/>
        <v>167.97552072379153</v>
      </c>
      <c r="T99" s="67">
        <f t="shared" si="15"/>
        <v>-4.6154039916801821</v>
      </c>
      <c r="U99" s="1">
        <v>166.9</v>
      </c>
      <c r="V99" s="1">
        <v>168.74</v>
      </c>
      <c r="W99" s="71">
        <v>272</v>
      </c>
      <c r="X99" s="57">
        <v>1084393.99</v>
      </c>
    </row>
    <row r="100" spans="1:25" ht="15.75" x14ac:dyDescent="0.3">
      <c r="A100" s="15"/>
      <c r="B100" s="14"/>
      <c r="C100" s="8" t="s">
        <v>65</v>
      </c>
      <c r="D100" s="1"/>
      <c r="E100" s="1"/>
      <c r="F100" s="1"/>
      <c r="G100" s="1"/>
      <c r="H100" s="1"/>
      <c r="I100" s="1"/>
      <c r="J100" s="1"/>
      <c r="K100" s="1"/>
      <c r="L100" s="75"/>
      <c r="M100" s="1"/>
      <c r="N100" s="1"/>
      <c r="O100" s="13">
        <f>SUM(O95:O99)</f>
        <v>5210641738.3699999</v>
      </c>
      <c r="P100" s="69">
        <f>(O100/$O$101)</f>
        <v>7.5663235670843871E-3</v>
      </c>
      <c r="Q100" s="21">
        <f t="shared" si="19"/>
        <v>0</v>
      </c>
      <c r="R100" s="21">
        <f t="shared" si="13"/>
        <v>0</v>
      </c>
      <c r="S100" s="67" t="e">
        <f t="shared" si="14"/>
        <v>#DIV/0!</v>
      </c>
      <c r="T100" s="67" t="e">
        <f t="shared" si="15"/>
        <v>#DIV/0!</v>
      </c>
      <c r="U100" s="1"/>
      <c r="V100" s="1"/>
      <c r="W100" s="71"/>
      <c r="X100" s="57"/>
    </row>
    <row r="101" spans="1:25" ht="16.5" thickBot="1" x14ac:dyDescent="0.35">
      <c r="A101" s="25"/>
      <c r="B101" s="26"/>
      <c r="C101" s="27" t="s">
        <v>146</v>
      </c>
      <c r="D101" s="28">
        <f t="shared" ref="D101:J101" si="20">SUM(D4:D100)</f>
        <v>22150727163.669994</v>
      </c>
      <c r="E101" s="28">
        <f t="shared" si="20"/>
        <v>454709837.75</v>
      </c>
      <c r="F101" s="28">
        <f t="shared" si="20"/>
        <v>529360834582.92719</v>
      </c>
      <c r="G101" s="28">
        <f t="shared" si="20"/>
        <v>45799401450.226486</v>
      </c>
      <c r="H101" s="28">
        <f t="shared" si="20"/>
        <v>41019091550.156006</v>
      </c>
      <c r="I101" s="28">
        <f t="shared" si="20"/>
        <v>66828201.791500002</v>
      </c>
      <c r="J101" s="28">
        <f t="shared" si="20"/>
        <v>639328946598.21277</v>
      </c>
      <c r="K101" s="28">
        <f>SUM(K4:K100)</f>
        <v>1048634544.9279999</v>
      </c>
      <c r="L101" s="28">
        <f>SUM(L4:L100)</f>
        <v>4930044894.2029963</v>
      </c>
      <c r="M101" s="28">
        <f>SUM(M4:M100)</f>
        <v>702094259884.79248</v>
      </c>
      <c r="N101" s="28">
        <f>SUM(N4:N100)</f>
        <v>14171003834.4175</v>
      </c>
      <c r="O101" s="29">
        <f>(O15+O36+O46+O66+O71+O93+O100)</f>
        <v>688662293142.96594</v>
      </c>
      <c r="P101" s="30"/>
      <c r="Q101" s="31">
        <f t="shared" si="19"/>
        <v>1.5227123008901315E-3</v>
      </c>
      <c r="R101" s="31">
        <f t="shared" si="13"/>
        <v>7.1588715445750732E-3</v>
      </c>
      <c r="S101" s="93">
        <f t="shared" si="14"/>
        <v>6.0226855180209444</v>
      </c>
      <c r="T101" s="93">
        <f t="shared" si="15"/>
        <v>4.3115631976884519E-2</v>
      </c>
      <c r="U101" s="28">
        <f>SUM(U4:U100)</f>
        <v>1152189.6241699997</v>
      </c>
      <c r="V101" s="28">
        <f>SUM(V4:V100)</f>
        <v>1152498.0913700005</v>
      </c>
      <c r="W101" s="28">
        <f>SUM(W4:W100)</f>
        <v>336767</v>
      </c>
      <c r="X101" s="62">
        <f>SUM(X4:X100)</f>
        <v>114344720653.6629</v>
      </c>
      <c r="Y101" s="56"/>
    </row>
    <row r="102" spans="1:25" x14ac:dyDescent="0.25">
      <c r="A102" s="22"/>
      <c r="B102" s="22"/>
      <c r="C102" s="22"/>
    </row>
    <row r="103" spans="1:25" x14ac:dyDescent="0.25">
      <c r="A103" s="22"/>
      <c r="B103" s="50" t="s">
        <v>73</v>
      </c>
      <c r="C103" s="18"/>
      <c r="O103" s="47"/>
      <c r="X103" s="53"/>
    </row>
    <row r="104" spans="1:25" x14ac:dyDescent="0.25">
      <c r="A104" s="22"/>
      <c r="B104" s="19" t="s">
        <v>99</v>
      </c>
      <c r="C104" s="20"/>
      <c r="O104" s="48"/>
      <c r="P104" s="53"/>
    </row>
    <row r="105" spans="1:25" x14ac:dyDescent="0.25">
      <c r="A105" s="22"/>
      <c r="B105" s="19"/>
      <c r="C105" s="20"/>
      <c r="O105" s="48"/>
      <c r="P105" s="53"/>
    </row>
    <row r="106" spans="1:25" x14ac:dyDescent="0.25">
      <c r="A106" s="22"/>
      <c r="B106" s="19"/>
      <c r="C106" s="20"/>
      <c r="O106" s="48"/>
      <c r="P106" s="53"/>
    </row>
    <row r="107" spans="1:25" x14ac:dyDescent="0.25">
      <c r="A107" s="22"/>
      <c r="B107" s="19"/>
      <c r="C107" s="20"/>
      <c r="O107" s="48"/>
      <c r="P107" s="53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2019</vt:lpstr>
      <vt:lpstr>'MARCH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2019-10-30T10:08:36Z</dcterms:modified>
</cp:coreProperties>
</file>