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0" windowWidth="20490" windowHeight="7755"/>
  </bookViews>
  <sheets>
    <sheet name="APRIL 2019" sheetId="9" r:id="rId1"/>
  </sheets>
  <definedNames>
    <definedName name="_xlnm.Print_Area" localSheetId="0">'APRIL 2019'!$A$1:$W$108</definedName>
  </definedNames>
  <calcPr calcId="162913"/>
</workbook>
</file>

<file path=xl/calcChain.xml><?xml version="1.0" encoding="utf-8"?>
<calcChain xmlns="http://schemas.openxmlformats.org/spreadsheetml/2006/main">
  <c r="T102" i="9" l="1"/>
  <c r="W102" i="9"/>
  <c r="W94" i="9"/>
  <c r="W71" i="9"/>
  <c r="W66" i="9"/>
  <c r="W47" i="9"/>
  <c r="W37" i="9"/>
  <c r="W15" i="9"/>
  <c r="T25" i="9" l="1"/>
  <c r="S25" i="9"/>
  <c r="R25" i="9"/>
  <c r="Q25" i="9"/>
  <c r="S5" i="9" l="1"/>
  <c r="T5" i="9"/>
  <c r="S6" i="9"/>
  <c r="T6" i="9"/>
  <c r="S7" i="9"/>
  <c r="T7" i="9"/>
  <c r="S8" i="9"/>
  <c r="T8" i="9"/>
  <c r="S9" i="9"/>
  <c r="T9" i="9"/>
  <c r="S10" i="9"/>
  <c r="T10" i="9"/>
  <c r="S11" i="9"/>
  <c r="T11" i="9"/>
  <c r="S12" i="9"/>
  <c r="T12" i="9"/>
  <c r="S13" i="9"/>
  <c r="T13" i="9"/>
  <c r="S14" i="9"/>
  <c r="T14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T37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T47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S58" i="9"/>
  <c r="T58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T66" i="9"/>
  <c r="S67" i="9"/>
  <c r="T67" i="9"/>
  <c r="S68" i="9"/>
  <c r="T68" i="9"/>
  <c r="S69" i="9"/>
  <c r="T69" i="9"/>
  <c r="S70" i="9"/>
  <c r="T70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T101" i="9"/>
  <c r="T4" i="9"/>
  <c r="S4" i="9"/>
  <c r="R5" i="9"/>
  <c r="R6" i="9"/>
  <c r="R7" i="9"/>
  <c r="R8" i="9"/>
  <c r="R9" i="9"/>
  <c r="R10" i="9"/>
  <c r="R11" i="9"/>
  <c r="R12" i="9"/>
  <c r="R13" i="9"/>
  <c r="R14" i="9"/>
  <c r="R17" i="9"/>
  <c r="R18" i="9"/>
  <c r="R19" i="9"/>
  <c r="R20" i="9"/>
  <c r="R21" i="9"/>
  <c r="R22" i="9"/>
  <c r="R23" i="9"/>
  <c r="R24" i="9"/>
  <c r="R26" i="9"/>
  <c r="R27" i="9"/>
  <c r="R28" i="9"/>
  <c r="R29" i="9"/>
  <c r="R30" i="9"/>
  <c r="R31" i="9"/>
  <c r="R32" i="9"/>
  <c r="R33" i="9"/>
  <c r="R34" i="9"/>
  <c r="R35" i="9"/>
  <c r="R36" i="9"/>
  <c r="R39" i="9"/>
  <c r="R40" i="9"/>
  <c r="R41" i="9"/>
  <c r="R42" i="9"/>
  <c r="R43" i="9"/>
  <c r="R44" i="9"/>
  <c r="R45" i="9"/>
  <c r="R46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7" i="9"/>
  <c r="R68" i="9"/>
  <c r="R69" i="9"/>
  <c r="R70" i="9"/>
  <c r="R72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5" i="9"/>
  <c r="R96" i="9"/>
  <c r="R97" i="9"/>
  <c r="R98" i="9"/>
  <c r="R99" i="9"/>
  <c r="R100" i="9"/>
  <c r="R4" i="9"/>
  <c r="L102" i="9" l="1"/>
  <c r="K102" i="9"/>
  <c r="O101" i="9" l="1"/>
  <c r="P99" i="9" s="1"/>
  <c r="S101" i="9" l="1"/>
  <c r="R101" i="9"/>
  <c r="O47" i="9"/>
  <c r="P44" i="9" s="1"/>
  <c r="Q35" i="9"/>
  <c r="Q36" i="9"/>
  <c r="Q43" i="9"/>
  <c r="Q44" i="9"/>
  <c r="P39" i="9" l="1"/>
  <c r="S47" i="9"/>
  <c r="R47" i="9"/>
  <c r="O66" i="9"/>
  <c r="O37" i="9"/>
  <c r="P25" i="9" s="1"/>
  <c r="R66" i="9" l="1"/>
  <c r="S66" i="9"/>
  <c r="S37" i="9"/>
  <c r="R37" i="9"/>
  <c r="P60" i="9"/>
  <c r="P59" i="9"/>
  <c r="O71" i="9"/>
  <c r="P53" i="9"/>
  <c r="Q20" i="9"/>
  <c r="Q21" i="9"/>
  <c r="Q22" i="9"/>
  <c r="Q23" i="9"/>
  <c r="Q24" i="9"/>
  <c r="Q26" i="9"/>
  <c r="Q27" i="9"/>
  <c r="Q28" i="9"/>
  <c r="Q29" i="9"/>
  <c r="P68" i="9" l="1"/>
  <c r="S71" i="9"/>
  <c r="R71" i="9"/>
  <c r="Q61" i="9"/>
  <c r="P61" i="9"/>
  <c r="Q13" i="9" l="1"/>
  <c r="Q63" i="9"/>
  <c r="Q99" i="9"/>
  <c r="Q89" i="9"/>
  <c r="Q76" i="9"/>
  <c r="Q9" i="9"/>
  <c r="Q74" i="9" l="1"/>
  <c r="Q91" i="9"/>
  <c r="Q32" i="9"/>
  <c r="Q90" i="9"/>
  <c r="Q62" i="9" l="1"/>
  <c r="Q86" i="9"/>
  <c r="Q33" i="9"/>
  <c r="Q88" i="9" l="1"/>
  <c r="O94" i="9" l="1"/>
  <c r="P76" i="9" s="1"/>
  <c r="R94" i="9" l="1"/>
  <c r="S94" i="9"/>
  <c r="P86" i="9"/>
  <c r="P89" i="9"/>
  <c r="P90" i="9"/>
  <c r="P91" i="9"/>
  <c r="P88" i="9"/>
  <c r="P74" i="9"/>
  <c r="P79" i="9"/>
  <c r="P81" i="9"/>
  <c r="P83" i="9"/>
  <c r="P85" i="9"/>
  <c r="P92" i="9"/>
  <c r="P73" i="9"/>
  <c r="P75" i="9"/>
  <c r="P77" i="9"/>
  <c r="P80" i="9"/>
  <c r="P82" i="9"/>
  <c r="P84" i="9"/>
  <c r="P87" i="9"/>
  <c r="P93" i="9"/>
  <c r="Q93" i="9" l="1"/>
  <c r="Q92" i="9"/>
  <c r="Q64" i="9"/>
  <c r="Q34" i="9"/>
  <c r="Q56" i="9" l="1"/>
  <c r="Q46" i="9" l="1"/>
  <c r="X102" i="9" l="1"/>
  <c r="V102" i="9"/>
  <c r="U102" i="9"/>
  <c r="N102" i="9"/>
  <c r="M102" i="9"/>
  <c r="J102" i="9"/>
  <c r="I102" i="9"/>
  <c r="H102" i="9"/>
  <c r="G102" i="9"/>
  <c r="F102" i="9"/>
  <c r="E102" i="9"/>
  <c r="D102" i="9"/>
  <c r="O15" i="9" l="1"/>
  <c r="P13" i="9" l="1"/>
  <c r="P9" i="9"/>
  <c r="P20" i="9"/>
  <c r="P22" i="9"/>
  <c r="P24" i="9"/>
  <c r="P27" i="9"/>
  <c r="P29" i="9"/>
  <c r="P21" i="9"/>
  <c r="P23" i="9"/>
  <c r="P26" i="9"/>
  <c r="P28" i="9"/>
  <c r="P36" i="9"/>
  <c r="P62" i="9"/>
  <c r="P63" i="9"/>
  <c r="P33" i="9"/>
  <c r="P32" i="9"/>
  <c r="P30" i="9"/>
  <c r="P31" i="9"/>
  <c r="P35" i="9"/>
  <c r="P34" i="9"/>
  <c r="P64" i="9"/>
  <c r="P65" i="9"/>
  <c r="Q65" i="9"/>
  <c r="Q60" i="9" l="1"/>
  <c r="Q59" i="9"/>
  <c r="Q31" i="9"/>
  <c r="Q30" i="9"/>
  <c r="Q14" i="9" l="1"/>
  <c r="Q12" i="9"/>
  <c r="Q57" i="9" l="1"/>
  <c r="Q73" i="9" l="1"/>
  <c r="Q4" i="9"/>
  <c r="Q45" i="9" l="1"/>
  <c r="Q51" i="9"/>
  <c r="Q79" i="9"/>
  <c r="Q40" i="9"/>
  <c r="Q75" i="9"/>
  <c r="Q11" i="9"/>
  <c r="Q87" i="9"/>
  <c r="Q7" i="9"/>
  <c r="Q5" i="9"/>
  <c r="Q41" i="9"/>
  <c r="Q81" i="9"/>
  <c r="Q82" i="9"/>
  <c r="Q85" i="9"/>
  <c r="Q98" i="9"/>
  <c r="Q100" i="9"/>
  <c r="Q17" i="9"/>
  <c r="Q83" i="9"/>
  <c r="Q69" i="9"/>
  <c r="Q68" i="9"/>
  <c r="Q70" i="9"/>
  <c r="Q49" i="9"/>
  <c r="Q84" i="9"/>
  <c r="Q96" i="9"/>
  <c r="Q77" i="9"/>
  <c r="Q42" i="9"/>
  <c r="Q80" i="9"/>
  <c r="Q94" i="9"/>
  <c r="Q97" i="9"/>
  <c r="Q55" i="9"/>
  <c r="Q50" i="9"/>
  <c r="Q8" i="9"/>
  <c r="Q18" i="9"/>
  <c r="Q53" i="9"/>
  <c r="Q19" i="9"/>
  <c r="Q6" i="9"/>
  <c r="Q54" i="9"/>
  <c r="Q39" i="9"/>
  <c r="Q52" i="9"/>
  <c r="Q58" i="9"/>
  <c r="Q10" i="9"/>
  <c r="P70" i="9" l="1"/>
  <c r="P14" i="9"/>
  <c r="P12" i="9"/>
  <c r="P18" i="9"/>
  <c r="P19" i="9"/>
  <c r="Q37" i="9"/>
  <c r="P17" i="9"/>
  <c r="P4" i="9"/>
  <c r="P6" i="9"/>
  <c r="P10" i="9"/>
  <c r="P5" i="9"/>
  <c r="P11" i="9"/>
  <c r="P8" i="9"/>
  <c r="P7" i="9"/>
  <c r="Q71" i="9"/>
  <c r="P69" i="9"/>
  <c r="P57" i="9" l="1"/>
  <c r="P55" i="9"/>
  <c r="P49" i="9"/>
  <c r="P54" i="9"/>
  <c r="P52" i="9"/>
  <c r="P56" i="9"/>
  <c r="P50" i="9"/>
  <c r="P51" i="9"/>
  <c r="P58" i="9"/>
  <c r="Q66" i="9"/>
  <c r="Q47" i="9" l="1"/>
  <c r="P46" i="9"/>
  <c r="P43" i="9"/>
  <c r="P42" i="9"/>
  <c r="P41" i="9"/>
  <c r="P45" i="9"/>
  <c r="P40" i="9"/>
  <c r="P98" i="9"/>
  <c r="P100" i="9"/>
  <c r="P97" i="9"/>
  <c r="P96" i="9"/>
  <c r="Q101" i="9"/>
  <c r="O102" i="9"/>
  <c r="R102" i="9" l="1"/>
  <c r="S102" i="9"/>
  <c r="P94" i="9"/>
  <c r="Q102" i="9"/>
  <c r="P101" i="9"/>
  <c r="P47" i="9"/>
  <c r="P66" i="9"/>
  <c r="P71" i="9"/>
  <c r="P37" i="9"/>
</calcChain>
</file>

<file path=xl/sharedStrings.xml><?xml version="1.0" encoding="utf-8"?>
<sst xmlns="http://schemas.openxmlformats.org/spreadsheetml/2006/main" count="215" uniqueCount="154">
  <si>
    <t>EQUITY BASED FUNDS</t>
  </si>
  <si>
    <t>Stanbic IBTC Asset Mgt. Limited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</si>
  <si>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</si>
  <si>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</si>
  <si>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</si>
  <si>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</si>
  <si>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</si>
  <si>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</si>
  <si>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United Capital Asset Mgt. Ltd</t>
  </si>
  <si>
    <t>ARM Aggressive Growth Fund</t>
  </si>
  <si>
    <t>Stanbic IBTC Balanced Fund</t>
  </si>
  <si>
    <t>FBN Capital Asset Mgt</t>
  </si>
  <si>
    <t>Meristem Wealth Management Limited</t>
  </si>
  <si>
    <t>Meristem Equity Market Fund</t>
  </si>
  <si>
    <t>MONEY MARKET FUNDS</t>
  </si>
  <si>
    <t>Stanbic IBTC Money Market Fund</t>
  </si>
  <si>
    <t>FBN Money Market Fund</t>
  </si>
  <si>
    <t>AIICO Capital Ltd</t>
  </si>
  <si>
    <t>ARM Money Market Fund</t>
  </si>
  <si>
    <t>Meristem Money Market Fund</t>
  </si>
  <si>
    <t>BOND FUNDS</t>
  </si>
  <si>
    <t>Stanbic IBTC Bond Fund</t>
  </si>
  <si>
    <t>Nigeria International Debt Fund</t>
  </si>
  <si>
    <t>FBN Fixed Income Fund</t>
  </si>
  <si>
    <t>FIXED INCOME FUNDS</t>
  </si>
  <si>
    <t>FSDH Asset Management Ltd</t>
  </si>
  <si>
    <t>Coral Income Fund</t>
  </si>
  <si>
    <t>Investment One Funds Management Limited</t>
  </si>
  <si>
    <t>Vantage Guaranteed Income Fund</t>
  </si>
  <si>
    <t>Zenith Asset Management Ltd</t>
  </si>
  <si>
    <t>Stanbic IBTC Guaranteed Fund</t>
  </si>
  <si>
    <t>SFS Capital Nigeria Ltd</t>
  </si>
  <si>
    <t>SFS Fixed Income Fund</t>
  </si>
  <si>
    <t>REAL ESTATE FUNDS</t>
  </si>
  <si>
    <t>Skye Shelter Fund</t>
  </si>
  <si>
    <t>Union Homes REITS</t>
  </si>
  <si>
    <t>UPDC Real Estate Investment Fund</t>
  </si>
  <si>
    <t>MIXED FUNDS</t>
  </si>
  <si>
    <t>Women Investment Fund</t>
  </si>
  <si>
    <t>ARM Discovery Fund</t>
  </si>
  <si>
    <t>Zenith Equity Fund</t>
  </si>
  <si>
    <t>FBN Capital Asset Mgt. Limited</t>
  </si>
  <si>
    <t>FBN Heritage Fund</t>
  </si>
  <si>
    <t>Afrinvest Equity Fund</t>
  </si>
  <si>
    <t>Alternative Cap. Partners Ltd</t>
  </si>
  <si>
    <t>ACAP Canary Growth Fund</t>
  </si>
  <si>
    <t>Coral Growth Fund</t>
  </si>
  <si>
    <t>Vetiva Fund Managers</t>
  </si>
  <si>
    <t>DV Balanced Fund</t>
  </si>
  <si>
    <t>Nigeria Energy Sector Fund</t>
  </si>
  <si>
    <t>Vantage Balanced Fund</t>
  </si>
  <si>
    <t>PACAM Balanced Fund</t>
  </si>
  <si>
    <t>Zenith Ethical Fund</t>
  </si>
  <si>
    <t>Lotus Capital Limited</t>
  </si>
  <si>
    <t>Lotus Halal Inv. Fund</t>
  </si>
  <si>
    <t>Stanbic IBTC Ethical Fund</t>
  </si>
  <si>
    <t>ARM Ethical Fund</t>
  </si>
  <si>
    <t>S/NO</t>
  </si>
  <si>
    <t>TOTAL LIABILITIES (N)</t>
  </si>
  <si>
    <t xml:space="preserve">TOTAL VALUE OF INVESTMENT (N)               </t>
  </si>
  <si>
    <t>EQUITIES</t>
  </si>
  <si>
    <t>BONDS</t>
  </si>
  <si>
    <t>REAL ESTATE</t>
  </si>
  <si>
    <t>OTHERS</t>
  </si>
  <si>
    <t>MONEY MARKET</t>
  </si>
  <si>
    <t>Sub Total</t>
  </si>
  <si>
    <t>Grand Total</t>
  </si>
  <si>
    <t xml:space="preserve">ARM Investment Managers Limited </t>
  </si>
  <si>
    <t>FBN Nigeria Smart Beta Equity Fund</t>
  </si>
  <si>
    <t>PAC Asset Management Ltd.</t>
  </si>
  <si>
    <t>Afrinvest Asset Management Ltd.</t>
  </si>
  <si>
    <t>TOTAL EXPENSES (N)</t>
  </si>
  <si>
    <t>EXPENSE RATIO (%)</t>
  </si>
  <si>
    <t>% ON TOTAL</t>
  </si>
  <si>
    <t>Note:</t>
  </si>
  <si>
    <t>ETHICAL FUNDS</t>
  </si>
  <si>
    <t>Stanbic IBTC Conservative Fund (Sub Fund)</t>
  </si>
  <si>
    <t>Stanbic IBTC Absolute Fund (Sub Fund)</t>
  </si>
  <si>
    <t>Stanbic IBTC Aggressive Fund (Sub Fund)</t>
  </si>
  <si>
    <t>Lotus Halal Fixed Income Fund</t>
  </si>
  <si>
    <t>Cordros Asset Management Limited</t>
  </si>
  <si>
    <t>Cordros Money Market Fund</t>
  </si>
  <si>
    <t>PACAM Fixed Income Fund</t>
  </si>
  <si>
    <t>AXA Mansard Investments Limited</t>
  </si>
  <si>
    <t>AXA Mansard Equity Income Fund</t>
  </si>
  <si>
    <t xml:space="preserve"> AXA Mansard Investments Limited </t>
  </si>
  <si>
    <t>PACAM Money Market Fund</t>
  </si>
  <si>
    <t>UNQUOTED EQUITIES</t>
  </si>
  <si>
    <t>Stanbic IBTC Imaan Fund</t>
  </si>
  <si>
    <t>Kedari Investment Fund</t>
  </si>
  <si>
    <t>Abacus Money Market Fund</t>
  </si>
  <si>
    <t>EDC Fund Management</t>
  </si>
  <si>
    <t>EDC Money Market ClassA</t>
  </si>
  <si>
    <t xml:space="preserve">Greenwich Asst Management Ltd </t>
  </si>
  <si>
    <t>Stanbic IBTC Dollar Fund</t>
  </si>
  <si>
    <t>EDC Nigeria Fixed Income Fund</t>
  </si>
  <si>
    <t>Lead Asset Mgt Ltd</t>
  </si>
  <si>
    <t xml:space="preserve">Lead Fixed Income Fund </t>
  </si>
  <si>
    <t>ACAP Income Fund(Fmrl BGL Nubian)</t>
  </si>
  <si>
    <t>Capital Express Assset &amp; Trust Limited</t>
  </si>
  <si>
    <t>Union Trustees Mixed Fund by CDL Capital  is not included in this compilation.</t>
  </si>
  <si>
    <t>Wealth For Women Fund</t>
  </si>
  <si>
    <t>Nigerian Eurobond Fund</t>
  </si>
  <si>
    <t>EDC Money Market Class B</t>
  </si>
  <si>
    <t>Chapel Hill Denham Money Market Fund(Frml NGIF)</t>
  </si>
  <si>
    <t>CEAT Fixed Income Fund(Frml BGL Sapphire)</t>
  </si>
  <si>
    <t>AIICO money market fund</t>
  </si>
  <si>
    <t>Coronation Asset Management Limited</t>
  </si>
  <si>
    <t>Coronation Money Market Fund</t>
  </si>
  <si>
    <t>Coronation Fixed Income Fund</t>
  </si>
  <si>
    <t>Greenwich Plus Money Market</t>
  </si>
  <si>
    <t>AIICO Balanced Fund</t>
  </si>
  <si>
    <t>Coronation Balanced Fund</t>
  </si>
  <si>
    <t>Zenith Money Market Fund</t>
  </si>
  <si>
    <t>Zenith Income Fund</t>
  </si>
  <si>
    <t>Cordros Milestone Fune 2023</t>
  </si>
  <si>
    <t>Cordros Milestone Fune 2028</t>
  </si>
  <si>
    <t>Afrinvest Plutus Fund</t>
  </si>
  <si>
    <t>Valualliance Asset Management Limited</t>
  </si>
  <si>
    <t>Valualliance Value Fund</t>
  </si>
  <si>
    <t>Nigeria Entertainment Fund</t>
  </si>
  <si>
    <t>United Capital Bond Fund</t>
  </si>
  <si>
    <t>United Capital Equity Fund</t>
  </si>
  <si>
    <t>United Capital Money Market Fund</t>
  </si>
  <si>
    <t>United Capital Balanced Fund</t>
  </si>
  <si>
    <t>Legacy USD Bond Fund</t>
  </si>
  <si>
    <t>Legacy Debt(formerly Short Maturity) Fund</t>
  </si>
  <si>
    <t xml:space="preserve">Growth and Development Asset Management Limited </t>
  </si>
  <si>
    <t>GDL Money Market Fund</t>
  </si>
  <si>
    <t>Stanbic IBTC Nigerian Equity Fund</t>
  </si>
  <si>
    <t>FBN Nigeria Eurobond (USD) Fund - Retail</t>
  </si>
  <si>
    <t>FBN Nigeria Eurobond (USD) Fund - Institutional</t>
  </si>
  <si>
    <t>CDL Asset Management Ltd</t>
  </si>
  <si>
    <t>Union Trustees Mixed Fund</t>
  </si>
  <si>
    <t>Vantage Dollar Fund</t>
  </si>
  <si>
    <t>Vantage Equity Income Fund</t>
  </si>
  <si>
    <t>Return on Equity (RoE)</t>
  </si>
  <si>
    <t>Net Asset Per Unit</t>
  </si>
  <si>
    <t>FUND MANAGER</t>
  </si>
  <si>
    <t>FUND</t>
  </si>
  <si>
    <t>NUMBER OF UNITS</t>
  </si>
  <si>
    <t>NUMBER OF UNIT HOLDERS</t>
  </si>
  <si>
    <t>AXA Mansard Money Market Fund</t>
  </si>
  <si>
    <t>NET ASSET VALUE  (N)</t>
  </si>
  <si>
    <t>Earnings Per Unit (EPU)</t>
  </si>
  <si>
    <t>BID PRICE (N)</t>
  </si>
  <si>
    <t>OFFER PRICE (N)</t>
  </si>
  <si>
    <t>GROSS ASSET VALUE (N)</t>
  </si>
  <si>
    <t>NET INCOME/LOSS</t>
  </si>
  <si>
    <t>232.170571.50</t>
  </si>
  <si>
    <t>SCHEDULE OF REGISTERED UNIT TRUST SCHEMES AS AT 30TH APRIL, 2019</t>
  </si>
  <si>
    <t>Legacy Money Market Fund</t>
  </si>
  <si>
    <t>36a</t>
  </si>
  <si>
    <t>36b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</si>
</sst>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-* #,##0.0000_-;\-* #,##0.00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b/>
      <sz val="8"/>
      <color theme="3"/>
      <name val="Trebuchet MS"/>
      <family val="2"/>
    </font>
    <font>
      <b/>
      <sz val="26"/>
      <color rgb="FFFF0000"/>
      <name val="Trebuchet MS"/>
      <family val="2"/>
    </font>
    <font>
      <sz val="8"/>
      <color theme="3"/>
      <name val="Trebuchet MS"/>
      <family val="2"/>
    </font>
    <font>
      <i/>
      <sz val="8"/>
      <color theme="1"/>
      <name val="Arial Narrow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 Narrow"/>
      <family val="2"/>
    </font>
    <font>
      <sz val="11"/>
      <name val="Calibri"/>
      <family val="2"/>
      <scheme val="minor"/>
    </font>
    <font>
      <sz val="8"/>
      <color rgb="FFFF0000"/>
      <name val="Trebuchet MS"/>
      <family val="2"/>
    </font>
    <font>
      <b/>
      <sz val="8"/>
      <color rgb="FFFF0000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7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87">
    <xf numFmtId="0" fontId="0" fillId="0" borderId="0" xfId="0"/>
    <xf numFmtId="43" fontId="4" fillId="0" borderId="1" xfId="1" applyFont="1" applyBorder="1"/>
    <xf numFmtId="43" fontId="4" fillId="3" borderId="1" xfId="1" applyFont="1" applyFill="1" applyBorder="1"/>
    <xf numFmtId="43" fontId="4" fillId="5" borderId="1" xfId="1" applyFont="1" applyFill="1" applyBorder="1"/>
    <xf numFmtId="43" fontId="2" fillId="0" borderId="1" xfId="1" applyFont="1" applyBorder="1"/>
    <xf numFmtId="43" fontId="2" fillId="3" borderId="1" xfId="1" applyFont="1" applyFill="1" applyBorder="1"/>
    <xf numFmtId="43" fontId="4" fillId="0" borderId="1" xfId="1" applyFont="1" applyBorder="1" applyAlignment="1">
      <alignment wrapText="1"/>
    </xf>
    <xf numFmtId="43" fontId="3" fillId="0" borderId="1" xfId="1" applyFont="1" applyBorder="1" applyAlignment="1">
      <alignment vertical="top" wrapText="1"/>
    </xf>
    <xf numFmtId="43" fontId="5" fillId="0" borderId="1" xfId="1" applyFont="1" applyBorder="1" applyAlignment="1">
      <alignment horizontal="right"/>
    </xf>
    <xf numFmtId="43" fontId="3" fillId="3" borderId="1" xfId="1" applyFont="1" applyFill="1" applyBorder="1" applyAlignment="1">
      <alignment wrapText="1"/>
    </xf>
    <xf numFmtId="43" fontId="3" fillId="0" borderId="1" xfId="1" applyFont="1" applyBorder="1" applyAlignment="1">
      <alignment wrapText="1"/>
    </xf>
    <xf numFmtId="43" fontId="3" fillId="3" borderId="1" xfId="1" applyFont="1" applyFill="1" applyBorder="1"/>
    <xf numFmtId="166" fontId="4" fillId="0" borderId="1" xfId="1" applyNumberFormat="1" applyFont="1" applyBorder="1"/>
    <xf numFmtId="43" fontId="3" fillId="5" borderId="1" xfId="1" applyFont="1" applyFill="1" applyBorder="1"/>
    <xf numFmtId="43" fontId="3" fillId="0" borderId="1" xfId="1" applyFont="1" applyBorder="1"/>
    <xf numFmtId="10" fontId="4" fillId="7" borderId="1" xfId="2" applyNumberFormat="1" applyFont="1" applyFill="1" applyBorder="1"/>
    <xf numFmtId="10" fontId="3" fillId="7" borderId="1" xfId="2" applyNumberFormat="1" applyFont="1" applyFill="1" applyBorder="1"/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10" fontId="4" fillId="4" borderId="1" xfId="2" applyNumberFormat="1" applyFont="1" applyFill="1" applyBorder="1" applyAlignment="1">
      <alignment horizontal="right" vertical="center"/>
    </xf>
    <xf numFmtId="0" fontId="10" fillId="0" borderId="0" xfId="0" applyFont="1"/>
    <xf numFmtId="43" fontId="4" fillId="0" borderId="1" xfId="1" applyFont="1" applyFill="1" applyBorder="1"/>
    <xf numFmtId="0" fontId="0" fillId="2" borderId="0" xfId="0" applyFill="1" applyBorder="1"/>
    <xf numFmtId="43" fontId="4" fillId="2" borderId="0" xfId="1" applyFont="1" applyFill="1" applyBorder="1"/>
    <xf numFmtId="43" fontId="0" fillId="2" borderId="0" xfId="0" applyNumberFormat="1" applyFill="1" applyBorder="1"/>
    <xf numFmtId="4" fontId="0" fillId="0" borderId="0" xfId="0" applyNumberFormat="1"/>
    <xf numFmtId="4" fontId="4" fillId="0" borderId="1" xfId="0" applyNumberFormat="1" applyFont="1" applyBorder="1"/>
    <xf numFmtId="10" fontId="2" fillId="7" borderId="1" xfId="2" applyNumberFormat="1" applyFont="1" applyFill="1" applyBorder="1"/>
    <xf numFmtId="43" fontId="2" fillId="5" borderId="1" xfId="1" applyFont="1" applyFill="1" applyBorder="1"/>
    <xf numFmtId="0" fontId="4" fillId="0" borderId="1" xfId="0" applyFont="1" applyBorder="1"/>
    <xf numFmtId="43" fontId="4" fillId="0" borderId="0" xfId="1" applyFont="1" applyBorder="1"/>
    <xf numFmtId="2" fontId="4" fillId="0" borderId="1" xfId="0" applyNumberFormat="1" applyFont="1" applyBorder="1"/>
    <xf numFmtId="43" fontId="7" fillId="0" borderId="1" xfId="1" applyFont="1" applyBorder="1" applyAlignment="1">
      <alignment wrapText="1"/>
    </xf>
    <xf numFmtId="43" fontId="0" fillId="0" borderId="0" xfId="1" applyFont="1"/>
    <xf numFmtId="43" fontId="0" fillId="0" borderId="0" xfId="0" applyNumberFormat="1"/>
    <xf numFmtId="43" fontId="3" fillId="0" borderId="0" xfId="1" applyFont="1" applyBorder="1"/>
    <xf numFmtId="0" fontId="13" fillId="0" borderId="0" xfId="0" applyFont="1" applyBorder="1"/>
    <xf numFmtId="43" fontId="7" fillId="0" borderId="1" xfId="1" applyFont="1" applyBorder="1"/>
    <xf numFmtId="43" fontId="2" fillId="0" borderId="1" xfId="1" applyFont="1" applyBorder="1" applyAlignment="1">
      <alignment wrapText="1"/>
    </xf>
    <xf numFmtId="43" fontId="7" fillId="0" borderId="1" xfId="1" applyFont="1" applyBorder="1" applyAlignment="1">
      <alignment vertical="center" wrapText="1"/>
    </xf>
    <xf numFmtId="164" fontId="0" fillId="0" borderId="0" xfId="0" applyNumberFormat="1"/>
    <xf numFmtId="10" fontId="2" fillId="4" borderId="1" xfId="2" applyNumberFormat="1" applyFont="1" applyFill="1" applyBorder="1" applyAlignment="1">
      <alignment horizontal="right" vertical="center"/>
    </xf>
    <xf numFmtId="0" fontId="14" fillId="0" borderId="0" xfId="0" applyFont="1"/>
    <xf numFmtId="0" fontId="0" fillId="0" borderId="0" xfId="0" applyBorder="1"/>
    <xf numFmtId="43" fontId="7" fillId="2" borderId="1" xfId="1" applyFont="1" applyFill="1" applyBorder="1" applyAlignment="1">
      <alignment wrapText="1"/>
    </xf>
    <xf numFmtId="43" fontId="7" fillId="2" borderId="1" xfId="1" applyFont="1" applyFill="1" applyBorder="1"/>
    <xf numFmtId="43" fontId="7" fillId="2" borderId="1" xfId="1" applyFont="1" applyFill="1" applyBorder="1" applyAlignment="1">
      <alignment vertical="top" wrapText="1"/>
    </xf>
    <xf numFmtId="43" fontId="15" fillId="2" borderId="1" xfId="1" applyFont="1" applyFill="1" applyBorder="1" applyAlignment="1">
      <alignment wrapText="1"/>
    </xf>
    <xf numFmtId="43" fontId="4" fillId="2" borderId="1" xfId="1" applyFont="1" applyFill="1" applyBorder="1"/>
    <xf numFmtId="43" fontId="4" fillId="4" borderId="1" xfId="1" applyFont="1" applyFill="1" applyBorder="1" applyAlignment="1">
      <alignment horizontal="right" vertical="center"/>
    </xf>
    <xf numFmtId="4" fontId="4" fillId="5" borderId="1" xfId="0" applyNumberFormat="1" applyFont="1" applyFill="1" applyBorder="1"/>
    <xf numFmtId="0" fontId="17" fillId="4" borderId="4" xfId="0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top" wrapText="1"/>
    </xf>
    <xf numFmtId="10" fontId="16" fillId="7" borderId="1" xfId="2" applyNumberFormat="1" applyFont="1" applyFill="1" applyBorder="1"/>
    <xf numFmtId="10" fontId="15" fillId="7" borderId="1" xfId="2" applyNumberFormat="1" applyFont="1" applyFill="1" applyBorder="1"/>
    <xf numFmtId="165" fontId="4" fillId="0" borderId="1" xfId="1" applyNumberFormat="1" applyFont="1" applyBorder="1"/>
    <xf numFmtId="165" fontId="4" fillId="0" borderId="1" xfId="0" applyNumberFormat="1" applyFont="1" applyBorder="1"/>
    <xf numFmtId="165" fontId="4" fillId="0" borderId="1" xfId="1" quotePrefix="1" applyNumberFormat="1" applyFont="1" applyBorder="1" applyAlignment="1">
      <alignment horizontal="center" wrapText="1"/>
    </xf>
    <xf numFmtId="165" fontId="2" fillId="0" borderId="1" xfId="1" applyNumberFormat="1" applyFont="1" applyBorder="1"/>
    <xf numFmtId="43" fontId="4" fillId="8" borderId="1" xfId="1" applyFont="1" applyFill="1" applyBorder="1"/>
    <xf numFmtId="4" fontId="4" fillId="8" borderId="1" xfId="0" applyNumberFormat="1" applyFont="1" applyFill="1" applyBorder="1"/>
    <xf numFmtId="43" fontId="2" fillId="8" borderId="1" xfId="1" applyFont="1" applyFill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8" fillId="3" borderId="1" xfId="0" applyFont="1" applyFill="1" applyBorder="1" applyAlignment="1">
      <alignment vertical="top" wrapText="1"/>
    </xf>
    <xf numFmtId="165" fontId="4" fillId="0" borderId="1" xfId="1" applyNumberFormat="1" applyFont="1" applyBorder="1" applyAlignment="1">
      <alignment horizontal="center" wrapText="1"/>
    </xf>
    <xf numFmtId="165" fontId="3" fillId="0" borderId="1" xfId="1" applyNumberFormat="1" applyFont="1" applyBorder="1" applyAlignment="1">
      <alignment horizontal="center" wrapText="1"/>
    </xf>
    <xf numFmtId="43" fontId="4" fillId="0" borderId="1" xfId="1" quotePrefix="1" applyFont="1" applyBorder="1" applyAlignment="1">
      <alignment horizontal="center" wrapText="1"/>
    </xf>
    <xf numFmtId="165" fontId="2" fillId="0" borderId="1" xfId="1" applyNumberFormat="1" applyFont="1" applyBorder="1" applyAlignment="1">
      <alignment horizontal="center" wrapText="1"/>
    </xf>
    <xf numFmtId="165" fontId="3" fillId="0" borderId="1" xfId="1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7" fillId="4" borderId="9" xfId="0" applyFont="1" applyFill="1" applyBorder="1" applyAlignment="1">
      <alignment horizontal="center" vertical="top" wrapText="1"/>
    </xf>
    <xf numFmtId="0" fontId="0" fillId="0" borderId="2" xfId="0" applyBorder="1"/>
    <xf numFmtId="0" fontId="18" fillId="3" borderId="3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164" fontId="4" fillId="0" borderId="1" xfId="0" applyNumberFormat="1" applyFont="1" applyBorder="1"/>
    <xf numFmtId="43" fontId="4" fillId="0" borderId="1" xfId="1" applyFont="1" applyBorder="1" applyAlignment="1">
      <alignment vertical="center" wrapText="1"/>
    </xf>
    <xf numFmtId="43" fontId="15" fillId="0" borderId="1" xfId="1" applyFont="1" applyBorder="1" applyAlignment="1">
      <alignment wrapText="1"/>
    </xf>
    <xf numFmtId="165" fontId="4" fillId="0" borderId="1" xfId="1" applyNumberFormat="1" applyFont="1" applyBorder="1" applyAlignment="1">
      <alignment horizontal="right" wrapText="1"/>
    </xf>
    <xf numFmtId="3" fontId="4" fillId="0" borderId="1" xfId="0" applyNumberFormat="1" applyFont="1" applyBorder="1"/>
    <xf numFmtId="165" fontId="3" fillId="6" borderId="1" xfId="1" applyNumberFormat="1" applyFont="1" applyFill="1" applyBorder="1" applyAlignment="1">
      <alignment horizontal="center" wrapText="1"/>
    </xf>
    <xf numFmtId="43" fontId="3" fillId="6" borderId="1" xfId="1" applyFont="1" applyFill="1" applyBorder="1" applyAlignment="1">
      <alignment wrapText="1"/>
    </xf>
    <xf numFmtId="43" fontId="5" fillId="6" borderId="1" xfId="1" applyFont="1" applyFill="1" applyBorder="1" applyAlignment="1">
      <alignment horizontal="right"/>
    </xf>
    <xf numFmtId="43" fontId="3" fillId="6" borderId="1" xfId="1" applyFont="1" applyFill="1" applyBorder="1"/>
    <xf numFmtId="43" fontId="4" fillId="0" borderId="1" xfId="1" applyFont="1" applyBorder="1" applyAlignment="1">
      <alignment horizontal="right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8"/>
  <sheetViews>
    <sheetView tabSelected="1" topLeftCell="P1" zoomScale="120" zoomScaleNormal="120" workbookViewId="0">
      <pane ySplit="2" topLeftCell="A93" activePane="bottomLeft" state="frozen"/>
      <selection pane="bottomLeft" activeCell="Y96" sqref="Y96"/>
    </sheetView>
  </sheetViews>
  <sheetFormatPr defaultColWidth="8.85546875" defaultRowHeight="15" x14ac:dyDescent="0.25"/>
  <cols>
    <col min="1" max="1" width="6.5703125" customWidth="1"/>
    <col min="2" max="2" width="42.5703125" customWidth="1"/>
    <col min="3" max="3" width="37.85546875" customWidth="1"/>
    <col min="4" max="4" width="18.85546875" customWidth="1"/>
    <col min="5" max="5" width="16.85546875" customWidth="1"/>
    <col min="6" max="6" width="18.85546875" customWidth="1"/>
    <col min="7" max="7" width="18.42578125" customWidth="1"/>
    <col min="8" max="8" width="18.5703125" customWidth="1"/>
    <col min="9" max="9" width="18" customWidth="1"/>
    <col min="10" max="10" width="20.140625" customWidth="1"/>
    <col min="11" max="11" width="20.28515625" customWidth="1"/>
    <col min="12" max="14" width="18.140625" customWidth="1"/>
    <col min="15" max="15" width="20.140625" customWidth="1"/>
    <col min="16" max="16" width="8.7109375" customWidth="1"/>
    <col min="17" max="17" width="11" customWidth="1"/>
    <col min="18" max="18" width="11.7109375" customWidth="1"/>
    <col min="19" max="19" width="12.140625" customWidth="1"/>
    <col min="20" max="20" width="11" customWidth="1"/>
    <col min="21" max="21" width="13.140625" customWidth="1"/>
    <col min="22" max="22" width="12.42578125" customWidth="1"/>
    <col min="23" max="23" width="17" customWidth="1"/>
    <col min="24" max="24" width="18.42578125" customWidth="1"/>
    <col min="25" max="25" width="18.140625" customWidth="1"/>
    <col min="26" max="26" width="18.5703125" customWidth="1"/>
  </cols>
  <sheetData>
    <row r="1" spans="1:26" ht="34.5" thickBot="1" x14ac:dyDescent="0.55000000000000004">
      <c r="A1" s="63" t="s">
        <v>150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71"/>
    </row>
    <row r="2" spans="1:26" ht="54" customHeight="1" x14ac:dyDescent="0.25">
      <c r="A2" s="52" t="s">
        <v>57</v>
      </c>
      <c r="B2" s="53" t="s">
        <v>138</v>
      </c>
      <c r="C2" s="53" t="s">
        <v>139</v>
      </c>
      <c r="D2" s="53" t="s">
        <v>60</v>
      </c>
      <c r="E2" s="53" t="s">
        <v>87</v>
      </c>
      <c r="F2" s="53" t="s">
        <v>64</v>
      </c>
      <c r="G2" s="53" t="s">
        <v>61</v>
      </c>
      <c r="H2" s="53" t="s">
        <v>62</v>
      </c>
      <c r="I2" s="53" t="s">
        <v>63</v>
      </c>
      <c r="J2" s="53" t="s">
        <v>59</v>
      </c>
      <c r="K2" s="53" t="s">
        <v>71</v>
      </c>
      <c r="L2" s="53" t="s">
        <v>148</v>
      </c>
      <c r="M2" s="53" t="s">
        <v>147</v>
      </c>
      <c r="N2" s="53" t="s">
        <v>58</v>
      </c>
      <c r="O2" s="53" t="s">
        <v>143</v>
      </c>
      <c r="P2" s="53" t="s">
        <v>73</v>
      </c>
      <c r="Q2" s="53" t="s">
        <v>72</v>
      </c>
      <c r="R2" s="53" t="s">
        <v>136</v>
      </c>
      <c r="S2" s="53" t="s">
        <v>137</v>
      </c>
      <c r="T2" s="53" t="s">
        <v>144</v>
      </c>
      <c r="U2" s="53" t="s">
        <v>145</v>
      </c>
      <c r="V2" s="53" t="s">
        <v>146</v>
      </c>
      <c r="W2" s="53" t="s">
        <v>141</v>
      </c>
      <c r="X2" s="72" t="s">
        <v>140</v>
      </c>
      <c r="Y2" s="44"/>
    </row>
    <row r="3" spans="1:26" ht="18" customHeight="1" x14ac:dyDescent="0.25">
      <c r="A3" s="73"/>
      <c r="B3" s="65"/>
      <c r="C3" s="65" t="s">
        <v>0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74"/>
    </row>
    <row r="4" spans="1:26" ht="15.75" x14ac:dyDescent="0.3">
      <c r="A4" s="66">
        <v>1</v>
      </c>
      <c r="B4" s="6" t="s">
        <v>1</v>
      </c>
      <c r="C4" s="33" t="s">
        <v>129</v>
      </c>
      <c r="D4" s="1">
        <v>3461926370.25</v>
      </c>
      <c r="E4" s="1"/>
      <c r="F4" s="1">
        <v>1399943844.3299999</v>
      </c>
      <c r="G4" s="1">
        <v>385232132.86000001</v>
      </c>
      <c r="H4" s="1"/>
      <c r="I4" s="1"/>
      <c r="J4" s="27">
        <v>5281985959.54</v>
      </c>
      <c r="K4" s="27">
        <v>27138952.91</v>
      </c>
      <c r="L4" s="61">
        <v>-142480311.22999999</v>
      </c>
      <c r="M4" s="27">
        <v>5393190622.6400003</v>
      </c>
      <c r="N4" s="27">
        <v>25144885.879999999</v>
      </c>
      <c r="O4" s="3">
        <v>5368045736.7600002</v>
      </c>
      <c r="P4" s="15">
        <f t="shared" ref="P4:P13" si="0">(O4/$O$15)</f>
        <v>0.46220147043398679</v>
      </c>
      <c r="Q4" s="20">
        <f t="shared" ref="Q4:Q15" si="1">(K4/O4)</f>
        <v>5.0556485992945916E-3</v>
      </c>
      <c r="R4" s="20">
        <f>L4/O4</f>
        <v>-2.6542305750918781E-2</v>
      </c>
      <c r="S4" s="50">
        <f>O4/X4</f>
        <v>8326.860454222955</v>
      </c>
      <c r="T4" s="50">
        <f>L4/X4</f>
        <v>-221.01407612122011</v>
      </c>
      <c r="U4" s="1">
        <v>8271.82</v>
      </c>
      <c r="V4" s="1">
        <v>8365.7900000000009</v>
      </c>
      <c r="W4" s="56">
        <v>17404</v>
      </c>
      <c r="X4" s="27">
        <v>644666.23</v>
      </c>
      <c r="Y4" s="31"/>
    </row>
    <row r="5" spans="1:26" ht="15.75" x14ac:dyDescent="0.3">
      <c r="A5" s="66">
        <v>2</v>
      </c>
      <c r="B5" s="1" t="s">
        <v>2</v>
      </c>
      <c r="C5" s="33" t="s">
        <v>3</v>
      </c>
      <c r="D5" s="1">
        <v>392724625.10000002</v>
      </c>
      <c r="E5" s="1"/>
      <c r="F5" s="1">
        <v>211162124.50999999</v>
      </c>
      <c r="G5" s="1"/>
      <c r="H5" s="1"/>
      <c r="I5" s="1"/>
      <c r="J5" s="1">
        <v>611508883.25999999</v>
      </c>
      <c r="K5" s="1">
        <v>906447.26</v>
      </c>
      <c r="L5" s="60">
        <v>1096287.44</v>
      </c>
      <c r="M5" s="1">
        <v>611508883.25999999</v>
      </c>
      <c r="N5" s="1">
        <v>826447.21</v>
      </c>
      <c r="O5" s="3">
        <v>610682436.04999995</v>
      </c>
      <c r="P5" s="15">
        <f t="shared" si="0"/>
        <v>5.2581206225132161E-2</v>
      </c>
      <c r="Q5" s="20">
        <f t="shared" si="1"/>
        <v>1.4843185369192184E-3</v>
      </c>
      <c r="R5" s="20">
        <f t="shared" ref="R5:R69" si="2">L5/O5</f>
        <v>1.7951841665710536E-3</v>
      </c>
      <c r="S5" s="50">
        <f t="shared" ref="S5:S69" si="3">O5/X5</f>
        <v>1.1735031675437098</v>
      </c>
      <c r="T5" s="50">
        <f t="shared" ref="T5:T69" si="4">L5/X5</f>
        <v>2.1066543057954462E-3</v>
      </c>
      <c r="U5" s="1">
        <v>1.1599999999999999</v>
      </c>
      <c r="V5" s="30">
        <v>1.18</v>
      </c>
      <c r="W5" s="56">
        <v>3789</v>
      </c>
      <c r="X5" s="1">
        <v>520392661</v>
      </c>
      <c r="Y5" s="31"/>
    </row>
    <row r="6" spans="1:26" ht="15.75" x14ac:dyDescent="0.3">
      <c r="A6" s="66">
        <v>3</v>
      </c>
      <c r="B6" s="4" t="s">
        <v>4</v>
      </c>
      <c r="C6" s="33" t="s">
        <v>5</v>
      </c>
      <c r="D6" s="27">
        <v>21022732.670000002</v>
      </c>
      <c r="E6" s="27"/>
      <c r="F6" s="27">
        <v>223162871.38999999</v>
      </c>
      <c r="G6" s="1"/>
      <c r="H6" s="1"/>
      <c r="I6" s="1"/>
      <c r="J6" s="1">
        <v>244185604.06</v>
      </c>
      <c r="K6" s="27">
        <v>584819.19999999995</v>
      </c>
      <c r="L6" s="61">
        <v>9293274.9499999993</v>
      </c>
      <c r="M6" s="27">
        <v>254817911.97</v>
      </c>
      <c r="N6" s="27">
        <v>5957857.8099999996</v>
      </c>
      <c r="O6" s="3">
        <v>248860054.16999999</v>
      </c>
      <c r="P6" s="15">
        <f t="shared" si="0"/>
        <v>2.1427440936649042E-2</v>
      </c>
      <c r="Q6" s="20">
        <f t="shared" si="1"/>
        <v>2.3499922554887065E-3</v>
      </c>
      <c r="R6" s="20">
        <f t="shared" si="2"/>
        <v>3.7343377509882023E-2</v>
      </c>
      <c r="S6" s="50">
        <f t="shared" si="3"/>
        <v>126.77169036355032</v>
      </c>
      <c r="T6" s="50">
        <f t="shared" si="4"/>
        <v>4.7340830908119322</v>
      </c>
      <c r="U6" s="32">
        <v>126.76</v>
      </c>
      <c r="V6" s="30">
        <v>127.41</v>
      </c>
      <c r="W6" s="57">
        <v>2473</v>
      </c>
      <c r="X6" s="1">
        <v>1963057</v>
      </c>
      <c r="Y6" s="31"/>
    </row>
    <row r="7" spans="1:26" ht="15.75" x14ac:dyDescent="0.3">
      <c r="A7" s="66">
        <v>4</v>
      </c>
      <c r="B7" s="6" t="s">
        <v>6</v>
      </c>
      <c r="C7" s="33" t="s">
        <v>7</v>
      </c>
      <c r="D7" s="1">
        <v>75081086.930000007</v>
      </c>
      <c r="E7" s="1"/>
      <c r="F7" s="1">
        <v>127916077.51000001</v>
      </c>
      <c r="G7" s="1">
        <v>26163346.460000001</v>
      </c>
      <c r="H7" s="1"/>
      <c r="I7" s="1"/>
      <c r="J7" s="1">
        <v>232170571.5</v>
      </c>
      <c r="K7" s="1">
        <v>456821.99</v>
      </c>
      <c r="L7" s="60">
        <v>2487531.5299999998</v>
      </c>
      <c r="M7" s="86" t="s">
        <v>149</v>
      </c>
      <c r="N7" s="1">
        <v>2939214.4</v>
      </c>
      <c r="O7" s="3">
        <v>229231357.09</v>
      </c>
      <c r="P7" s="15">
        <f t="shared" si="0"/>
        <v>1.9737363560640108E-2</v>
      </c>
      <c r="Q7" s="20">
        <f t="shared" si="1"/>
        <v>1.9928424967647169E-3</v>
      </c>
      <c r="R7" s="20">
        <f t="shared" si="2"/>
        <v>1.0851619785260679E-2</v>
      </c>
      <c r="S7" s="50">
        <f t="shared" si="3"/>
        <v>12.121606287080326</v>
      </c>
      <c r="T7" s="50">
        <f t="shared" si="4"/>
        <v>0.1315390626140211</v>
      </c>
      <c r="U7" s="1">
        <v>12.07</v>
      </c>
      <c r="V7" s="1">
        <v>12.16</v>
      </c>
      <c r="W7" s="56">
        <v>8864</v>
      </c>
      <c r="X7" s="1">
        <v>18910972</v>
      </c>
      <c r="Y7" s="31"/>
    </row>
    <row r="8" spans="1:26" ht="15.75" x14ac:dyDescent="0.3">
      <c r="A8" s="66">
        <v>5</v>
      </c>
      <c r="B8" s="6" t="s">
        <v>8</v>
      </c>
      <c r="C8" s="33" t="s">
        <v>122</v>
      </c>
      <c r="D8" s="1">
        <v>683962774</v>
      </c>
      <c r="E8" s="1"/>
      <c r="F8" s="1">
        <v>1623216</v>
      </c>
      <c r="G8" s="1"/>
      <c r="H8" s="1"/>
      <c r="I8" s="1"/>
      <c r="J8" s="1">
        <v>685585990</v>
      </c>
      <c r="K8" s="1">
        <v>2781670</v>
      </c>
      <c r="L8" s="60">
        <v>1105163</v>
      </c>
      <c r="M8" s="1">
        <v>1130487537</v>
      </c>
      <c r="N8" s="1">
        <v>52908694.119999997</v>
      </c>
      <c r="O8" s="3">
        <v>1077578843</v>
      </c>
      <c r="P8" s="15">
        <f t="shared" si="0"/>
        <v>9.2782094297834392E-2</v>
      </c>
      <c r="Q8" s="20">
        <f t="shared" si="1"/>
        <v>2.5814074005534276E-3</v>
      </c>
      <c r="R8" s="20">
        <f t="shared" si="2"/>
        <v>1.0255982726268132E-3</v>
      </c>
      <c r="S8" s="50">
        <f t="shared" si="3"/>
        <v>0.68031299967129111</v>
      </c>
      <c r="T8" s="50">
        <f t="shared" si="4"/>
        <v>6.9772783730844196E-4</v>
      </c>
      <c r="U8" s="12">
        <v>0.69410000000000005</v>
      </c>
      <c r="V8" s="12">
        <v>0.7077</v>
      </c>
      <c r="W8" s="56">
        <v>4516</v>
      </c>
      <c r="X8" s="1">
        <v>1583945689</v>
      </c>
      <c r="Y8" s="31"/>
    </row>
    <row r="9" spans="1:26" ht="15.75" x14ac:dyDescent="0.3">
      <c r="A9" s="66">
        <v>6</v>
      </c>
      <c r="B9" s="30" t="s">
        <v>67</v>
      </c>
      <c r="C9" s="33" t="s">
        <v>9</v>
      </c>
      <c r="D9" s="1">
        <v>2134104871.3099999</v>
      </c>
      <c r="E9" s="1"/>
      <c r="F9" s="1">
        <v>224802829.18000001</v>
      </c>
      <c r="G9" s="1">
        <v>94937064.790000007</v>
      </c>
      <c r="H9" s="1"/>
      <c r="I9" s="1"/>
      <c r="J9" s="1">
        <v>2453844765.29</v>
      </c>
      <c r="K9" s="1">
        <v>8530980.9800000004</v>
      </c>
      <c r="L9" s="60">
        <v>106587293.59</v>
      </c>
      <c r="M9" s="1">
        <v>2726669610</v>
      </c>
      <c r="N9" s="1">
        <v>28499926</v>
      </c>
      <c r="O9" s="3">
        <v>2698169684</v>
      </c>
      <c r="P9" s="15">
        <f>(O9/$O$15)</f>
        <v>0.23231880959678977</v>
      </c>
      <c r="Q9" s="20">
        <f t="shared" si="1"/>
        <v>3.1617659299147329E-3</v>
      </c>
      <c r="R9" s="20">
        <f t="shared" si="2"/>
        <v>3.9503554658573505E-2</v>
      </c>
      <c r="S9" s="50">
        <f t="shared" si="3"/>
        <v>16.334437162287603</v>
      </c>
      <c r="T9" s="50">
        <f t="shared" si="4"/>
        <v>0.64526833125746275</v>
      </c>
      <c r="U9" s="1">
        <v>16.13</v>
      </c>
      <c r="V9" s="1">
        <v>16.62</v>
      </c>
      <c r="W9" s="56">
        <v>11788</v>
      </c>
      <c r="X9" s="1">
        <v>165182899</v>
      </c>
      <c r="Y9" s="31"/>
    </row>
    <row r="10" spans="1:26" ht="15.75" x14ac:dyDescent="0.3">
      <c r="A10" s="66">
        <v>7</v>
      </c>
      <c r="B10" s="6" t="s">
        <v>11</v>
      </c>
      <c r="C10" s="33" t="s">
        <v>68</v>
      </c>
      <c r="D10" s="1">
        <v>222351376.33000001</v>
      </c>
      <c r="E10" s="1"/>
      <c r="F10" s="1">
        <v>35390827.950000003</v>
      </c>
      <c r="G10" s="1"/>
      <c r="H10" s="1"/>
      <c r="I10" s="1"/>
      <c r="J10" s="4">
        <v>257017433.46000001</v>
      </c>
      <c r="K10" s="1">
        <v>516468.29</v>
      </c>
      <c r="L10" s="60">
        <v>-49568.06</v>
      </c>
      <c r="M10" s="1">
        <v>261185801.84999999</v>
      </c>
      <c r="N10" s="1">
        <v>4168368.39</v>
      </c>
      <c r="O10" s="3">
        <v>257017433.46000001</v>
      </c>
      <c r="P10" s="15">
        <f t="shared" si="0"/>
        <v>2.2129810642053497E-2</v>
      </c>
      <c r="Q10" s="20">
        <f t="shared" si="1"/>
        <v>2.0094679300436584E-3</v>
      </c>
      <c r="R10" s="20">
        <f t="shared" si="2"/>
        <v>-1.9285874632202468E-4</v>
      </c>
      <c r="S10" s="50">
        <f t="shared" si="3"/>
        <v>144.92045053106642</v>
      </c>
      <c r="T10" s="50">
        <f t="shared" si="4"/>
        <v>-2.7949176405844465E-2</v>
      </c>
      <c r="U10" s="1">
        <v>143.69999999999999</v>
      </c>
      <c r="V10" s="1">
        <v>145.77000000000001</v>
      </c>
      <c r="W10" s="56">
        <v>1400</v>
      </c>
      <c r="X10" s="1">
        <v>1773507</v>
      </c>
      <c r="Y10" s="36"/>
    </row>
    <row r="11" spans="1:26" ht="15.75" x14ac:dyDescent="0.3">
      <c r="A11" s="66">
        <v>8</v>
      </c>
      <c r="B11" s="6" t="s">
        <v>12</v>
      </c>
      <c r="C11" s="33" t="s">
        <v>13</v>
      </c>
      <c r="D11" s="1">
        <v>222481761.69</v>
      </c>
      <c r="E11" s="1"/>
      <c r="F11" s="27">
        <v>54276097.689999998</v>
      </c>
      <c r="G11" s="1"/>
      <c r="H11" s="1"/>
      <c r="I11" s="1"/>
      <c r="J11" s="1">
        <v>276757859.38</v>
      </c>
      <c r="K11" s="1">
        <v>443906.49</v>
      </c>
      <c r="L11" s="60">
        <v>-12995274.99</v>
      </c>
      <c r="M11" s="1">
        <v>290117727.58999997</v>
      </c>
      <c r="N11" s="1">
        <v>2071128.92</v>
      </c>
      <c r="O11" s="3">
        <v>288046598.67000002</v>
      </c>
      <c r="P11" s="15">
        <f t="shared" si="0"/>
        <v>2.48014953648922E-2</v>
      </c>
      <c r="Q11" s="20">
        <f t="shared" si="1"/>
        <v>1.5410926289345305E-3</v>
      </c>
      <c r="R11" s="20">
        <f t="shared" si="2"/>
        <v>-4.5115182925273868E-2</v>
      </c>
      <c r="S11" s="50">
        <f t="shared" si="3"/>
        <v>11.046666028583427</v>
      </c>
      <c r="T11" s="50">
        <f t="shared" si="4"/>
        <v>-0.49837235859395002</v>
      </c>
      <c r="U11" s="1">
        <v>10.989000000000001</v>
      </c>
      <c r="V11" s="1">
        <v>11.0802</v>
      </c>
      <c r="W11" s="56">
        <v>129</v>
      </c>
      <c r="X11" s="1">
        <v>26075432.888500001</v>
      </c>
    </row>
    <row r="12" spans="1:26" ht="15.75" x14ac:dyDescent="0.3">
      <c r="A12" s="66">
        <v>9</v>
      </c>
      <c r="B12" s="6" t="s">
        <v>1</v>
      </c>
      <c r="C12" s="38" t="s">
        <v>78</v>
      </c>
      <c r="D12" s="27">
        <v>331904674.14999998</v>
      </c>
      <c r="E12" s="1"/>
      <c r="F12" s="27">
        <v>40415272.920000002</v>
      </c>
      <c r="G12" s="1">
        <v>347823323.19999999</v>
      </c>
      <c r="H12" s="1"/>
      <c r="I12" s="1"/>
      <c r="J12" s="27">
        <v>388238596.12</v>
      </c>
      <c r="K12" s="27">
        <v>2589394.6</v>
      </c>
      <c r="L12" s="61">
        <v>-21391199.079999998</v>
      </c>
      <c r="M12" s="27">
        <v>396942787.22000003</v>
      </c>
      <c r="N12" s="27">
        <v>2107932.6</v>
      </c>
      <c r="O12" s="3">
        <v>394834854.62</v>
      </c>
      <c r="P12" s="15">
        <f t="shared" si="0"/>
        <v>3.3996217493873507E-2</v>
      </c>
      <c r="Q12" s="20">
        <f t="shared" si="1"/>
        <v>6.558171270092417E-3</v>
      </c>
      <c r="R12" s="20">
        <f t="shared" si="2"/>
        <v>-5.4177585463136176E-2</v>
      </c>
      <c r="S12" s="50">
        <f t="shared" si="3"/>
        <v>1988.507534836478</v>
      </c>
      <c r="T12" s="50">
        <f t="shared" si="4"/>
        <v>-107.73253691269352</v>
      </c>
      <c r="U12" s="27">
        <v>1971.91</v>
      </c>
      <c r="V12" s="27">
        <v>2000.4</v>
      </c>
      <c r="W12" s="56">
        <v>27</v>
      </c>
      <c r="X12" s="1">
        <v>198558.39</v>
      </c>
    </row>
    <row r="13" spans="1:26" ht="15.75" x14ac:dyDescent="0.3">
      <c r="A13" s="66">
        <v>10</v>
      </c>
      <c r="B13" s="6" t="s">
        <v>27</v>
      </c>
      <c r="C13" s="46" t="s">
        <v>135</v>
      </c>
      <c r="D13" s="27">
        <v>213104040.5</v>
      </c>
      <c r="E13" s="1"/>
      <c r="F13" s="27">
        <v>69087887.540000007</v>
      </c>
      <c r="G13" s="1"/>
      <c r="H13" s="1"/>
      <c r="I13" s="1"/>
      <c r="J13" s="27">
        <v>282191928.04000002</v>
      </c>
      <c r="K13" s="27">
        <v>476002.72</v>
      </c>
      <c r="L13" s="61">
        <v>14993720.369999999</v>
      </c>
      <c r="M13" s="27">
        <v>285118956.44999999</v>
      </c>
      <c r="N13" s="27">
        <v>6406712.04</v>
      </c>
      <c r="O13" s="3">
        <v>278712244.41000003</v>
      </c>
      <c r="P13" s="15">
        <f t="shared" si="0"/>
        <v>2.399778532289696E-2</v>
      </c>
      <c r="Q13" s="20">
        <f t="shared" si="1"/>
        <v>1.7078643997418912E-3</v>
      </c>
      <c r="R13" s="20">
        <f t="shared" si="2"/>
        <v>5.379641788519153E-2</v>
      </c>
      <c r="S13" s="50">
        <f t="shared" si="3"/>
        <v>0.9105990793731672</v>
      </c>
      <c r="T13" s="50">
        <f t="shared" si="4"/>
        <v>4.8986968599829595E-2</v>
      </c>
      <c r="U13" s="27">
        <v>0.91</v>
      </c>
      <c r="V13" s="27">
        <v>0.91</v>
      </c>
      <c r="W13" s="56">
        <v>117</v>
      </c>
      <c r="X13" s="1">
        <v>306075693.16000003</v>
      </c>
    </row>
    <row r="14" spans="1:26" ht="15.75" x14ac:dyDescent="0.3">
      <c r="A14" s="66">
        <v>11</v>
      </c>
      <c r="B14" s="78" t="s">
        <v>83</v>
      </c>
      <c r="C14" s="40" t="s">
        <v>84</v>
      </c>
      <c r="D14" s="1">
        <v>96015927.870000005</v>
      </c>
      <c r="E14" s="1"/>
      <c r="F14" s="1">
        <v>60980068.68</v>
      </c>
      <c r="G14" s="1"/>
      <c r="H14" s="1"/>
      <c r="I14" s="1"/>
      <c r="J14" s="1">
        <v>156995996.53999999</v>
      </c>
      <c r="K14" s="1">
        <v>385834.47</v>
      </c>
      <c r="L14" s="60">
        <v>-1826731.06</v>
      </c>
      <c r="M14" s="1">
        <v>164716680.47</v>
      </c>
      <c r="N14" s="1">
        <v>1814012.23</v>
      </c>
      <c r="O14" s="3">
        <v>162902668.24000001</v>
      </c>
      <c r="P14" s="15">
        <f>(O14/$O$15)</f>
        <v>1.4026306125251674E-2</v>
      </c>
      <c r="Q14" s="20">
        <f t="shared" si="1"/>
        <v>2.3684969323618486E-3</v>
      </c>
      <c r="R14" s="20">
        <f t="shared" si="2"/>
        <v>-1.1213634986682524E-2</v>
      </c>
      <c r="S14" s="50">
        <f t="shared" si="3"/>
        <v>99.506535224412772</v>
      </c>
      <c r="T14" s="50">
        <f t="shared" si="4"/>
        <v>-1.1158299647960319</v>
      </c>
      <c r="U14" s="1">
        <v>99.17</v>
      </c>
      <c r="V14" s="1">
        <v>99.87</v>
      </c>
      <c r="W14" s="56">
        <v>390</v>
      </c>
      <c r="X14" s="1">
        <v>1637105.22</v>
      </c>
    </row>
    <row r="15" spans="1:26" ht="15.75" x14ac:dyDescent="0.3">
      <c r="A15" s="67"/>
      <c r="B15" s="7"/>
      <c r="C15" s="8" t="s">
        <v>65</v>
      </c>
      <c r="D15" s="1"/>
      <c r="E15" s="1"/>
      <c r="F15" s="1"/>
      <c r="G15" s="1"/>
      <c r="H15" s="1"/>
      <c r="I15" s="1"/>
      <c r="J15" s="1"/>
      <c r="K15" s="1"/>
      <c r="L15" s="60"/>
      <c r="M15" s="1"/>
      <c r="N15" s="1"/>
      <c r="O15" s="13">
        <f>SUM(O4:O14)</f>
        <v>11614081910.469999</v>
      </c>
      <c r="P15" s="54"/>
      <c r="Q15" s="20"/>
      <c r="R15" s="20"/>
      <c r="S15" s="50"/>
      <c r="T15" s="50"/>
      <c r="U15" s="1"/>
      <c r="V15" s="1"/>
      <c r="W15" s="14">
        <f>SUM(W4:W14)</f>
        <v>50897</v>
      </c>
      <c r="X15" s="1"/>
      <c r="Y15" s="23"/>
      <c r="Z15" s="23"/>
    </row>
    <row r="16" spans="1:26" ht="15.75" customHeight="1" x14ac:dyDescent="0.3">
      <c r="A16" s="30"/>
      <c r="B16" s="75"/>
      <c r="C16" s="75" t="s">
        <v>14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23"/>
      <c r="Z16" s="23"/>
    </row>
    <row r="17" spans="1:26" ht="15.75" x14ac:dyDescent="0.3">
      <c r="A17" s="66">
        <v>12</v>
      </c>
      <c r="B17" s="6" t="s">
        <v>1</v>
      </c>
      <c r="C17" s="33" t="s">
        <v>15</v>
      </c>
      <c r="D17" s="1"/>
      <c r="E17" s="1"/>
      <c r="F17" s="1">
        <v>267212538193.38</v>
      </c>
      <c r="G17" s="1"/>
      <c r="H17" s="1"/>
      <c r="I17" s="1"/>
      <c r="J17" s="1">
        <v>267212538193.38</v>
      </c>
      <c r="K17" s="1">
        <v>424497541.83999997</v>
      </c>
      <c r="L17" s="60">
        <v>2667951891.0900002</v>
      </c>
      <c r="M17" s="1">
        <v>267775832388.98001</v>
      </c>
      <c r="N17" s="1">
        <v>554567316.59000003</v>
      </c>
      <c r="O17" s="3">
        <v>267221265072.39001</v>
      </c>
      <c r="P17" s="15">
        <f t="shared" ref="P17:P36" si="5">(O17/$O$37)</f>
        <v>0.4777343211416803</v>
      </c>
      <c r="Q17" s="20">
        <f t="shared" ref="Q17:Q37" si="6">(K17/O17)</f>
        <v>1.5885619796201622E-3</v>
      </c>
      <c r="R17" s="20">
        <f t="shared" si="2"/>
        <v>9.9840553122419132E-3</v>
      </c>
      <c r="S17" s="50">
        <f t="shared" si="3"/>
        <v>1.0558836325988645</v>
      </c>
      <c r="T17" s="50">
        <f t="shared" si="4"/>
        <v>1.0542000591157983E-2</v>
      </c>
      <c r="U17" s="1">
        <v>100</v>
      </c>
      <c r="V17" s="1">
        <v>100</v>
      </c>
      <c r="W17" s="56">
        <v>61718</v>
      </c>
      <c r="X17" s="1">
        <v>253078328730.85999</v>
      </c>
      <c r="Y17" s="24"/>
      <c r="Z17" s="23"/>
    </row>
    <row r="18" spans="1:26" ht="15.75" x14ac:dyDescent="0.3">
      <c r="A18" s="66">
        <v>13</v>
      </c>
      <c r="B18" s="6" t="s">
        <v>41</v>
      </c>
      <c r="C18" s="33" t="s">
        <v>16</v>
      </c>
      <c r="D18" s="1"/>
      <c r="E18" s="1"/>
      <c r="F18" s="1">
        <v>157699923127.98001</v>
      </c>
      <c r="G18" s="1"/>
      <c r="H18" s="1"/>
      <c r="I18" s="1"/>
      <c r="J18" s="1">
        <v>156016056709.59</v>
      </c>
      <c r="K18" s="1">
        <v>173860905.77000001</v>
      </c>
      <c r="L18" s="60">
        <v>2132059621.05</v>
      </c>
      <c r="M18" s="1">
        <v>157665227996.32001</v>
      </c>
      <c r="N18" s="1">
        <v>1649171286.73</v>
      </c>
      <c r="O18" s="3">
        <v>156016056709.59</v>
      </c>
      <c r="P18" s="15">
        <f t="shared" si="5"/>
        <v>0.27892325455149169</v>
      </c>
      <c r="Q18" s="20">
        <f t="shared" si="6"/>
        <v>1.1143782853942181E-3</v>
      </c>
      <c r="R18" s="20">
        <f t="shared" si="2"/>
        <v>1.3665642280772671E-2</v>
      </c>
      <c r="S18" s="50">
        <f t="shared" si="3"/>
        <v>100.03746999333204</v>
      </c>
      <c r="T18" s="50">
        <f t="shared" si="4"/>
        <v>1.3670762796024059</v>
      </c>
      <c r="U18" s="1">
        <v>100</v>
      </c>
      <c r="V18" s="1">
        <v>100</v>
      </c>
      <c r="W18" s="56">
        <v>13964</v>
      </c>
      <c r="X18" s="1">
        <v>1559576194</v>
      </c>
      <c r="Y18" s="24"/>
      <c r="Z18" s="23"/>
    </row>
    <row r="19" spans="1:26" ht="15.75" x14ac:dyDescent="0.3">
      <c r="A19" s="66">
        <v>14</v>
      </c>
      <c r="B19" s="6" t="s">
        <v>8</v>
      </c>
      <c r="C19" s="33" t="s">
        <v>123</v>
      </c>
      <c r="D19" s="1"/>
      <c r="E19" s="1"/>
      <c r="F19" s="1">
        <v>1349582326</v>
      </c>
      <c r="G19" s="1"/>
      <c r="H19" s="1"/>
      <c r="I19" s="1"/>
      <c r="J19" s="1">
        <v>1349582326</v>
      </c>
      <c r="K19" s="1">
        <v>3945331.33</v>
      </c>
      <c r="L19" s="60">
        <v>42446516</v>
      </c>
      <c r="M19" s="1">
        <v>4202549152.27</v>
      </c>
      <c r="N19" s="1">
        <v>95158098.450000003</v>
      </c>
      <c r="O19" s="3">
        <v>4107391054</v>
      </c>
      <c r="P19" s="15">
        <f t="shared" si="5"/>
        <v>7.3431344482054262E-3</v>
      </c>
      <c r="Q19" s="20">
        <f t="shared" si="6"/>
        <v>9.6054436456879911E-4</v>
      </c>
      <c r="R19" s="20">
        <f t="shared" si="2"/>
        <v>1.0334179395619826E-2</v>
      </c>
      <c r="S19" s="50">
        <f t="shared" si="3"/>
        <v>0.99984380601464662</v>
      </c>
      <c r="T19" s="50">
        <f t="shared" si="4"/>
        <v>1.0332565258954667E-2</v>
      </c>
      <c r="U19" s="1">
        <v>1</v>
      </c>
      <c r="V19" s="1">
        <v>1</v>
      </c>
      <c r="W19" s="56">
        <v>1504</v>
      </c>
      <c r="X19" s="1">
        <v>4108032704</v>
      </c>
      <c r="Y19" s="24"/>
      <c r="Z19" s="23"/>
    </row>
    <row r="20" spans="1:26" ht="15.75" x14ac:dyDescent="0.3">
      <c r="A20" s="66">
        <v>15</v>
      </c>
      <c r="B20" s="6" t="s">
        <v>17</v>
      </c>
      <c r="C20" s="33" t="s">
        <v>106</v>
      </c>
      <c r="D20" s="1"/>
      <c r="E20" s="1"/>
      <c r="F20" s="1">
        <v>903602423.33000004</v>
      </c>
      <c r="G20" s="1"/>
      <c r="H20" s="1"/>
      <c r="I20" s="1"/>
      <c r="J20" s="1">
        <v>1006260148.6799999</v>
      </c>
      <c r="K20" s="1">
        <v>1980518.8</v>
      </c>
      <c r="L20" s="60">
        <v>8428548.0099999998</v>
      </c>
      <c r="M20" s="1">
        <v>1006260148.6799999</v>
      </c>
      <c r="N20" s="1">
        <v>28291000.670000002</v>
      </c>
      <c r="O20" s="3">
        <v>977969148.00999999</v>
      </c>
      <c r="P20" s="15">
        <f t="shared" si="5"/>
        <v>1.7483991286977036E-3</v>
      </c>
      <c r="Q20" s="20">
        <f t="shared" si="6"/>
        <v>2.025134232536903E-3</v>
      </c>
      <c r="R20" s="20">
        <f t="shared" si="2"/>
        <v>8.6184191261561311E-3</v>
      </c>
      <c r="S20" s="50">
        <f t="shared" si="3"/>
        <v>101.80647379245785</v>
      </c>
      <c r="T20" s="50">
        <f t="shared" si="4"/>
        <v>0.87741086089943165</v>
      </c>
      <c r="U20" s="1">
        <v>100</v>
      </c>
      <c r="V20" s="1">
        <v>100</v>
      </c>
      <c r="W20" s="56">
        <v>629</v>
      </c>
      <c r="X20" s="1">
        <v>9606158.7400000002</v>
      </c>
      <c r="Y20" s="24"/>
      <c r="Z20" s="23"/>
    </row>
    <row r="21" spans="1:26" ht="15.75" x14ac:dyDescent="0.3">
      <c r="A21" s="66">
        <v>16</v>
      </c>
      <c r="B21" s="30" t="s">
        <v>67</v>
      </c>
      <c r="C21" s="33" t="s">
        <v>18</v>
      </c>
      <c r="D21" s="1"/>
      <c r="E21" s="1"/>
      <c r="F21" s="1">
        <v>23604974788.66</v>
      </c>
      <c r="G21" s="1"/>
      <c r="H21" s="1"/>
      <c r="I21" s="1"/>
      <c r="J21" s="1">
        <v>23604974788.66</v>
      </c>
      <c r="K21" s="1">
        <v>92310608.239999995</v>
      </c>
      <c r="L21" s="60">
        <v>566796624.80999994</v>
      </c>
      <c r="M21" s="1">
        <v>56811168454</v>
      </c>
      <c r="N21" s="1">
        <v>1128719021</v>
      </c>
      <c r="O21" s="3">
        <v>55682449433</v>
      </c>
      <c r="P21" s="15">
        <f t="shared" si="5"/>
        <v>9.9548279483572893E-2</v>
      </c>
      <c r="Q21" s="20">
        <f t="shared" si="6"/>
        <v>1.6578043742682851E-3</v>
      </c>
      <c r="R21" s="20">
        <f t="shared" si="2"/>
        <v>1.0179089292614523E-2</v>
      </c>
      <c r="S21" s="50">
        <f t="shared" si="3"/>
        <v>1.0000018230912271</v>
      </c>
      <c r="T21" s="50">
        <f t="shared" si="4"/>
        <v>1.0179107850022913E-2</v>
      </c>
      <c r="U21" s="1"/>
      <c r="V21" s="1"/>
      <c r="W21" s="56">
        <v>61913</v>
      </c>
      <c r="X21" s="1">
        <v>55682347919</v>
      </c>
      <c r="Y21" s="24"/>
      <c r="Z21" s="23"/>
    </row>
    <row r="22" spans="1:26" ht="15.75" x14ac:dyDescent="0.3">
      <c r="A22" s="66">
        <v>17</v>
      </c>
      <c r="B22" s="6" t="s">
        <v>12</v>
      </c>
      <c r="C22" s="33" t="s">
        <v>19</v>
      </c>
      <c r="D22" s="1"/>
      <c r="E22" s="1"/>
      <c r="F22" s="1">
        <v>735645031.66999996</v>
      </c>
      <c r="G22" s="1"/>
      <c r="H22" s="1"/>
      <c r="I22" s="1"/>
      <c r="J22" s="1">
        <v>761210640</v>
      </c>
      <c r="K22" s="1">
        <v>1464423.23</v>
      </c>
      <c r="L22" s="60">
        <v>6250067.6100000003</v>
      </c>
      <c r="M22" s="1">
        <v>765122236.35000002</v>
      </c>
      <c r="N22" s="1">
        <v>4891671.4400000004</v>
      </c>
      <c r="O22" s="3">
        <v>760230016.46000004</v>
      </c>
      <c r="P22" s="15">
        <f t="shared" si="5"/>
        <v>1.3591282517379716E-3</v>
      </c>
      <c r="Q22" s="20">
        <f t="shared" si="6"/>
        <v>1.9262896732479275E-3</v>
      </c>
      <c r="R22" s="20">
        <f t="shared" si="2"/>
        <v>8.2212849725446895E-3</v>
      </c>
      <c r="S22" s="50">
        <f t="shared" si="3"/>
        <v>10.026556241947631</v>
      </c>
      <c r="T22" s="50">
        <f t="shared" si="4"/>
        <v>8.2431176158298217E-2</v>
      </c>
      <c r="U22" s="1">
        <v>10</v>
      </c>
      <c r="V22" s="1">
        <v>10</v>
      </c>
      <c r="W22" s="56">
        <v>817</v>
      </c>
      <c r="X22" s="1">
        <v>75821647.843500003</v>
      </c>
      <c r="Y22" s="24"/>
      <c r="Z22" s="23"/>
    </row>
    <row r="23" spans="1:26" ht="15.75" x14ac:dyDescent="0.3">
      <c r="A23" s="66">
        <v>18</v>
      </c>
      <c r="B23" s="6" t="s">
        <v>80</v>
      </c>
      <c r="C23" s="33" t="s">
        <v>81</v>
      </c>
      <c r="D23" s="1"/>
      <c r="E23" s="1"/>
      <c r="F23" s="1">
        <v>2940032788.9200001</v>
      </c>
      <c r="G23" s="1"/>
      <c r="H23" s="1"/>
      <c r="I23" s="1"/>
      <c r="J23" s="1">
        <v>2940032788.9200001</v>
      </c>
      <c r="K23" s="1">
        <v>5426347.3200000003</v>
      </c>
      <c r="L23" s="60">
        <v>56500670.210000001</v>
      </c>
      <c r="M23" s="1">
        <v>5606292338.3500004</v>
      </c>
      <c r="N23" s="1">
        <v>87483939.379999995</v>
      </c>
      <c r="O23" s="3">
        <v>5518808398.9700003</v>
      </c>
      <c r="P23" s="15">
        <f t="shared" si="5"/>
        <v>9.8664460078755501E-3</v>
      </c>
      <c r="Q23" s="20">
        <f t="shared" si="6"/>
        <v>9.8324618789315883E-4</v>
      </c>
      <c r="R23" s="20">
        <f t="shared" si="2"/>
        <v>1.0237838700931342E-2</v>
      </c>
      <c r="S23" s="50">
        <f t="shared" si="3"/>
        <v>100.27591458742879</v>
      </c>
      <c r="T23" s="50">
        <f t="shared" si="4"/>
        <v>1.026608639134464</v>
      </c>
      <c r="U23" s="1">
        <v>100</v>
      </c>
      <c r="V23" s="1">
        <v>100</v>
      </c>
      <c r="W23" s="56">
        <v>3947</v>
      </c>
      <c r="X23" s="1">
        <v>55036231</v>
      </c>
      <c r="Y23" s="24"/>
      <c r="Z23" s="23"/>
    </row>
    <row r="24" spans="1:26" ht="15.75" x14ac:dyDescent="0.3">
      <c r="A24" s="66">
        <v>19</v>
      </c>
      <c r="B24" s="6" t="s">
        <v>85</v>
      </c>
      <c r="C24" s="33" t="s">
        <v>142</v>
      </c>
      <c r="D24" s="1"/>
      <c r="E24" s="1"/>
      <c r="F24" s="1">
        <v>20411985500.950001</v>
      </c>
      <c r="G24" s="1"/>
      <c r="H24" s="1"/>
      <c r="I24" s="1"/>
      <c r="J24" s="1">
        <v>20411985500.950001</v>
      </c>
      <c r="K24" s="1">
        <v>31286936.059999999</v>
      </c>
      <c r="L24" s="60">
        <v>270591747.89999998</v>
      </c>
      <c r="M24" s="1">
        <v>26278045.559999999</v>
      </c>
      <c r="N24" s="1">
        <v>126369054.77</v>
      </c>
      <c r="O24" s="3">
        <v>26152578990.790001</v>
      </c>
      <c r="P24" s="15">
        <f t="shared" si="5"/>
        <v>4.6755203284007438E-2</v>
      </c>
      <c r="Q24" s="20">
        <f t="shared" si="6"/>
        <v>1.1963231645727229E-3</v>
      </c>
      <c r="R24" s="20">
        <f t="shared" si="2"/>
        <v>1.0346656365909177E-2</v>
      </c>
      <c r="S24" s="50">
        <f t="shared" si="3"/>
        <v>1.0103946477424097</v>
      </c>
      <c r="T24" s="50">
        <f t="shared" si="4"/>
        <v>1.0454206214144564E-2</v>
      </c>
      <c r="U24" s="1">
        <v>1</v>
      </c>
      <c r="V24" s="1">
        <v>1</v>
      </c>
      <c r="W24" s="56">
        <v>10194</v>
      </c>
      <c r="X24" s="1">
        <v>25883528826.310001</v>
      </c>
      <c r="Y24" s="24"/>
      <c r="Z24" s="23"/>
    </row>
    <row r="25" spans="1:26" ht="15.75" x14ac:dyDescent="0.3">
      <c r="A25" s="66">
        <v>20</v>
      </c>
      <c r="B25" s="6" t="s">
        <v>2</v>
      </c>
      <c r="C25" s="33" t="s">
        <v>151</v>
      </c>
      <c r="D25" s="1"/>
      <c r="E25" s="1"/>
      <c r="F25" s="1">
        <v>3690638675.4299998</v>
      </c>
      <c r="G25" s="1"/>
      <c r="H25" s="1"/>
      <c r="I25" s="1">
        <v>40506765</v>
      </c>
      <c r="J25" s="1">
        <v>3763087188.71</v>
      </c>
      <c r="K25" s="1">
        <v>2721346.81</v>
      </c>
      <c r="L25" s="60">
        <v>26153752.579999998</v>
      </c>
      <c r="M25" s="1">
        <v>3722580423.5300002</v>
      </c>
      <c r="N25" s="1">
        <v>5273337.71</v>
      </c>
      <c r="O25" s="3">
        <v>3717307085.8200002</v>
      </c>
      <c r="P25" s="15">
        <f t="shared" si="5"/>
        <v>6.6457479596105122E-3</v>
      </c>
      <c r="Q25" s="20">
        <f t="shared" si="6"/>
        <v>7.3207479155564534E-4</v>
      </c>
      <c r="R25" s="20">
        <f t="shared" si="2"/>
        <v>7.0356717850311107E-3</v>
      </c>
      <c r="S25" s="50">
        <f t="shared" si="3"/>
        <v>0.9998515505348643</v>
      </c>
      <c r="T25" s="50">
        <f t="shared" si="4"/>
        <v>7.0346273433177535E-3</v>
      </c>
      <c r="U25" s="1">
        <v>1</v>
      </c>
      <c r="V25" s="1">
        <v>1</v>
      </c>
      <c r="W25" s="56">
        <v>558</v>
      </c>
      <c r="X25" s="1">
        <v>3717859000</v>
      </c>
      <c r="Y25" s="24"/>
      <c r="Z25" s="23"/>
    </row>
    <row r="26" spans="1:26" ht="15.75" x14ac:dyDescent="0.3">
      <c r="A26" s="66">
        <v>21</v>
      </c>
      <c r="B26" s="1" t="s">
        <v>69</v>
      </c>
      <c r="C26" s="38" t="s">
        <v>86</v>
      </c>
      <c r="D26" s="1"/>
      <c r="E26" s="1"/>
      <c r="F26" s="1">
        <v>780883352.00999999</v>
      </c>
      <c r="G26" s="1"/>
      <c r="H26" s="1"/>
      <c r="I26" s="1"/>
      <c r="J26" s="1">
        <v>780883352.00999999</v>
      </c>
      <c r="K26" s="1">
        <v>914218.47</v>
      </c>
      <c r="L26" s="60">
        <v>6972752.0300000003</v>
      </c>
      <c r="M26" s="1">
        <v>783080933.92999995</v>
      </c>
      <c r="N26" s="1">
        <v>752174.02</v>
      </c>
      <c r="O26" s="3">
        <v>780742770.52999997</v>
      </c>
      <c r="P26" s="15">
        <f t="shared" si="5"/>
        <v>1.3958006574229119E-3</v>
      </c>
      <c r="Q26" s="20">
        <f t="shared" si="6"/>
        <v>1.1709598916675094E-3</v>
      </c>
      <c r="R26" s="20">
        <f t="shared" si="2"/>
        <v>8.9309210321174178E-3</v>
      </c>
      <c r="S26" s="50">
        <f t="shared" si="3"/>
        <v>8.9117285601030165</v>
      </c>
      <c r="T26" s="50">
        <f t="shared" si="4"/>
        <v>7.9589944029945514E-2</v>
      </c>
      <c r="U26" s="1">
        <v>10</v>
      </c>
      <c r="V26" s="1">
        <v>10</v>
      </c>
      <c r="W26" s="56">
        <v>177</v>
      </c>
      <c r="X26" s="1">
        <v>87608455</v>
      </c>
      <c r="Y26" s="24"/>
      <c r="Z26" s="23"/>
    </row>
    <row r="27" spans="1:26" ht="15.75" x14ac:dyDescent="0.3">
      <c r="A27" s="66">
        <v>22</v>
      </c>
      <c r="B27" s="1" t="s">
        <v>6</v>
      </c>
      <c r="C27" s="38" t="s">
        <v>104</v>
      </c>
      <c r="D27" s="1"/>
      <c r="E27" s="1"/>
      <c r="F27" s="1">
        <v>1294587549.72</v>
      </c>
      <c r="G27" s="1"/>
      <c r="H27" s="1"/>
      <c r="I27" s="1"/>
      <c r="J27" s="1">
        <v>1313643890.21</v>
      </c>
      <c r="K27" s="1">
        <v>1934534.41</v>
      </c>
      <c r="L27" s="60">
        <v>9176023.3000000007</v>
      </c>
      <c r="M27" s="1">
        <v>1313643890.21</v>
      </c>
      <c r="N27" s="1">
        <v>7785890.8300000001</v>
      </c>
      <c r="O27" s="3">
        <v>1291702684.1199999</v>
      </c>
      <c r="P27" s="15">
        <f t="shared" si="5"/>
        <v>2.3092874167322916E-3</v>
      </c>
      <c r="Q27" s="20">
        <f t="shared" si="6"/>
        <v>1.4976622978204485E-3</v>
      </c>
      <c r="R27" s="20">
        <f t="shared" si="2"/>
        <v>7.1038199523842929E-3</v>
      </c>
      <c r="S27" s="50">
        <f t="shared" si="3"/>
        <v>100.00006070440865</v>
      </c>
      <c r="T27" s="50">
        <f t="shared" si="4"/>
        <v>0.71038242647161864</v>
      </c>
      <c r="U27" s="1">
        <v>100</v>
      </c>
      <c r="V27" s="1">
        <v>100</v>
      </c>
      <c r="W27" s="56">
        <v>251</v>
      </c>
      <c r="X27" s="1">
        <v>12917019</v>
      </c>
      <c r="Y27" s="24"/>
      <c r="Z27" s="23"/>
    </row>
    <row r="28" spans="1:26" ht="15.75" x14ac:dyDescent="0.3">
      <c r="A28" s="66">
        <v>23</v>
      </c>
      <c r="B28" s="6" t="s">
        <v>27</v>
      </c>
      <c r="C28" s="33" t="s">
        <v>89</v>
      </c>
      <c r="D28" s="1">
        <v>19876105.399999999</v>
      </c>
      <c r="E28" s="1"/>
      <c r="F28" s="1">
        <v>253282591.96000001</v>
      </c>
      <c r="G28" s="1"/>
      <c r="H28" s="1"/>
      <c r="I28" s="1"/>
      <c r="J28" s="1">
        <v>273158697.36000001</v>
      </c>
      <c r="K28" s="1">
        <v>364151.9</v>
      </c>
      <c r="L28" s="60">
        <v>10127246.92</v>
      </c>
      <c r="M28" s="1">
        <v>285712919.54000002</v>
      </c>
      <c r="N28" s="1">
        <v>2017282.76</v>
      </c>
      <c r="O28" s="3">
        <v>283695636.75999999</v>
      </c>
      <c r="P28" s="15">
        <f t="shared" si="5"/>
        <v>5.0718696508558194E-4</v>
      </c>
      <c r="Q28" s="20">
        <f t="shared" si="6"/>
        <v>1.2836006367911263E-3</v>
      </c>
      <c r="R28" s="20">
        <f t="shared" si="2"/>
        <v>3.5697577289732586E-2</v>
      </c>
      <c r="S28" s="50">
        <f t="shared" si="3"/>
        <v>129.31281591305961</v>
      </c>
      <c r="T28" s="50">
        <f t="shared" si="4"/>
        <v>4.6161542406094069</v>
      </c>
      <c r="U28" s="1">
        <v>129.4</v>
      </c>
      <c r="V28" s="1">
        <v>129.74</v>
      </c>
      <c r="W28" s="56">
        <v>15</v>
      </c>
      <c r="X28" s="1">
        <v>2193871</v>
      </c>
      <c r="Y28" s="24"/>
      <c r="Z28" s="23"/>
    </row>
    <row r="29" spans="1:26" ht="15.75" x14ac:dyDescent="0.3">
      <c r="A29" s="66">
        <v>24</v>
      </c>
      <c r="B29" s="6" t="s">
        <v>27</v>
      </c>
      <c r="C29" s="33" t="s">
        <v>90</v>
      </c>
      <c r="D29" s="1"/>
      <c r="E29" s="1"/>
      <c r="F29" s="1">
        <v>11679456901.040001</v>
      </c>
      <c r="G29" s="1"/>
      <c r="H29" s="1"/>
      <c r="I29" s="1"/>
      <c r="J29" s="1">
        <v>11679456901.040001</v>
      </c>
      <c r="K29" s="1">
        <v>15934423.16</v>
      </c>
      <c r="L29" s="60">
        <v>108070592.03</v>
      </c>
      <c r="M29" s="1">
        <v>11703672963.219999</v>
      </c>
      <c r="N29" s="1">
        <v>50239074.469999999</v>
      </c>
      <c r="O29" s="3">
        <v>11653433888.75</v>
      </c>
      <c r="P29" s="15">
        <f t="shared" si="5"/>
        <v>2.0833840923188768E-2</v>
      </c>
      <c r="Q29" s="20">
        <f t="shared" si="6"/>
        <v>1.3673586096697888E-3</v>
      </c>
      <c r="R29" s="20">
        <f t="shared" si="2"/>
        <v>9.2737122003437346E-3</v>
      </c>
      <c r="S29" s="50">
        <f t="shared" si="3"/>
        <v>101.12683004204764</v>
      </c>
      <c r="T29" s="50">
        <f t="shared" si="4"/>
        <v>0.93782111754302444</v>
      </c>
      <c r="U29" s="1">
        <v>100</v>
      </c>
      <c r="V29" s="1">
        <v>100</v>
      </c>
      <c r="W29" s="56">
        <v>4732</v>
      </c>
      <c r="X29" s="1">
        <v>115235826.97</v>
      </c>
      <c r="Y29" s="24"/>
      <c r="Z29" s="23"/>
    </row>
    <row r="30" spans="1:26" ht="15.75" x14ac:dyDescent="0.3">
      <c r="A30" s="66">
        <v>25</v>
      </c>
      <c r="B30" s="6" t="s">
        <v>91</v>
      </c>
      <c r="C30" s="33" t="s">
        <v>92</v>
      </c>
      <c r="D30" s="1"/>
      <c r="E30" s="1"/>
      <c r="F30" s="1">
        <v>4586896126.3400002</v>
      </c>
      <c r="G30" s="1"/>
      <c r="H30" s="1"/>
      <c r="I30" s="1"/>
      <c r="J30" s="1">
        <v>6208235168.1899996</v>
      </c>
      <c r="K30" s="1">
        <v>7302856.9500000002</v>
      </c>
      <c r="L30" s="60">
        <v>59564082.899999999</v>
      </c>
      <c r="M30" s="1">
        <v>6208235168.1899996</v>
      </c>
      <c r="N30" s="1">
        <v>81638231.25</v>
      </c>
      <c r="O30" s="3">
        <v>6126596936.9300003</v>
      </c>
      <c r="P30" s="15">
        <f t="shared" si="5"/>
        <v>1.0953041584396589E-2</v>
      </c>
      <c r="Q30" s="20">
        <f t="shared" si="6"/>
        <v>1.1919923940123629E-3</v>
      </c>
      <c r="R30" s="20">
        <f t="shared" si="2"/>
        <v>9.7222134103450899E-3</v>
      </c>
      <c r="S30" s="50">
        <f t="shared" si="3"/>
        <v>100.00000060278163</v>
      </c>
      <c r="T30" s="50">
        <f t="shared" si="4"/>
        <v>0.9722213468948806</v>
      </c>
      <c r="U30" s="1">
        <v>100</v>
      </c>
      <c r="V30" s="1">
        <v>100</v>
      </c>
      <c r="W30" s="56">
        <v>1433</v>
      </c>
      <c r="X30" s="1">
        <v>61265969</v>
      </c>
      <c r="Y30" s="24"/>
      <c r="Z30" s="23"/>
    </row>
    <row r="31" spans="1:26" ht="15.75" x14ac:dyDescent="0.3">
      <c r="A31" s="66">
        <v>26</v>
      </c>
      <c r="B31" s="6" t="s">
        <v>91</v>
      </c>
      <c r="C31" s="33" t="s">
        <v>103</v>
      </c>
      <c r="D31" s="1"/>
      <c r="E31" s="1"/>
      <c r="F31" s="1">
        <v>214560417.78999999</v>
      </c>
      <c r="G31" s="1"/>
      <c r="H31" s="1"/>
      <c r="I31" s="1"/>
      <c r="J31" s="1">
        <v>413772243.19</v>
      </c>
      <c r="K31" s="1">
        <v>466743.1</v>
      </c>
      <c r="L31" s="60">
        <v>4061963.9</v>
      </c>
      <c r="M31" s="1">
        <v>413772243.19</v>
      </c>
      <c r="N31" s="1">
        <v>8759243.1899999995</v>
      </c>
      <c r="O31" s="3">
        <v>405013000</v>
      </c>
      <c r="P31" s="15">
        <f t="shared" si="5"/>
        <v>7.2407639622594955E-4</v>
      </c>
      <c r="Q31" s="20">
        <f t="shared" si="6"/>
        <v>1.1524151076632108E-3</v>
      </c>
      <c r="R31" s="20">
        <f t="shared" si="2"/>
        <v>1.0029218568292869E-2</v>
      </c>
      <c r="S31" s="50">
        <f t="shared" si="3"/>
        <v>1000007.407224513</v>
      </c>
      <c r="T31" s="50">
        <f t="shared" si="4"/>
        <v>10029.292856966495</v>
      </c>
      <c r="U31" s="1">
        <v>1000000</v>
      </c>
      <c r="V31" s="1">
        <v>1000000</v>
      </c>
      <c r="W31" s="56">
        <v>2</v>
      </c>
      <c r="X31" s="1">
        <v>405.01</v>
      </c>
      <c r="Y31" s="24"/>
      <c r="Z31" s="23"/>
    </row>
    <row r="32" spans="1:26" ht="15.75" x14ac:dyDescent="0.3">
      <c r="A32" s="66">
        <v>27</v>
      </c>
      <c r="B32" s="6" t="s">
        <v>70</v>
      </c>
      <c r="C32" s="33" t="s">
        <v>117</v>
      </c>
      <c r="D32" s="1"/>
      <c r="E32" s="1"/>
      <c r="F32" s="1">
        <v>612819683.50999999</v>
      </c>
      <c r="G32" s="1"/>
      <c r="H32" s="1"/>
      <c r="I32" s="1"/>
      <c r="J32" s="1">
        <v>612819683.50999999</v>
      </c>
      <c r="K32" s="1">
        <v>1293607.1200000001</v>
      </c>
      <c r="L32" s="60">
        <v>5469876.46</v>
      </c>
      <c r="M32" s="1">
        <v>620351576.72000003</v>
      </c>
      <c r="N32" s="1">
        <v>9132637.3699999992</v>
      </c>
      <c r="O32" s="3">
        <v>611218939.35000002</v>
      </c>
      <c r="P32" s="15">
        <f t="shared" si="5"/>
        <v>1.0927283986183042E-3</v>
      </c>
      <c r="Q32" s="20">
        <f t="shared" si="6"/>
        <v>2.1164382134095596E-3</v>
      </c>
      <c r="R32" s="20">
        <f t="shared" si="2"/>
        <v>8.9491278948537374E-3</v>
      </c>
      <c r="S32" s="50">
        <f t="shared" si="3"/>
        <v>109.16608400419933</v>
      </c>
      <c r="T32" s="50">
        <f t="shared" si="4"/>
        <v>0.97694124753392675</v>
      </c>
      <c r="U32" s="1">
        <v>100</v>
      </c>
      <c r="V32" s="1">
        <v>100</v>
      </c>
      <c r="W32" s="56">
        <v>670</v>
      </c>
      <c r="X32" s="1">
        <v>5598982</v>
      </c>
      <c r="Y32" s="24"/>
      <c r="Z32" s="23"/>
    </row>
    <row r="33" spans="1:26" ht="15.75" x14ac:dyDescent="0.3">
      <c r="A33" s="66">
        <v>28</v>
      </c>
      <c r="B33" s="6" t="s">
        <v>29</v>
      </c>
      <c r="C33" s="33" t="s">
        <v>113</v>
      </c>
      <c r="D33" s="1"/>
      <c r="E33" s="1"/>
      <c r="F33" s="1">
        <v>6581508425.7700005</v>
      </c>
      <c r="G33" s="1"/>
      <c r="H33" s="1"/>
      <c r="I33" s="1"/>
      <c r="J33" s="1">
        <v>6581508425.7700005</v>
      </c>
      <c r="K33" s="1">
        <v>6762412.9000000004</v>
      </c>
      <c r="L33" s="60">
        <v>65392297.770000003</v>
      </c>
      <c r="M33" s="1">
        <v>7272147434.7799997</v>
      </c>
      <c r="N33" s="1">
        <v>6762412.9000000004</v>
      </c>
      <c r="O33" s="3">
        <v>7265385021.8800001</v>
      </c>
      <c r="P33" s="15">
        <f t="shared" si="5"/>
        <v>1.2988950487606231E-2</v>
      </c>
      <c r="Q33" s="20">
        <f t="shared" si="6"/>
        <v>9.3077144289459139E-4</v>
      </c>
      <c r="R33" s="20">
        <f t="shared" si="2"/>
        <v>9.0005275113525934E-3</v>
      </c>
      <c r="S33" s="50">
        <f t="shared" si="3"/>
        <v>1.0127994364303554</v>
      </c>
      <c r="T33" s="50">
        <f t="shared" si="4"/>
        <v>9.115729191073816E-3</v>
      </c>
      <c r="U33" s="1">
        <v>1</v>
      </c>
      <c r="V33" s="1">
        <v>1</v>
      </c>
      <c r="W33" s="56">
        <v>1963</v>
      </c>
      <c r="X33" s="1">
        <v>7173567401.9399996</v>
      </c>
      <c r="Y33" s="24"/>
      <c r="Z33" s="23"/>
    </row>
    <row r="34" spans="1:26" ht="15.75" x14ac:dyDescent="0.3">
      <c r="A34" s="66">
        <v>29</v>
      </c>
      <c r="B34" s="6" t="s">
        <v>93</v>
      </c>
      <c r="C34" s="33" t="s">
        <v>110</v>
      </c>
      <c r="D34" s="1"/>
      <c r="E34" s="1"/>
      <c r="F34" s="1">
        <v>3301643384.5700002</v>
      </c>
      <c r="G34" s="1"/>
      <c r="H34" s="1"/>
      <c r="I34" s="1">
        <v>757371926.12</v>
      </c>
      <c r="J34" s="1">
        <v>4059015310.6900001</v>
      </c>
      <c r="K34" s="1">
        <v>6079612.25</v>
      </c>
      <c r="L34" s="60">
        <v>35964500.159999996</v>
      </c>
      <c r="M34" s="1">
        <v>4059015310.6900001</v>
      </c>
      <c r="N34" s="1">
        <v>21890925.719999999</v>
      </c>
      <c r="O34" s="3">
        <v>4052935698.4400001</v>
      </c>
      <c r="P34" s="15">
        <f t="shared" si="5"/>
        <v>7.2457799494385043E-3</v>
      </c>
      <c r="Q34" s="20">
        <f t="shared" si="6"/>
        <v>1.5000514941157542E-3</v>
      </c>
      <c r="R34" s="20">
        <f t="shared" si="2"/>
        <v>8.8736912786065054E-3</v>
      </c>
      <c r="S34" s="50">
        <f t="shared" si="3"/>
        <v>101.86185715684897</v>
      </c>
      <c r="T34" s="50">
        <f t="shared" si="4"/>
        <v>0.90389067347539231</v>
      </c>
      <c r="U34" s="1">
        <v>100</v>
      </c>
      <c r="V34" s="1">
        <v>100</v>
      </c>
      <c r="W34" s="56">
        <v>599</v>
      </c>
      <c r="X34" s="1">
        <v>39788551</v>
      </c>
      <c r="Y34" s="24"/>
      <c r="Z34" s="23"/>
    </row>
    <row r="35" spans="1:26" ht="15.75" x14ac:dyDescent="0.3">
      <c r="A35" s="66">
        <v>30</v>
      </c>
      <c r="B35" s="6" t="s">
        <v>107</v>
      </c>
      <c r="C35" s="33" t="s">
        <v>108</v>
      </c>
      <c r="D35" s="1"/>
      <c r="E35" s="1"/>
      <c r="F35" s="1">
        <v>5792212458.9799995</v>
      </c>
      <c r="G35" s="1"/>
      <c r="H35" s="1"/>
      <c r="I35" s="1"/>
      <c r="J35" s="1">
        <v>5792212458.9799995</v>
      </c>
      <c r="K35" s="1">
        <v>30945371.559999999</v>
      </c>
      <c r="L35" s="60">
        <v>98569331.049999997</v>
      </c>
      <c r="M35" s="1">
        <v>5850381077.7799997</v>
      </c>
      <c r="N35" s="1">
        <v>30945371.559999999</v>
      </c>
      <c r="O35" s="3">
        <v>5819435706.2200003</v>
      </c>
      <c r="P35" s="15">
        <f t="shared" si="5"/>
        <v>1.0403903169104179E-2</v>
      </c>
      <c r="Q35" s="20">
        <f t="shared" si="6"/>
        <v>5.3175897324416847E-3</v>
      </c>
      <c r="R35" s="20">
        <f t="shared" si="2"/>
        <v>1.6937953441885426E-2</v>
      </c>
      <c r="S35" s="50">
        <f t="shared" si="3"/>
        <v>1.0401749418340587</v>
      </c>
      <c r="T35" s="50">
        <f t="shared" si="4"/>
        <v>1.7618434736201165E-2</v>
      </c>
      <c r="U35" s="1">
        <v>1</v>
      </c>
      <c r="V35" s="1">
        <v>1</v>
      </c>
      <c r="W35" s="56">
        <v>1076</v>
      </c>
      <c r="X35" s="1">
        <v>5594670158.04</v>
      </c>
      <c r="Y35" s="24"/>
      <c r="Z35" s="23"/>
    </row>
    <row r="36" spans="1:26" ht="16.5" customHeight="1" x14ac:dyDescent="0.3">
      <c r="A36" s="66">
        <v>31</v>
      </c>
      <c r="B36" s="6" t="s">
        <v>127</v>
      </c>
      <c r="C36" s="45" t="s">
        <v>128</v>
      </c>
      <c r="D36" s="49"/>
      <c r="E36" s="1"/>
      <c r="F36" s="1">
        <v>675832747.71000004</v>
      </c>
      <c r="G36" s="1"/>
      <c r="H36" s="1"/>
      <c r="I36" s="1"/>
      <c r="J36" s="1">
        <v>898503037.84000003</v>
      </c>
      <c r="K36" s="1">
        <v>3139406.76</v>
      </c>
      <c r="L36" s="60">
        <v>8479222.4399999995</v>
      </c>
      <c r="M36" s="1">
        <v>910121667.03999996</v>
      </c>
      <c r="N36" s="1">
        <v>3139406.76</v>
      </c>
      <c r="O36" s="3">
        <v>906982260.27999997</v>
      </c>
      <c r="P36" s="15">
        <f t="shared" si="5"/>
        <v>1.6214897953014064E-3</v>
      </c>
      <c r="Q36" s="20">
        <f t="shared" si="6"/>
        <v>3.4613761453623298E-3</v>
      </c>
      <c r="R36" s="20">
        <f t="shared" si="2"/>
        <v>9.3488294218481496E-3</v>
      </c>
      <c r="S36" s="50">
        <f t="shared" si="3"/>
        <v>9.8099977219160603</v>
      </c>
      <c r="T36" s="50">
        <f t="shared" si="4"/>
        <v>9.1711995330912177E-2</v>
      </c>
      <c r="U36" s="1">
        <v>10</v>
      </c>
      <c r="V36" s="1">
        <v>10</v>
      </c>
      <c r="W36" s="56">
        <v>249</v>
      </c>
      <c r="X36" s="1">
        <v>92454890</v>
      </c>
      <c r="Y36" s="24"/>
      <c r="Z36" s="23"/>
    </row>
    <row r="37" spans="1:26" ht="15.75" x14ac:dyDescent="0.3">
      <c r="A37" s="67"/>
      <c r="B37" s="10"/>
      <c r="C37" s="8" t="s">
        <v>65</v>
      </c>
      <c r="D37" s="1"/>
      <c r="E37" s="1"/>
      <c r="F37" s="1"/>
      <c r="G37" s="1"/>
      <c r="H37" s="1"/>
      <c r="I37" s="1"/>
      <c r="J37" s="1"/>
      <c r="K37" s="1"/>
      <c r="L37" s="60"/>
      <c r="M37" s="1"/>
      <c r="N37" s="1"/>
      <c r="O37" s="13">
        <f>SUM(O17:O36)</f>
        <v>559351198452.28992</v>
      </c>
      <c r="P37" s="54">
        <f>(O37/$O$102)</f>
        <v>0.76244386610852233</v>
      </c>
      <c r="Q37" s="20">
        <f t="shared" si="6"/>
        <v>0</v>
      </c>
      <c r="R37" s="20">
        <f t="shared" si="2"/>
        <v>0</v>
      </c>
      <c r="S37" s="50" t="e">
        <f t="shared" si="3"/>
        <v>#DIV/0!</v>
      </c>
      <c r="T37" s="50" t="e">
        <f t="shared" si="4"/>
        <v>#DIV/0!</v>
      </c>
      <c r="U37" s="1"/>
      <c r="V37" s="1"/>
      <c r="W37" s="14">
        <f>SUM(W17:W36)</f>
        <v>166411</v>
      </c>
      <c r="X37" s="1"/>
      <c r="Y37" s="25"/>
      <c r="Z37" s="23"/>
    </row>
    <row r="38" spans="1:26" ht="15.75" x14ac:dyDescent="0.3">
      <c r="A38" s="67"/>
      <c r="B38" s="9"/>
      <c r="C38" s="76" t="s">
        <v>20</v>
      </c>
      <c r="D38" s="2"/>
      <c r="E38" s="2"/>
      <c r="F38" s="2"/>
      <c r="G38" s="2"/>
      <c r="H38" s="2"/>
      <c r="I38" s="2"/>
      <c r="J38" s="5"/>
      <c r="K38" s="2"/>
      <c r="L38" s="2"/>
      <c r="M38" s="2"/>
      <c r="N38" s="2"/>
      <c r="O38" s="3"/>
      <c r="P38" s="16"/>
      <c r="Q38" s="20"/>
      <c r="R38" s="20"/>
      <c r="S38" s="50"/>
      <c r="T38" s="50"/>
      <c r="U38" s="2"/>
      <c r="V38" s="2"/>
      <c r="W38" s="2"/>
      <c r="X38" s="2"/>
      <c r="Y38" s="23"/>
      <c r="Z38" s="23"/>
    </row>
    <row r="39" spans="1:26" ht="15.75" x14ac:dyDescent="0.3">
      <c r="A39" s="66">
        <v>32</v>
      </c>
      <c r="B39" s="6" t="s">
        <v>1</v>
      </c>
      <c r="C39" s="33" t="s">
        <v>21</v>
      </c>
      <c r="D39" s="1"/>
      <c r="E39" s="1"/>
      <c r="F39" s="1">
        <v>461481221.63</v>
      </c>
      <c r="G39" s="1">
        <v>929997554.37</v>
      </c>
      <c r="H39" s="1"/>
      <c r="I39" s="1"/>
      <c r="J39" s="1">
        <v>1391478776</v>
      </c>
      <c r="K39" s="1">
        <v>2517861.37</v>
      </c>
      <c r="L39" s="60">
        <v>15422594.300000001</v>
      </c>
      <c r="M39" s="1">
        <v>1406821924.0899999</v>
      </c>
      <c r="N39" s="1">
        <v>4031616.79</v>
      </c>
      <c r="O39" s="3">
        <v>1402790307.3</v>
      </c>
      <c r="P39" s="16">
        <f t="shared" ref="P39:P46" si="7">(O39/$O$47)</f>
        <v>8.1175888939925098E-2</v>
      </c>
      <c r="Q39" s="20">
        <f t="shared" ref="Q39:Q47" si="8">(K39/O39)</f>
        <v>1.7948950437547697E-3</v>
      </c>
      <c r="R39" s="20">
        <f t="shared" si="2"/>
        <v>1.0994226449770966E-2</v>
      </c>
      <c r="S39" s="50">
        <f t="shared" si="3"/>
        <v>198.80733810551527</v>
      </c>
      <c r="T39" s="50">
        <f t="shared" si="4"/>
        <v>2.1857328950082153</v>
      </c>
      <c r="U39" s="1">
        <v>198.81</v>
      </c>
      <c r="V39" s="1">
        <v>198.81</v>
      </c>
      <c r="W39" s="56">
        <v>979</v>
      </c>
      <c r="X39" s="1">
        <v>7056028.8200000003</v>
      </c>
      <c r="Y39" s="23"/>
      <c r="Z39" s="23"/>
    </row>
    <row r="40" spans="1:26" ht="15.75" x14ac:dyDescent="0.3">
      <c r="A40" s="66">
        <v>33</v>
      </c>
      <c r="B40" s="6" t="s">
        <v>8</v>
      </c>
      <c r="C40" s="33" t="s">
        <v>121</v>
      </c>
      <c r="D40" s="1"/>
      <c r="E40" s="1"/>
      <c r="F40" s="1">
        <v>38728773</v>
      </c>
      <c r="G40" s="1">
        <v>300425604</v>
      </c>
      <c r="H40" s="1"/>
      <c r="I40" s="1"/>
      <c r="J40" s="1">
        <v>339154377</v>
      </c>
      <c r="K40" s="1"/>
      <c r="L40" s="60">
        <v>831657</v>
      </c>
      <c r="M40" s="1">
        <v>4792950</v>
      </c>
      <c r="N40" s="1">
        <v>21556784.170000002</v>
      </c>
      <c r="O40" s="3">
        <v>530426769</v>
      </c>
      <c r="P40" s="15">
        <f t="shared" si="7"/>
        <v>3.0694441119986277E-2</v>
      </c>
      <c r="Q40" s="20">
        <f t="shared" si="8"/>
        <v>0</v>
      </c>
      <c r="R40" s="20">
        <f t="shared" si="2"/>
        <v>1.5679016380864444E-3</v>
      </c>
      <c r="S40" s="50">
        <f t="shared" si="3"/>
        <v>1.6663573997651786</v>
      </c>
      <c r="T40" s="50">
        <f t="shared" si="4"/>
        <v>2.6126844967292915E-3</v>
      </c>
      <c r="U40" s="1">
        <v>1.6751</v>
      </c>
      <c r="V40" s="1">
        <v>1.6751</v>
      </c>
      <c r="W40" s="56">
        <v>1423</v>
      </c>
      <c r="X40" s="1">
        <v>318315128</v>
      </c>
      <c r="Y40" s="23"/>
      <c r="Z40" s="23"/>
    </row>
    <row r="41" spans="1:26" ht="15.75" x14ac:dyDescent="0.3">
      <c r="A41" s="66">
        <v>34</v>
      </c>
      <c r="B41" s="6" t="s">
        <v>70</v>
      </c>
      <c r="C41" s="33" t="s">
        <v>22</v>
      </c>
      <c r="D41" s="1"/>
      <c r="E41" s="1"/>
      <c r="F41" s="1">
        <v>369528989.08999997</v>
      </c>
      <c r="G41" s="1">
        <v>872186354.37</v>
      </c>
      <c r="H41" s="1"/>
      <c r="I41" s="1"/>
      <c r="J41" s="1">
        <v>1241715343.46</v>
      </c>
      <c r="K41" s="1">
        <v>2145863.11</v>
      </c>
      <c r="L41" s="60">
        <v>2365726.67</v>
      </c>
      <c r="M41" s="1">
        <v>1282342667.9000001</v>
      </c>
      <c r="N41" s="1">
        <v>8713116.0500000007</v>
      </c>
      <c r="O41" s="3">
        <v>1273629551.8499999</v>
      </c>
      <c r="P41" s="15">
        <f t="shared" si="7"/>
        <v>7.3701686213227924E-2</v>
      </c>
      <c r="Q41" s="20">
        <f t="shared" si="8"/>
        <v>1.6848408604236958E-3</v>
      </c>
      <c r="R41" s="20">
        <f t="shared" si="2"/>
        <v>1.8574684189477887E-3</v>
      </c>
      <c r="S41" s="50" t="e">
        <f t="shared" si="3"/>
        <v>#DIV/0!</v>
      </c>
      <c r="T41" s="50" t="e">
        <f t="shared" si="4"/>
        <v>#DIV/0!</v>
      </c>
      <c r="U41" s="1">
        <v>275.01</v>
      </c>
      <c r="V41" s="1">
        <v>275.01</v>
      </c>
      <c r="W41" s="56">
        <v>64</v>
      </c>
      <c r="X41" s="1"/>
    </row>
    <row r="42" spans="1:26" ht="15.75" x14ac:dyDescent="0.3">
      <c r="A42" s="66">
        <v>35</v>
      </c>
      <c r="B42" s="6" t="s">
        <v>11</v>
      </c>
      <c r="C42" s="33" t="s">
        <v>23</v>
      </c>
      <c r="D42" s="1"/>
      <c r="E42" s="1"/>
      <c r="F42" s="1">
        <v>2463239064.6100001</v>
      </c>
      <c r="G42" s="1">
        <v>3623441449.3400002</v>
      </c>
      <c r="H42" s="1"/>
      <c r="I42" s="1"/>
      <c r="J42" s="1">
        <v>6074446243.3900003</v>
      </c>
      <c r="K42" s="1">
        <v>6173081.9500000002</v>
      </c>
      <c r="L42" s="60">
        <v>75116825.370000005</v>
      </c>
      <c r="M42" s="1">
        <v>6099242035.71</v>
      </c>
      <c r="N42" s="1">
        <v>24795792.329999998</v>
      </c>
      <c r="O42" s="3">
        <v>6074446243.3900003</v>
      </c>
      <c r="P42" s="15">
        <f t="shared" si="7"/>
        <v>0.35151267517242551</v>
      </c>
      <c r="Q42" s="20">
        <f t="shared" si="8"/>
        <v>1.0162378104370143E-3</v>
      </c>
      <c r="R42" s="20">
        <f t="shared" si="2"/>
        <v>1.2366036731618048E-2</v>
      </c>
      <c r="S42" s="50">
        <f t="shared" si="3"/>
        <v>1174.8508032437735</v>
      </c>
      <c r="T42" s="50">
        <f t="shared" si="4"/>
        <v>14.528248187083472</v>
      </c>
      <c r="U42" s="1">
        <v>1174.8499999999999</v>
      </c>
      <c r="V42" s="1">
        <v>1175.6600000000001</v>
      </c>
      <c r="W42" s="56">
        <v>902</v>
      </c>
      <c r="X42" s="1">
        <v>5170398</v>
      </c>
    </row>
    <row r="43" spans="1:26" ht="15.75" customHeight="1" x14ac:dyDescent="0.3">
      <c r="A43" s="80" t="s">
        <v>152</v>
      </c>
      <c r="B43" s="39" t="s">
        <v>11</v>
      </c>
      <c r="C43" s="33" t="s">
        <v>130</v>
      </c>
      <c r="D43" s="1"/>
      <c r="E43" s="1"/>
      <c r="F43" s="1"/>
      <c r="G43" s="1"/>
      <c r="H43" s="1"/>
      <c r="I43" s="1"/>
      <c r="J43" s="1"/>
      <c r="K43" s="1"/>
      <c r="L43" s="60"/>
      <c r="M43" s="1"/>
      <c r="N43" s="1"/>
      <c r="O43" s="3"/>
      <c r="P43" s="15">
        <f t="shared" si="7"/>
        <v>0</v>
      </c>
      <c r="Q43" s="20" t="e">
        <f t="shared" si="8"/>
        <v>#DIV/0!</v>
      </c>
      <c r="R43" s="20" t="e">
        <f t="shared" si="2"/>
        <v>#DIV/0!</v>
      </c>
      <c r="S43" s="50" t="e">
        <f t="shared" si="3"/>
        <v>#DIV/0!</v>
      </c>
      <c r="T43" s="50" t="e">
        <f t="shared" si="4"/>
        <v>#DIV/0!</v>
      </c>
      <c r="U43" s="1">
        <v>42714.61</v>
      </c>
      <c r="V43" s="1">
        <v>42858.77</v>
      </c>
      <c r="W43" s="56"/>
      <c r="X43" s="1"/>
    </row>
    <row r="44" spans="1:26" ht="15.75" customHeight="1" x14ac:dyDescent="0.3">
      <c r="A44" s="80" t="s">
        <v>153</v>
      </c>
      <c r="B44" s="39" t="s">
        <v>11</v>
      </c>
      <c r="C44" s="33" t="s">
        <v>131</v>
      </c>
      <c r="D44" s="1"/>
      <c r="E44" s="1"/>
      <c r="F44" s="1">
        <v>131123229.7</v>
      </c>
      <c r="G44" s="1">
        <v>1197099172.3800001</v>
      </c>
      <c r="H44" s="1"/>
      <c r="I44" s="1"/>
      <c r="J44" s="1">
        <v>1341901830.6600001</v>
      </c>
      <c r="K44" s="1">
        <v>1565033.4</v>
      </c>
      <c r="L44" s="60">
        <v>6273973.1900000004</v>
      </c>
      <c r="M44" s="1">
        <v>1348528085.5999999</v>
      </c>
      <c r="N44" s="1">
        <v>6626254.9400000004</v>
      </c>
      <c r="O44" s="3">
        <v>1341901830.6600001</v>
      </c>
      <c r="P44" s="15">
        <f t="shared" si="7"/>
        <v>7.7652428454256933E-2</v>
      </c>
      <c r="Q44" s="20">
        <f t="shared" si="8"/>
        <v>1.1662800990667513E-3</v>
      </c>
      <c r="R44" s="20">
        <f t="shared" si="2"/>
        <v>4.6754338109176088E-3</v>
      </c>
      <c r="S44" s="50">
        <f t="shared" si="3"/>
        <v>42730.283742835309</v>
      </c>
      <c r="T44" s="50">
        <f t="shared" si="4"/>
        <v>199.78261336135526</v>
      </c>
      <c r="U44" s="1">
        <v>42750.65</v>
      </c>
      <c r="V44" s="1">
        <v>42894.81</v>
      </c>
      <c r="W44" s="56">
        <v>1065</v>
      </c>
      <c r="X44" s="1">
        <v>31404</v>
      </c>
    </row>
    <row r="45" spans="1:26" ht="15.75" x14ac:dyDescent="0.3">
      <c r="A45" s="66">
        <v>37</v>
      </c>
      <c r="B45" s="39" t="s">
        <v>2</v>
      </c>
      <c r="C45" s="33" t="s">
        <v>125</v>
      </c>
      <c r="D45" s="1"/>
      <c r="E45" s="1"/>
      <c r="F45" s="1">
        <v>156950901.80000001</v>
      </c>
      <c r="G45" s="1">
        <v>1953701997.1210001</v>
      </c>
      <c r="H45" s="1"/>
      <c r="I45" s="1">
        <v>1296863.75</v>
      </c>
      <c r="J45" s="1">
        <v>2120299551.6289999</v>
      </c>
      <c r="K45" s="1">
        <v>2955038.3450000002</v>
      </c>
      <c r="L45" s="60">
        <v>9076311.9824999999</v>
      </c>
      <c r="M45" s="1">
        <v>2121596415.3789999</v>
      </c>
      <c r="N45" s="1">
        <v>11587669.449999999</v>
      </c>
      <c r="O45" s="3">
        <v>2110008761.2765</v>
      </c>
      <c r="P45" s="15">
        <f t="shared" si="7"/>
        <v>0.12210081291288809</v>
      </c>
      <c r="Q45" s="20">
        <f t="shared" si="8"/>
        <v>1.4004862914466191E-3</v>
      </c>
      <c r="R45" s="20">
        <f t="shared" si="2"/>
        <v>4.3015517987750294E-3</v>
      </c>
      <c r="S45" s="50">
        <f t="shared" si="3"/>
        <v>320.9259361190451</v>
      </c>
      <c r="T45" s="50">
        <f t="shared" si="4"/>
        <v>1.3804795377864385</v>
      </c>
      <c r="U45" s="1">
        <v>322.29750000000001</v>
      </c>
      <c r="V45" s="1">
        <v>322.29750000000001</v>
      </c>
      <c r="W45" s="56">
        <v>101</v>
      </c>
      <c r="X45" s="1">
        <v>6574753</v>
      </c>
    </row>
    <row r="46" spans="1:26" ht="15.75" x14ac:dyDescent="0.3">
      <c r="A46" s="66">
        <v>38</v>
      </c>
      <c r="B46" s="39" t="s">
        <v>8</v>
      </c>
      <c r="C46" s="33" t="s">
        <v>102</v>
      </c>
      <c r="D46" s="1"/>
      <c r="E46" s="1"/>
      <c r="F46" s="1"/>
      <c r="G46" s="1">
        <v>4246100433.0500002</v>
      </c>
      <c r="H46" s="1"/>
      <c r="I46" s="1"/>
      <c r="J46" s="1">
        <v>4246100433.0500002</v>
      </c>
      <c r="K46" s="1"/>
      <c r="L46" s="60">
        <v>5842793.25</v>
      </c>
      <c r="M46" s="1">
        <v>22128332.449999999</v>
      </c>
      <c r="N46" s="1">
        <v>21539835.631999999</v>
      </c>
      <c r="O46" s="3">
        <v>4547670520.3999996</v>
      </c>
      <c r="P46" s="15">
        <f t="shared" si="7"/>
        <v>0.26316206718728996</v>
      </c>
      <c r="Q46" s="20">
        <f t="shared" si="8"/>
        <v>0</v>
      </c>
      <c r="R46" s="20">
        <f t="shared" si="2"/>
        <v>1.2847881621569376E-3</v>
      </c>
      <c r="S46" s="50">
        <f t="shared" si="3"/>
        <v>34945.254004625895</v>
      </c>
      <c r="T46" s="50">
        <f t="shared" si="4"/>
        <v>44.897248668710667</v>
      </c>
      <c r="U46" s="1">
        <v>33828.959499999997</v>
      </c>
      <c r="V46" s="1">
        <v>33828.959499999997</v>
      </c>
      <c r="W46" s="58">
        <v>57</v>
      </c>
      <c r="X46" s="68">
        <v>130137</v>
      </c>
    </row>
    <row r="47" spans="1:26" ht="15.75" x14ac:dyDescent="0.3">
      <c r="A47" s="67"/>
      <c r="B47" s="10"/>
      <c r="C47" s="8" t="s">
        <v>65</v>
      </c>
      <c r="D47" s="1"/>
      <c r="E47" s="1"/>
      <c r="F47" s="1"/>
      <c r="G47" s="1"/>
      <c r="H47" s="1"/>
      <c r="I47" s="1"/>
      <c r="J47" s="1"/>
      <c r="K47" s="1"/>
      <c r="L47" s="60"/>
      <c r="M47" s="1"/>
      <c r="N47" s="1"/>
      <c r="O47" s="13">
        <f>SUM(O39:O46)</f>
        <v>17280873983.876503</v>
      </c>
      <c r="P47" s="54">
        <f>(O47/$O$102)</f>
        <v>2.3555319817777792E-2</v>
      </c>
      <c r="Q47" s="20">
        <f t="shared" si="8"/>
        <v>0</v>
      </c>
      <c r="R47" s="20">
        <f t="shared" si="2"/>
        <v>0</v>
      </c>
      <c r="S47" s="50" t="e">
        <f t="shared" si="3"/>
        <v>#DIV/0!</v>
      </c>
      <c r="T47" s="50" t="e">
        <f t="shared" si="4"/>
        <v>#DIV/0!</v>
      </c>
      <c r="U47" s="1"/>
      <c r="V47" s="1"/>
      <c r="W47" s="14">
        <f>SUM(W39:W46)</f>
        <v>4591</v>
      </c>
      <c r="X47" s="1"/>
    </row>
    <row r="48" spans="1:26" ht="15.75" customHeight="1" x14ac:dyDescent="0.3">
      <c r="A48" s="30"/>
      <c r="B48" s="75"/>
      <c r="C48" s="76" t="s">
        <v>24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</row>
    <row r="49" spans="1:26" ht="15.75" x14ac:dyDescent="0.3">
      <c r="A49" s="66">
        <v>39</v>
      </c>
      <c r="B49" s="6" t="s">
        <v>25</v>
      </c>
      <c r="C49" s="38" t="s">
        <v>26</v>
      </c>
      <c r="D49" s="1"/>
      <c r="E49" s="1"/>
      <c r="F49" s="1">
        <v>2847590503.52</v>
      </c>
      <c r="G49" s="1">
        <v>213510960.81</v>
      </c>
      <c r="H49" s="1"/>
      <c r="I49" s="1"/>
      <c r="J49" s="1">
        <v>3061101464.3200002</v>
      </c>
      <c r="K49" s="1">
        <v>329794.8</v>
      </c>
      <c r="L49" s="60">
        <v>39519756.020000003</v>
      </c>
      <c r="M49" s="1">
        <v>3134864177.9000001</v>
      </c>
      <c r="N49" s="1">
        <v>60625306.130000003</v>
      </c>
      <c r="O49" s="3">
        <v>3074238871.77</v>
      </c>
      <c r="P49" s="15">
        <f t="shared" ref="P49:P58" si="9">(O49/$O$66)</f>
        <v>4.3539215879869066E-2</v>
      </c>
      <c r="Q49" s="20">
        <f t="shared" ref="Q49:Q66" si="10">(K49/O49)</f>
        <v>1.0727689478798369E-4</v>
      </c>
      <c r="R49" s="20">
        <f t="shared" si="2"/>
        <v>1.285513509795887E-2</v>
      </c>
      <c r="S49" s="50">
        <f t="shared" si="3"/>
        <v>2659.3344102570154</v>
      </c>
      <c r="T49" s="50">
        <f t="shared" si="4"/>
        <v>34.186103114504711</v>
      </c>
      <c r="U49" s="1">
        <v>2871.08</v>
      </c>
      <c r="V49" s="1">
        <v>2871.08</v>
      </c>
      <c r="W49" s="56">
        <v>1146</v>
      </c>
      <c r="X49" s="1">
        <v>1156018.1599999999</v>
      </c>
    </row>
    <row r="50" spans="1:26" ht="14.25" customHeight="1" x14ac:dyDescent="0.3">
      <c r="A50" s="66">
        <v>40</v>
      </c>
      <c r="B50" s="6" t="s">
        <v>27</v>
      </c>
      <c r="C50" s="33" t="s">
        <v>28</v>
      </c>
      <c r="D50" s="1"/>
      <c r="E50" s="1"/>
      <c r="F50" s="1">
        <v>1658358663.6600001</v>
      </c>
      <c r="G50" s="1">
        <v>878541397.94000006</v>
      </c>
      <c r="H50" s="1"/>
      <c r="I50" s="1"/>
      <c r="J50" s="1">
        <v>2724844361.5999999</v>
      </c>
      <c r="K50" s="1">
        <v>10296220.779999999</v>
      </c>
      <c r="L50" s="60">
        <v>11096463.539999999</v>
      </c>
      <c r="M50" s="1">
        <v>2725268355.9099998</v>
      </c>
      <c r="N50" s="1">
        <v>90428511.480000004</v>
      </c>
      <c r="O50" s="3">
        <v>2634839844.4200001</v>
      </c>
      <c r="P50" s="15">
        <f t="shared" si="9"/>
        <v>3.7316183153013535E-2</v>
      </c>
      <c r="Q50" s="20">
        <f t="shared" si="10"/>
        <v>3.9077216787217961E-3</v>
      </c>
      <c r="R50" s="20">
        <f t="shared" si="2"/>
        <v>4.2114375807318308E-3</v>
      </c>
      <c r="S50" s="50">
        <f t="shared" si="3"/>
        <v>1.1044259759671948</v>
      </c>
      <c r="T50" s="50">
        <f t="shared" si="4"/>
        <v>4.6512210603246746E-3</v>
      </c>
      <c r="U50" s="1">
        <v>1</v>
      </c>
      <c r="V50" s="1">
        <v>1</v>
      </c>
      <c r="W50" s="56">
        <v>4157</v>
      </c>
      <c r="X50" s="1">
        <v>2385709773</v>
      </c>
    </row>
    <row r="51" spans="1:26" s="43" customFormat="1" ht="15.75" x14ac:dyDescent="0.3">
      <c r="A51" s="66">
        <v>41</v>
      </c>
      <c r="B51" s="39" t="s">
        <v>99</v>
      </c>
      <c r="C51" s="33" t="s">
        <v>105</v>
      </c>
      <c r="D51" s="4"/>
      <c r="E51" s="4"/>
      <c r="F51" s="4">
        <v>56203009.539999999</v>
      </c>
      <c r="G51" s="4">
        <v>275273722.04000002</v>
      </c>
      <c r="H51" s="4"/>
      <c r="I51" s="4"/>
      <c r="J51" s="4">
        <v>331476731.57999998</v>
      </c>
      <c r="K51" s="4">
        <v>570088.68999999994</v>
      </c>
      <c r="L51" s="62">
        <v>3134937.04</v>
      </c>
      <c r="M51" s="4">
        <v>331710817.29000002</v>
      </c>
      <c r="N51" s="4">
        <v>5453742.7300000004</v>
      </c>
      <c r="O51" s="29">
        <v>326257074.56</v>
      </c>
      <c r="P51" s="28">
        <f t="shared" si="9"/>
        <v>4.6206484902794262E-3</v>
      </c>
      <c r="Q51" s="42">
        <f t="shared" si="10"/>
        <v>1.7473603929319802E-3</v>
      </c>
      <c r="R51" s="20">
        <f t="shared" si="2"/>
        <v>9.6087940598004479E-3</v>
      </c>
      <c r="S51" s="50">
        <f t="shared" si="3"/>
        <v>1.8046783496094991</v>
      </c>
      <c r="T51" s="50">
        <f t="shared" si="4"/>
        <v>1.7340782605578232E-2</v>
      </c>
      <c r="U51" s="4">
        <v>1.7972999999999999</v>
      </c>
      <c r="V51" s="4">
        <v>1.7972999999999999</v>
      </c>
      <c r="W51" s="59">
        <v>1431</v>
      </c>
      <c r="X51" s="4">
        <v>180784057.51949999</v>
      </c>
    </row>
    <row r="52" spans="1:26" ht="15.75" x14ac:dyDescent="0.3">
      <c r="A52" s="66">
        <v>42</v>
      </c>
      <c r="B52" s="6" t="s">
        <v>1</v>
      </c>
      <c r="C52" s="33" t="s">
        <v>30</v>
      </c>
      <c r="D52" s="1">
        <v>70220000</v>
      </c>
      <c r="E52" s="1"/>
      <c r="F52" s="1">
        <v>9983326480.1399994</v>
      </c>
      <c r="G52" s="1">
        <v>54818220.109999999</v>
      </c>
      <c r="H52" s="1"/>
      <c r="I52" s="1"/>
      <c r="J52" s="1">
        <v>10110598500.25</v>
      </c>
      <c r="K52" s="1">
        <v>18313794.27</v>
      </c>
      <c r="L52" s="60">
        <v>114353588.06999999</v>
      </c>
      <c r="M52" s="1">
        <v>10167343028.059999</v>
      </c>
      <c r="N52" s="1">
        <v>16611135.300000001</v>
      </c>
      <c r="O52" s="3">
        <v>10150731892.76</v>
      </c>
      <c r="P52" s="15">
        <f t="shared" si="9"/>
        <v>0.14376075693919421</v>
      </c>
      <c r="Q52" s="20">
        <f t="shared" si="10"/>
        <v>1.8041846108714876E-3</v>
      </c>
      <c r="R52" s="20">
        <f t="shared" si="2"/>
        <v>1.1265551024115077E-2</v>
      </c>
      <c r="S52" s="50">
        <f t="shared" si="3"/>
        <v>252.66802245272476</v>
      </c>
      <c r="T52" s="50">
        <f t="shared" si="4"/>
        <v>2.8464444991034248</v>
      </c>
      <c r="U52" s="1">
        <v>252.65</v>
      </c>
      <c r="V52" s="1">
        <v>252.68</v>
      </c>
      <c r="W52" s="56">
        <v>6778</v>
      </c>
      <c r="X52" s="1">
        <v>40174185.060000002</v>
      </c>
    </row>
    <row r="53" spans="1:26" ht="15.75" x14ac:dyDescent="0.3">
      <c r="A53" s="66">
        <v>43</v>
      </c>
      <c r="B53" s="6" t="s">
        <v>31</v>
      </c>
      <c r="C53" s="33" t="s">
        <v>32</v>
      </c>
      <c r="D53" s="22"/>
      <c r="E53" s="22"/>
      <c r="F53" s="1">
        <v>2224691341.8099999</v>
      </c>
      <c r="G53" s="1">
        <v>311609775.33999997</v>
      </c>
      <c r="H53" s="1"/>
      <c r="I53" s="1"/>
      <c r="J53" s="1">
        <v>2584785455.2600002</v>
      </c>
      <c r="K53" s="1">
        <v>3477201.83</v>
      </c>
      <c r="L53" s="60">
        <v>28929484.41</v>
      </c>
      <c r="M53" s="1">
        <v>2584785455</v>
      </c>
      <c r="N53" s="1">
        <v>19723183</v>
      </c>
      <c r="O53" s="3">
        <v>2565062272</v>
      </c>
      <c r="P53" s="15">
        <f>(O53/$O$66)</f>
        <v>3.632795129599508E-2</v>
      </c>
      <c r="Q53" s="20">
        <f t="shared" si="10"/>
        <v>1.3556013309917803E-3</v>
      </c>
      <c r="R53" s="20">
        <f t="shared" si="2"/>
        <v>1.1278277617581364E-2</v>
      </c>
      <c r="S53" s="50">
        <f t="shared" si="3"/>
        <v>1.0099999999369995</v>
      </c>
      <c r="T53" s="50">
        <f t="shared" si="4"/>
        <v>1.1391060393046642E-2</v>
      </c>
      <c r="U53" s="1">
        <v>1.01</v>
      </c>
      <c r="V53" s="1">
        <v>1.01</v>
      </c>
      <c r="W53" s="56">
        <v>689</v>
      </c>
      <c r="X53" s="1">
        <v>2539665616</v>
      </c>
    </row>
    <row r="54" spans="1:26" ht="15.75" x14ac:dyDescent="0.3">
      <c r="A54" s="66">
        <v>44</v>
      </c>
      <c r="B54" s="1" t="s">
        <v>2</v>
      </c>
      <c r="C54" s="33" t="s">
        <v>126</v>
      </c>
      <c r="D54" s="1"/>
      <c r="E54" s="1"/>
      <c r="F54" s="1">
        <v>916299629.01999998</v>
      </c>
      <c r="G54" s="1">
        <v>932526927.79999995</v>
      </c>
      <c r="H54" s="1"/>
      <c r="I54" s="1"/>
      <c r="J54" s="1">
        <v>998863397.20000005</v>
      </c>
      <c r="K54" s="1">
        <v>2001643.12</v>
      </c>
      <c r="L54" s="60">
        <v>18018685.710000001</v>
      </c>
      <c r="M54" s="1">
        <v>1931390325</v>
      </c>
      <c r="N54" s="1">
        <v>2001643.11</v>
      </c>
      <c r="O54" s="3">
        <v>1929388681.8900001</v>
      </c>
      <c r="P54" s="15">
        <f t="shared" si="9"/>
        <v>2.7325160418851645E-2</v>
      </c>
      <c r="Q54" s="20">
        <f t="shared" si="10"/>
        <v>1.0374493946130236E-3</v>
      </c>
      <c r="R54" s="20">
        <f t="shared" si="2"/>
        <v>9.3390646887951921E-3</v>
      </c>
      <c r="S54" s="50">
        <f t="shared" si="3"/>
        <v>3.3735241510487777</v>
      </c>
      <c r="T54" s="50">
        <f t="shared" si="4"/>
        <v>3.1505560275857422E-2</v>
      </c>
      <c r="U54" s="1">
        <v>3.37</v>
      </c>
      <c r="V54" s="1">
        <v>3.37</v>
      </c>
      <c r="W54" s="56">
        <v>854</v>
      </c>
      <c r="X54" s="1">
        <v>571920815</v>
      </c>
    </row>
    <row r="55" spans="1:26" ht="15.75" x14ac:dyDescent="0.3">
      <c r="A55" s="66">
        <v>45</v>
      </c>
      <c r="B55" s="6" t="s">
        <v>1</v>
      </c>
      <c r="C55" s="38" t="s">
        <v>77</v>
      </c>
      <c r="D55" s="1"/>
      <c r="E55" s="1"/>
      <c r="F55" s="27">
        <v>12583079420.68</v>
      </c>
      <c r="G55" s="1">
        <v>197345592.38999999</v>
      </c>
      <c r="H55" s="1"/>
      <c r="I55" s="1"/>
      <c r="J55" s="1">
        <v>12780425013.07</v>
      </c>
      <c r="K55" s="27">
        <v>18669857.789999999</v>
      </c>
      <c r="L55" s="61">
        <v>151022833.16999999</v>
      </c>
      <c r="M55" s="27">
        <v>12817557200.370001</v>
      </c>
      <c r="N55" s="27">
        <v>17151607.27</v>
      </c>
      <c r="O55" s="3">
        <v>12800405593.1</v>
      </c>
      <c r="P55" s="15">
        <f t="shared" si="9"/>
        <v>0.18128702606215708</v>
      </c>
      <c r="Q55" s="20">
        <f t="shared" si="10"/>
        <v>1.4585364232570803E-3</v>
      </c>
      <c r="R55" s="20">
        <f t="shared" si="2"/>
        <v>1.1798284989610653E-2</v>
      </c>
      <c r="S55" s="50">
        <f t="shared" si="3"/>
        <v>3417.7360910698908</v>
      </c>
      <c r="T55" s="50">
        <f t="shared" si="4"/>
        <v>40.323424421720482</v>
      </c>
      <c r="U55" s="27">
        <v>3417.74</v>
      </c>
      <c r="V55" s="27">
        <v>3417.74</v>
      </c>
      <c r="W55" s="56">
        <v>219</v>
      </c>
      <c r="X55" s="1">
        <v>3745287.89</v>
      </c>
    </row>
    <row r="56" spans="1:26" ht="15.75" x14ac:dyDescent="0.3">
      <c r="A56" s="66">
        <v>46</v>
      </c>
      <c r="B56" s="6" t="s">
        <v>1</v>
      </c>
      <c r="C56" s="38" t="s">
        <v>76</v>
      </c>
      <c r="D56" s="1">
        <v>57888553.5</v>
      </c>
      <c r="E56" s="1"/>
      <c r="F56" s="1">
        <v>213232547.33000001</v>
      </c>
      <c r="G56" s="1">
        <v>47391926.990000002</v>
      </c>
      <c r="H56" s="1"/>
      <c r="I56" s="1"/>
      <c r="J56" s="1">
        <v>319260939.16000003</v>
      </c>
      <c r="K56" s="1">
        <v>1302048.56</v>
      </c>
      <c r="L56" s="60">
        <v>-3495988.1</v>
      </c>
      <c r="M56" s="1">
        <v>325000583.31</v>
      </c>
      <c r="N56" s="1">
        <v>965558.98</v>
      </c>
      <c r="O56" s="3">
        <v>324035024.32999998</v>
      </c>
      <c r="P56" s="15">
        <f t="shared" si="9"/>
        <v>4.5891784813779446E-3</v>
      </c>
      <c r="Q56" s="20">
        <f t="shared" si="10"/>
        <v>4.0182340248317815E-3</v>
      </c>
      <c r="R56" s="20">
        <f t="shared" si="2"/>
        <v>-1.0788920448425528E-2</v>
      </c>
      <c r="S56" s="50">
        <f t="shared" si="3"/>
        <v>2930.1666146859448</v>
      </c>
      <c r="T56" s="50">
        <f t="shared" si="4"/>
        <v>-31.613334506478996</v>
      </c>
      <c r="U56" s="1">
        <v>2924.8</v>
      </c>
      <c r="V56" s="1">
        <v>2933.96</v>
      </c>
      <c r="W56" s="56">
        <v>18</v>
      </c>
      <c r="X56" s="1">
        <v>110585.87</v>
      </c>
    </row>
    <row r="57" spans="1:26" ht="15.75" x14ac:dyDescent="0.3">
      <c r="A57" s="66">
        <v>47</v>
      </c>
      <c r="B57" s="6" t="s">
        <v>53</v>
      </c>
      <c r="C57" s="38" t="s">
        <v>79</v>
      </c>
      <c r="D57" s="1"/>
      <c r="E57" s="1"/>
      <c r="F57" s="1"/>
      <c r="G57" s="1">
        <v>1465268000.3099999</v>
      </c>
      <c r="H57" s="1"/>
      <c r="I57" s="1">
        <v>112500</v>
      </c>
      <c r="J57" s="1">
        <v>3882412258.8099999</v>
      </c>
      <c r="K57" s="27">
        <v>8315792.7300000004</v>
      </c>
      <c r="L57" s="61">
        <v>45541921.920000002</v>
      </c>
      <c r="M57" s="1">
        <v>4525727312.96</v>
      </c>
      <c r="N57" s="1">
        <v>68230683.780000001</v>
      </c>
      <c r="O57" s="3">
        <v>4457496629.1800003</v>
      </c>
      <c r="P57" s="15">
        <f t="shared" si="9"/>
        <v>6.3129742390485438E-2</v>
      </c>
      <c r="Q57" s="20">
        <f t="shared" si="10"/>
        <v>1.8655746536211674E-3</v>
      </c>
      <c r="R57" s="20">
        <f t="shared" si="2"/>
        <v>1.0216927955002824E-2</v>
      </c>
      <c r="S57" s="50">
        <f t="shared" si="3"/>
        <v>1089.4803484433312</v>
      </c>
      <c r="T57" s="50">
        <f t="shared" si="4"/>
        <v>11.131142228436889</v>
      </c>
      <c r="U57" s="1">
        <v>1089.47</v>
      </c>
      <c r="V57" s="1">
        <v>1089.47</v>
      </c>
      <c r="W57" s="57">
        <v>2328</v>
      </c>
      <c r="X57" s="1">
        <v>4091397</v>
      </c>
    </row>
    <row r="58" spans="1:26" ht="15.75" x14ac:dyDescent="0.3">
      <c r="A58" s="66">
        <v>48</v>
      </c>
      <c r="B58" s="1" t="s">
        <v>69</v>
      </c>
      <c r="C58" s="38" t="s">
        <v>82</v>
      </c>
      <c r="D58" s="1"/>
      <c r="E58" s="1"/>
      <c r="F58" s="1">
        <v>44146658.039999999</v>
      </c>
      <c r="G58" s="1">
        <v>6856001.5199999996</v>
      </c>
      <c r="H58" s="1"/>
      <c r="I58" s="1"/>
      <c r="J58" s="1">
        <v>51002659.560000002</v>
      </c>
      <c r="K58" s="1">
        <v>113359.27</v>
      </c>
      <c r="L58" s="60">
        <v>571798.01</v>
      </c>
      <c r="M58" s="1">
        <v>51022780.590000004</v>
      </c>
      <c r="N58" s="1">
        <v>48688.76</v>
      </c>
      <c r="O58" s="3">
        <v>50771343.75</v>
      </c>
      <c r="P58" s="15">
        <f t="shared" si="9"/>
        <v>7.1905424017020675E-4</v>
      </c>
      <c r="Q58" s="20">
        <f t="shared" si="10"/>
        <v>2.2327411808949807E-3</v>
      </c>
      <c r="R58" s="20">
        <f t="shared" si="2"/>
        <v>1.1262219349867021E-2</v>
      </c>
      <c r="S58" s="50">
        <f t="shared" si="3"/>
        <v>11.348211848989852</v>
      </c>
      <c r="T58" s="50">
        <f t="shared" si="4"/>
        <v>0.1278060510720837</v>
      </c>
      <c r="U58" s="1">
        <v>11.329499999999999</v>
      </c>
      <c r="V58" s="1">
        <v>11.3856</v>
      </c>
      <c r="W58" s="56">
        <v>31</v>
      </c>
      <c r="X58" s="1">
        <v>4473951</v>
      </c>
    </row>
    <row r="59" spans="1:26" ht="15.75" x14ac:dyDescent="0.3">
      <c r="A59" s="66">
        <v>49</v>
      </c>
      <c r="B59" s="6" t="s">
        <v>44</v>
      </c>
      <c r="C59" s="33" t="s">
        <v>98</v>
      </c>
      <c r="D59" s="1"/>
      <c r="E59" s="1"/>
      <c r="F59" s="1">
        <v>105308298.18000001</v>
      </c>
      <c r="G59" s="1">
        <v>125836457.78</v>
      </c>
      <c r="H59" s="1"/>
      <c r="I59" s="1"/>
      <c r="J59" s="1">
        <v>232813596.05000001</v>
      </c>
      <c r="K59" s="1">
        <v>935599.12</v>
      </c>
      <c r="L59" s="60">
        <v>1941079.36</v>
      </c>
      <c r="M59" s="1">
        <v>232813596.05000001</v>
      </c>
      <c r="N59" s="1">
        <v>4844015.1100000003</v>
      </c>
      <c r="O59" s="3">
        <v>227969580.94</v>
      </c>
      <c r="P59" s="15">
        <f>(O59/$O$66)</f>
        <v>3.2286420192440182E-3</v>
      </c>
      <c r="Q59" s="20">
        <f t="shared" si="10"/>
        <v>4.104052462360069E-3</v>
      </c>
      <c r="R59" s="20">
        <f t="shared" si="2"/>
        <v>8.5146419623014467E-3</v>
      </c>
      <c r="S59" s="50">
        <f t="shared" si="3"/>
        <v>0.62758114984798918</v>
      </c>
      <c r="T59" s="50">
        <f t="shared" si="4"/>
        <v>5.3436287932450812E-3</v>
      </c>
      <c r="U59" s="1">
        <v>0.62760000000000005</v>
      </c>
      <c r="V59" s="1">
        <v>0.62760000000000005</v>
      </c>
      <c r="W59" s="56">
        <v>806</v>
      </c>
      <c r="X59" s="1">
        <v>363251160.42000002</v>
      </c>
      <c r="Y59" s="24"/>
      <c r="Z59" s="23"/>
    </row>
    <row r="60" spans="1:26" ht="15.75" x14ac:dyDescent="0.3">
      <c r="A60" s="66">
        <v>50</v>
      </c>
      <c r="B60" s="39" t="s">
        <v>1</v>
      </c>
      <c r="C60" s="33" t="s">
        <v>94</v>
      </c>
      <c r="D60" s="1"/>
      <c r="E60" s="1"/>
      <c r="F60" s="1">
        <v>4137022957.3049998</v>
      </c>
      <c r="G60" s="1">
        <v>23529818078.560001</v>
      </c>
      <c r="H60" s="1"/>
      <c r="I60" s="1"/>
      <c r="J60" s="1">
        <v>27666841035865</v>
      </c>
      <c r="K60" s="1">
        <v>4365263027.3000002</v>
      </c>
      <c r="L60" s="60">
        <v>128620377.5535</v>
      </c>
      <c r="M60" s="1">
        <v>29211185319.834</v>
      </c>
      <c r="N60" s="1">
        <v>47816308.799000002</v>
      </c>
      <c r="O60" s="3">
        <v>29163369011.035</v>
      </c>
      <c r="P60" s="15">
        <f>(O60/$O$66)</f>
        <v>0.41302913407788477</v>
      </c>
      <c r="Q60" s="20">
        <f t="shared" si="10"/>
        <v>0.14968308447656536</v>
      </c>
      <c r="R60" s="20">
        <f t="shared" si="2"/>
        <v>4.410340160110853E-3</v>
      </c>
      <c r="S60" s="50">
        <f t="shared" si="3"/>
        <v>339503.44894416671</v>
      </c>
      <c r="T60" s="50">
        <f t="shared" si="4"/>
        <v>1497.3256953746031</v>
      </c>
      <c r="U60" s="1">
        <v>339.51739500000002</v>
      </c>
      <c r="V60" s="1">
        <v>339.51739500000002</v>
      </c>
      <c r="W60" s="58">
        <v>1253</v>
      </c>
      <c r="X60" s="68">
        <v>85900.066999999995</v>
      </c>
    </row>
    <row r="61" spans="1:26" ht="15.75" x14ac:dyDescent="0.3">
      <c r="A61" s="66">
        <v>51</v>
      </c>
      <c r="B61" s="39" t="s">
        <v>91</v>
      </c>
      <c r="C61" s="33" t="s">
        <v>95</v>
      </c>
      <c r="D61" s="1"/>
      <c r="E61" s="1"/>
      <c r="F61" s="1">
        <v>58951327.270000003</v>
      </c>
      <c r="G61" s="1">
        <v>323606485.06</v>
      </c>
      <c r="H61" s="1"/>
      <c r="I61" s="1"/>
      <c r="J61" s="1">
        <v>389339009.76999998</v>
      </c>
      <c r="K61" s="1">
        <v>525217.07999999996</v>
      </c>
      <c r="L61" s="60">
        <v>4138992.54</v>
      </c>
      <c r="M61" s="1">
        <v>389339009.76999998</v>
      </c>
      <c r="N61" s="1">
        <v>2077043.56</v>
      </c>
      <c r="O61" s="3">
        <v>387261966.20999998</v>
      </c>
      <c r="P61" s="15">
        <f t="shared" ref="P61" si="11">(O61/$O$49)</f>
        <v>0.12597003107537738</v>
      </c>
      <c r="Q61" s="20">
        <f t="shared" si="10"/>
        <v>1.356232023351323E-3</v>
      </c>
      <c r="R61" s="20">
        <f t="shared" si="2"/>
        <v>1.0687836403112085E-2</v>
      </c>
      <c r="S61" s="50">
        <f t="shared" si="3"/>
        <v>1100.8609510178208</v>
      </c>
      <c r="T61" s="50">
        <f t="shared" si="4"/>
        <v>11.765821747052854</v>
      </c>
      <c r="U61" s="1">
        <v>1100.8599999999999</v>
      </c>
      <c r="V61" s="1">
        <v>1106.76</v>
      </c>
      <c r="W61" s="58">
        <v>136</v>
      </c>
      <c r="X61" s="68">
        <v>351781</v>
      </c>
    </row>
    <row r="62" spans="1:26" ht="15.75" x14ac:dyDescent="0.3">
      <c r="A62" s="66">
        <v>52</v>
      </c>
      <c r="B62" s="1" t="s">
        <v>29</v>
      </c>
      <c r="C62" s="38" t="s">
        <v>114</v>
      </c>
      <c r="D62" s="1"/>
      <c r="E62" s="1"/>
      <c r="F62" s="1">
        <v>853412944.00999999</v>
      </c>
      <c r="G62" s="1">
        <v>130829100.93000001</v>
      </c>
      <c r="H62" s="1"/>
      <c r="I62" s="1"/>
      <c r="J62" s="1">
        <v>984242044.94000006</v>
      </c>
      <c r="K62" s="1">
        <v>1684144.06</v>
      </c>
      <c r="L62" s="60">
        <v>10442636.32</v>
      </c>
      <c r="M62" s="1">
        <v>990332627.88999999</v>
      </c>
      <c r="N62" s="1">
        <v>6606578.3200000003</v>
      </c>
      <c r="O62" s="3">
        <v>983726049.57000005</v>
      </c>
      <c r="P62" s="15">
        <f>(O62/$O$66)</f>
        <v>1.3932118688688351E-2</v>
      </c>
      <c r="Q62" s="20">
        <f t="shared" si="10"/>
        <v>1.7120051468964984E-3</v>
      </c>
      <c r="R62" s="20">
        <f t="shared" si="2"/>
        <v>1.0615390661419017E-2</v>
      </c>
      <c r="S62" s="50">
        <f t="shared" si="3"/>
        <v>21.677425478092353</v>
      </c>
      <c r="T62" s="50">
        <f t="shared" si="4"/>
        <v>0.23011433998374825</v>
      </c>
      <c r="U62" s="1">
        <v>21.7714</v>
      </c>
      <c r="V62" s="1">
        <v>21.7714</v>
      </c>
      <c r="W62" s="56">
        <v>1253</v>
      </c>
      <c r="X62" s="1">
        <v>45380206.729999997</v>
      </c>
      <c r="Z62" s="41"/>
    </row>
    <row r="63" spans="1:26" ht="15.75" x14ac:dyDescent="0.3">
      <c r="A63" s="66">
        <v>53</v>
      </c>
      <c r="B63" s="1" t="s">
        <v>27</v>
      </c>
      <c r="C63" s="46" t="s">
        <v>134</v>
      </c>
      <c r="D63" s="1"/>
      <c r="E63" s="1"/>
      <c r="F63" s="1">
        <v>21047.5615</v>
      </c>
      <c r="G63" s="1">
        <v>782379814.88100004</v>
      </c>
      <c r="H63" s="1"/>
      <c r="I63" s="1"/>
      <c r="J63" s="1">
        <v>782400862.4425</v>
      </c>
      <c r="K63" s="1">
        <v>1209201.8995000001</v>
      </c>
      <c r="L63" s="60">
        <v>14759960.866</v>
      </c>
      <c r="M63" s="1">
        <v>826347919.15550005</v>
      </c>
      <c r="N63" s="1">
        <v>3963952.3</v>
      </c>
      <c r="O63" s="3">
        <v>786593596.85549998</v>
      </c>
      <c r="P63" s="15">
        <f>(O63/$O$66)</f>
        <v>1.1140210586009584E-2</v>
      </c>
      <c r="Q63" s="20">
        <f t="shared" si="10"/>
        <v>1.5372638479818884E-3</v>
      </c>
      <c r="R63" s="20">
        <f t="shared" si="2"/>
        <v>1.8764405056187431E-2</v>
      </c>
      <c r="S63" s="50">
        <f t="shared" si="3"/>
        <v>329.17338243674044</v>
      </c>
      <c r="T63" s="50">
        <f t="shared" si="4"/>
        <v>6.1767426817582907</v>
      </c>
      <c r="U63" s="1">
        <v>1.0720000000000001</v>
      </c>
      <c r="V63" s="1">
        <v>1.0720000000000001</v>
      </c>
      <c r="W63" s="56">
        <v>235</v>
      </c>
      <c r="X63" s="56">
        <v>2389602.6800000002</v>
      </c>
    </row>
    <row r="64" spans="1:26" ht="15.75" x14ac:dyDescent="0.3">
      <c r="A64" s="66">
        <v>54</v>
      </c>
      <c r="B64" s="1" t="s">
        <v>96</v>
      </c>
      <c r="C64" s="38" t="s">
        <v>97</v>
      </c>
      <c r="D64" s="1"/>
      <c r="E64" s="1"/>
      <c r="F64" s="1">
        <v>294213385.44999999</v>
      </c>
      <c r="G64" s="1">
        <v>89238027.400000006</v>
      </c>
      <c r="H64" s="1"/>
      <c r="I64" s="1"/>
      <c r="J64" s="1">
        <v>383451412.85000002</v>
      </c>
      <c r="K64" s="1">
        <v>5315729.88</v>
      </c>
      <c r="L64" s="60">
        <v>13483657.039999999</v>
      </c>
      <c r="M64" s="1">
        <v>406859554.67000002</v>
      </c>
      <c r="N64" s="1"/>
      <c r="O64" s="3">
        <v>402251650.63</v>
      </c>
      <c r="P64" s="15">
        <f t="shared" ref="P64" si="12">(O64/$O$66)</f>
        <v>5.6969292840701327E-3</v>
      </c>
      <c r="Q64" s="20">
        <f t="shared" si="10"/>
        <v>1.3214936151721417E-2</v>
      </c>
      <c r="R64" s="20">
        <f t="shared" si="2"/>
        <v>3.3520451734336244E-2</v>
      </c>
      <c r="S64" s="50">
        <f t="shared" si="3"/>
        <v>136.87174798612295</v>
      </c>
      <c r="T64" s="50">
        <f t="shared" si="4"/>
        <v>4.5880028221630687</v>
      </c>
      <c r="U64" s="1">
        <v>136.8717</v>
      </c>
      <c r="V64" s="1">
        <v>138.43969999999999</v>
      </c>
      <c r="W64" s="56">
        <v>273</v>
      </c>
      <c r="X64" s="1">
        <v>2938894.67</v>
      </c>
    </row>
    <row r="65" spans="1:26" ht="15.75" x14ac:dyDescent="0.3">
      <c r="A65" s="66">
        <v>55</v>
      </c>
      <c r="B65" s="1" t="s">
        <v>107</v>
      </c>
      <c r="C65" s="38" t="s">
        <v>109</v>
      </c>
      <c r="D65" s="1"/>
      <c r="E65" s="1"/>
      <c r="F65" s="1">
        <v>100599180.25</v>
      </c>
      <c r="G65" s="1">
        <v>245490169</v>
      </c>
      <c r="H65" s="1"/>
      <c r="I65" s="1"/>
      <c r="J65" s="1">
        <v>346089349.25</v>
      </c>
      <c r="K65" s="1">
        <v>3887423.41</v>
      </c>
      <c r="L65" s="60">
        <v>15786263.34</v>
      </c>
      <c r="M65" s="1">
        <v>347991723.94199997</v>
      </c>
      <c r="N65" s="1">
        <v>3887423.41</v>
      </c>
      <c r="O65" s="3">
        <v>344104300.52999997</v>
      </c>
      <c r="P65" s="15">
        <f>(O65/$O$66)</f>
        <v>4.8734116153248278E-3</v>
      </c>
      <c r="Q65" s="20">
        <f t="shared" si="10"/>
        <v>1.1297224138182731E-2</v>
      </c>
      <c r="R65" s="20">
        <f t="shared" si="2"/>
        <v>4.5876390721317675E-2</v>
      </c>
      <c r="S65" s="50">
        <f t="shared" si="3"/>
        <v>1.17910226799003</v>
      </c>
      <c r="T65" s="50">
        <f t="shared" si="4"/>
        <v>5.4092956346702442E-2</v>
      </c>
      <c r="U65" s="1">
        <v>1.1796</v>
      </c>
      <c r="V65" s="1">
        <v>1.1796</v>
      </c>
      <c r="W65" s="56">
        <v>39</v>
      </c>
      <c r="X65" s="1">
        <v>291835839.75</v>
      </c>
    </row>
    <row r="66" spans="1:26" ht="15.75" x14ac:dyDescent="0.3">
      <c r="A66" s="67"/>
      <c r="B66" s="7"/>
      <c r="C66" s="8" t="s">
        <v>65</v>
      </c>
      <c r="D66" s="1"/>
      <c r="E66" s="1"/>
      <c r="F66" s="1"/>
      <c r="G66" s="1"/>
      <c r="H66" s="1"/>
      <c r="I66" s="1"/>
      <c r="J66" s="1"/>
      <c r="K66" s="1"/>
      <c r="L66" s="60"/>
      <c r="M66" s="1"/>
      <c r="N66" s="1"/>
      <c r="O66" s="13">
        <f>SUM(O49:O65)</f>
        <v>70608503383.530502</v>
      </c>
      <c r="P66" s="54">
        <f>(O66/$O$102)</f>
        <v>9.624547234159106E-2</v>
      </c>
      <c r="Q66" s="20">
        <f t="shared" si="10"/>
        <v>0</v>
      </c>
      <c r="R66" s="20">
        <f t="shared" si="2"/>
        <v>0</v>
      </c>
      <c r="S66" s="50" t="e">
        <f t="shared" si="3"/>
        <v>#DIV/0!</v>
      </c>
      <c r="T66" s="50" t="e">
        <f t="shared" si="4"/>
        <v>#DIV/0!</v>
      </c>
      <c r="U66" s="1"/>
      <c r="V66" s="1"/>
      <c r="W66" s="14">
        <f>SUM(W49:W65)</f>
        <v>21646</v>
      </c>
      <c r="X66" s="1"/>
    </row>
    <row r="67" spans="1:26" ht="15.75" x14ac:dyDescent="0.3">
      <c r="A67" s="67"/>
      <c r="B67" s="9"/>
      <c r="C67" s="76" t="s">
        <v>33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"/>
      <c r="P67" s="15"/>
      <c r="Q67" s="20"/>
      <c r="R67" s="20" t="e">
        <f t="shared" si="2"/>
        <v>#DIV/0!</v>
      </c>
      <c r="S67" s="50" t="e">
        <f t="shared" si="3"/>
        <v>#DIV/0!</v>
      </c>
      <c r="T67" s="50" t="e">
        <f t="shared" si="4"/>
        <v>#DIV/0!</v>
      </c>
      <c r="U67" s="2"/>
      <c r="V67" s="2"/>
      <c r="W67" s="2"/>
      <c r="X67" s="2"/>
    </row>
    <row r="68" spans="1:26" ht="15.75" x14ac:dyDescent="0.3">
      <c r="A68" s="66">
        <v>56</v>
      </c>
      <c r="B68" s="6" t="s">
        <v>31</v>
      </c>
      <c r="C68" s="33" t="s">
        <v>34</v>
      </c>
      <c r="D68" s="1"/>
      <c r="E68" s="1"/>
      <c r="F68" s="1">
        <v>109151506.48</v>
      </c>
      <c r="G68" s="1">
        <v>493792791.98000002</v>
      </c>
      <c r="H68" s="1">
        <v>1862390000</v>
      </c>
      <c r="I68" s="1">
        <v>1380651.32</v>
      </c>
      <c r="J68" s="1">
        <v>2446773532.8200002</v>
      </c>
      <c r="K68" s="1">
        <v>5129120.7300000004</v>
      </c>
      <c r="L68" s="60">
        <v>14358600.65</v>
      </c>
      <c r="M68" s="1">
        <v>2472755953</v>
      </c>
      <c r="N68" s="1">
        <v>62030873</v>
      </c>
      <c r="O68" s="3">
        <v>2410725080</v>
      </c>
      <c r="P68" s="15">
        <f>(O68/$O$71)</f>
        <v>5.3191058976812679E-2</v>
      </c>
      <c r="Q68" s="20">
        <f>(K68/O68)</f>
        <v>2.127625739057728E-3</v>
      </c>
      <c r="R68" s="20">
        <f t="shared" si="2"/>
        <v>5.9561336002693435E-3</v>
      </c>
      <c r="S68" s="50" t="e">
        <f t="shared" si="3"/>
        <v>#DIV/0!</v>
      </c>
      <c r="T68" s="50" t="e">
        <f t="shared" si="4"/>
        <v>#DIV/0!</v>
      </c>
      <c r="U68" s="1"/>
      <c r="V68" s="1"/>
      <c r="W68" s="56">
        <v>2595</v>
      </c>
      <c r="X68" s="1"/>
    </row>
    <row r="69" spans="1:26" ht="15.75" x14ac:dyDescent="0.3">
      <c r="A69" s="66">
        <v>57</v>
      </c>
      <c r="B69" s="6" t="s">
        <v>31</v>
      </c>
      <c r="C69" s="33" t="s">
        <v>35</v>
      </c>
      <c r="D69" s="1"/>
      <c r="E69" s="1"/>
      <c r="F69" s="1">
        <v>896462595.21000004</v>
      </c>
      <c r="G69" s="1">
        <v>500000000</v>
      </c>
      <c r="H69" s="1">
        <v>9291494155.7399998</v>
      </c>
      <c r="I69" s="1">
        <v>77688028.450000003</v>
      </c>
      <c r="J69" s="1">
        <v>10765644779.4</v>
      </c>
      <c r="K69" s="1">
        <v>12675417.09</v>
      </c>
      <c r="L69" s="60">
        <v>18627038.57</v>
      </c>
      <c r="M69" s="1">
        <v>11060038775.360001</v>
      </c>
      <c r="N69" s="1">
        <v>1219770636.73</v>
      </c>
      <c r="O69" s="3">
        <v>9840268139</v>
      </c>
      <c r="P69" s="15">
        <f>(O69/$O$71)</f>
        <v>0.21711902666611813</v>
      </c>
      <c r="Q69" s="20">
        <f>(K69/O69)</f>
        <v>1.2881170422341882E-3</v>
      </c>
      <c r="R69" s="20">
        <f t="shared" si="2"/>
        <v>1.892940142166994E-3</v>
      </c>
      <c r="S69" s="50">
        <f t="shared" si="3"/>
        <v>52.306498731022572</v>
      </c>
      <c r="T69" s="50">
        <f t="shared" si="4"/>
        <v>9.9013071144159553E-2</v>
      </c>
      <c r="U69" s="1">
        <v>45.2</v>
      </c>
      <c r="V69" s="1">
        <v>45.2</v>
      </c>
      <c r="W69" s="56">
        <v>5226</v>
      </c>
      <c r="X69" s="1">
        <v>188127066</v>
      </c>
      <c r="Z69" s="34"/>
    </row>
    <row r="70" spans="1:26" ht="15.75" x14ac:dyDescent="0.3">
      <c r="A70" s="69">
        <v>58</v>
      </c>
      <c r="B70" s="4" t="s">
        <v>25</v>
      </c>
      <c r="C70" s="33" t="s">
        <v>36</v>
      </c>
      <c r="D70" s="1"/>
      <c r="E70" s="1"/>
      <c r="F70" s="1">
        <v>4340563936.9399996</v>
      </c>
      <c r="G70" s="1">
        <v>802044000</v>
      </c>
      <c r="H70" s="1">
        <v>29289131890</v>
      </c>
      <c r="I70" s="1"/>
      <c r="J70" s="1">
        <v>34431739826.940002</v>
      </c>
      <c r="K70" s="1">
        <v>10088898.619999999</v>
      </c>
      <c r="L70" s="60">
        <v>190388022.25</v>
      </c>
      <c r="M70" s="1">
        <v>34466987641.089996</v>
      </c>
      <c r="N70" s="1">
        <v>1395982645.1099999</v>
      </c>
      <c r="O70" s="3">
        <v>33071004995.98</v>
      </c>
      <c r="P70" s="15">
        <f>(O70/$O$71)</f>
        <v>0.72968991435706931</v>
      </c>
      <c r="Q70" s="20">
        <f>(K70/O70)</f>
        <v>3.050677964345617E-4</v>
      </c>
      <c r="R70" s="20">
        <f t="shared" ref="R70:R102" si="13">L70/O70</f>
        <v>5.7569469773640965E-3</v>
      </c>
      <c r="S70" s="50">
        <f t="shared" ref="S70:S102" si="14">O70/X70</f>
        <v>12.394177198360211</v>
      </c>
      <c r="T70" s="50">
        <f t="shared" ref="T70:T102" si="15">L70/X70</f>
        <v>7.1352620959014817E-2</v>
      </c>
      <c r="U70" s="1">
        <v>12.39</v>
      </c>
      <c r="V70" s="1">
        <v>12.39</v>
      </c>
      <c r="W70" s="56">
        <v>894</v>
      </c>
      <c r="X70" s="1">
        <v>2668269500</v>
      </c>
    </row>
    <row r="71" spans="1:26" ht="15.75" x14ac:dyDescent="0.3">
      <c r="A71" s="67"/>
      <c r="B71" s="10"/>
      <c r="C71" s="8" t="s">
        <v>65</v>
      </c>
      <c r="D71" s="1"/>
      <c r="E71" s="1"/>
      <c r="F71" s="1"/>
      <c r="G71" s="1"/>
      <c r="H71" s="1"/>
      <c r="I71" s="1"/>
      <c r="J71" s="1"/>
      <c r="K71" s="1"/>
      <c r="L71" s="60"/>
      <c r="M71" s="1"/>
      <c r="N71" s="1"/>
      <c r="O71" s="13">
        <f>SUM(O68:O70)</f>
        <v>45321998214.979996</v>
      </c>
      <c r="P71" s="54">
        <f>(O71/$O$102)</f>
        <v>6.1777787612517863E-2</v>
      </c>
      <c r="Q71" s="20">
        <f>(K71/O71)</f>
        <v>0</v>
      </c>
      <c r="R71" s="20">
        <f t="shared" si="13"/>
        <v>0</v>
      </c>
      <c r="S71" s="50" t="e">
        <f t="shared" si="14"/>
        <v>#DIV/0!</v>
      </c>
      <c r="T71" s="50" t="e">
        <f t="shared" si="15"/>
        <v>#DIV/0!</v>
      </c>
      <c r="U71" s="1"/>
      <c r="V71" s="1"/>
      <c r="W71" s="14">
        <f>SUM(W68:W70)</f>
        <v>8715</v>
      </c>
      <c r="X71" s="1"/>
    </row>
    <row r="72" spans="1:26" ht="15.75" x14ac:dyDescent="0.3">
      <c r="A72" s="67"/>
      <c r="B72" s="9"/>
      <c r="C72" s="76" t="s">
        <v>37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3"/>
      <c r="P72" s="15"/>
      <c r="Q72" s="20"/>
      <c r="R72" s="20" t="e">
        <f t="shared" si="13"/>
        <v>#DIV/0!</v>
      </c>
      <c r="S72" s="20" t="e">
        <f t="shared" si="14"/>
        <v>#DIV/0!</v>
      </c>
      <c r="T72" s="20" t="e">
        <f t="shared" si="15"/>
        <v>#DIV/0!</v>
      </c>
      <c r="U72" s="2"/>
      <c r="V72" s="2"/>
      <c r="W72" s="2"/>
      <c r="X72" s="2"/>
    </row>
    <row r="73" spans="1:26" ht="15.75" x14ac:dyDescent="0.3">
      <c r="A73" s="66">
        <v>59</v>
      </c>
      <c r="B73" s="6" t="s">
        <v>1</v>
      </c>
      <c r="C73" s="45" t="s">
        <v>10</v>
      </c>
      <c r="D73" s="1">
        <v>335208497.25</v>
      </c>
      <c r="E73" s="1"/>
      <c r="F73" s="1">
        <v>603781780.61000001</v>
      </c>
      <c r="G73" s="1">
        <v>110012588.23999999</v>
      </c>
      <c r="H73" s="1"/>
      <c r="I73" s="1"/>
      <c r="J73" s="1">
        <v>1051006843.61</v>
      </c>
      <c r="K73" s="1">
        <v>2517861.37</v>
      </c>
      <c r="L73" s="60">
        <v>-11904487.98</v>
      </c>
      <c r="M73" s="1">
        <v>1077432767.5899999</v>
      </c>
      <c r="N73" s="1">
        <v>2323139.09</v>
      </c>
      <c r="O73" s="3">
        <v>1075109628.5</v>
      </c>
      <c r="P73" s="15">
        <f>(O73/$O$94)</f>
        <v>4.4055948994656077E-2</v>
      </c>
      <c r="Q73" s="20">
        <f>(K73/O73)</f>
        <v>2.3419577904003489E-3</v>
      </c>
      <c r="R73" s="20">
        <f t="shared" si="13"/>
        <v>-1.1072813101496654E-2</v>
      </c>
      <c r="S73" s="50">
        <f t="shared" si="14"/>
        <v>2373.5793914573146</v>
      </c>
      <c r="T73" s="50">
        <f t="shared" si="15"/>
        <v>-26.282200983171009</v>
      </c>
      <c r="U73" s="1">
        <v>2365.9899999999998</v>
      </c>
      <c r="V73" s="1">
        <v>2378.94</v>
      </c>
      <c r="W73" s="56">
        <v>809</v>
      </c>
      <c r="X73" s="1">
        <v>452948.67</v>
      </c>
    </row>
    <row r="74" spans="1:26" ht="15.75" x14ac:dyDescent="0.3">
      <c r="A74" s="66">
        <v>60</v>
      </c>
      <c r="B74" s="6" t="s">
        <v>6</v>
      </c>
      <c r="C74" s="45" t="s">
        <v>38</v>
      </c>
      <c r="D74" s="1">
        <v>29198233.850000001</v>
      </c>
      <c r="E74" s="1"/>
      <c r="F74" s="1">
        <v>82613427.609999999</v>
      </c>
      <c r="G74" s="6">
        <v>28457270.129999999</v>
      </c>
      <c r="H74" s="1"/>
      <c r="I74" s="1"/>
      <c r="J74" s="1">
        <v>142237767.69999999</v>
      </c>
      <c r="K74" s="1">
        <v>270932.46000000002</v>
      </c>
      <c r="L74" s="60">
        <v>1806177.31</v>
      </c>
      <c r="M74" s="6">
        <v>142237767.69999999</v>
      </c>
      <c r="N74" s="1">
        <v>1648526.58</v>
      </c>
      <c r="O74" s="3">
        <v>140589241.12</v>
      </c>
      <c r="P74" s="15">
        <f>(O74/$O$94)</f>
        <v>5.7610798673822178E-3</v>
      </c>
      <c r="Q74" s="20">
        <f>(K74/O74)</f>
        <v>1.9271208653067948E-3</v>
      </c>
      <c r="R74" s="20">
        <f t="shared" si="13"/>
        <v>1.2847194391342768E-2</v>
      </c>
      <c r="S74" s="50">
        <f t="shared" si="14"/>
        <v>106.11205499530912</v>
      </c>
      <c r="T74" s="50">
        <f t="shared" si="15"/>
        <v>1.3632421977895908</v>
      </c>
      <c r="U74" s="1">
        <v>105.81</v>
      </c>
      <c r="V74" s="1">
        <v>106.33</v>
      </c>
      <c r="W74" s="56">
        <v>730</v>
      </c>
      <c r="X74" s="1">
        <v>1324913</v>
      </c>
    </row>
    <row r="75" spans="1:26" ht="15.75" x14ac:dyDescent="0.3">
      <c r="A75" s="66">
        <v>61</v>
      </c>
      <c r="B75" s="6" t="s">
        <v>8</v>
      </c>
      <c r="C75" s="45" t="s">
        <v>124</v>
      </c>
      <c r="D75" s="1">
        <v>274824520.39999998</v>
      </c>
      <c r="E75" s="1"/>
      <c r="F75" s="1">
        <v>1255905</v>
      </c>
      <c r="G75" s="1">
        <v>214466988</v>
      </c>
      <c r="H75" s="1"/>
      <c r="I75" s="1"/>
      <c r="J75" s="1">
        <v>490547414</v>
      </c>
      <c r="K75" s="1">
        <v>1500033</v>
      </c>
      <c r="L75" s="60">
        <v>-5083510</v>
      </c>
      <c r="M75" s="1">
        <v>815356846</v>
      </c>
      <c r="N75" s="1">
        <v>48135816</v>
      </c>
      <c r="O75" s="3">
        <v>767221030.38999999</v>
      </c>
      <c r="P75" s="15">
        <f>(O75/$O$94)</f>
        <v>3.1439259482447579E-2</v>
      </c>
      <c r="Q75" s="20">
        <f>(K75/O75)</f>
        <v>1.9551510458954589E-3</v>
      </c>
      <c r="R75" s="20">
        <f t="shared" si="13"/>
        <v>-6.6258741596485031E-3</v>
      </c>
      <c r="S75" s="50">
        <f t="shared" si="14"/>
        <v>1.1492040651973467</v>
      </c>
      <c r="T75" s="50">
        <f t="shared" si="15"/>
        <v>-7.6144815197541141E-3</v>
      </c>
      <c r="U75" s="1">
        <v>1.1791</v>
      </c>
      <c r="V75" s="1">
        <v>1.1920999999999999</v>
      </c>
      <c r="W75" s="56">
        <v>2253</v>
      </c>
      <c r="X75" s="1">
        <v>667610787</v>
      </c>
    </row>
    <row r="76" spans="1:26" ht="15.75" x14ac:dyDescent="0.3">
      <c r="A76" s="66">
        <v>62</v>
      </c>
      <c r="B76" s="30" t="s">
        <v>67</v>
      </c>
      <c r="C76" s="33" t="s">
        <v>39</v>
      </c>
      <c r="D76" s="1">
        <v>2092422889.54</v>
      </c>
      <c r="E76" s="1"/>
      <c r="F76" s="1">
        <v>775430737.82000005</v>
      </c>
      <c r="G76" s="1">
        <v>584518801.05999994</v>
      </c>
      <c r="H76" s="1">
        <v>52000000</v>
      </c>
      <c r="I76" s="1"/>
      <c r="J76" s="1">
        <v>3504372428.4200001</v>
      </c>
      <c r="K76" s="1">
        <v>10086024.220000001</v>
      </c>
      <c r="L76" s="60">
        <v>-105438700.95999999</v>
      </c>
      <c r="M76" s="1">
        <v>3853288843</v>
      </c>
      <c r="N76" s="1">
        <v>30061155</v>
      </c>
      <c r="O76" s="3">
        <v>3823227689</v>
      </c>
      <c r="P76" s="15">
        <f>(O76/$O$94)</f>
        <v>0.1566686034581829</v>
      </c>
      <c r="Q76" s="20">
        <f>(K76/O76)</f>
        <v>2.6380914348938743E-3</v>
      </c>
      <c r="R76" s="20">
        <f t="shared" si="13"/>
        <v>-2.7578451909459373E-2</v>
      </c>
      <c r="S76" s="50">
        <f t="shared" si="14"/>
        <v>356.42792380746391</v>
      </c>
      <c r="T76" s="50">
        <f t="shared" si="15"/>
        <v>-9.8297303559125933</v>
      </c>
      <c r="U76" s="1">
        <v>353</v>
      </c>
      <c r="V76" s="1">
        <v>363</v>
      </c>
      <c r="W76" s="56">
        <v>35200</v>
      </c>
      <c r="X76" s="1">
        <v>10726510</v>
      </c>
    </row>
    <row r="77" spans="1:26" ht="15.75" x14ac:dyDescent="0.3">
      <c r="A77" s="66">
        <v>63</v>
      </c>
      <c r="B77" s="6" t="s">
        <v>29</v>
      </c>
      <c r="C77" s="45" t="s">
        <v>40</v>
      </c>
      <c r="D77" s="1">
        <v>1373506093.72</v>
      </c>
      <c r="E77" s="1"/>
      <c r="F77" s="1">
        <v>991663802</v>
      </c>
      <c r="G77" s="1">
        <v>72762602.739999995</v>
      </c>
      <c r="H77" s="1"/>
      <c r="I77" s="1"/>
      <c r="J77" s="1">
        <v>2437932498.46</v>
      </c>
      <c r="K77" s="1">
        <v>7346188.75</v>
      </c>
      <c r="L77" s="60">
        <v>-85692437.319999993</v>
      </c>
      <c r="M77" s="1">
        <v>2403902064.8299999</v>
      </c>
      <c r="N77" s="77">
        <v>29974314.210000001</v>
      </c>
      <c r="O77" s="3">
        <v>2373927750.6199999</v>
      </c>
      <c r="P77" s="15">
        <f>(O77/$O$94)</f>
        <v>9.7279046830072505E-2</v>
      </c>
      <c r="Q77" s="20">
        <f>(K77/O77)</f>
        <v>3.0945292029554783E-3</v>
      </c>
      <c r="R77" s="20">
        <f t="shared" si="13"/>
        <v>-3.6097323222081909E-2</v>
      </c>
      <c r="S77" s="50">
        <f t="shared" si="14"/>
        <v>10.634492802449309</v>
      </c>
      <c r="T77" s="50">
        <f t="shared" si="15"/>
        <v>-0.38387672399291634</v>
      </c>
      <c r="U77" s="1">
        <v>10.6435</v>
      </c>
      <c r="V77" s="1">
        <v>10.8057</v>
      </c>
      <c r="W77" s="56">
        <v>6786</v>
      </c>
      <c r="X77" s="1">
        <v>223229052.36000001</v>
      </c>
    </row>
    <row r="78" spans="1:26" ht="15.75" x14ac:dyDescent="0.3">
      <c r="A78" s="66">
        <v>64</v>
      </c>
      <c r="B78" s="79" t="s">
        <v>132</v>
      </c>
      <c r="C78" s="48" t="s">
        <v>133</v>
      </c>
      <c r="D78" s="1"/>
      <c r="E78" s="1"/>
      <c r="F78" s="1"/>
      <c r="G78" s="1"/>
      <c r="H78" s="1"/>
      <c r="I78" s="1"/>
      <c r="J78" s="1"/>
      <c r="K78" s="1"/>
      <c r="L78" s="60"/>
      <c r="M78" s="1"/>
      <c r="N78" s="1"/>
      <c r="O78" s="3"/>
      <c r="P78" s="15"/>
      <c r="Q78" s="20"/>
      <c r="R78" s="20" t="e">
        <f t="shared" si="13"/>
        <v>#DIV/0!</v>
      </c>
      <c r="S78" s="50" t="e">
        <f t="shared" si="14"/>
        <v>#DIV/0!</v>
      </c>
      <c r="T78" s="50" t="e">
        <f t="shared" si="15"/>
        <v>#DIV/0!</v>
      </c>
      <c r="U78" s="1"/>
      <c r="V78" s="1"/>
      <c r="W78" s="56"/>
      <c r="X78" s="1"/>
    </row>
    <row r="79" spans="1:26" ht="15.75" x14ac:dyDescent="0.3">
      <c r="A79" s="66">
        <v>65</v>
      </c>
      <c r="B79" s="6" t="s">
        <v>17</v>
      </c>
      <c r="C79" s="45" t="s">
        <v>111</v>
      </c>
      <c r="D79" s="1">
        <v>8941852.9000000004</v>
      </c>
      <c r="E79" s="1"/>
      <c r="F79" s="1">
        <v>79083234.430000007</v>
      </c>
      <c r="G79" s="1"/>
      <c r="H79" s="1"/>
      <c r="I79" s="1"/>
      <c r="J79" s="1">
        <v>100660261.04000001</v>
      </c>
      <c r="K79" s="1">
        <v>129737.67</v>
      </c>
      <c r="L79" s="60">
        <v>800572.3</v>
      </c>
      <c r="M79" s="1">
        <v>100660261.04000001</v>
      </c>
      <c r="N79" s="1">
        <v>1713784.31</v>
      </c>
      <c r="O79" s="3">
        <v>99946476.730000004</v>
      </c>
      <c r="P79" s="15">
        <f t="shared" ref="P79:P85" si="16">(O79/$O$94)</f>
        <v>4.0956166369339343E-3</v>
      </c>
      <c r="Q79" s="20">
        <f t="shared" ref="Q79:Q94" si="17">(K79/O79)</f>
        <v>1.2980714702978404E-3</v>
      </c>
      <c r="R79" s="20">
        <f t="shared" si="13"/>
        <v>8.0100102193967557E-3</v>
      </c>
      <c r="S79" s="50">
        <f t="shared" si="14"/>
        <v>2.2988596094450928</v>
      </c>
      <c r="T79" s="50">
        <f t="shared" si="15"/>
        <v>1.8413888964613628E-2</v>
      </c>
      <c r="U79" s="1">
        <v>2.2896000000000001</v>
      </c>
      <c r="V79" s="1">
        <v>2.3083</v>
      </c>
      <c r="W79" s="56">
        <v>11809</v>
      </c>
      <c r="X79" s="1">
        <v>43476546.509999998</v>
      </c>
    </row>
    <row r="80" spans="1:26" ht="15.75" x14ac:dyDescent="0.3">
      <c r="A80" s="66">
        <v>66</v>
      </c>
      <c r="B80" s="6" t="s">
        <v>41</v>
      </c>
      <c r="C80" s="46" t="s">
        <v>42</v>
      </c>
      <c r="D80" s="1">
        <v>1177584716.4000001</v>
      </c>
      <c r="E80" s="1"/>
      <c r="F80" s="1">
        <v>1100839342.0899999</v>
      </c>
      <c r="G80" s="1">
        <v>541626643.13999999</v>
      </c>
      <c r="H80" s="1"/>
      <c r="I80" s="1"/>
      <c r="J80" s="1">
        <v>2824803015.5700002</v>
      </c>
      <c r="K80" s="1">
        <v>4915249.5999999996</v>
      </c>
      <c r="L80" s="60">
        <v>57655547.5</v>
      </c>
      <c r="M80" s="1">
        <v>2847622311.7600002</v>
      </c>
      <c r="N80" s="1">
        <v>22819296.190000001</v>
      </c>
      <c r="O80" s="3">
        <v>2824803015.5700002</v>
      </c>
      <c r="P80" s="15">
        <f t="shared" si="16"/>
        <v>0.11575505815861328</v>
      </c>
      <c r="Q80" s="20">
        <f t="shared" si="17"/>
        <v>1.7400326935746281E-3</v>
      </c>
      <c r="R80" s="20">
        <f t="shared" si="13"/>
        <v>2.0410466564291043E-2</v>
      </c>
      <c r="S80" s="50">
        <f t="shared" si="14"/>
        <v>144.60795434892293</v>
      </c>
      <c r="T80" s="50">
        <f t="shared" si="15"/>
        <v>2.9515158171692173</v>
      </c>
      <c r="U80" s="1">
        <v>144.02000000000001</v>
      </c>
      <c r="V80" s="1">
        <v>145.01</v>
      </c>
      <c r="W80" s="56">
        <v>5548</v>
      </c>
      <c r="X80" s="1">
        <v>19534216</v>
      </c>
    </row>
    <row r="81" spans="1:26" ht="15.75" x14ac:dyDescent="0.3">
      <c r="A81" s="66">
        <v>67</v>
      </c>
      <c r="B81" s="6" t="s">
        <v>70</v>
      </c>
      <c r="C81" s="45" t="s">
        <v>43</v>
      </c>
      <c r="D81" s="1">
        <v>209707334.05000001</v>
      </c>
      <c r="E81" s="1"/>
      <c r="F81" s="1">
        <v>124573950.56999999</v>
      </c>
      <c r="G81" s="1"/>
      <c r="H81" s="1"/>
      <c r="I81" s="1"/>
      <c r="J81" s="1">
        <v>334281284.62</v>
      </c>
      <c r="K81" s="1">
        <v>604789.57999999996</v>
      </c>
      <c r="L81" s="60">
        <v>5590959.21</v>
      </c>
      <c r="M81" s="1">
        <v>343469959.25</v>
      </c>
      <c r="N81" s="1">
        <v>3184300.31</v>
      </c>
      <c r="O81" s="3">
        <v>340285658.94999999</v>
      </c>
      <c r="P81" s="15">
        <f t="shared" si="16"/>
        <v>1.3944259484709967E-2</v>
      </c>
      <c r="Q81" s="20">
        <f t="shared" si="17"/>
        <v>1.7772996425008466E-3</v>
      </c>
      <c r="R81" s="20">
        <f t="shared" si="13"/>
        <v>1.6430193465254171E-2</v>
      </c>
      <c r="S81" s="50">
        <f t="shared" si="14"/>
        <v>153.8071872883466</v>
      </c>
      <c r="T81" s="50">
        <f t="shared" si="15"/>
        <v>2.5270818434941171</v>
      </c>
      <c r="U81" s="1">
        <v>153.81</v>
      </c>
      <c r="V81" s="1">
        <v>155.25</v>
      </c>
      <c r="W81" s="56">
        <v>1796</v>
      </c>
      <c r="X81" s="1">
        <v>2212417.15</v>
      </c>
    </row>
    <row r="82" spans="1:26" ht="15.75" x14ac:dyDescent="0.3">
      <c r="A82" s="66">
        <v>68</v>
      </c>
      <c r="B82" s="6" t="s">
        <v>118</v>
      </c>
      <c r="C82" s="47" t="s">
        <v>119</v>
      </c>
      <c r="D82" s="1">
        <v>2375888632.1500001</v>
      </c>
      <c r="E82" s="1">
        <v>218173894.62</v>
      </c>
      <c r="F82" s="1">
        <v>1399210512.5599999</v>
      </c>
      <c r="G82" s="1">
        <v>218173894.62</v>
      </c>
      <c r="H82" s="1"/>
      <c r="I82" s="1"/>
      <c r="J82" s="1">
        <v>4968384206.6800003</v>
      </c>
      <c r="K82" s="1">
        <v>5153541.3899999997</v>
      </c>
      <c r="L82" s="60">
        <v>24214705.18</v>
      </c>
      <c r="M82" s="1">
        <v>5028006433.1300001</v>
      </c>
      <c r="N82" s="1">
        <v>20584592.859999999</v>
      </c>
      <c r="O82" s="3">
        <v>5007421840.2700005</v>
      </c>
      <c r="P82" s="15">
        <f t="shared" si="16"/>
        <v>0.20519462884678466</v>
      </c>
      <c r="Q82" s="20">
        <f t="shared" si="17"/>
        <v>1.0291805952026842E-3</v>
      </c>
      <c r="R82" s="20">
        <f t="shared" si="13"/>
        <v>4.8357629839099678E-3</v>
      </c>
      <c r="S82" s="50">
        <f t="shared" si="14"/>
        <v>156.01007030018522</v>
      </c>
      <c r="T82" s="50">
        <f t="shared" si="15"/>
        <v>0.75442772307482753</v>
      </c>
      <c r="U82" s="1">
        <v>156.01</v>
      </c>
      <c r="V82" s="1"/>
      <c r="W82" s="56">
        <v>25</v>
      </c>
      <c r="X82" s="1">
        <v>32096786</v>
      </c>
    </row>
    <row r="83" spans="1:26" ht="15.75" x14ac:dyDescent="0.3">
      <c r="A83" s="66">
        <v>69</v>
      </c>
      <c r="B83" s="4" t="s">
        <v>44</v>
      </c>
      <c r="C83" s="45" t="s">
        <v>45</v>
      </c>
      <c r="D83" s="1">
        <v>348746304.23000002</v>
      </c>
      <c r="E83" s="1">
        <v>244952.25</v>
      </c>
      <c r="F83" s="1">
        <v>812290420.51999998</v>
      </c>
      <c r="G83" s="1">
        <v>488051427.88999999</v>
      </c>
      <c r="H83" s="1">
        <v>71656500.219999999</v>
      </c>
      <c r="I83" s="1"/>
      <c r="J83" s="1">
        <v>1738049834.71</v>
      </c>
      <c r="K83" s="1">
        <v>7231664.0999999996</v>
      </c>
      <c r="L83" s="60">
        <v>-3105518.62</v>
      </c>
      <c r="M83" s="1">
        <v>1738049834.71</v>
      </c>
      <c r="N83" s="1">
        <v>150534590.34</v>
      </c>
      <c r="O83" s="3">
        <v>1587515244.3699999</v>
      </c>
      <c r="P83" s="15">
        <f t="shared" si="16"/>
        <v>6.5053357146269572E-2</v>
      </c>
      <c r="Q83" s="20">
        <f t="shared" si="17"/>
        <v>4.5553352168721138E-3</v>
      </c>
      <c r="R83" s="20">
        <f t="shared" si="13"/>
        <v>-1.9562134165410265E-3</v>
      </c>
      <c r="S83" s="50">
        <f t="shared" si="14"/>
        <v>0.89324922411421825</v>
      </c>
      <c r="T83" s="50">
        <f t="shared" si="15"/>
        <v>-1.747386116527096E-3</v>
      </c>
      <c r="U83" s="1">
        <v>0.88890000000000002</v>
      </c>
      <c r="V83" s="1">
        <v>0.89690000000000003</v>
      </c>
      <c r="W83" s="56">
        <v>10449</v>
      </c>
      <c r="X83" s="1">
        <v>1777236633.98</v>
      </c>
    </row>
    <row r="84" spans="1:26" ht="15.75" x14ac:dyDescent="0.3">
      <c r="A84" s="66">
        <v>70</v>
      </c>
      <c r="B84" s="6" t="s">
        <v>25</v>
      </c>
      <c r="C84" s="45" t="s">
        <v>46</v>
      </c>
      <c r="D84" s="1">
        <v>646077244.60000002</v>
      </c>
      <c r="E84" s="1"/>
      <c r="F84" s="1">
        <v>1223164537.49</v>
      </c>
      <c r="G84" s="1">
        <v>39849159.100000001</v>
      </c>
      <c r="H84" s="1"/>
      <c r="I84" s="1"/>
      <c r="J84" s="1">
        <v>1909090941.1900001</v>
      </c>
      <c r="K84" s="1">
        <v>4698077.9000000004</v>
      </c>
      <c r="L84" s="60">
        <v>30662201.68</v>
      </c>
      <c r="M84" s="1">
        <v>1967158838.1099999</v>
      </c>
      <c r="N84" s="1">
        <v>32110484.620000001</v>
      </c>
      <c r="O84" s="3">
        <v>1935048353.49</v>
      </c>
      <c r="P84" s="15">
        <f t="shared" si="16"/>
        <v>7.9294603362905947E-2</v>
      </c>
      <c r="Q84" s="20">
        <f t="shared" si="17"/>
        <v>2.4278865649670594E-3</v>
      </c>
      <c r="R84" s="20">
        <f t="shared" si="13"/>
        <v>1.5845703092999458E-2</v>
      </c>
      <c r="S84" s="50">
        <f t="shared" si="14"/>
        <v>2982.6996360537655</v>
      </c>
      <c r="T84" s="50">
        <f t="shared" si="15"/>
        <v>47.262972848505505</v>
      </c>
      <c r="U84" s="1">
        <v>2992.27</v>
      </c>
      <c r="V84" s="1">
        <v>3024.14</v>
      </c>
      <c r="W84" s="56">
        <v>850</v>
      </c>
      <c r="X84" s="1">
        <v>648757.36399999994</v>
      </c>
    </row>
    <row r="85" spans="1:26" ht="15.75" x14ac:dyDescent="0.3">
      <c r="A85" s="66">
        <v>71</v>
      </c>
      <c r="B85" s="1" t="s">
        <v>47</v>
      </c>
      <c r="C85" s="45" t="s">
        <v>48</v>
      </c>
      <c r="D85" s="27">
        <v>32182710.350000001</v>
      </c>
      <c r="E85" s="1"/>
      <c r="F85" s="27">
        <v>52442844.600000001</v>
      </c>
      <c r="G85" s="27">
        <v>29847022.190000001</v>
      </c>
      <c r="H85" s="1"/>
      <c r="I85" s="1"/>
      <c r="J85" s="27">
        <v>114472577.14</v>
      </c>
      <c r="K85" s="27">
        <v>574860.66</v>
      </c>
      <c r="L85" s="61">
        <v>-855264.98</v>
      </c>
      <c r="M85" s="27">
        <v>117705844.81999999</v>
      </c>
      <c r="N85" s="27">
        <v>5012868.6500000004</v>
      </c>
      <c r="O85" s="3">
        <v>112692976.17</v>
      </c>
      <c r="P85" s="15">
        <f t="shared" si="16"/>
        <v>4.6179439552861499E-3</v>
      </c>
      <c r="Q85" s="20">
        <f t="shared" si="17"/>
        <v>5.1011223550686E-3</v>
      </c>
      <c r="R85" s="20">
        <f t="shared" si="13"/>
        <v>-7.589337056018582E-3</v>
      </c>
      <c r="S85" s="50">
        <f t="shared" si="14"/>
        <v>103.94420068660946</v>
      </c>
      <c r="T85" s="50">
        <f t="shared" si="15"/>
        <v>-0.78886757402911722</v>
      </c>
      <c r="U85" s="30">
        <v>102.9</v>
      </c>
      <c r="V85" s="30">
        <v>104.98</v>
      </c>
      <c r="W85" s="56">
        <v>24</v>
      </c>
      <c r="X85" s="81">
        <v>1084168</v>
      </c>
    </row>
    <row r="86" spans="1:26" ht="15.75" x14ac:dyDescent="0.3">
      <c r="A86" s="66">
        <v>72</v>
      </c>
      <c r="B86" s="6" t="s">
        <v>8</v>
      </c>
      <c r="C86" s="45" t="s">
        <v>101</v>
      </c>
      <c r="D86" s="1">
        <v>102551750</v>
      </c>
      <c r="E86" s="1"/>
      <c r="F86" s="1"/>
      <c r="G86" s="1"/>
      <c r="H86" s="1"/>
      <c r="I86" s="1"/>
      <c r="J86" s="1">
        <v>102551750</v>
      </c>
      <c r="K86" s="1">
        <v>911873</v>
      </c>
      <c r="L86" s="60">
        <v>3174526</v>
      </c>
      <c r="M86" s="1">
        <v>543616663</v>
      </c>
      <c r="N86" s="1">
        <v>6664064.5800000001</v>
      </c>
      <c r="O86" s="3">
        <v>536952598</v>
      </c>
      <c r="P86" s="15">
        <f>(O86/$O$94)</f>
        <v>2.2003296820102911E-2</v>
      </c>
      <c r="Q86" s="20">
        <f t="shared" si="17"/>
        <v>1.6982374298894817E-3</v>
      </c>
      <c r="R86" s="20">
        <f t="shared" si="13"/>
        <v>5.9121159145597429E-3</v>
      </c>
      <c r="S86" s="50">
        <f t="shared" si="14"/>
        <v>1.0875691318040113</v>
      </c>
      <c r="T86" s="50">
        <f t="shared" si="15"/>
        <v>6.4298347723224184E-3</v>
      </c>
      <c r="U86" s="1">
        <v>1.1203000000000001</v>
      </c>
      <c r="V86" s="1">
        <v>1.1268</v>
      </c>
      <c r="W86" s="56">
        <v>111</v>
      </c>
      <c r="X86" s="1">
        <v>493718130</v>
      </c>
      <c r="Y86" s="24"/>
      <c r="Z86" s="23"/>
    </row>
    <row r="87" spans="1:26" ht="15.75" x14ac:dyDescent="0.3">
      <c r="A87" s="66">
        <v>73</v>
      </c>
      <c r="B87" s="1" t="s">
        <v>4</v>
      </c>
      <c r="C87" s="45" t="s">
        <v>49</v>
      </c>
      <c r="D87" s="27">
        <v>258512439.80000001</v>
      </c>
      <c r="E87" s="27"/>
      <c r="F87" s="27">
        <v>827831094.64999998</v>
      </c>
      <c r="G87" s="27"/>
      <c r="H87" s="1"/>
      <c r="I87" s="1"/>
      <c r="J87" s="27">
        <v>1086343534.45</v>
      </c>
      <c r="K87" s="27">
        <v>1762951.78</v>
      </c>
      <c r="L87" s="61">
        <v>8845042.9800000004</v>
      </c>
      <c r="M87" s="27">
        <v>1094033268.0799999</v>
      </c>
      <c r="N87" s="27">
        <v>28189602.219999999</v>
      </c>
      <c r="O87" s="3">
        <v>1065843665.86</v>
      </c>
      <c r="P87" s="15">
        <f t="shared" ref="P87:P93" si="18">(O87/$O$94)</f>
        <v>4.3676247458521777E-2</v>
      </c>
      <c r="Q87" s="20">
        <f t="shared" si="17"/>
        <v>1.6540434929333868E-3</v>
      </c>
      <c r="R87" s="20">
        <f t="shared" si="13"/>
        <v>8.2986307122847863E-3</v>
      </c>
      <c r="S87" s="50">
        <f t="shared" si="14"/>
        <v>1428.8406272002146</v>
      </c>
      <c r="T87" s="50">
        <f t="shared" si="15"/>
        <v>11.857420711843957</v>
      </c>
      <c r="U87" s="1"/>
      <c r="V87" s="1"/>
      <c r="W87" s="56">
        <v>812</v>
      </c>
      <c r="X87" s="6">
        <v>745950</v>
      </c>
    </row>
    <row r="88" spans="1:26" ht="15.75" x14ac:dyDescent="0.3">
      <c r="A88" s="66">
        <v>74</v>
      </c>
      <c r="B88" s="1" t="s">
        <v>107</v>
      </c>
      <c r="C88" s="45" t="s">
        <v>112</v>
      </c>
      <c r="D88" s="27">
        <v>31652264.550000001</v>
      </c>
      <c r="E88" s="27"/>
      <c r="F88" s="27">
        <v>59903916.4384</v>
      </c>
      <c r="G88" s="27"/>
      <c r="H88" s="1"/>
      <c r="I88" s="1"/>
      <c r="J88" s="27">
        <v>91556180.989999995</v>
      </c>
      <c r="K88" s="27">
        <v>1406444.32</v>
      </c>
      <c r="L88" s="61">
        <v>-419774.46</v>
      </c>
      <c r="M88" s="27">
        <v>92335608.370000005</v>
      </c>
      <c r="N88" s="27">
        <v>1406444.32</v>
      </c>
      <c r="O88" s="51">
        <v>90929164.049999997</v>
      </c>
      <c r="P88" s="15">
        <f t="shared" si="18"/>
        <v>3.726104303523606E-3</v>
      </c>
      <c r="Q88" s="20">
        <f t="shared" si="17"/>
        <v>1.5467472231754232E-2</v>
      </c>
      <c r="R88" s="20">
        <f t="shared" si="13"/>
        <v>-4.6164997158576653E-3</v>
      </c>
      <c r="S88" s="50">
        <f t="shared" si="14"/>
        <v>0.84751050674110573</v>
      </c>
      <c r="T88" s="50">
        <f t="shared" si="15"/>
        <v>-3.9125320135567007E-3</v>
      </c>
      <c r="U88" s="1">
        <v>0.83679999999999999</v>
      </c>
      <c r="V88" s="1">
        <v>0.84279999999999999</v>
      </c>
      <c r="W88" s="56">
        <v>71</v>
      </c>
      <c r="X88" s="6">
        <v>107289718.92</v>
      </c>
    </row>
    <row r="89" spans="1:26" ht="15.75" x14ac:dyDescent="0.3">
      <c r="A89" s="66">
        <v>75</v>
      </c>
      <c r="B89" s="1" t="s">
        <v>80</v>
      </c>
      <c r="C89" s="33" t="s">
        <v>115</v>
      </c>
      <c r="D89" s="27">
        <v>136766789.84999999</v>
      </c>
      <c r="E89" s="27"/>
      <c r="F89" s="27">
        <v>56927238.899999999</v>
      </c>
      <c r="G89" s="27">
        <v>107980953.41</v>
      </c>
      <c r="H89" s="1"/>
      <c r="I89" s="1"/>
      <c r="J89" s="27">
        <v>301674982.17000002</v>
      </c>
      <c r="K89" s="27">
        <v>933049.41</v>
      </c>
      <c r="L89" s="61">
        <v>2226825.02</v>
      </c>
      <c r="M89" s="27">
        <v>451285811.63999999</v>
      </c>
      <c r="N89" s="27">
        <v>4932470.03</v>
      </c>
      <c r="O89" s="3">
        <v>446353341.61000001</v>
      </c>
      <c r="P89" s="15">
        <f>(O89/$O$94)</f>
        <v>1.8290711505393669E-2</v>
      </c>
      <c r="Q89" s="20">
        <f t="shared" si="17"/>
        <v>2.0903829388494851E-3</v>
      </c>
      <c r="R89" s="20">
        <f t="shared" si="13"/>
        <v>4.9889287530991136E-3</v>
      </c>
      <c r="S89" s="50">
        <f t="shared" si="14"/>
        <v>100.42747824856329</v>
      </c>
      <c r="T89" s="50">
        <f t="shared" si="15"/>
        <v>0.5010255338354932</v>
      </c>
      <c r="U89" s="1">
        <v>100.43</v>
      </c>
      <c r="V89" s="1">
        <v>100.88</v>
      </c>
      <c r="W89" s="56">
        <v>274</v>
      </c>
      <c r="X89" s="6">
        <v>4444534</v>
      </c>
    </row>
    <row r="90" spans="1:26" ht="15.75" x14ac:dyDescent="0.3">
      <c r="A90" s="66">
        <v>76</v>
      </c>
      <c r="B90" s="1" t="s">
        <v>80</v>
      </c>
      <c r="C90" s="45" t="s">
        <v>116</v>
      </c>
      <c r="D90" s="27">
        <v>115344728.14</v>
      </c>
      <c r="E90" s="27"/>
      <c r="F90" s="27">
        <v>38712215.200000003</v>
      </c>
      <c r="G90" s="27">
        <v>75537549.870000005</v>
      </c>
      <c r="H90" s="1"/>
      <c r="I90" s="1"/>
      <c r="J90" s="27">
        <v>229594493.19999999</v>
      </c>
      <c r="K90" s="27">
        <v>762651.31</v>
      </c>
      <c r="L90" s="61">
        <v>-587609.15</v>
      </c>
      <c r="M90" s="27">
        <v>283398566.20999998</v>
      </c>
      <c r="N90" s="27">
        <v>3601195.31</v>
      </c>
      <c r="O90" s="3">
        <v>279797370.89999998</v>
      </c>
      <c r="P90" s="15">
        <f t="shared" si="18"/>
        <v>1.1465564417284231E-2</v>
      </c>
      <c r="Q90" s="20">
        <f t="shared" si="17"/>
        <v>2.7257272201909747E-3</v>
      </c>
      <c r="R90" s="20">
        <f t="shared" si="13"/>
        <v>-2.1001239150671377E-3</v>
      </c>
      <c r="S90" s="50">
        <f t="shared" si="14"/>
        <v>100.31322935268676</v>
      </c>
      <c r="T90" s="50">
        <f t="shared" si="15"/>
        <v>-0.21067021196119226</v>
      </c>
      <c r="U90" s="1">
        <v>100.31</v>
      </c>
      <c r="V90" s="1">
        <v>100.75</v>
      </c>
      <c r="W90" s="56">
        <v>103</v>
      </c>
      <c r="X90" s="6">
        <v>2789237</v>
      </c>
    </row>
    <row r="91" spans="1:26" ht="15.75" x14ac:dyDescent="0.3">
      <c r="A91" s="66">
        <v>77</v>
      </c>
      <c r="B91" s="1" t="s">
        <v>93</v>
      </c>
      <c r="C91" s="45" t="s">
        <v>120</v>
      </c>
      <c r="D91" s="27">
        <v>49656712.700000003</v>
      </c>
      <c r="E91" s="27"/>
      <c r="F91" s="27">
        <v>129486107.08</v>
      </c>
      <c r="G91" s="27"/>
      <c r="H91" s="1"/>
      <c r="I91" s="1"/>
      <c r="J91" s="27">
        <v>231506207.72</v>
      </c>
      <c r="K91" s="27">
        <v>326100.63</v>
      </c>
      <c r="L91" s="61">
        <v>2817743.83</v>
      </c>
      <c r="M91" s="27">
        <v>231506207.71000001</v>
      </c>
      <c r="N91" s="27">
        <v>1848794.81</v>
      </c>
      <c r="O91" s="3">
        <v>230945641.02000001</v>
      </c>
      <c r="P91" s="15">
        <f t="shared" si="18"/>
        <v>9.4637133847557883E-3</v>
      </c>
      <c r="Q91" s="20">
        <f t="shared" si="17"/>
        <v>1.4120233166546735E-3</v>
      </c>
      <c r="R91" s="20">
        <f t="shared" si="13"/>
        <v>1.2200896356194842E-2</v>
      </c>
      <c r="S91" s="50">
        <f t="shared" si="14"/>
        <v>109.02610681408326</v>
      </c>
      <c r="T91" s="50">
        <f t="shared" si="15"/>
        <v>1.3302162293580582</v>
      </c>
      <c r="U91" s="1">
        <v>100</v>
      </c>
      <c r="V91" s="1">
        <v>100</v>
      </c>
      <c r="W91" s="56">
        <v>47</v>
      </c>
      <c r="X91" s="6">
        <v>2118260</v>
      </c>
    </row>
    <row r="92" spans="1:26" ht="15.75" x14ac:dyDescent="0.3">
      <c r="A92" s="66">
        <v>78</v>
      </c>
      <c r="B92" s="1" t="s">
        <v>27</v>
      </c>
      <c r="C92" s="45" t="s">
        <v>50</v>
      </c>
      <c r="D92" s="1">
        <v>466499549.10000002</v>
      </c>
      <c r="E92" s="1"/>
      <c r="F92" s="1">
        <v>727514345.36000001</v>
      </c>
      <c r="G92" s="1">
        <v>95809207.25</v>
      </c>
      <c r="H92" s="1">
        <v>312000000</v>
      </c>
      <c r="I92" s="1">
        <v>1995164.87</v>
      </c>
      <c r="J92" s="1">
        <v>1603818266.5799999</v>
      </c>
      <c r="K92" s="1">
        <v>3442923.02</v>
      </c>
      <c r="L92" s="60">
        <v>-8330203.7699999996</v>
      </c>
      <c r="M92" s="1">
        <v>1622438610.4200001</v>
      </c>
      <c r="N92" s="1">
        <v>82869811.189999998</v>
      </c>
      <c r="O92" s="3">
        <v>1539568799.24</v>
      </c>
      <c r="P92" s="15">
        <f t="shared" si="18"/>
        <v>6.3088602962020027E-2</v>
      </c>
      <c r="Q92" s="20">
        <f t="shared" si="17"/>
        <v>2.23629046113404E-3</v>
      </c>
      <c r="R92" s="20">
        <f t="shared" si="13"/>
        <v>-5.4107382366492228E-3</v>
      </c>
      <c r="S92" s="50">
        <f t="shared" si="14"/>
        <v>2.1247992081123916</v>
      </c>
      <c r="T92" s="50">
        <f t="shared" si="15"/>
        <v>-1.1496732320535708E-2</v>
      </c>
      <c r="U92" s="1">
        <v>2.1800000000000002</v>
      </c>
      <c r="V92" s="1">
        <v>2.21</v>
      </c>
      <c r="W92" s="56">
        <v>2046</v>
      </c>
      <c r="X92" s="1">
        <v>724571429.32000005</v>
      </c>
    </row>
    <row r="93" spans="1:26" ht="15.75" x14ac:dyDescent="0.3">
      <c r="A93" s="66">
        <v>79</v>
      </c>
      <c r="B93" s="1" t="s">
        <v>69</v>
      </c>
      <c r="C93" s="46" t="s">
        <v>51</v>
      </c>
      <c r="D93" s="1">
        <v>25356150</v>
      </c>
      <c r="E93" s="1"/>
      <c r="F93" s="1">
        <v>62096332.200000003</v>
      </c>
      <c r="G93" s="1">
        <v>37225351.189999998</v>
      </c>
      <c r="H93" s="1">
        <v>171000</v>
      </c>
      <c r="I93" s="1"/>
      <c r="J93" s="1">
        <v>124848833.39</v>
      </c>
      <c r="K93" s="1">
        <v>194216.12</v>
      </c>
      <c r="L93" s="60">
        <v>1203923.04</v>
      </c>
      <c r="M93" s="1">
        <v>125064311.06999999</v>
      </c>
      <c r="N93" s="1">
        <v>634193.56000000006</v>
      </c>
      <c r="O93" s="3">
        <v>125099822.23999999</v>
      </c>
      <c r="P93" s="15">
        <f t="shared" si="18"/>
        <v>5.126352924152964E-3</v>
      </c>
      <c r="Q93" s="20">
        <f t="shared" si="17"/>
        <v>1.5524891764226699E-3</v>
      </c>
      <c r="R93" s="20">
        <f t="shared" si="13"/>
        <v>9.6236990464327946E-3</v>
      </c>
      <c r="S93" s="50">
        <f t="shared" si="14"/>
        <v>1.2931993520390113</v>
      </c>
      <c r="T93" s="50">
        <f t="shared" si="15"/>
        <v>1.244536137106534E-2</v>
      </c>
      <c r="U93" s="1">
        <v>1.2725</v>
      </c>
      <c r="V93" s="1">
        <v>1.2927999999999999</v>
      </c>
      <c r="W93" s="56">
        <v>93</v>
      </c>
      <c r="X93" s="1">
        <v>96736688</v>
      </c>
    </row>
    <row r="94" spans="1:26" ht="15.75" x14ac:dyDescent="0.3">
      <c r="A94" s="67"/>
      <c r="B94" s="14"/>
      <c r="C94" s="8" t="s">
        <v>65</v>
      </c>
      <c r="D94" s="1"/>
      <c r="E94" s="1"/>
      <c r="F94" s="1"/>
      <c r="G94" s="1"/>
      <c r="H94" s="1"/>
      <c r="I94" s="1"/>
      <c r="J94" s="1"/>
      <c r="K94" s="1"/>
      <c r="L94" s="60"/>
      <c r="M94" s="1"/>
      <c r="N94" s="1"/>
      <c r="O94" s="13">
        <f>SUM(O72:O93)</f>
        <v>24403279308.100006</v>
      </c>
      <c r="P94" s="55">
        <f>(O94/$O$102)</f>
        <v>3.3263771800036451E-2</v>
      </c>
      <c r="Q94" s="20">
        <f t="shared" si="17"/>
        <v>0</v>
      </c>
      <c r="R94" s="20">
        <f t="shared" si="13"/>
        <v>0</v>
      </c>
      <c r="S94" s="50" t="e">
        <f t="shared" si="14"/>
        <v>#DIV/0!</v>
      </c>
      <c r="T94" s="50" t="e">
        <f t="shared" si="15"/>
        <v>#DIV/0!</v>
      </c>
      <c r="U94" s="1"/>
      <c r="V94" s="1"/>
      <c r="W94" s="14">
        <f>SUM(W72:W93)</f>
        <v>79836</v>
      </c>
      <c r="X94" s="1"/>
    </row>
    <row r="95" spans="1:26" ht="15.75" x14ac:dyDescent="0.3">
      <c r="A95" s="67"/>
      <c r="B95" s="11"/>
      <c r="C95" s="76" t="s">
        <v>75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"/>
      <c r="P95" s="15"/>
      <c r="Q95" s="20"/>
      <c r="R95" s="20" t="e">
        <f t="shared" si="13"/>
        <v>#DIV/0!</v>
      </c>
      <c r="S95" s="50" t="e">
        <f t="shared" si="14"/>
        <v>#DIV/0!</v>
      </c>
      <c r="T95" s="50" t="e">
        <f t="shared" si="15"/>
        <v>#DIV/0!</v>
      </c>
      <c r="U95" s="2"/>
      <c r="V95" s="2"/>
      <c r="W95" s="2"/>
      <c r="X95" s="2"/>
      <c r="Y95" s="26"/>
    </row>
    <row r="96" spans="1:26" ht="15.75" x14ac:dyDescent="0.3">
      <c r="A96" s="66">
        <v>80</v>
      </c>
      <c r="B96" s="6" t="s">
        <v>29</v>
      </c>
      <c r="C96" s="38" t="s">
        <v>52</v>
      </c>
      <c r="D96" s="1">
        <v>281876062.69999999</v>
      </c>
      <c r="E96" s="22"/>
      <c r="F96" s="1">
        <v>346339541.25</v>
      </c>
      <c r="G96" s="1">
        <v>31183972.600000001</v>
      </c>
      <c r="H96" s="1"/>
      <c r="I96" s="1"/>
      <c r="J96" s="1">
        <v>659399576.54999995</v>
      </c>
      <c r="K96" s="1">
        <v>1991681.577</v>
      </c>
      <c r="L96" s="60">
        <v>-13276044.42</v>
      </c>
      <c r="M96" s="1">
        <v>647498936.27999997</v>
      </c>
      <c r="N96" s="1">
        <v>8040711.3099999996</v>
      </c>
      <c r="O96" s="3">
        <v>639458224.97000003</v>
      </c>
      <c r="P96" s="15">
        <f>(O96/$O$101)</f>
        <v>0.12664004960671876</v>
      </c>
      <c r="Q96" s="20">
        <f t="shared" ref="Q96:Q102" si="19">(K96/O96)</f>
        <v>3.1146390791883852E-3</v>
      </c>
      <c r="R96" s="20">
        <f t="shared" si="13"/>
        <v>-2.0761394414189983E-2</v>
      </c>
      <c r="S96" s="50">
        <f t="shared" si="14"/>
        <v>12.201846163492487</v>
      </c>
      <c r="T96" s="50">
        <f t="shared" si="15"/>
        <v>-0.2533273407815384</v>
      </c>
      <c r="U96" s="1">
        <v>12.1229</v>
      </c>
      <c r="V96" s="1">
        <v>12.264799999999999</v>
      </c>
      <c r="W96" s="56">
        <v>1634</v>
      </c>
      <c r="X96" s="1">
        <v>52406678.170000002</v>
      </c>
      <c r="Y96" s="26"/>
    </row>
    <row r="97" spans="1:25" ht="15.75" x14ac:dyDescent="0.3">
      <c r="A97" s="66">
        <v>81</v>
      </c>
      <c r="B97" s="6" t="s">
        <v>53</v>
      </c>
      <c r="C97" s="38" t="s">
        <v>54</v>
      </c>
      <c r="D97" s="27">
        <v>563811616.94000006</v>
      </c>
      <c r="E97" s="1">
        <v>176501705.09</v>
      </c>
      <c r="F97" s="27"/>
      <c r="G97" s="27">
        <v>427225711.52999997</v>
      </c>
      <c r="H97" s="1"/>
      <c r="I97" s="27">
        <v>3263612.87</v>
      </c>
      <c r="J97" s="1">
        <v>2219808806.6999998</v>
      </c>
      <c r="K97" s="27">
        <v>1157007.58</v>
      </c>
      <c r="L97" s="61">
        <v>12544986.01</v>
      </c>
      <c r="M97" s="27">
        <v>2459999345.0700002</v>
      </c>
      <c r="N97" s="27">
        <v>89100130.109999999</v>
      </c>
      <c r="O97" s="3">
        <v>2370899214.96</v>
      </c>
      <c r="P97" s="15">
        <f>(O97/$O$101)</f>
        <v>0.46953934200963815</v>
      </c>
      <c r="Q97" s="20">
        <f t="shared" si="19"/>
        <v>4.8800369610798498E-4</v>
      </c>
      <c r="R97" s="20">
        <f t="shared" si="13"/>
        <v>5.2912354649422115E-3</v>
      </c>
      <c r="S97" s="50">
        <f t="shared" si="14"/>
        <v>1.1714471161830666</v>
      </c>
      <c r="T97" s="50">
        <f t="shared" si="15"/>
        <v>6.198402526452121E-3</v>
      </c>
      <c r="U97" s="1">
        <v>1.1599999999999999</v>
      </c>
      <c r="V97" s="1">
        <v>1.18</v>
      </c>
      <c r="W97" s="56">
        <v>15358</v>
      </c>
      <c r="X97" s="81">
        <v>2023906314</v>
      </c>
    </row>
    <row r="98" spans="1:25" ht="15.75" x14ac:dyDescent="0.3">
      <c r="A98" s="66">
        <v>82</v>
      </c>
      <c r="B98" s="6" t="s">
        <v>1</v>
      </c>
      <c r="C98" s="38" t="s">
        <v>55</v>
      </c>
      <c r="D98" s="27">
        <v>1080391773.4000001</v>
      </c>
      <c r="E98" s="1"/>
      <c r="F98" s="27">
        <v>304711534.25</v>
      </c>
      <c r="G98" s="1">
        <v>186833326</v>
      </c>
      <c r="H98" s="1"/>
      <c r="I98" s="1"/>
      <c r="J98" s="27">
        <v>1582964999.4100001</v>
      </c>
      <c r="K98" s="27">
        <v>10941656.42</v>
      </c>
      <c r="L98" s="61">
        <v>-37701626.420000002</v>
      </c>
      <c r="M98" s="27">
        <v>1592440008.5899999</v>
      </c>
      <c r="N98" s="27">
        <v>8897209.2799999993</v>
      </c>
      <c r="O98" s="3">
        <v>1583542799.3099999</v>
      </c>
      <c r="P98" s="15">
        <f>(O98/$O$101)</f>
        <v>0.3136091316495131</v>
      </c>
      <c r="Q98" s="20">
        <f t="shared" si="19"/>
        <v>6.9096057427482406E-3</v>
      </c>
      <c r="R98" s="20">
        <f t="shared" si="13"/>
        <v>-2.3808403812279531E-2</v>
      </c>
      <c r="S98" s="50">
        <f t="shared" si="14"/>
        <v>0.94726031232005348</v>
      </c>
      <c r="T98" s="50">
        <f t="shared" si="15"/>
        <v>-2.2552756031061862E-2</v>
      </c>
      <c r="U98" s="1">
        <v>0.94</v>
      </c>
      <c r="V98" s="1">
        <v>0.95</v>
      </c>
      <c r="W98" s="56">
        <v>9628</v>
      </c>
      <c r="X98" s="1">
        <v>1671708165.8699999</v>
      </c>
    </row>
    <row r="99" spans="1:25" ht="15.75" x14ac:dyDescent="0.3">
      <c r="A99" s="66">
        <v>83</v>
      </c>
      <c r="B99" s="30" t="s">
        <v>67</v>
      </c>
      <c r="C99" s="38" t="s">
        <v>56</v>
      </c>
      <c r="D99" s="1">
        <v>86216293.799999997</v>
      </c>
      <c r="E99" s="1"/>
      <c r="F99" s="1">
        <v>31223326.98</v>
      </c>
      <c r="G99" s="1">
        <v>136390027.50999999</v>
      </c>
      <c r="H99" s="1">
        <v>37640000</v>
      </c>
      <c r="I99" s="1"/>
      <c r="J99" s="1">
        <v>291469648.29000002</v>
      </c>
      <c r="K99" s="1">
        <v>738254.11</v>
      </c>
      <c r="L99" s="60">
        <v>-2022655.99</v>
      </c>
      <c r="M99" s="1">
        <v>306462706</v>
      </c>
      <c r="N99" s="1">
        <v>23811124</v>
      </c>
      <c r="O99" s="3">
        <v>282651582</v>
      </c>
      <c r="P99" s="15">
        <f>(O99/$O$101)</f>
        <v>5.5977089617663213E-2</v>
      </c>
      <c r="Q99" s="20">
        <f t="shared" si="19"/>
        <v>2.6118874155107328E-3</v>
      </c>
      <c r="R99" s="20">
        <f t="shared" si="13"/>
        <v>-7.1560044903622722E-3</v>
      </c>
      <c r="S99" s="50">
        <f t="shared" si="14"/>
        <v>29.49952758229529</v>
      </c>
      <c r="T99" s="50">
        <f t="shared" si="15"/>
        <v>-0.21109875184247079</v>
      </c>
      <c r="U99" s="1">
        <v>29.03</v>
      </c>
      <c r="V99" s="1">
        <v>29.92</v>
      </c>
      <c r="W99" s="56">
        <v>1781</v>
      </c>
      <c r="X99" s="1">
        <v>9581563</v>
      </c>
    </row>
    <row r="100" spans="1:25" ht="15.75" x14ac:dyDescent="0.3">
      <c r="A100" s="66">
        <v>84</v>
      </c>
      <c r="B100" s="6" t="s">
        <v>1</v>
      </c>
      <c r="C100" s="33" t="s">
        <v>88</v>
      </c>
      <c r="D100" s="1">
        <v>108243290.84999999</v>
      </c>
      <c r="E100" s="1"/>
      <c r="F100" s="1"/>
      <c r="G100" s="1">
        <v>52648060.18</v>
      </c>
      <c r="H100" s="1"/>
      <c r="I100" s="1"/>
      <c r="J100" s="1">
        <v>161978470.47999999</v>
      </c>
      <c r="K100" s="1">
        <v>1205176.1000000001</v>
      </c>
      <c r="L100" s="60">
        <v>-7156248.8300000001</v>
      </c>
      <c r="M100" s="1">
        <v>174119148.84999999</v>
      </c>
      <c r="N100" s="1">
        <v>1255505.1100000001</v>
      </c>
      <c r="O100" s="3">
        <v>172863643.74000001</v>
      </c>
      <c r="P100" s="15">
        <f>(O100/$O$101)</f>
        <v>3.4234387116466897E-2</v>
      </c>
      <c r="Q100" s="20">
        <f t="shared" si="19"/>
        <v>6.9718309409969167E-3</v>
      </c>
      <c r="R100" s="20">
        <f t="shared" si="13"/>
        <v>-4.139822969810552E-2</v>
      </c>
      <c r="S100" s="50">
        <f t="shared" si="14"/>
        <v>161.76962974261457</v>
      </c>
      <c r="T100" s="50">
        <f t="shared" si="15"/>
        <v>-6.6969762902622394</v>
      </c>
      <c r="U100" s="1">
        <v>160.75</v>
      </c>
      <c r="V100" s="1">
        <v>162.5</v>
      </c>
      <c r="W100" s="56">
        <v>272</v>
      </c>
      <c r="X100" s="1">
        <v>1068579.0900000001</v>
      </c>
    </row>
    <row r="101" spans="1:25" ht="15.75" x14ac:dyDescent="0.3">
      <c r="A101" s="70"/>
      <c r="B101" s="14"/>
      <c r="C101" s="8" t="s">
        <v>65</v>
      </c>
      <c r="D101" s="1"/>
      <c r="E101" s="1"/>
      <c r="F101" s="1"/>
      <c r="G101" s="1"/>
      <c r="H101" s="1"/>
      <c r="I101" s="1"/>
      <c r="J101" s="1"/>
      <c r="K101" s="1"/>
      <c r="L101" s="60"/>
      <c r="M101" s="1"/>
      <c r="N101" s="1"/>
      <c r="O101" s="13">
        <f>SUM(O96:O100)</f>
        <v>5049415464.9799995</v>
      </c>
      <c r="P101" s="54">
        <f>(O101/$O$102)</f>
        <v>6.8827882363711275E-3</v>
      </c>
      <c r="Q101" s="20">
        <f t="shared" si="19"/>
        <v>0</v>
      </c>
      <c r="R101" s="20">
        <f t="shared" si="13"/>
        <v>0</v>
      </c>
      <c r="S101" s="50" t="e">
        <f t="shared" si="14"/>
        <v>#DIV/0!</v>
      </c>
      <c r="T101" s="50" t="e">
        <f t="shared" si="15"/>
        <v>#DIV/0!</v>
      </c>
      <c r="U101" s="1"/>
      <c r="V101" s="1"/>
      <c r="W101" s="56"/>
      <c r="X101" s="1"/>
    </row>
    <row r="102" spans="1:25" ht="15.75" x14ac:dyDescent="0.3">
      <c r="A102" s="82"/>
      <c r="B102" s="83"/>
      <c r="C102" s="84" t="s">
        <v>66</v>
      </c>
      <c r="D102" s="85">
        <f t="shared" ref="D102:J102" si="20">SUM(D4:D101)</f>
        <v>20213833350.96999</v>
      </c>
      <c r="E102" s="85">
        <f t="shared" si="20"/>
        <v>394920551.96000004</v>
      </c>
      <c r="F102" s="85">
        <f t="shared" si="20"/>
        <v>571646151373.25476</v>
      </c>
      <c r="G102" s="85">
        <f t="shared" si="20"/>
        <v>48861886439.431999</v>
      </c>
      <c r="H102" s="85">
        <f t="shared" si="20"/>
        <v>40916483545.959999</v>
      </c>
      <c r="I102" s="85">
        <f t="shared" si="20"/>
        <v>883615512.38000011</v>
      </c>
      <c r="J102" s="85">
        <f t="shared" si="20"/>
        <v>28326056173479.402</v>
      </c>
      <c r="K102" s="85">
        <f>SUM(K4:K101)</f>
        <v>5413706002.1715002</v>
      </c>
      <c r="L102" s="85">
        <f>SUM(L4:L101)</f>
        <v>6951986631.882</v>
      </c>
      <c r="M102" s="85">
        <f>SUM(M4:M101)</f>
        <v>709860068419.29028</v>
      </c>
      <c r="N102" s="85">
        <f>SUM(N4:N101)</f>
        <v>7772257287.4009981</v>
      </c>
      <c r="O102" s="13">
        <f>(O15+O37+O47+O66+O71+O94+O101)</f>
        <v>733629350718.22681</v>
      </c>
      <c r="P102" s="16"/>
      <c r="Q102" s="20">
        <f t="shared" si="19"/>
        <v>7.3793476186189318E-3</v>
      </c>
      <c r="R102" s="20">
        <f t="shared" si="13"/>
        <v>9.4761566246987939E-3</v>
      </c>
      <c r="S102" s="50">
        <f t="shared" si="14"/>
        <v>1.9429530785568789</v>
      </c>
      <c r="T102" s="50">
        <f>L102/X102</f>
        <v>1.8411727686845684E-2</v>
      </c>
      <c r="U102" s="85">
        <f>SUM(U4:U101)</f>
        <v>1152119.2752950001</v>
      </c>
      <c r="V102" s="85">
        <f>SUM(V4:V101)</f>
        <v>1152459.8507949994</v>
      </c>
      <c r="W102" s="85">
        <f>(W15+W37+W47+W66+W71+W94+W101)</f>
        <v>332096</v>
      </c>
      <c r="X102" s="85">
        <f>SUM(X4:X101)</f>
        <v>377584697651.64233</v>
      </c>
      <c r="Y102" s="44"/>
    </row>
    <row r="103" spans="1:25" x14ac:dyDescent="0.25">
      <c r="A103" s="21"/>
      <c r="B103" s="21"/>
      <c r="C103" s="21"/>
    </row>
    <row r="104" spans="1:25" x14ac:dyDescent="0.25">
      <c r="A104" s="21"/>
      <c r="B104" s="37" t="s">
        <v>74</v>
      </c>
      <c r="C104" s="17"/>
      <c r="O104" s="34"/>
      <c r="X104" s="41"/>
    </row>
    <row r="105" spans="1:25" x14ac:dyDescent="0.25">
      <c r="A105" s="21"/>
      <c r="B105" s="18" t="s">
        <v>100</v>
      </c>
      <c r="C105" s="19"/>
      <c r="O105" s="35"/>
      <c r="P105" s="41"/>
    </row>
    <row r="106" spans="1:25" x14ac:dyDescent="0.25">
      <c r="A106" s="21"/>
      <c r="B106" s="18"/>
      <c r="C106" s="19"/>
      <c r="O106" s="35"/>
      <c r="P106" s="41"/>
    </row>
    <row r="107" spans="1:25" x14ac:dyDescent="0.25">
      <c r="A107" s="21"/>
      <c r="B107" s="18"/>
      <c r="C107" s="19"/>
      <c r="O107" s="35"/>
      <c r="P107" s="41"/>
    </row>
    <row r="108" spans="1:25" x14ac:dyDescent="0.25">
      <c r="A108" s="21"/>
      <c r="B108" s="18"/>
      <c r="C108" s="19"/>
      <c r="O108" s="35"/>
      <c r="P108" s="41"/>
    </row>
  </sheetData>
  <mergeCells count="1">
    <mergeCell ref="A1:X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2019</vt:lpstr>
      <vt:lpstr>'APRIL 2019'!Print_Area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Isaac, Tunde</cp:lastModifiedBy>
  <cp:lastPrinted>2018-01-18T12:57:29Z</cp:lastPrinted>
  <dcterms:created xsi:type="dcterms:W3CDTF">2016-02-10T12:36:33Z</dcterms:created>
  <dcterms:modified xsi:type="dcterms:W3CDTF">2019-10-25T09:55:06Z</dcterms:modified>
</cp:coreProperties>
</file>