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755"/>
  </bookViews>
  <sheets>
    <sheet name="JANUARY 2019" sheetId="9" r:id="rId1"/>
  </sheets>
  <definedNames>
    <definedName name="_xlnm.Print_Area" localSheetId="0">'JANUARY 2019'!$A$1:$W$113</definedName>
  </definedNames>
  <calcPr calcId="162913"/>
</workbook>
</file>

<file path=xl/calcChain.xml><?xml version="1.0" encoding="utf-8"?>
<calcChain xmlns="http://schemas.openxmlformats.org/spreadsheetml/2006/main">
  <c r="Q82" i="9" l="1"/>
  <c r="N81" i="9" l="1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70" i="9"/>
  <c r="T70" i="9"/>
  <c r="S71" i="9"/>
  <c r="T71" i="9"/>
  <c r="S72" i="9"/>
  <c r="T72" i="9"/>
  <c r="S73" i="9"/>
  <c r="T73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101" i="9"/>
  <c r="T101" i="9"/>
  <c r="S102" i="9"/>
  <c r="T102" i="9"/>
  <c r="S103" i="9"/>
  <c r="T103" i="9"/>
  <c r="S104" i="9"/>
  <c r="T104" i="9"/>
  <c r="S105" i="9"/>
  <c r="T105" i="9"/>
  <c r="T4" i="9"/>
  <c r="S4" i="9"/>
  <c r="R5" i="9"/>
  <c r="R6" i="9"/>
  <c r="R7" i="9"/>
  <c r="R8" i="9"/>
  <c r="R9" i="9"/>
  <c r="R10" i="9"/>
  <c r="R11" i="9"/>
  <c r="R12" i="9"/>
  <c r="R13" i="9"/>
  <c r="R14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40" i="9"/>
  <c r="R41" i="9"/>
  <c r="R42" i="9"/>
  <c r="R43" i="9"/>
  <c r="R44" i="9"/>
  <c r="R45" i="9"/>
  <c r="R46" i="9"/>
  <c r="R47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70" i="9"/>
  <c r="R71" i="9"/>
  <c r="R72" i="9"/>
  <c r="R73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101" i="9"/>
  <c r="R102" i="9"/>
  <c r="R103" i="9"/>
  <c r="R104" i="9"/>
  <c r="R105" i="9"/>
  <c r="R4" i="9"/>
  <c r="L107" i="9" l="1"/>
  <c r="K107" i="9"/>
  <c r="O106" i="9" l="1"/>
  <c r="O48" i="9" l="1"/>
  <c r="Q35" i="9"/>
  <c r="Q36" i="9"/>
  <c r="Q44" i="9"/>
  <c r="Q45" i="9"/>
  <c r="P40" i="9" l="1"/>
  <c r="O68" i="9"/>
  <c r="O37" i="9"/>
  <c r="P62" i="9" l="1"/>
  <c r="P61" i="9"/>
  <c r="O74" i="9"/>
  <c r="P55" i="9"/>
  <c r="Q21" i="9"/>
  <c r="Q22" i="9"/>
  <c r="Q23" i="9"/>
  <c r="Q24" i="9"/>
  <c r="Q25" i="9"/>
  <c r="Q26" i="9"/>
  <c r="Q27" i="9"/>
  <c r="Q28" i="9"/>
  <c r="Q29" i="9"/>
  <c r="P71" i="9" l="1"/>
  <c r="V65" i="9"/>
  <c r="U65" i="9"/>
  <c r="Q63" i="9"/>
  <c r="P63" i="9"/>
  <c r="Q13" i="9" l="1"/>
  <c r="Q65" i="9"/>
  <c r="Q104" i="9"/>
  <c r="P104" i="9"/>
  <c r="Q93" i="9"/>
  <c r="Q80" i="9"/>
  <c r="P80" i="9"/>
  <c r="Q9" i="9"/>
  <c r="Q78" i="9" l="1"/>
  <c r="Q95" i="9"/>
  <c r="Q32" i="9"/>
  <c r="Q94" i="9"/>
  <c r="Q64" i="9" l="1"/>
  <c r="Q90" i="9"/>
  <c r="Q33" i="9"/>
  <c r="Q92" i="9" l="1"/>
  <c r="O98" i="9" l="1"/>
  <c r="P82" i="9" s="1"/>
  <c r="P90" i="9" l="1"/>
  <c r="P93" i="9"/>
  <c r="P94" i="9"/>
  <c r="P95" i="9"/>
  <c r="P92" i="9"/>
  <c r="P78" i="9"/>
  <c r="P83" i="9"/>
  <c r="P85" i="9"/>
  <c r="P87" i="9"/>
  <c r="P89" i="9"/>
  <c r="P96" i="9"/>
  <c r="P77" i="9"/>
  <c r="P79" i="9"/>
  <c r="P81" i="9"/>
  <c r="P84" i="9"/>
  <c r="P86" i="9"/>
  <c r="P88" i="9"/>
  <c r="P91" i="9"/>
  <c r="P97" i="9"/>
  <c r="Q97" i="9" l="1"/>
  <c r="Q96" i="9"/>
  <c r="Q66" i="9"/>
  <c r="Q34" i="9"/>
  <c r="Q58" i="9" l="1"/>
  <c r="Q47" i="9" l="1"/>
  <c r="X107" i="9" l="1"/>
  <c r="W107" i="9"/>
  <c r="V107" i="9"/>
  <c r="U107" i="9"/>
  <c r="N107" i="9"/>
  <c r="M107" i="9"/>
  <c r="J107" i="9"/>
  <c r="I107" i="9"/>
  <c r="H107" i="9"/>
  <c r="G107" i="9"/>
  <c r="F107" i="9"/>
  <c r="E107" i="9"/>
  <c r="D107" i="9"/>
  <c r="T107" i="9" l="1"/>
  <c r="O15" i="9"/>
  <c r="P13" i="9" l="1"/>
  <c r="P9" i="9"/>
  <c r="P21" i="9"/>
  <c r="P23" i="9"/>
  <c r="P25" i="9"/>
  <c r="P27" i="9"/>
  <c r="P29" i="9"/>
  <c r="P22" i="9"/>
  <c r="P24" i="9"/>
  <c r="P26" i="9"/>
  <c r="P28" i="9"/>
  <c r="P36" i="9"/>
  <c r="P64" i="9"/>
  <c r="P65" i="9"/>
  <c r="P33" i="9"/>
  <c r="P32" i="9"/>
  <c r="P30" i="9"/>
  <c r="P31" i="9"/>
  <c r="P35" i="9"/>
  <c r="P34" i="9"/>
  <c r="P66" i="9"/>
  <c r="P67" i="9"/>
  <c r="Q67" i="9"/>
  <c r="Q62" i="9" l="1"/>
  <c r="Q61" i="9"/>
  <c r="Q31" i="9"/>
  <c r="Q30" i="9"/>
  <c r="Q14" i="9" l="1"/>
  <c r="Q12" i="9"/>
  <c r="Q59" i="9" l="1"/>
  <c r="Q77" i="9" l="1"/>
  <c r="Q4" i="9"/>
  <c r="Q46" i="9" l="1"/>
  <c r="Q53" i="9"/>
  <c r="Q83" i="9"/>
  <c r="Q41" i="9"/>
  <c r="Q79" i="9"/>
  <c r="Q11" i="9"/>
  <c r="Q91" i="9"/>
  <c r="Q7" i="9"/>
  <c r="Q5" i="9"/>
  <c r="Q42" i="9"/>
  <c r="Q85" i="9"/>
  <c r="Q86" i="9"/>
  <c r="Q89" i="9"/>
  <c r="Q103" i="9"/>
  <c r="Q105" i="9"/>
  <c r="Q18" i="9"/>
  <c r="Q87" i="9"/>
  <c r="Q72" i="9"/>
  <c r="Q71" i="9"/>
  <c r="Q73" i="9"/>
  <c r="Q51" i="9"/>
  <c r="Q88" i="9"/>
  <c r="Q101" i="9"/>
  <c r="Q81" i="9"/>
  <c r="Q43" i="9"/>
  <c r="Q84" i="9"/>
  <c r="Q102" i="9"/>
  <c r="Q57" i="9"/>
  <c r="Q52" i="9"/>
  <c r="Q8" i="9"/>
  <c r="Q19" i="9"/>
  <c r="Q55" i="9"/>
  <c r="Q20" i="9"/>
  <c r="Q6" i="9"/>
  <c r="Q56" i="9"/>
  <c r="Q40" i="9"/>
  <c r="Q54" i="9"/>
  <c r="Q60" i="9"/>
  <c r="Q10" i="9"/>
  <c r="P73" i="9" l="1"/>
  <c r="P14" i="9"/>
  <c r="P12" i="9"/>
  <c r="P19" i="9"/>
  <c r="P20" i="9"/>
  <c r="P18" i="9"/>
  <c r="P4" i="9"/>
  <c r="P6" i="9"/>
  <c r="P10" i="9"/>
  <c r="P5" i="9"/>
  <c r="P11" i="9"/>
  <c r="P8" i="9"/>
  <c r="P7" i="9"/>
  <c r="P72" i="9"/>
  <c r="P59" i="9" l="1"/>
  <c r="P57" i="9"/>
  <c r="P51" i="9"/>
  <c r="P56" i="9"/>
  <c r="P54" i="9"/>
  <c r="P58" i="9"/>
  <c r="P52" i="9"/>
  <c r="P53" i="9"/>
  <c r="P60" i="9"/>
  <c r="P47" i="9" l="1"/>
  <c r="P44" i="9"/>
  <c r="P43" i="9"/>
  <c r="P42" i="9"/>
  <c r="P46" i="9"/>
  <c r="P41" i="9"/>
  <c r="P103" i="9"/>
  <c r="P105" i="9"/>
  <c r="P102" i="9"/>
  <c r="P101" i="9"/>
  <c r="O107" i="9"/>
  <c r="R107" i="9" l="1"/>
  <c r="S107" i="9"/>
  <c r="P98" i="9"/>
  <c r="P15" i="9"/>
  <c r="Q107" i="9"/>
  <c r="P106" i="9"/>
  <c r="P48" i="9"/>
  <c r="P68" i="9"/>
  <c r="P74" i="9"/>
  <c r="P37" i="9"/>
</calcChain>
</file>

<file path=xl/sharedStrings.xml><?xml version="1.0" encoding="utf-8"?>
<sst xmlns="http://schemas.openxmlformats.org/spreadsheetml/2006/main" count="212" uniqueCount="152">
  <si>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</si>
  <si>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</si>
  <si>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</si>
  <si>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</si>
  <si>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</si>
  <si>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</si>
  <si>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</si>
  <si>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</si>
  <si>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</si>
  <si>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</si>
  <si>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</si>
  <si>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</si>
  <si>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</si>
  <si>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</si>
  <si>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</si>
  <si>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</si>
  <si>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</si>
  <si>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</si>
  <si>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</si>
  <si>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</si>
  <si>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</si>
  <si>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</si>
  <si>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</si>
  <si>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</si>
  <si>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</si>
  <si>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</si>
  <si>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</si>
  <si>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</si>
  <si>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</si>
  <si>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</si>
  <si>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</si>
  <si>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</si>
  <si>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</si>
  <si>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</si>
  <si>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</si>
  <si>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</si>
  <si>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</si>
  <si>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</si>
  <si>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</si>
  <si>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</si>
  <si>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</si>
  <si>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</si>
  <si>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FBN Heritage Fund</t>
  </si>
  <si>
    <t>Afrinvest Equity Fund</t>
  </si>
  <si>
    <t>Alternative Cap. Partners Ltd</t>
  </si>
  <si>
    <t>ACAP Canary Growth Fund</t>
  </si>
  <si>
    <t>Coral Growth Fund</t>
  </si>
  <si>
    <t>Vetiva Fund Managers</t>
  </si>
  <si>
    <t>DV Balanced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</si>
  <si>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</si>
  <si>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</si>
  <si>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</si>
  <si>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</si>
  <si>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</si>
  <si>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</si>
  <si>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</si>
  <si>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</si>
  <si>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TOTAL LIABILITIES (N)</t>
  </si>
  <si>
    <t xml:space="preserve">TOTAL VALUE OF INVESTMENT (N)               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</si>
  <si>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</si>
  <si>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</si>
  <si>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</si>
  <si>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</si>
  <si>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</si>
  <si>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</si>
  <si>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</si>
  <si>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</si>
  <si>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</si>
  <si>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</si>
  <si>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</si>
  <si>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</si>
  <si>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</si>
  <si>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</si>
  <si>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</si>
  <si>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</si>
  <si>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</si>
  <si>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</si>
  <si>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</si>
  <si>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</si>
  <si>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</si>
  <si>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</si>
  <si>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</si>
  <si>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</si>
  <si>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</si>
  <si>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</si>
  <si>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</si>
  <si>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</si>
  <si>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</si>
  <si>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</si>
  <si>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</si>
  <si>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</si>
  <si>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</si>
  <si>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</si>
  <si>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</si>
  <si>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</si>
  <si>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</si>
  <si>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</si>
  <si>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</si>
  <si>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</si>
  <si>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</si>
  <si>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</si>
  <si>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</si>
  <si>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</si>
  <si>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</si>
  <si>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</si>
  <si>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</si>
  <si>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</si>
  <si>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</si>
  <si>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</si>
  <si>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</si>
  <si>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</si>
  <si>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</si>
  <si>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</si>
  <si>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</si>
  <si>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</si>
  <si>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</si>
  <si>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</si>
  <si>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</si>
  <si>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</si>
  <si>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</si>
  <si>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>GDL Money Market Fund</t>
  </si>
  <si>
    <t>Stanbic IBTC Nigerian Equity Fund</t>
  </si>
  <si>
    <t>FBN Nigeria Eurobond (USD) Fund - Retail</t>
  </si>
  <si>
    <t>FBN Nigeria Eurobond (USD) Fund - Institutional</t>
  </si>
  <si>
    <t>CDL Asset Management Ltd</t>
  </si>
  <si>
    <t>Union Trustees Mixed Fund</t>
  </si>
  <si>
    <t>Vantage Dollar Fund</t>
  </si>
  <si>
    <t>Vantage Equity Income Fund</t>
  </si>
  <si>
    <t>SCHEDULE OF REGISTERED UNIT TRUST SCHEMES AS AT 31ST JANUARY, 2019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</si>
  <si>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</si>
  <si>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</si>
  <si>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</si>
  <si>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</si>
  <si>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</si>
  <si>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</si>
  <si>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</si>
  <si>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BID PRICE (N)</t>
  </si>
  <si>
    <t>OFFER PRICE (N)</t>
  </si>
  <si>
    <t>GROSS ASSET VALUE (N)</t>
  </si>
  <si>
    <t>Growth &amp; Development Asset Management Limited</t>
  </si>
  <si>
    <t>S/N</t>
  </si>
  <si>
    <t>Earnings Per Unit</t>
  </si>
  <si>
    <t>Return on Equity</t>
  </si>
  <si>
    <t>NET INCOME/LOSS (N)</t>
  </si>
  <si>
    <t>OTHERS (N)</t>
  </si>
  <si>
    <t>REAL ESTATE (N)</t>
  </si>
  <si>
    <t>BONDS (N)</t>
  </si>
  <si>
    <t>MONEY MARKET (N)</t>
  </si>
  <si>
    <t>UNQUOTED EQUITIES (N)</t>
  </si>
  <si>
    <t>EQUITIES (N)</t>
  </si>
  <si>
    <t>35a</t>
  </si>
  <si>
    <t>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</si>
</sst>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b/>
      <sz val="10"/>
      <color theme="3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3">
    <xf numFmtId="0" fontId="0" fillId="0" borderId="0" xfId="0"/>
    <xf numFmtId="43" fontId="4" fillId="0" borderId="1" xfId="1" applyFont="1" applyBorder="1"/>
    <xf numFmtId="43" fontId="4" fillId="4" borderId="1" xfId="1" applyFont="1" applyFill="1" applyBorder="1"/>
    <xf numFmtId="43" fontId="2" fillId="0" borderId="1" xfId="1" applyFont="1" applyBorder="1"/>
    <xf numFmtId="43" fontId="4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right"/>
    </xf>
    <xf numFmtId="43" fontId="3" fillId="0" borderId="1" xfId="1" applyFont="1" applyBorder="1" applyAlignment="1">
      <alignment wrapText="1"/>
    </xf>
    <xf numFmtId="166" fontId="4" fillId="0" borderId="1" xfId="1" applyNumberFormat="1" applyFont="1" applyBorder="1"/>
    <xf numFmtId="43" fontId="3" fillId="4" borderId="1" xfId="1" applyFont="1" applyFill="1" applyBorder="1"/>
    <xf numFmtId="43" fontId="3" fillId="0" borderId="1" xfId="1" applyFont="1" applyBorder="1"/>
    <xf numFmtId="10" fontId="4" fillId="6" borderId="1" xfId="2" applyNumberFormat="1" applyFont="1" applyFill="1" applyBorder="1"/>
    <xf numFmtId="10" fontId="3" fillId="6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6" borderId="1" xfId="2" applyNumberFormat="1" applyFont="1" applyFill="1" applyBorder="1"/>
    <xf numFmtId="43" fontId="2" fillId="4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3" fillId="0" borderId="2" xfId="1" applyNumberFormat="1" applyFont="1" applyBorder="1" applyAlignment="1">
      <alignment horizontal="center" wrapText="1"/>
    </xf>
    <xf numFmtId="165" fontId="4" fillId="0" borderId="2" xfId="1" applyNumberFormat="1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4" fillId="0" borderId="0" xfId="0" applyFont="1" applyBorder="1"/>
    <xf numFmtId="43" fontId="7" fillId="0" borderId="1" xfId="1" applyFont="1" applyBorder="1"/>
    <xf numFmtId="43" fontId="2" fillId="0" borderId="1" xfId="1" applyFont="1" applyBorder="1" applyAlignment="1">
      <alignment wrapText="1"/>
    </xf>
    <xf numFmtId="43" fontId="7" fillId="0" borderId="1" xfId="1" applyFont="1" applyBorder="1" applyAlignment="1">
      <alignment vertical="center" wrapText="1"/>
    </xf>
    <xf numFmtId="164" fontId="0" fillId="0" borderId="0" xfId="0" applyNumberFormat="1"/>
    <xf numFmtId="0" fontId="16" fillId="0" borderId="0" xfId="0" applyFont="1"/>
    <xf numFmtId="4" fontId="15" fillId="0" borderId="1" xfId="0" applyNumberFormat="1" applyFont="1" applyBorder="1"/>
    <xf numFmtId="0" fontId="0" fillId="0" borderId="0" xfId="0" applyBorder="1"/>
    <xf numFmtId="43" fontId="4" fillId="0" borderId="3" xfId="1" applyFont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43" fontId="4" fillId="0" borderId="3" xfId="1" applyFont="1" applyBorder="1" applyAlignment="1">
      <alignment wrapText="1"/>
    </xf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17" fillId="2" borderId="1" xfId="1" applyFont="1" applyFill="1" applyBorder="1" applyAlignment="1">
      <alignment wrapText="1"/>
    </xf>
    <xf numFmtId="43" fontId="4" fillId="2" borderId="1" xfId="1" applyFont="1" applyFill="1" applyBorder="1"/>
    <xf numFmtId="43" fontId="18" fillId="0" borderId="1" xfId="1" applyFont="1" applyBorder="1" applyAlignment="1">
      <alignment wrapText="1"/>
    </xf>
    <xf numFmtId="4" fontId="4" fillId="4" borderId="1" xfId="0" applyNumberFormat="1" applyFont="1" applyFill="1" applyBorder="1"/>
    <xf numFmtId="0" fontId="19" fillId="3" borderId="4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top" wrapText="1"/>
    </xf>
    <xf numFmtId="10" fontId="18" fillId="6" borderId="1" xfId="2" applyNumberFormat="1" applyFont="1" applyFill="1" applyBorder="1"/>
    <xf numFmtId="10" fontId="17" fillId="6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7" borderId="1" xfId="1" applyFont="1" applyFill="1" applyBorder="1"/>
    <xf numFmtId="4" fontId="4" fillId="7" borderId="1" xfId="0" applyNumberFormat="1" applyFont="1" applyFill="1" applyBorder="1"/>
    <xf numFmtId="43" fontId="2" fillId="7" borderId="1" xfId="1" applyFont="1" applyFill="1" applyBorder="1"/>
    <xf numFmtId="4" fontId="15" fillId="7" borderId="1" xfId="0" applyNumberFormat="1" applyFont="1" applyFill="1" applyBorder="1"/>
    <xf numFmtId="165" fontId="2" fillId="0" borderId="2" xfId="1" applyNumberFormat="1" applyFont="1" applyBorder="1" applyAlignment="1">
      <alignment horizontal="center" wrapText="1"/>
    </xf>
    <xf numFmtId="43" fontId="4" fillId="0" borderId="1" xfId="1" applyFont="1" applyBorder="1" applyAlignment="1">
      <alignment vertical="center" wrapText="1"/>
    </xf>
    <xf numFmtId="43" fontId="4" fillId="0" borderId="0" xfId="1" applyFont="1" applyFill="1" applyBorder="1"/>
    <xf numFmtId="165" fontId="4" fillId="0" borderId="2" xfId="1" applyNumberFormat="1" applyFont="1" applyBorder="1" applyAlignment="1">
      <alignment horizontal="right" wrapText="1"/>
    </xf>
    <xf numFmtId="165" fontId="3" fillId="6" borderId="2" xfId="1" applyNumberFormat="1" applyFont="1" applyFill="1" applyBorder="1" applyAlignment="1">
      <alignment horizontal="center" wrapText="1"/>
    </xf>
    <xf numFmtId="43" fontId="3" fillId="6" borderId="1" xfId="1" applyFont="1" applyFill="1" applyBorder="1" applyAlignment="1">
      <alignment wrapText="1"/>
    </xf>
    <xf numFmtId="0" fontId="13" fillId="6" borderId="1" xfId="0" applyFont="1" applyFill="1" applyBorder="1" applyAlignment="1">
      <alignment horizontal="left" vertical="top" wrapText="1"/>
    </xf>
    <xf numFmtId="43" fontId="4" fillId="6" borderId="1" xfId="1" applyFont="1" applyFill="1" applyBorder="1"/>
    <xf numFmtId="43" fontId="2" fillId="6" borderId="1" xfId="1" applyFont="1" applyFill="1" applyBorder="1"/>
    <xf numFmtId="10" fontId="4" fillId="6" borderId="1" xfId="2" applyNumberFormat="1" applyFont="1" applyFill="1" applyBorder="1" applyAlignment="1">
      <alignment horizontal="right" vertical="center"/>
    </xf>
    <xf numFmtId="43" fontId="4" fillId="6" borderId="1" xfId="1" applyFont="1" applyFill="1" applyBorder="1" applyAlignment="1">
      <alignment horizontal="right" vertical="center"/>
    </xf>
    <xf numFmtId="43" fontId="4" fillId="6" borderId="3" xfId="1" applyFont="1" applyFill="1" applyBorder="1"/>
    <xf numFmtId="165" fontId="3" fillId="6" borderId="2" xfId="1" applyNumberFormat="1" applyFont="1" applyFill="1" applyBorder="1"/>
    <xf numFmtId="43" fontId="3" fillId="6" borderId="1" xfId="1" applyFont="1" applyFill="1" applyBorder="1"/>
    <xf numFmtId="10" fontId="4" fillId="10" borderId="1" xfId="2" applyNumberFormat="1" applyFont="1" applyFill="1" applyBorder="1" applyAlignment="1">
      <alignment horizontal="right" vertical="center"/>
    </xf>
    <xf numFmtId="43" fontId="4" fillId="10" borderId="1" xfId="1" applyFont="1" applyFill="1" applyBorder="1" applyAlignment="1">
      <alignment horizontal="right" vertical="center"/>
    </xf>
    <xf numFmtId="10" fontId="4" fillId="10" borderId="1" xfId="2" applyNumberFormat="1" applyFont="1" applyFill="1" applyBorder="1"/>
    <xf numFmtId="10" fontId="18" fillId="10" borderId="1" xfId="2" applyNumberFormat="1" applyFont="1" applyFill="1" applyBorder="1"/>
    <xf numFmtId="10" fontId="2" fillId="10" borderId="1" xfId="2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center" wrapText="1"/>
    </xf>
    <xf numFmtId="43" fontId="3" fillId="2" borderId="1" xfId="1" applyFont="1" applyFill="1" applyBorder="1"/>
    <xf numFmtId="43" fontId="5" fillId="2" borderId="1" xfId="1" applyFont="1" applyFill="1" applyBorder="1" applyAlignment="1">
      <alignment horizontal="right"/>
    </xf>
    <xf numFmtId="10" fontId="17" fillId="2" borderId="1" xfId="2" applyNumberFormat="1" applyFont="1" applyFill="1" applyBorder="1"/>
    <xf numFmtId="10" fontId="4" fillId="2" borderId="1" xfId="2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165" fontId="4" fillId="2" borderId="1" xfId="1" applyNumberFormat="1" applyFont="1" applyFill="1" applyBorder="1"/>
    <xf numFmtId="43" fontId="4" fillId="2" borderId="3" xfId="1" applyFont="1" applyFill="1" applyBorder="1"/>
    <xf numFmtId="43" fontId="3" fillId="2" borderId="1" xfId="1" applyFont="1" applyFill="1" applyBorder="1" applyAlignment="1">
      <alignment wrapText="1"/>
    </xf>
    <xf numFmtId="10" fontId="18" fillId="2" borderId="1" xfId="2" applyNumberFormat="1" applyFont="1" applyFill="1" applyBorder="1"/>
    <xf numFmtId="43" fontId="3" fillId="2" borderId="1" xfId="1" applyFont="1" applyFill="1" applyBorder="1" applyAlignment="1">
      <alignment vertical="top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0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4" fontId="0" fillId="0" borderId="1" xfId="0" applyNumberFormat="1" applyBorder="1"/>
    <xf numFmtId="165" fontId="15" fillId="0" borderId="1" xfId="0" applyNumberFormat="1" applyFont="1" applyBorder="1"/>
    <xf numFmtId="164" fontId="0" fillId="0" borderId="1" xfId="0" applyNumberFormat="1" applyBorder="1"/>
    <xf numFmtId="0" fontId="15" fillId="0" borderId="1" xfId="0" applyFont="1" applyBorder="1"/>
    <xf numFmtId="0" fontId="6" fillId="0" borderId="8" xfId="0" applyFont="1" applyBorder="1" applyAlignment="1">
      <alignment horizontal="center"/>
    </xf>
    <xf numFmtId="0" fontId="19" fillId="3" borderId="9" xfId="0" applyFont="1" applyFill="1" applyBorder="1" applyAlignment="1">
      <alignment horizontal="center" vertical="top" wrapText="1"/>
    </xf>
    <xf numFmtId="0" fontId="20" fillId="6" borderId="2" xfId="0" applyFont="1" applyFill="1" applyBorder="1" applyAlignment="1">
      <alignment vertical="top" wrapText="1"/>
    </xf>
    <xf numFmtId="0" fontId="20" fillId="6" borderId="3" xfId="0" applyFont="1" applyFill="1" applyBorder="1" applyAlignment="1">
      <alignment vertical="top" wrapText="1"/>
    </xf>
    <xf numFmtId="4" fontId="15" fillId="0" borderId="3" xfId="0" applyNumberFormat="1" applyFont="1" applyBorder="1"/>
    <xf numFmtId="0" fontId="13" fillId="6" borderId="2" xfId="0" applyFont="1" applyFill="1" applyBorder="1" applyAlignment="1">
      <alignment vertical="top" wrapText="1"/>
    </xf>
    <xf numFmtId="0" fontId="13" fillId="6" borderId="3" xfId="0" applyFont="1" applyFill="1" applyBorder="1" applyAlignment="1">
      <alignment vertical="top" wrapText="1"/>
    </xf>
    <xf numFmtId="3" fontId="15" fillId="0" borderId="3" xfId="0" applyNumberFormat="1" applyFont="1" applyBorder="1"/>
    <xf numFmtId="165" fontId="3" fillId="0" borderId="2" xfId="1" applyNumberFormat="1" applyFont="1" applyBorder="1" applyAlignment="1">
      <alignment horizontal="center"/>
    </xf>
    <xf numFmtId="165" fontId="3" fillId="5" borderId="10" xfId="1" applyNumberFormat="1" applyFont="1" applyFill="1" applyBorder="1" applyAlignment="1">
      <alignment horizontal="center" wrapText="1"/>
    </xf>
    <xf numFmtId="43" fontId="3" fillId="5" borderId="11" xfId="1" applyFont="1" applyFill="1" applyBorder="1" applyAlignment="1">
      <alignment wrapText="1"/>
    </xf>
    <xf numFmtId="43" fontId="21" fillId="5" borderId="11" xfId="1" applyFont="1" applyFill="1" applyBorder="1" applyAlignment="1">
      <alignment horizontal="right"/>
    </xf>
    <xf numFmtId="43" fontId="3" fillId="5" borderId="11" xfId="1" applyFont="1" applyFill="1" applyBorder="1"/>
    <xf numFmtId="43" fontId="3" fillId="4" borderId="11" xfId="1" applyFont="1" applyFill="1" applyBorder="1"/>
    <xf numFmtId="10" fontId="3" fillId="6" borderId="11" xfId="2" applyNumberFormat="1" applyFont="1" applyFill="1" applyBorder="1"/>
    <xf numFmtId="10" fontId="4" fillId="3" borderId="11" xfId="2" applyNumberFormat="1" applyFont="1" applyFill="1" applyBorder="1" applyAlignment="1">
      <alignment horizontal="right" vertical="center"/>
    </xf>
    <xf numFmtId="10" fontId="4" fillId="9" borderId="11" xfId="2" applyNumberFormat="1" applyFont="1" applyFill="1" applyBorder="1" applyAlignment="1">
      <alignment horizontal="right" vertical="center"/>
    </xf>
    <xf numFmtId="43" fontId="4" fillId="3" borderId="11" xfId="1" applyFont="1" applyFill="1" applyBorder="1" applyAlignment="1">
      <alignment horizontal="right" vertical="center"/>
    </xf>
    <xf numFmtId="43" fontId="4" fillId="8" borderId="11" xfId="1" applyFont="1" applyFill="1" applyBorder="1" applyAlignment="1">
      <alignment horizontal="right" vertical="center"/>
    </xf>
    <xf numFmtId="43" fontId="3" fillId="5" borderId="12" xfId="1" applyFont="1" applyFill="1" applyBorder="1"/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tabSelected="1" zoomScale="120" zoomScaleNormal="120" workbookViewId="0">
      <pane ySplit="2" topLeftCell="A99" activePane="bottomLeft" state="frozen"/>
      <selection pane="bottomLeft" activeCell="A109" sqref="A109"/>
    </sheetView>
  </sheetViews>
  <sheetFormatPr defaultColWidth="8.85546875" defaultRowHeight="15" x14ac:dyDescent="0.25"/>
  <cols>
    <col min="1" max="1" width="4.7109375" customWidth="1"/>
    <col min="2" max="2" width="39.28515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7.85546875" customWidth="1"/>
    <col min="11" max="11" width="17" customWidth="1"/>
    <col min="12" max="12" width="17.140625" customWidth="1"/>
    <col min="13" max="13" width="17.85546875" customWidth="1"/>
    <col min="14" max="14" width="17.28515625" customWidth="1"/>
    <col min="15" max="15" width="18" customWidth="1"/>
    <col min="16" max="16" width="8.7109375" customWidth="1"/>
    <col min="17" max="18" width="9.7109375" customWidth="1"/>
    <col min="19" max="19" width="10.42578125" customWidth="1"/>
    <col min="20" max="20" width="9" customWidth="1"/>
    <col min="21" max="21" width="12.7109375" customWidth="1"/>
    <col min="22" max="22" width="12.42578125" customWidth="1"/>
    <col min="23" max="23" width="13.85546875" customWidth="1"/>
    <col min="24" max="24" width="17.85546875" customWidth="1"/>
    <col min="25" max="25" width="18.140625" customWidth="1"/>
    <col min="26" max="26" width="18.5703125" customWidth="1"/>
  </cols>
  <sheetData>
    <row r="1" spans="1:26" ht="34.5" thickBot="1" x14ac:dyDescent="0.55000000000000004">
      <c r="A1" s="95" t="s">
        <v>128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103"/>
    </row>
    <row r="2" spans="1:26" ht="32.25" customHeight="1" x14ac:dyDescent="0.25">
      <c r="A2" s="53" t="s">
        <v>140</v>
      </c>
      <c r="B2" s="54" t="s">
        <v>130</v>
      </c>
      <c r="C2" s="54" t="s">
        <v>131</v>
      </c>
      <c r="D2" s="54" t="s">
        <v>149</v>
      </c>
      <c r="E2" s="54" t="s">
        <v>148</v>
      </c>
      <c r="F2" s="54" t="s">
        <v>147</v>
      </c>
      <c r="G2" s="54" t="s">
        <v>146</v>
      </c>
      <c r="H2" s="54" t="s">
        <v>145</v>
      </c>
      <c r="I2" s="54" t="s">
        <v>144</v>
      </c>
      <c r="J2" s="54" t="s">
        <v>58</v>
      </c>
      <c r="K2" s="54" t="s">
        <v>65</v>
      </c>
      <c r="L2" s="54" t="s">
        <v>143</v>
      </c>
      <c r="M2" s="54" t="s">
        <v>138</v>
      </c>
      <c r="N2" s="54" t="s">
        <v>57</v>
      </c>
      <c r="O2" s="54" t="s">
        <v>135</v>
      </c>
      <c r="P2" s="54" t="s">
        <v>67</v>
      </c>
      <c r="Q2" s="54" t="s">
        <v>66</v>
      </c>
      <c r="R2" s="54" t="s">
        <v>142</v>
      </c>
      <c r="S2" s="54" t="s">
        <v>129</v>
      </c>
      <c r="T2" s="54" t="s">
        <v>141</v>
      </c>
      <c r="U2" s="54" t="s">
        <v>136</v>
      </c>
      <c r="V2" s="54" t="s">
        <v>137</v>
      </c>
      <c r="W2" s="54" t="s">
        <v>133</v>
      </c>
      <c r="X2" s="104" t="s">
        <v>132</v>
      </c>
      <c r="Y2" s="41"/>
    </row>
    <row r="3" spans="1:26" ht="15" customHeight="1" x14ac:dyDescent="0.25">
      <c r="A3" s="105"/>
      <c r="B3" s="97"/>
      <c r="C3" s="97" t="s">
        <v>0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106"/>
    </row>
    <row r="4" spans="1:26" ht="15.75" x14ac:dyDescent="0.3">
      <c r="A4" s="29">
        <v>1</v>
      </c>
      <c r="B4" s="4" t="s">
        <v>1</v>
      </c>
      <c r="C4" s="30" t="s">
        <v>121</v>
      </c>
      <c r="D4" s="1">
        <v>3851564553.5</v>
      </c>
      <c r="E4" s="1"/>
      <c r="F4" s="1">
        <v>1390930465.78</v>
      </c>
      <c r="G4" s="1">
        <v>361682301.38999999</v>
      </c>
      <c r="H4" s="1"/>
      <c r="I4" s="1"/>
      <c r="J4" s="40">
        <v>5604177320.6700001</v>
      </c>
      <c r="K4" s="40">
        <v>25211071.710000001</v>
      </c>
      <c r="L4" s="64">
        <v>587932631.76999998</v>
      </c>
      <c r="M4" s="40">
        <v>5664833520.5100002</v>
      </c>
      <c r="N4" s="40">
        <v>37674620.890000001</v>
      </c>
      <c r="O4" s="2">
        <v>5627158899.6199999</v>
      </c>
      <c r="P4" s="81">
        <f t="shared" ref="P4:P13" si="0">(O4/$O$15)</f>
        <v>0.4326261801502127</v>
      </c>
      <c r="Q4" s="79">
        <f t="shared" ref="Q4:Q14" si="1">(K4/O4)</f>
        <v>4.4802487649144747E-3</v>
      </c>
      <c r="R4" s="79">
        <f>L4/O4</f>
        <v>0.10448125639560363</v>
      </c>
      <c r="S4" s="80">
        <f>O4/X4</f>
        <v>8346.5809866486652</v>
      </c>
      <c r="T4" s="80">
        <f>L4/X4</f>
        <v>872.0612680927095</v>
      </c>
      <c r="U4" s="1">
        <v>8288.02</v>
      </c>
      <c r="V4" s="1">
        <v>8388</v>
      </c>
      <c r="W4" s="57">
        <v>17404</v>
      </c>
      <c r="X4" s="107">
        <v>674187.3</v>
      </c>
      <c r="Y4" s="26"/>
    </row>
    <row r="5" spans="1:26" ht="15.75" x14ac:dyDescent="0.3">
      <c r="A5" s="29">
        <v>2</v>
      </c>
      <c r="B5" s="1" t="s">
        <v>2</v>
      </c>
      <c r="C5" s="30" t="s">
        <v>3</v>
      </c>
      <c r="D5" s="1">
        <v>396194850</v>
      </c>
      <c r="E5" s="1"/>
      <c r="F5" s="1">
        <v>205742675.86000001</v>
      </c>
      <c r="G5" s="1"/>
      <c r="H5" s="1"/>
      <c r="I5" s="1"/>
      <c r="J5" s="1">
        <v>606735901.27999997</v>
      </c>
      <c r="K5" s="1">
        <v>931341.75</v>
      </c>
      <c r="L5" s="61">
        <v>6279843.9900000002</v>
      </c>
      <c r="M5" s="1">
        <v>606735901.27999997</v>
      </c>
      <c r="N5" s="1">
        <v>850715.55</v>
      </c>
      <c r="O5" s="2">
        <v>605885185.73000002</v>
      </c>
      <c r="P5" s="81">
        <f t="shared" si="0"/>
        <v>4.6581551754238372E-2</v>
      </c>
      <c r="Q5" s="79">
        <f t="shared" si="1"/>
        <v>1.5371588081954405E-3</v>
      </c>
      <c r="R5" s="79">
        <f t="shared" ref="R5:R72" si="2">L5/O5</f>
        <v>1.0364742591343833E-2</v>
      </c>
      <c r="S5" s="80">
        <f t="shared" ref="S5:S72" si="3">O5/X5</f>
        <v>1.1885817080998646</v>
      </c>
      <c r="T5" s="80">
        <f t="shared" ref="T5:T72" si="4">L5/X5</f>
        <v>1.2319343453234871E-2</v>
      </c>
      <c r="U5" s="1">
        <v>1.18</v>
      </c>
      <c r="V5" s="1">
        <v>1.2</v>
      </c>
      <c r="W5" s="57">
        <v>3814</v>
      </c>
      <c r="X5" s="42">
        <v>509754762</v>
      </c>
      <c r="Y5" s="26"/>
    </row>
    <row r="6" spans="1:26" ht="15.75" x14ac:dyDescent="0.3">
      <c r="A6" s="29">
        <v>3</v>
      </c>
      <c r="B6" s="3" t="s">
        <v>4</v>
      </c>
      <c r="C6" s="30" t="s">
        <v>5</v>
      </c>
      <c r="D6" s="22">
        <v>29427356.5</v>
      </c>
      <c r="E6" s="22"/>
      <c r="F6" s="22">
        <v>214940849.22</v>
      </c>
      <c r="G6" s="1"/>
      <c r="H6" s="1"/>
      <c r="I6" s="1"/>
      <c r="J6" s="1">
        <v>244368205.72</v>
      </c>
      <c r="K6" s="22">
        <v>559248.22</v>
      </c>
      <c r="L6" s="62">
        <v>1775797.3</v>
      </c>
      <c r="M6" s="22">
        <v>249107211.72999999</v>
      </c>
      <c r="N6" s="22">
        <v>18716513.07</v>
      </c>
      <c r="O6" s="2">
        <v>234990447.21000001</v>
      </c>
      <c r="P6" s="81">
        <f t="shared" si="0"/>
        <v>1.8066491698878057E-2</v>
      </c>
      <c r="Q6" s="79">
        <f t="shared" si="1"/>
        <v>2.3798764019552928E-3</v>
      </c>
      <c r="R6" s="79">
        <f t="shared" si="2"/>
        <v>7.5568914442426371E-3</v>
      </c>
      <c r="S6" s="80">
        <f t="shared" si="3"/>
        <v>119.6980873556497</v>
      </c>
      <c r="T6" s="80">
        <f t="shared" si="4"/>
        <v>0.90454545223011695</v>
      </c>
      <c r="U6" s="27">
        <v>119.7</v>
      </c>
      <c r="V6" s="25">
        <v>120.31</v>
      </c>
      <c r="W6" s="58">
        <v>786</v>
      </c>
      <c r="X6" s="42">
        <v>1963193</v>
      </c>
      <c r="Y6" s="26"/>
    </row>
    <row r="7" spans="1:26" ht="15.75" x14ac:dyDescent="0.3">
      <c r="A7" s="29">
        <v>4</v>
      </c>
      <c r="B7" s="4" t="s">
        <v>6</v>
      </c>
      <c r="C7" s="30" t="s">
        <v>7</v>
      </c>
      <c r="D7" s="1">
        <v>69413612.049999997</v>
      </c>
      <c r="E7" s="1"/>
      <c r="F7" s="1">
        <v>129429794.33</v>
      </c>
      <c r="G7" s="1">
        <v>25205762.710000001</v>
      </c>
      <c r="H7" s="1"/>
      <c r="I7" s="1"/>
      <c r="J7" s="1">
        <v>224370608.61000001</v>
      </c>
      <c r="K7" s="1">
        <v>447242.5</v>
      </c>
      <c r="L7" s="61">
        <v>878917.32</v>
      </c>
      <c r="M7" s="1">
        <v>224370608.61000001</v>
      </c>
      <c r="N7" s="1">
        <v>1905789.07</v>
      </c>
      <c r="O7" s="2">
        <v>222464819.53999999</v>
      </c>
      <c r="P7" s="81">
        <f t="shared" si="0"/>
        <v>1.7103498730397668E-2</v>
      </c>
      <c r="Q7" s="79">
        <f t="shared" si="1"/>
        <v>2.0103965243798206E-3</v>
      </c>
      <c r="R7" s="79">
        <f t="shared" si="2"/>
        <v>3.9508148830784788E-3</v>
      </c>
      <c r="S7" s="80">
        <f t="shared" si="3"/>
        <v>11.761557149693896</v>
      </c>
      <c r="T7" s="80">
        <f t="shared" si="4"/>
        <v>4.6467735035188737E-2</v>
      </c>
      <c r="U7" s="1">
        <v>11.47</v>
      </c>
      <c r="V7" s="1">
        <v>11.76</v>
      </c>
      <c r="W7" s="57">
        <v>8864</v>
      </c>
      <c r="X7" s="42">
        <v>18914572</v>
      </c>
      <c r="Y7" s="26"/>
    </row>
    <row r="8" spans="1:26" ht="15.75" x14ac:dyDescent="0.3">
      <c r="A8" s="29">
        <v>5</v>
      </c>
      <c r="B8" s="4" t="s">
        <v>8</v>
      </c>
      <c r="C8" s="30" t="s">
        <v>115</v>
      </c>
      <c r="D8" s="1">
        <v>412913459</v>
      </c>
      <c r="E8" s="1"/>
      <c r="F8" s="1">
        <v>1561556</v>
      </c>
      <c r="G8" s="1"/>
      <c r="H8" s="1"/>
      <c r="I8" s="1"/>
      <c r="J8" s="1">
        <v>414475315</v>
      </c>
      <c r="K8" s="1">
        <v>1699660</v>
      </c>
      <c r="L8" s="61">
        <v>17750206</v>
      </c>
      <c r="M8" s="1">
        <v>1133156760.6800001</v>
      </c>
      <c r="N8" s="1">
        <v>48308977.289999999</v>
      </c>
      <c r="O8" s="2">
        <v>1084847783</v>
      </c>
      <c r="P8" s="81">
        <f t="shared" si="0"/>
        <v>8.3405064753975716E-2</v>
      </c>
      <c r="Q8" s="79">
        <f t="shared" si="1"/>
        <v>1.5667267119261836E-3</v>
      </c>
      <c r="R8" s="79">
        <f t="shared" si="2"/>
        <v>1.6361932317282526E-2</v>
      </c>
      <c r="S8" s="80">
        <f t="shared" si="3"/>
        <v>0.72961263054809067</v>
      </c>
      <c r="T8" s="80">
        <f t="shared" si="4"/>
        <v>1.193787247886232E-2</v>
      </c>
      <c r="U8" s="8">
        <v>6.8709999999999993E-2</v>
      </c>
      <c r="V8" s="8">
        <v>0.69450000000000001</v>
      </c>
      <c r="W8" s="57">
        <v>4516</v>
      </c>
      <c r="X8" s="42">
        <v>1486881857</v>
      </c>
      <c r="Y8" s="26"/>
    </row>
    <row r="9" spans="1:26" ht="15.75" x14ac:dyDescent="0.3">
      <c r="A9" s="29">
        <v>6</v>
      </c>
      <c r="B9" s="25" t="s">
        <v>61</v>
      </c>
      <c r="C9" s="30" t="s">
        <v>9</v>
      </c>
      <c r="D9" s="1">
        <v>2162421848.4000001</v>
      </c>
      <c r="E9" s="1"/>
      <c r="F9" s="1">
        <v>254476158.72</v>
      </c>
      <c r="G9" s="1">
        <v>94937064.790000007</v>
      </c>
      <c r="H9" s="1"/>
      <c r="I9" s="1"/>
      <c r="J9" s="1">
        <v>2511835071.9200001</v>
      </c>
      <c r="K9" s="1">
        <v>7535339.0199999996</v>
      </c>
      <c r="L9" s="61">
        <v>-110887091.31</v>
      </c>
      <c r="M9" s="1">
        <v>3845990655</v>
      </c>
      <c r="N9" s="1">
        <v>28350762</v>
      </c>
      <c r="O9" s="2">
        <v>3817639893</v>
      </c>
      <c r="P9" s="81">
        <f>(O9/$O$15)</f>
        <v>0.29350707764964473</v>
      </c>
      <c r="Q9" s="79">
        <f t="shared" si="1"/>
        <v>1.9738213218634761E-3</v>
      </c>
      <c r="R9" s="79">
        <f t="shared" si="2"/>
        <v>-2.9045979824687464E-2</v>
      </c>
      <c r="S9" s="80">
        <f t="shared" si="3"/>
        <v>352.15104452428187</v>
      </c>
      <c r="T9" s="80">
        <f t="shared" si="4"/>
        <v>-10.228572134494907</v>
      </c>
      <c r="U9" s="1">
        <v>352</v>
      </c>
      <c r="V9" s="1">
        <v>363</v>
      </c>
      <c r="W9" s="57">
        <v>35090</v>
      </c>
      <c r="X9" s="42">
        <v>10840916</v>
      </c>
      <c r="Y9" s="26"/>
    </row>
    <row r="10" spans="1:26" ht="15.75" x14ac:dyDescent="0.3">
      <c r="A10" s="29">
        <v>7</v>
      </c>
      <c r="B10" s="4" t="s">
        <v>11</v>
      </c>
      <c r="C10" s="30" t="s">
        <v>62</v>
      </c>
      <c r="D10" s="1">
        <v>253239035.71000001</v>
      </c>
      <c r="E10" s="1"/>
      <c r="F10" s="1">
        <v>35040422.979999997</v>
      </c>
      <c r="G10" s="1"/>
      <c r="H10" s="1"/>
      <c r="I10" s="1"/>
      <c r="J10" s="3">
        <v>267880439.53</v>
      </c>
      <c r="K10" s="1">
        <v>608640.05000000005</v>
      </c>
      <c r="L10" s="61">
        <v>20835176.370000001</v>
      </c>
      <c r="M10" s="1">
        <v>274448087.95999998</v>
      </c>
      <c r="N10" s="1">
        <v>6567648.4299999997</v>
      </c>
      <c r="O10" s="2">
        <v>267880439.53</v>
      </c>
      <c r="P10" s="81">
        <f t="shared" si="0"/>
        <v>2.059513394914974E-2</v>
      </c>
      <c r="Q10" s="79">
        <f t="shared" si="1"/>
        <v>2.2720585760866584E-3</v>
      </c>
      <c r="R10" s="79">
        <f t="shared" si="2"/>
        <v>7.7777893774385362E-2</v>
      </c>
      <c r="S10" s="80">
        <f t="shared" si="3"/>
        <v>148.06355841116587</v>
      </c>
      <c r="T10" s="80">
        <f t="shared" si="4"/>
        <v>11.516071717961163</v>
      </c>
      <c r="U10" s="1">
        <v>146.80000000000001</v>
      </c>
      <c r="V10" s="1">
        <v>148.94</v>
      </c>
      <c r="W10" s="57">
        <v>1398</v>
      </c>
      <c r="X10" s="42">
        <v>1809226</v>
      </c>
      <c r="Y10" s="33"/>
    </row>
    <row r="11" spans="1:26" ht="15.75" x14ac:dyDescent="0.3">
      <c r="A11" s="29">
        <v>8</v>
      </c>
      <c r="B11" s="4" t="s">
        <v>12</v>
      </c>
      <c r="C11" s="30" t="s">
        <v>13</v>
      </c>
      <c r="D11" s="1">
        <v>222259756.69999999</v>
      </c>
      <c r="E11" s="1"/>
      <c r="F11" s="22">
        <v>58968986.299999997</v>
      </c>
      <c r="G11" s="1"/>
      <c r="H11" s="1"/>
      <c r="I11" s="1"/>
      <c r="J11" s="1">
        <v>281228743</v>
      </c>
      <c r="K11" s="1">
        <v>360383.15</v>
      </c>
      <c r="L11" s="61">
        <v>-10756104.199999999</v>
      </c>
      <c r="M11" s="1">
        <v>290655306.54000002</v>
      </c>
      <c r="N11" s="1">
        <v>2591179.16</v>
      </c>
      <c r="O11" s="2">
        <v>288064127.38</v>
      </c>
      <c r="P11" s="81">
        <f t="shared" si="0"/>
        <v>2.2146892470928718E-2</v>
      </c>
      <c r="Q11" s="79">
        <f t="shared" si="1"/>
        <v>1.2510518170997403E-3</v>
      </c>
      <c r="R11" s="79">
        <f t="shared" si="2"/>
        <v>-3.7339269897397102E-2</v>
      </c>
      <c r="S11" s="80">
        <f t="shared" si="3"/>
        <v>11.147690007885277</v>
      </c>
      <c r="T11" s="80">
        <f t="shared" si="4"/>
        <v>-0.41624660593694518</v>
      </c>
      <c r="U11" s="1">
        <v>11.042899999999999</v>
      </c>
      <c r="V11" s="1">
        <v>11.1333</v>
      </c>
      <c r="W11" s="57">
        <v>128</v>
      </c>
      <c r="X11" s="42">
        <v>25840701.273200002</v>
      </c>
    </row>
    <row r="12" spans="1:26" ht="15.75" x14ac:dyDescent="0.3">
      <c r="A12" s="29">
        <v>9</v>
      </c>
      <c r="B12" s="4" t="s">
        <v>1</v>
      </c>
      <c r="C12" s="35" t="s">
        <v>72</v>
      </c>
      <c r="D12" s="40">
        <v>355755966.23000002</v>
      </c>
      <c r="E12" s="1"/>
      <c r="F12" s="40">
        <v>35971693.57</v>
      </c>
      <c r="G12" s="1">
        <v>10577578.08</v>
      </c>
      <c r="H12" s="1"/>
      <c r="I12" s="1"/>
      <c r="J12" s="40">
        <v>402779787.81</v>
      </c>
      <c r="K12" s="40">
        <v>1267897.96</v>
      </c>
      <c r="L12" s="64">
        <v>30858309.43</v>
      </c>
      <c r="M12" s="40">
        <v>405643058.44999999</v>
      </c>
      <c r="N12" s="40">
        <v>1686636.15</v>
      </c>
      <c r="O12" s="2">
        <v>403956422.30000001</v>
      </c>
      <c r="P12" s="81">
        <f t="shared" si="0"/>
        <v>3.1056902256411639E-2</v>
      </c>
      <c r="Q12" s="79">
        <f t="shared" si="1"/>
        <v>3.1386998448520516E-3</v>
      </c>
      <c r="R12" s="79">
        <f t="shared" si="2"/>
        <v>7.6390193908299694E-2</v>
      </c>
      <c r="S12" s="80">
        <f t="shared" si="3"/>
        <v>2010.9703411108037</v>
      </c>
      <c r="T12" s="80">
        <f t="shared" si="4"/>
        <v>153.61841430129388</v>
      </c>
      <c r="U12" s="40">
        <v>1993.42</v>
      </c>
      <c r="V12" s="40">
        <v>2023.56</v>
      </c>
      <c r="W12" s="57">
        <v>27</v>
      </c>
      <c r="X12" s="42">
        <v>200876.37</v>
      </c>
    </row>
    <row r="13" spans="1:26" ht="15.75" x14ac:dyDescent="0.3">
      <c r="A13" s="29">
        <v>10</v>
      </c>
      <c r="B13" s="4" t="s">
        <v>27</v>
      </c>
      <c r="C13" s="47" t="s">
        <v>127</v>
      </c>
      <c r="D13" s="40">
        <v>221371124.80000001</v>
      </c>
      <c r="E13" s="1"/>
      <c r="F13" s="40">
        <v>79495915.5</v>
      </c>
      <c r="G13" s="1"/>
      <c r="H13" s="1"/>
      <c r="I13" s="1"/>
      <c r="J13" s="40">
        <v>300867040.30000001</v>
      </c>
      <c r="K13" s="40">
        <v>498572.54</v>
      </c>
      <c r="L13" s="64">
        <v>-9311637.5399999991</v>
      </c>
      <c r="M13" s="40">
        <v>302567240.30000001</v>
      </c>
      <c r="N13" s="40">
        <v>2319681.7200000002</v>
      </c>
      <c r="O13" s="2">
        <v>300247558.57999998</v>
      </c>
      <c r="P13" s="81">
        <f t="shared" si="0"/>
        <v>2.3083576754277257E-2</v>
      </c>
      <c r="Q13" s="79">
        <f t="shared" si="1"/>
        <v>1.6605381984052235E-3</v>
      </c>
      <c r="R13" s="79">
        <f t="shared" si="2"/>
        <v>-3.1013199854276061E-2</v>
      </c>
      <c r="S13" s="80">
        <f t="shared" si="3"/>
        <v>0.97670898970511144</v>
      </c>
      <c r="T13" s="80">
        <f t="shared" si="4"/>
        <v>-3.0290871097192681E-2</v>
      </c>
      <c r="U13" s="40">
        <v>0.92400000000000004</v>
      </c>
      <c r="V13" s="40">
        <v>0.92400000000000004</v>
      </c>
      <c r="W13" s="57">
        <v>104</v>
      </c>
      <c r="X13" s="42">
        <v>307407387.19999999</v>
      </c>
    </row>
    <row r="14" spans="1:26" ht="15.75" x14ac:dyDescent="0.3">
      <c r="A14" s="29">
        <v>11</v>
      </c>
      <c r="B14" s="66" t="s">
        <v>77</v>
      </c>
      <c r="C14" s="37" t="s">
        <v>78</v>
      </c>
      <c r="D14" s="1">
        <v>95941290.230000004</v>
      </c>
      <c r="E14" s="1"/>
      <c r="F14" s="1">
        <v>56083972.539999999</v>
      </c>
      <c r="G14" s="1"/>
      <c r="H14" s="1"/>
      <c r="I14" s="1"/>
      <c r="J14" s="1">
        <v>152025262.78</v>
      </c>
      <c r="K14" s="1">
        <v>289954.42</v>
      </c>
      <c r="L14" s="61">
        <v>595606.71</v>
      </c>
      <c r="M14" s="1">
        <v>156149048.13999999</v>
      </c>
      <c r="N14" s="1">
        <v>2307335.54</v>
      </c>
      <c r="O14" s="2">
        <v>153841712.59999999</v>
      </c>
      <c r="P14" s="81">
        <f>(O14/$O$15)</f>
        <v>1.1827629831885384E-2</v>
      </c>
      <c r="Q14" s="79">
        <f t="shared" si="1"/>
        <v>1.8847581393864436E-3</v>
      </c>
      <c r="R14" s="79">
        <f t="shared" si="2"/>
        <v>3.8715553794478495E-3</v>
      </c>
      <c r="S14" s="80">
        <f t="shared" si="3"/>
        <v>100.61695321457286</v>
      </c>
      <c r="T14" s="80">
        <f t="shared" si="4"/>
        <v>0.38954410648153209</v>
      </c>
      <c r="U14" s="1">
        <v>100.29</v>
      </c>
      <c r="V14" s="1">
        <v>101</v>
      </c>
      <c r="W14" s="57">
        <v>368</v>
      </c>
      <c r="X14" s="42">
        <v>1528984.01</v>
      </c>
    </row>
    <row r="15" spans="1:26" ht="15.75" x14ac:dyDescent="0.3">
      <c r="A15" s="28"/>
      <c r="B15" s="5"/>
      <c r="C15" s="6" t="s">
        <v>59</v>
      </c>
      <c r="D15" s="1"/>
      <c r="E15" s="1"/>
      <c r="F15" s="1"/>
      <c r="G15" s="1"/>
      <c r="H15" s="1"/>
      <c r="I15" s="1"/>
      <c r="J15" s="1"/>
      <c r="K15" s="1"/>
      <c r="L15" s="61"/>
      <c r="M15" s="1"/>
      <c r="N15" s="1"/>
      <c r="O15" s="9">
        <f>SUM(O4:O14)</f>
        <v>13006977288.49</v>
      </c>
      <c r="P15" s="82">
        <f>(O15/$O$107)</f>
        <v>2.001195129254791E-2</v>
      </c>
      <c r="Q15" s="79"/>
      <c r="R15" s="79"/>
      <c r="S15" s="80"/>
      <c r="T15" s="80"/>
      <c r="U15" s="1"/>
      <c r="V15" s="1"/>
      <c r="W15" s="1"/>
      <c r="X15" s="42"/>
      <c r="Y15" s="18"/>
      <c r="Z15" s="18"/>
    </row>
    <row r="16" spans="1:26" ht="6.75" customHeight="1" x14ac:dyDescent="0.3">
      <c r="A16" s="84"/>
      <c r="B16" s="94"/>
      <c r="C16" s="86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85"/>
      <c r="P16" s="93"/>
      <c r="Q16" s="88"/>
      <c r="R16" s="88"/>
      <c r="S16" s="89"/>
      <c r="T16" s="89"/>
      <c r="U16" s="50"/>
      <c r="V16" s="50"/>
      <c r="W16" s="50"/>
      <c r="X16" s="91"/>
      <c r="Y16" s="18"/>
      <c r="Z16" s="18"/>
    </row>
    <row r="17" spans="1:26" ht="12.75" customHeight="1" x14ac:dyDescent="0.25">
      <c r="A17" s="105"/>
      <c r="B17" s="97"/>
      <c r="C17" s="97" t="s">
        <v>14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106"/>
      <c r="Y17" s="18"/>
      <c r="Z17" s="18"/>
    </row>
    <row r="18" spans="1:26" ht="15.75" x14ac:dyDescent="0.3">
      <c r="A18" s="29">
        <v>12</v>
      </c>
      <c r="B18" s="4" t="s">
        <v>1</v>
      </c>
      <c r="C18" s="30" t="s">
        <v>15</v>
      </c>
      <c r="D18" s="1"/>
      <c r="E18" s="1"/>
      <c r="F18" s="1">
        <v>229642066871.26001</v>
      </c>
      <c r="G18" s="1"/>
      <c r="H18" s="1"/>
      <c r="I18" s="1"/>
      <c r="J18" s="1">
        <v>229642066871.26001</v>
      </c>
      <c r="K18" s="1">
        <v>332306301.44999999</v>
      </c>
      <c r="L18" s="61">
        <v>2402848387.0700002</v>
      </c>
      <c r="M18" s="1">
        <v>232196806894.17999</v>
      </c>
      <c r="N18" s="1">
        <v>644450314.86000001</v>
      </c>
      <c r="O18" s="2">
        <v>231552356579.32001</v>
      </c>
      <c r="P18" s="81">
        <f t="shared" ref="P18:P36" si="5">(O18/$O$37)</f>
        <v>0.46936943881156407</v>
      </c>
      <c r="Q18" s="79">
        <f t="shared" ref="Q18:Q36" si="6">(K18/O18)</f>
        <v>1.4351238154476133E-3</v>
      </c>
      <c r="R18" s="79">
        <f t="shared" si="2"/>
        <v>1.0377127758779196E-2</v>
      </c>
      <c r="S18" s="80">
        <f t="shared" si="3"/>
        <v>107.1794818064367</v>
      </c>
      <c r="T18" s="80">
        <f t="shared" si="4"/>
        <v>1.112215175825144</v>
      </c>
      <c r="U18" s="1">
        <v>100</v>
      </c>
      <c r="V18" s="1">
        <v>100</v>
      </c>
      <c r="W18" s="57">
        <v>51919</v>
      </c>
      <c r="X18" s="42">
        <v>2160416832.3699999</v>
      </c>
      <c r="Y18" s="19"/>
      <c r="Z18" s="18"/>
    </row>
    <row r="19" spans="1:26" ht="15.75" x14ac:dyDescent="0.3">
      <c r="A19" s="29">
        <v>13</v>
      </c>
      <c r="B19" s="4" t="s">
        <v>41</v>
      </c>
      <c r="C19" s="30" t="s">
        <v>16</v>
      </c>
      <c r="D19" s="1"/>
      <c r="E19" s="1"/>
      <c r="F19" s="1">
        <v>145531378730.60999</v>
      </c>
      <c r="G19" s="1"/>
      <c r="H19" s="1"/>
      <c r="I19" s="1"/>
      <c r="J19" s="1">
        <v>144007503762.98999</v>
      </c>
      <c r="K19" s="1">
        <v>144137321.28999999</v>
      </c>
      <c r="L19" s="61">
        <v>1597091441.1400001</v>
      </c>
      <c r="M19" s="1">
        <v>145806542858.12</v>
      </c>
      <c r="N19" s="1">
        <v>1799039095.1300001</v>
      </c>
      <c r="O19" s="2">
        <v>144007503762.98999</v>
      </c>
      <c r="P19" s="81">
        <f t="shared" si="5"/>
        <v>0.29191117820791607</v>
      </c>
      <c r="Q19" s="79">
        <f t="shared" si="6"/>
        <v>1.0009014636294484E-3</v>
      </c>
      <c r="R19" s="79">
        <f t="shared" si="2"/>
        <v>1.1090334874275166E-2</v>
      </c>
      <c r="S19" s="80">
        <f t="shared" si="3"/>
        <v>99.999999974299939</v>
      </c>
      <c r="T19" s="80">
        <f t="shared" si="4"/>
        <v>1.1090334871424943</v>
      </c>
      <c r="U19" s="1">
        <v>100</v>
      </c>
      <c r="V19" s="1">
        <v>100</v>
      </c>
      <c r="W19" s="57">
        <v>13964</v>
      </c>
      <c r="X19" s="42">
        <v>1440075038</v>
      </c>
      <c r="Y19" s="19"/>
      <c r="Z19" s="18"/>
    </row>
    <row r="20" spans="1:26" ht="15.75" x14ac:dyDescent="0.3">
      <c r="A20" s="29">
        <v>14</v>
      </c>
      <c r="B20" s="4" t="s">
        <v>8</v>
      </c>
      <c r="C20" s="30" t="s">
        <v>116</v>
      </c>
      <c r="D20" s="1"/>
      <c r="E20" s="1"/>
      <c r="F20" s="1">
        <v>93931735</v>
      </c>
      <c r="G20" s="1"/>
      <c r="H20" s="1"/>
      <c r="I20" s="1"/>
      <c r="J20" s="1">
        <v>93931735</v>
      </c>
      <c r="K20" s="1">
        <v>2307787.7000000002</v>
      </c>
      <c r="L20" s="61">
        <v>21067654</v>
      </c>
      <c r="M20" s="1">
        <v>2792066520.3000002</v>
      </c>
      <c r="N20" s="1">
        <v>61718153.25</v>
      </c>
      <c r="O20" s="2">
        <v>2730348367</v>
      </c>
      <c r="P20" s="81">
        <f t="shared" si="5"/>
        <v>5.5345672128361972E-3</v>
      </c>
      <c r="Q20" s="79">
        <f t="shared" si="6"/>
        <v>8.4523562190553256E-4</v>
      </c>
      <c r="R20" s="79">
        <f t="shared" si="2"/>
        <v>7.7161047486216253E-3</v>
      </c>
      <c r="S20" s="80">
        <f t="shared" si="3"/>
        <v>1.0258618690082222</v>
      </c>
      <c r="T20" s="80">
        <f t="shared" si="4"/>
        <v>7.9156576388841986E-3</v>
      </c>
      <c r="U20" s="1">
        <v>1</v>
      </c>
      <c r="V20" s="1">
        <v>1</v>
      </c>
      <c r="W20" s="57">
        <v>1504</v>
      </c>
      <c r="X20" s="42">
        <v>2661516574</v>
      </c>
      <c r="Y20" s="19"/>
      <c r="Z20" s="18"/>
    </row>
    <row r="21" spans="1:26" ht="15.75" x14ac:dyDescent="0.3">
      <c r="A21" s="29">
        <v>15</v>
      </c>
      <c r="B21" s="4" t="s">
        <v>17</v>
      </c>
      <c r="C21" s="30" t="s">
        <v>99</v>
      </c>
      <c r="D21" s="1"/>
      <c r="E21" s="1"/>
      <c r="F21" s="1">
        <v>871036054.42999995</v>
      </c>
      <c r="G21" s="1"/>
      <c r="H21" s="1"/>
      <c r="I21" s="1"/>
      <c r="J21" s="1">
        <v>973535600.36000001</v>
      </c>
      <c r="K21" s="1">
        <v>1989398.63</v>
      </c>
      <c r="L21" s="61">
        <v>8332730.3700000001</v>
      </c>
      <c r="M21" s="1">
        <v>973535229.72000003</v>
      </c>
      <c r="N21" s="1">
        <v>10320239</v>
      </c>
      <c r="O21" s="2">
        <v>963215361.36000001</v>
      </c>
      <c r="P21" s="81">
        <f t="shared" si="5"/>
        <v>1.9524908331535356E-3</v>
      </c>
      <c r="Q21" s="79">
        <f t="shared" si="6"/>
        <v>2.0653726153111729E-3</v>
      </c>
      <c r="R21" s="79">
        <f t="shared" si="2"/>
        <v>8.6509525328112551E-3</v>
      </c>
      <c r="S21" s="80">
        <f t="shared" si="3"/>
        <v>103.10690361441299</v>
      </c>
      <c r="T21" s="80">
        <f t="shared" si="4"/>
        <v>0.89197292897343194</v>
      </c>
      <c r="U21" s="1">
        <v>100</v>
      </c>
      <c r="V21" s="1">
        <v>100</v>
      </c>
      <c r="W21" s="57">
        <v>571</v>
      </c>
      <c r="X21" s="42">
        <v>9341909.4900000002</v>
      </c>
      <c r="Y21" s="19"/>
      <c r="Z21" s="18"/>
    </row>
    <row r="22" spans="1:26" ht="15.75" x14ac:dyDescent="0.3">
      <c r="A22" s="29">
        <v>16</v>
      </c>
      <c r="B22" s="25" t="s">
        <v>61</v>
      </c>
      <c r="C22" s="30" t="s">
        <v>18</v>
      </c>
      <c r="D22" s="1"/>
      <c r="E22" s="1"/>
      <c r="F22" s="1">
        <v>19523910202</v>
      </c>
      <c r="G22" s="1"/>
      <c r="H22" s="1"/>
      <c r="I22" s="1"/>
      <c r="J22" s="1">
        <v>1953910202.71</v>
      </c>
      <c r="K22" s="1">
        <v>81896789.189999998</v>
      </c>
      <c r="L22" s="61">
        <v>498528709.81999999</v>
      </c>
      <c r="M22" s="1">
        <v>52336971452</v>
      </c>
      <c r="N22" s="1">
        <v>1308746263</v>
      </c>
      <c r="O22" s="2">
        <v>51028225190</v>
      </c>
      <c r="P22" s="81">
        <f t="shared" si="5"/>
        <v>0.10343703590326359</v>
      </c>
      <c r="Q22" s="79">
        <f t="shared" si="6"/>
        <v>1.6049311706425821E-3</v>
      </c>
      <c r="R22" s="79">
        <f t="shared" si="2"/>
        <v>9.7696658655824983E-3</v>
      </c>
      <c r="S22" s="80">
        <f t="shared" si="3"/>
        <v>1.0000039602553206</v>
      </c>
      <c r="T22" s="80">
        <f t="shared" si="4"/>
        <v>9.7697045559537211E-3</v>
      </c>
      <c r="U22" s="1">
        <v>1</v>
      </c>
      <c r="V22" s="1">
        <v>1</v>
      </c>
      <c r="W22" s="57">
        <v>41676</v>
      </c>
      <c r="X22" s="42">
        <v>51028023106</v>
      </c>
      <c r="Y22" s="19"/>
      <c r="Z22" s="18"/>
    </row>
    <row r="23" spans="1:26" ht="15.75" x14ac:dyDescent="0.3">
      <c r="A23" s="29">
        <v>17</v>
      </c>
      <c r="B23" s="4" t="s">
        <v>12</v>
      </c>
      <c r="C23" s="30" t="s">
        <v>19</v>
      </c>
      <c r="D23" s="1"/>
      <c r="E23" s="1"/>
      <c r="F23" s="1">
        <v>594781481.09000003</v>
      </c>
      <c r="G23" s="1"/>
      <c r="H23" s="1"/>
      <c r="I23" s="1"/>
      <c r="J23" s="1">
        <v>647018746.38999999</v>
      </c>
      <c r="K23" s="1">
        <v>1443473.29</v>
      </c>
      <c r="L23" s="61">
        <v>6224785.5899999999</v>
      </c>
      <c r="M23" s="1">
        <v>675603295.92999995</v>
      </c>
      <c r="N23" s="1">
        <v>2312168.1</v>
      </c>
      <c r="O23" s="2">
        <v>673291127.83000004</v>
      </c>
      <c r="P23" s="81">
        <f t="shared" si="5"/>
        <v>1.3647983699881557E-3</v>
      </c>
      <c r="Q23" s="79">
        <f t="shared" si="6"/>
        <v>2.1439065960252249E-3</v>
      </c>
      <c r="R23" s="79">
        <f t="shared" si="2"/>
        <v>9.2453105836435481E-3</v>
      </c>
      <c r="S23" s="80">
        <f t="shared" si="3"/>
        <v>9.9840517016177266</v>
      </c>
      <c r="T23" s="80">
        <f t="shared" si="4"/>
        <v>9.2305658864610743E-2</v>
      </c>
      <c r="U23" s="1">
        <v>10</v>
      </c>
      <c r="V23" s="1">
        <v>10</v>
      </c>
      <c r="W23" s="57">
        <v>731</v>
      </c>
      <c r="X23" s="42">
        <v>67436662.784999996</v>
      </c>
      <c r="Y23" s="19"/>
      <c r="Z23" s="18"/>
    </row>
    <row r="24" spans="1:26" ht="15.75" x14ac:dyDescent="0.3">
      <c r="A24" s="29">
        <v>18</v>
      </c>
      <c r="B24" s="4" t="s">
        <v>74</v>
      </c>
      <c r="C24" s="30" t="s">
        <v>75</v>
      </c>
      <c r="D24" s="1"/>
      <c r="E24" s="1"/>
      <c r="F24" s="1">
        <v>3272292394.7800002</v>
      </c>
      <c r="G24" s="1"/>
      <c r="H24" s="1"/>
      <c r="I24" s="1"/>
      <c r="J24" s="1">
        <v>3272292394.7800002</v>
      </c>
      <c r="K24" s="1">
        <v>5068260.84</v>
      </c>
      <c r="L24" s="61">
        <v>55316239.200000003</v>
      </c>
      <c r="M24" s="1">
        <v>5165548039.4499998</v>
      </c>
      <c r="N24" s="1">
        <v>88030366.840000004</v>
      </c>
      <c r="O24" s="2">
        <v>5077517672.6099997</v>
      </c>
      <c r="P24" s="81">
        <f t="shared" si="5"/>
        <v>1.0292409266551172E-2</v>
      </c>
      <c r="Q24" s="79">
        <f t="shared" si="6"/>
        <v>9.9817689800275151E-4</v>
      </c>
      <c r="R24" s="79">
        <f t="shared" si="2"/>
        <v>1.0894346955874948E-2</v>
      </c>
      <c r="S24" s="80">
        <f t="shared" si="3"/>
        <v>100.00064938866285</v>
      </c>
      <c r="T24" s="80">
        <f t="shared" si="4"/>
        <v>1.0894417702528971</v>
      </c>
      <c r="U24" s="1">
        <v>100</v>
      </c>
      <c r="V24" s="1">
        <v>100</v>
      </c>
      <c r="W24" s="57">
        <v>3064</v>
      </c>
      <c r="X24" s="42">
        <v>50774847</v>
      </c>
      <c r="Y24" s="19"/>
      <c r="Z24" s="18"/>
    </row>
    <row r="25" spans="1:26" ht="15.75" x14ac:dyDescent="0.3">
      <c r="A25" s="29">
        <v>19</v>
      </c>
      <c r="B25" s="4" t="s">
        <v>79</v>
      </c>
      <c r="C25" s="30" t="s">
        <v>134</v>
      </c>
      <c r="D25" s="1"/>
      <c r="E25" s="1"/>
      <c r="F25" s="1">
        <v>19378401877.700001</v>
      </c>
      <c r="G25" s="1"/>
      <c r="H25" s="1"/>
      <c r="I25" s="1"/>
      <c r="J25" s="1">
        <v>19378401877.700001</v>
      </c>
      <c r="K25" s="1">
        <v>26464136.579999998</v>
      </c>
      <c r="L25" s="61">
        <v>234207176.83000001</v>
      </c>
      <c r="M25" s="1">
        <v>21590730357.900002</v>
      </c>
      <c r="N25" s="1">
        <v>41883701.439999998</v>
      </c>
      <c r="O25" s="2">
        <v>21548846656.459999</v>
      </c>
      <c r="P25" s="81">
        <f t="shared" si="5"/>
        <v>4.3680704492050047E-2</v>
      </c>
      <c r="Q25" s="79">
        <f t="shared" si="6"/>
        <v>1.2280999072433638E-3</v>
      </c>
      <c r="R25" s="79">
        <f t="shared" si="2"/>
        <v>1.0868664136128532E-2</v>
      </c>
      <c r="S25" s="80">
        <f t="shared" si="3"/>
        <v>1.0107934395694609</v>
      </c>
      <c r="T25" s="80">
        <f t="shared" si="4"/>
        <v>1.0985974405682601E-2</v>
      </c>
      <c r="U25" s="1">
        <v>1</v>
      </c>
      <c r="V25" s="1">
        <v>1</v>
      </c>
      <c r="W25" s="57">
        <v>8671</v>
      </c>
      <c r="X25" s="42">
        <v>21318744080.529999</v>
      </c>
      <c r="Y25" s="19"/>
      <c r="Z25" s="18"/>
    </row>
    <row r="26" spans="1:26" ht="15.75" x14ac:dyDescent="0.3">
      <c r="A26" s="29">
        <v>20</v>
      </c>
      <c r="B26" s="1" t="s">
        <v>63</v>
      </c>
      <c r="C26" s="35" t="s">
        <v>80</v>
      </c>
      <c r="D26" s="1"/>
      <c r="E26" s="1"/>
      <c r="F26" s="1">
        <v>396598991.62</v>
      </c>
      <c r="G26" s="1"/>
      <c r="H26" s="1"/>
      <c r="I26" s="1"/>
      <c r="J26" s="1">
        <v>396598991.62</v>
      </c>
      <c r="K26" s="1">
        <v>689554.4</v>
      </c>
      <c r="L26" s="61">
        <v>4392347.0599999996</v>
      </c>
      <c r="M26" s="1">
        <v>417655801.33999997</v>
      </c>
      <c r="N26" s="1">
        <v>1468108.17</v>
      </c>
      <c r="O26" s="2">
        <v>414018480.26999998</v>
      </c>
      <c r="P26" s="81">
        <f t="shared" si="5"/>
        <v>8.3923836756711267E-4</v>
      </c>
      <c r="Q26" s="79">
        <f t="shared" si="6"/>
        <v>1.6655159923062149E-3</v>
      </c>
      <c r="R26" s="79">
        <f t="shared" si="2"/>
        <v>1.0609060390578589E-2</v>
      </c>
      <c r="S26" s="80">
        <f t="shared" si="3"/>
        <v>10.113753648117275</v>
      </c>
      <c r="T26" s="80">
        <f t="shared" si="4"/>
        <v>0.10729742322831066</v>
      </c>
      <c r="U26" s="1">
        <v>10</v>
      </c>
      <c r="V26" s="1">
        <v>10</v>
      </c>
      <c r="W26" s="57">
        <v>137</v>
      </c>
      <c r="X26" s="42">
        <v>40936184</v>
      </c>
      <c r="Y26" s="19"/>
      <c r="Z26" s="18"/>
    </row>
    <row r="27" spans="1:26" ht="15.75" x14ac:dyDescent="0.3">
      <c r="A27" s="29">
        <v>21</v>
      </c>
      <c r="B27" s="1" t="s">
        <v>6</v>
      </c>
      <c r="C27" s="35" t="s">
        <v>97</v>
      </c>
      <c r="D27" s="1"/>
      <c r="E27" s="1"/>
      <c r="F27" s="1">
        <v>1093189734.8900001</v>
      </c>
      <c r="G27" s="1"/>
      <c r="H27" s="1"/>
      <c r="I27" s="1"/>
      <c r="J27" s="1">
        <v>1095579906.6800001</v>
      </c>
      <c r="K27" s="1">
        <v>1607805.99</v>
      </c>
      <c r="L27" s="61">
        <v>9396489.4800000004</v>
      </c>
      <c r="M27" s="1">
        <v>1095579906.6800001</v>
      </c>
      <c r="N27" s="1">
        <v>2368808.29</v>
      </c>
      <c r="O27" s="2">
        <v>1082289701.46</v>
      </c>
      <c r="P27" s="81">
        <f t="shared" si="5"/>
        <v>2.1938611090394941E-3</v>
      </c>
      <c r="Q27" s="79">
        <f t="shared" si="6"/>
        <v>1.4855597238254072E-3</v>
      </c>
      <c r="R27" s="79">
        <f t="shared" si="2"/>
        <v>8.6820464680798601E-3</v>
      </c>
      <c r="S27" s="80">
        <f t="shared" si="3"/>
        <v>100.00004633327211</v>
      </c>
      <c r="T27" s="80">
        <f t="shared" si="4"/>
        <v>0.86820504907560758</v>
      </c>
      <c r="U27" s="1">
        <v>100</v>
      </c>
      <c r="V27" s="1">
        <v>100</v>
      </c>
      <c r="W27" s="57">
        <v>204</v>
      </c>
      <c r="X27" s="42">
        <v>10822892</v>
      </c>
      <c r="Y27" s="19"/>
      <c r="Z27" s="18"/>
    </row>
    <row r="28" spans="1:26" ht="15.75" x14ac:dyDescent="0.3">
      <c r="A28" s="29">
        <v>22</v>
      </c>
      <c r="B28" s="4" t="s">
        <v>27</v>
      </c>
      <c r="C28" s="30" t="s">
        <v>82</v>
      </c>
      <c r="D28" s="1">
        <v>10246619.4</v>
      </c>
      <c r="E28" s="1"/>
      <c r="F28" s="1">
        <v>257780127.38999999</v>
      </c>
      <c r="G28" s="1"/>
      <c r="H28" s="1"/>
      <c r="I28" s="1"/>
      <c r="J28" s="1">
        <v>268026746.78999999</v>
      </c>
      <c r="K28" s="1">
        <v>344916.15</v>
      </c>
      <c r="L28" s="61">
        <v>1809754.03</v>
      </c>
      <c r="M28" s="1">
        <v>268493893.69</v>
      </c>
      <c r="N28" s="1">
        <v>4315675.68</v>
      </c>
      <c r="O28" s="2">
        <v>264178218.00999999</v>
      </c>
      <c r="P28" s="81">
        <f t="shared" si="5"/>
        <v>5.3550386515335054E-4</v>
      </c>
      <c r="Q28" s="79">
        <f t="shared" si="6"/>
        <v>1.3056191861622135E-3</v>
      </c>
      <c r="R28" s="79">
        <f t="shared" si="2"/>
        <v>6.8505043437437942E-3</v>
      </c>
      <c r="S28" s="80">
        <f t="shared" si="3"/>
        <v>120.40478266719487</v>
      </c>
      <c r="T28" s="80">
        <f t="shared" si="4"/>
        <v>0.82483348666914591</v>
      </c>
      <c r="U28" s="1">
        <v>120.64</v>
      </c>
      <c r="V28" s="1">
        <v>120.81</v>
      </c>
      <c r="W28" s="57">
        <v>15</v>
      </c>
      <c r="X28" s="42">
        <v>2194084.09</v>
      </c>
      <c r="Y28" s="19"/>
      <c r="Z28" s="18"/>
    </row>
    <row r="29" spans="1:26" ht="15.75" x14ac:dyDescent="0.3">
      <c r="A29" s="29">
        <v>23</v>
      </c>
      <c r="B29" s="4" t="s">
        <v>27</v>
      </c>
      <c r="C29" s="30" t="s">
        <v>83</v>
      </c>
      <c r="D29" s="1"/>
      <c r="E29" s="1"/>
      <c r="F29" s="1">
        <v>10503517735.59</v>
      </c>
      <c r="G29" s="1"/>
      <c r="H29" s="1"/>
      <c r="I29" s="1"/>
      <c r="J29" s="1">
        <v>10503517735.59</v>
      </c>
      <c r="K29" s="1">
        <v>13501798.380000001</v>
      </c>
      <c r="L29" s="61">
        <v>110439204.48</v>
      </c>
      <c r="M29" s="1">
        <v>10755866337.73</v>
      </c>
      <c r="N29" s="1">
        <v>265754836.13999999</v>
      </c>
      <c r="O29" s="2">
        <v>10490111501.6</v>
      </c>
      <c r="P29" s="81">
        <f t="shared" si="5"/>
        <v>2.1264036442186076E-2</v>
      </c>
      <c r="Q29" s="79">
        <f t="shared" si="6"/>
        <v>1.2870976993848583E-3</v>
      </c>
      <c r="R29" s="79">
        <f t="shared" si="2"/>
        <v>1.0527934280122313E-2</v>
      </c>
      <c r="S29" s="80">
        <f t="shared" si="3"/>
        <v>101.75090100563635</v>
      </c>
      <c r="T29" s="80">
        <f t="shared" si="4"/>
        <v>1.0712267987305708</v>
      </c>
      <c r="U29" s="1">
        <v>100</v>
      </c>
      <c r="V29" s="1">
        <v>100</v>
      </c>
      <c r="W29" s="57">
        <v>4751</v>
      </c>
      <c r="X29" s="42">
        <v>103096006.01000001</v>
      </c>
      <c r="Y29" s="19"/>
      <c r="Z29" s="18"/>
    </row>
    <row r="30" spans="1:26" ht="15.75" x14ac:dyDescent="0.3">
      <c r="A30" s="68">
        <v>24</v>
      </c>
      <c r="B30" s="4" t="s">
        <v>84</v>
      </c>
      <c r="C30" s="30" t="s">
        <v>85</v>
      </c>
      <c r="D30" s="1"/>
      <c r="E30" s="1"/>
      <c r="F30" s="1">
        <v>4519661484.0600004</v>
      </c>
      <c r="G30" s="1"/>
      <c r="H30" s="1"/>
      <c r="I30" s="1"/>
      <c r="J30" s="1">
        <v>6229367638.1400003</v>
      </c>
      <c r="K30" s="1">
        <v>8401498.2100000009</v>
      </c>
      <c r="L30" s="61">
        <v>69273243.969999999</v>
      </c>
      <c r="M30" s="1">
        <v>6229367638.1400003</v>
      </c>
      <c r="N30" s="1">
        <v>79440585.209999993</v>
      </c>
      <c r="O30" s="2">
        <v>6149927052.9300003</v>
      </c>
      <c r="P30" s="81">
        <f t="shared" si="5"/>
        <v>1.2466242417951759E-2</v>
      </c>
      <c r="Q30" s="79">
        <f t="shared" si="6"/>
        <v>1.3661134738171062E-3</v>
      </c>
      <c r="R30" s="79">
        <f t="shared" si="2"/>
        <v>1.1264075715661742E-2</v>
      </c>
      <c r="S30" s="80">
        <f t="shared" si="3"/>
        <v>100.00000086066063</v>
      </c>
      <c r="T30" s="80">
        <f t="shared" si="4"/>
        <v>1.1264075812607206</v>
      </c>
      <c r="U30" s="1">
        <v>100</v>
      </c>
      <c r="V30" s="1">
        <v>100</v>
      </c>
      <c r="W30" s="57">
        <v>1417</v>
      </c>
      <c r="X30" s="42">
        <v>61499270</v>
      </c>
      <c r="Y30" s="19"/>
      <c r="Z30" s="18"/>
    </row>
    <row r="31" spans="1:26" ht="15.75" x14ac:dyDescent="0.3">
      <c r="A31" s="68">
        <v>25</v>
      </c>
      <c r="B31" s="4" t="s">
        <v>84</v>
      </c>
      <c r="C31" s="30" t="s">
        <v>96</v>
      </c>
      <c r="D31" s="1"/>
      <c r="E31" s="1"/>
      <c r="F31" s="1">
        <v>402917807.67000002</v>
      </c>
      <c r="G31" s="1"/>
      <c r="H31" s="1"/>
      <c r="I31" s="1"/>
      <c r="J31" s="1">
        <v>472757818.54000002</v>
      </c>
      <c r="K31" s="1">
        <v>555039.23</v>
      </c>
      <c r="L31" s="61">
        <v>4943303.04</v>
      </c>
      <c r="M31" s="1">
        <v>472757818.54000002</v>
      </c>
      <c r="N31" s="1">
        <v>6538826.3700000001</v>
      </c>
      <c r="O31" s="2">
        <v>466218992.17000002</v>
      </c>
      <c r="P31" s="81">
        <f t="shared" si="5"/>
        <v>9.4505169349535156E-4</v>
      </c>
      <c r="Q31" s="79">
        <f t="shared" si="6"/>
        <v>1.1905118395468817E-3</v>
      </c>
      <c r="R31" s="79">
        <f t="shared" si="2"/>
        <v>1.0602963678059464E-2</v>
      </c>
      <c r="S31" s="80">
        <f t="shared" si="3"/>
        <v>999997.8382952254</v>
      </c>
      <c r="T31" s="80">
        <f t="shared" si="4"/>
        <v>10602.940757582257</v>
      </c>
      <c r="U31" s="1">
        <v>1000000</v>
      </c>
      <c r="V31" s="1">
        <v>1000000</v>
      </c>
      <c r="W31" s="57">
        <v>2</v>
      </c>
      <c r="X31" s="42">
        <v>466.22</v>
      </c>
      <c r="Y31" s="19"/>
      <c r="Z31" s="18"/>
    </row>
    <row r="32" spans="1:26" ht="15.75" x14ac:dyDescent="0.3">
      <c r="A32" s="29">
        <v>26</v>
      </c>
      <c r="B32" s="4" t="s">
        <v>64</v>
      </c>
      <c r="C32" s="30" t="s">
        <v>110</v>
      </c>
      <c r="D32" s="1"/>
      <c r="E32" s="1"/>
      <c r="F32" s="1">
        <v>649549776.03999996</v>
      </c>
      <c r="G32" s="1"/>
      <c r="H32" s="1"/>
      <c r="I32" s="1"/>
      <c r="J32" s="1">
        <v>649549776.03999996</v>
      </c>
      <c r="K32" s="1">
        <v>1384813.89</v>
      </c>
      <c r="L32" s="61">
        <v>5963227.4299999997</v>
      </c>
      <c r="M32" s="1">
        <v>665853884.92999995</v>
      </c>
      <c r="N32" s="1">
        <v>11037697.039999999</v>
      </c>
      <c r="O32" s="2">
        <v>654816187.88999999</v>
      </c>
      <c r="P32" s="81">
        <f t="shared" si="5"/>
        <v>1.3273486444927271E-3</v>
      </c>
      <c r="Q32" s="79">
        <f t="shared" si="6"/>
        <v>2.1148131576622375E-3</v>
      </c>
      <c r="R32" s="79">
        <f t="shared" si="2"/>
        <v>9.1067196264881262E-3</v>
      </c>
      <c r="S32" s="80">
        <f t="shared" si="3"/>
        <v>108.5866192173002</v>
      </c>
      <c r="T32" s="80">
        <f t="shared" si="4"/>
        <v>0.98886789640018047</v>
      </c>
      <c r="U32" s="1">
        <v>100</v>
      </c>
      <c r="V32" s="1">
        <v>100</v>
      </c>
      <c r="W32" s="57">
        <v>670</v>
      </c>
      <c r="X32" s="42">
        <v>6030358</v>
      </c>
      <c r="Y32" s="19"/>
      <c r="Z32" s="18"/>
    </row>
    <row r="33" spans="1:26" ht="15.75" x14ac:dyDescent="0.3">
      <c r="A33" s="29">
        <v>27</v>
      </c>
      <c r="B33" s="4" t="s">
        <v>29</v>
      </c>
      <c r="C33" s="30" t="s">
        <v>106</v>
      </c>
      <c r="D33" s="1"/>
      <c r="E33" s="1"/>
      <c r="F33" s="1">
        <v>4961618648.3999996</v>
      </c>
      <c r="G33" s="1"/>
      <c r="H33" s="1"/>
      <c r="I33" s="1"/>
      <c r="J33" s="1">
        <v>4961618648.3999996</v>
      </c>
      <c r="K33" s="1">
        <v>5947153.4800000004</v>
      </c>
      <c r="L33" s="61">
        <v>74996594.950000003</v>
      </c>
      <c r="M33" s="1">
        <v>6401685194.1800003</v>
      </c>
      <c r="N33" s="1">
        <v>23158714.75</v>
      </c>
      <c r="O33" s="2">
        <v>6378526479.4300003</v>
      </c>
      <c r="P33" s="81">
        <f t="shared" si="5"/>
        <v>1.2929626104103944E-2</v>
      </c>
      <c r="Q33" s="79">
        <f t="shared" si="6"/>
        <v>9.3237105766964714E-4</v>
      </c>
      <c r="R33" s="79">
        <f t="shared" si="2"/>
        <v>1.1757667729663775E-2</v>
      </c>
      <c r="S33" s="80">
        <f t="shared" si="3"/>
        <v>1.0103055474329243</v>
      </c>
      <c r="T33" s="80">
        <f t="shared" si="4"/>
        <v>1.187883693215239E-2</v>
      </c>
      <c r="U33" s="1">
        <v>1</v>
      </c>
      <c r="V33" s="1">
        <v>1</v>
      </c>
      <c r="W33" s="57">
        <v>1992</v>
      </c>
      <c r="X33" s="42">
        <v>6313462789.1899996</v>
      </c>
      <c r="Y33" s="19"/>
      <c r="Z33" s="18"/>
    </row>
    <row r="34" spans="1:26" ht="15.75" x14ac:dyDescent="0.3">
      <c r="A34" s="29">
        <v>28</v>
      </c>
      <c r="B34" s="4" t="s">
        <v>86</v>
      </c>
      <c r="C34" s="30" t="s">
        <v>103</v>
      </c>
      <c r="D34" s="1"/>
      <c r="E34" s="1"/>
      <c r="F34" s="1">
        <v>2996369837.9499998</v>
      </c>
      <c r="G34" s="1"/>
      <c r="H34" s="1"/>
      <c r="I34" s="1"/>
      <c r="J34" s="1">
        <v>3290703988.6700001</v>
      </c>
      <c r="K34" s="1">
        <v>5449219.3899999997</v>
      </c>
      <c r="L34" s="61">
        <v>32547798.370000001</v>
      </c>
      <c r="M34" s="1">
        <v>3290703988.6700001</v>
      </c>
      <c r="N34" s="1">
        <v>5449219.3899999997</v>
      </c>
      <c r="O34" s="2">
        <v>3285254769.2800002</v>
      </c>
      <c r="P34" s="81">
        <f t="shared" si="5"/>
        <v>6.6593931937883131E-3</v>
      </c>
      <c r="Q34" s="79">
        <f t="shared" si="6"/>
        <v>1.6586900477110504E-3</v>
      </c>
      <c r="R34" s="79">
        <f t="shared" si="2"/>
        <v>9.9072372329690617E-3</v>
      </c>
      <c r="S34" s="80">
        <f t="shared" si="3"/>
        <v>101.03899923726854</v>
      </c>
      <c r="T34" s="80">
        <f t="shared" si="4"/>
        <v>1.0010173352253995</v>
      </c>
      <c r="U34" s="1">
        <v>100</v>
      </c>
      <c r="V34" s="1">
        <v>100</v>
      </c>
      <c r="W34" s="57">
        <v>548</v>
      </c>
      <c r="X34" s="42">
        <v>32514720</v>
      </c>
      <c r="Y34" s="19"/>
      <c r="Z34" s="18"/>
    </row>
    <row r="35" spans="1:26" ht="15.75" x14ac:dyDescent="0.3">
      <c r="A35" s="29">
        <v>29</v>
      </c>
      <c r="B35" s="4" t="s">
        <v>100</v>
      </c>
      <c r="C35" s="30" t="s">
        <v>101</v>
      </c>
      <c r="D35" s="1"/>
      <c r="E35" s="1"/>
      <c r="F35" s="1">
        <v>5455522287.8400002</v>
      </c>
      <c r="G35" s="1"/>
      <c r="H35" s="1"/>
      <c r="I35" s="1"/>
      <c r="J35" s="1">
        <v>5584761117.3999996</v>
      </c>
      <c r="K35" s="1">
        <v>15552323.470000001</v>
      </c>
      <c r="L35" s="61">
        <v>100028705.15000001</v>
      </c>
      <c r="M35" s="1">
        <v>5569208793.9300003</v>
      </c>
      <c r="N35" s="1">
        <v>15552323.470000001</v>
      </c>
      <c r="O35" s="2">
        <v>5569208793.9300003</v>
      </c>
      <c r="P35" s="81">
        <f t="shared" si="5"/>
        <v>1.1289094375232156E-2</v>
      </c>
      <c r="Q35" s="79">
        <f t="shared" si="6"/>
        <v>2.792555288455123E-3</v>
      </c>
      <c r="R35" s="79">
        <f t="shared" si="2"/>
        <v>1.7961026215972262E-2</v>
      </c>
      <c r="S35" s="80">
        <f t="shared" si="3"/>
        <v>1</v>
      </c>
      <c r="T35" s="80">
        <f t="shared" si="4"/>
        <v>1.7961026215972262E-2</v>
      </c>
      <c r="U35" s="1">
        <v>1</v>
      </c>
      <c r="V35" s="1">
        <v>1</v>
      </c>
      <c r="W35" s="57">
        <v>1006</v>
      </c>
      <c r="X35" s="42">
        <v>5569208793.9300003</v>
      </c>
      <c r="Y35" s="19"/>
      <c r="Z35" s="18"/>
    </row>
    <row r="36" spans="1:26" ht="16.5" customHeight="1" x14ac:dyDescent="0.3">
      <c r="A36" s="29">
        <v>30</v>
      </c>
      <c r="B36" s="4" t="s">
        <v>139</v>
      </c>
      <c r="C36" s="46" t="s">
        <v>120</v>
      </c>
      <c r="D36" s="50"/>
      <c r="E36" s="1"/>
      <c r="F36" s="1">
        <v>678786143.95000005</v>
      </c>
      <c r="G36" s="1"/>
      <c r="H36" s="1"/>
      <c r="I36" s="1"/>
      <c r="J36" s="1">
        <v>949786143.95000005</v>
      </c>
      <c r="K36" s="1">
        <v>3414838.55</v>
      </c>
      <c r="L36" s="61">
        <v>10195285.199999999</v>
      </c>
      <c r="M36" s="1">
        <v>994004813.75</v>
      </c>
      <c r="N36" s="1">
        <v>3414838.75</v>
      </c>
      <c r="O36" s="2">
        <v>990589975</v>
      </c>
      <c r="P36" s="81">
        <f t="shared" si="5"/>
        <v>2.0079806896667806E-3</v>
      </c>
      <c r="Q36" s="79">
        <f t="shared" si="6"/>
        <v>3.4472775176227679E-3</v>
      </c>
      <c r="R36" s="79">
        <f t="shared" si="2"/>
        <v>1.0292134442406405E-2</v>
      </c>
      <c r="S36" s="80">
        <f t="shared" si="3"/>
        <v>10.103991638306406</v>
      </c>
      <c r="T36" s="80">
        <f t="shared" si="4"/>
        <v>0.10399164034639967</v>
      </c>
      <c r="U36" s="1">
        <v>10</v>
      </c>
      <c r="V36" s="1">
        <v>10</v>
      </c>
      <c r="W36" s="57">
        <v>182</v>
      </c>
      <c r="X36" s="42">
        <v>98039469</v>
      </c>
      <c r="Y36" s="19"/>
      <c r="Z36" s="18"/>
    </row>
    <row r="37" spans="1:26" ht="15.75" x14ac:dyDescent="0.3">
      <c r="A37" s="28"/>
      <c r="B37" s="7"/>
      <c r="C37" s="6" t="s">
        <v>59</v>
      </c>
      <c r="D37" s="1"/>
      <c r="E37" s="1"/>
      <c r="F37" s="1"/>
      <c r="G37" s="1"/>
      <c r="H37" s="1"/>
      <c r="I37" s="1"/>
      <c r="J37" s="1"/>
      <c r="K37" s="1"/>
      <c r="L37" s="61"/>
      <c r="M37" s="1"/>
      <c r="N37" s="1"/>
      <c r="O37" s="9">
        <f>SUM(O18:O36)</f>
        <v>493326444869.54004</v>
      </c>
      <c r="P37" s="82">
        <f>(O37/$O$107)</f>
        <v>0.75900991960609177</v>
      </c>
      <c r="Q37" s="79"/>
      <c r="R37" s="79"/>
      <c r="S37" s="80"/>
      <c r="T37" s="80"/>
      <c r="U37" s="1"/>
      <c r="V37" s="1"/>
      <c r="W37" s="57"/>
      <c r="X37" s="42"/>
      <c r="Y37" s="20"/>
      <c r="Z37" s="18"/>
    </row>
    <row r="38" spans="1:26" ht="6" customHeight="1" x14ac:dyDescent="0.3">
      <c r="A38" s="84"/>
      <c r="B38" s="92"/>
      <c r="C38" s="86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85"/>
      <c r="P38" s="93"/>
      <c r="Q38" s="88"/>
      <c r="R38" s="88"/>
      <c r="S38" s="89"/>
      <c r="T38" s="89"/>
      <c r="U38" s="50"/>
      <c r="V38" s="50"/>
      <c r="W38" s="90"/>
      <c r="X38" s="91"/>
      <c r="Y38" s="20"/>
      <c r="Z38" s="18"/>
    </row>
    <row r="39" spans="1:26" ht="14.25" customHeight="1" x14ac:dyDescent="0.3">
      <c r="A39" s="69"/>
      <c r="B39" s="70"/>
      <c r="C39" s="71" t="s">
        <v>20</v>
      </c>
      <c r="D39" s="72"/>
      <c r="E39" s="72"/>
      <c r="F39" s="72"/>
      <c r="G39" s="72"/>
      <c r="H39" s="72"/>
      <c r="I39" s="72"/>
      <c r="J39" s="73"/>
      <c r="K39" s="72"/>
      <c r="L39" s="72"/>
      <c r="M39" s="72"/>
      <c r="N39" s="72"/>
      <c r="O39" s="72"/>
      <c r="P39" s="12"/>
      <c r="Q39" s="74"/>
      <c r="R39" s="74"/>
      <c r="S39" s="75"/>
      <c r="T39" s="75"/>
      <c r="U39" s="72"/>
      <c r="V39" s="72"/>
      <c r="W39" s="72"/>
      <c r="X39" s="76"/>
      <c r="Y39" s="18"/>
      <c r="Z39" s="18"/>
    </row>
    <row r="40" spans="1:26" ht="15.75" x14ac:dyDescent="0.3">
      <c r="A40" s="29">
        <v>31</v>
      </c>
      <c r="B40" s="4" t="s">
        <v>1</v>
      </c>
      <c r="C40" s="30" t="s">
        <v>21</v>
      </c>
      <c r="D40" s="1"/>
      <c r="E40" s="1"/>
      <c r="F40" s="1">
        <v>351651761.82999998</v>
      </c>
      <c r="G40" s="1">
        <v>907663367.00999999</v>
      </c>
      <c r="H40" s="1"/>
      <c r="I40" s="1"/>
      <c r="J40" s="1">
        <v>1275969580.9000001</v>
      </c>
      <c r="K40" s="1">
        <v>1422928.13</v>
      </c>
      <c r="L40" s="61">
        <v>14849593.210000001</v>
      </c>
      <c r="M40" s="1">
        <v>1321719704.4000001</v>
      </c>
      <c r="N40" s="1">
        <v>5705018.6600000001</v>
      </c>
      <c r="O40" s="2">
        <v>1316014685.74</v>
      </c>
      <c r="P40" s="12">
        <f>(O40/$O$48)</f>
        <v>8.9555367438257164E-2</v>
      </c>
      <c r="Q40" s="79">
        <f t="shared" ref="Q40:Q47" si="7">(K40/O40)</f>
        <v>1.0812403124512871E-3</v>
      </c>
      <c r="R40" s="79">
        <f t="shared" si="2"/>
        <v>1.1283759498208045E-2</v>
      </c>
      <c r="S40" s="80">
        <f t="shared" si="3"/>
        <v>191.18479133298348</v>
      </c>
      <c r="T40" s="80">
        <f t="shared" si="4"/>
        <v>2.1572832051164759</v>
      </c>
      <c r="U40" s="1">
        <v>191.18</v>
      </c>
      <c r="V40" s="1">
        <v>191.18</v>
      </c>
      <c r="W40" s="57">
        <v>841</v>
      </c>
      <c r="X40" s="42">
        <v>6883469.5300000003</v>
      </c>
      <c r="Y40" s="18"/>
      <c r="Z40" s="18"/>
    </row>
    <row r="41" spans="1:26" ht="15.75" x14ac:dyDescent="0.3">
      <c r="A41" s="29">
        <v>32</v>
      </c>
      <c r="B41" s="4" t="s">
        <v>8</v>
      </c>
      <c r="C41" s="30" t="s">
        <v>114</v>
      </c>
      <c r="D41" s="1"/>
      <c r="E41" s="1"/>
      <c r="F41" s="1">
        <v>35211996</v>
      </c>
      <c r="G41" s="1">
        <v>296859439</v>
      </c>
      <c r="H41" s="1"/>
      <c r="I41" s="1"/>
      <c r="J41" s="1">
        <v>332071435</v>
      </c>
      <c r="K41" s="1">
        <v>803097</v>
      </c>
      <c r="L41" s="61">
        <v>4632651</v>
      </c>
      <c r="M41" s="1">
        <v>465760515.50999999</v>
      </c>
      <c r="N41" s="1">
        <v>19232522.780000001</v>
      </c>
      <c r="O41" s="2">
        <v>446527993</v>
      </c>
      <c r="P41" s="11">
        <f>(O41/$O$48)</f>
        <v>3.0386422672856853E-2</v>
      </c>
      <c r="Q41" s="79">
        <f t="shared" si="7"/>
        <v>1.7985367380987467E-3</v>
      </c>
      <c r="R41" s="79">
        <f t="shared" si="2"/>
        <v>1.0374827721047267E-2</v>
      </c>
      <c r="S41" s="80">
        <f t="shared" si="3"/>
        <v>1.3786927254811483</v>
      </c>
      <c r="T41" s="80">
        <f t="shared" si="4"/>
        <v>1.4303699507128027E-2</v>
      </c>
      <c r="U41" s="1">
        <v>1.6144000000000001</v>
      </c>
      <c r="V41" s="1">
        <v>1.6144000000000001</v>
      </c>
      <c r="W41" s="57">
        <v>1423</v>
      </c>
      <c r="X41" s="42">
        <v>323877819</v>
      </c>
      <c r="Y41" s="18"/>
      <c r="Z41" s="18"/>
    </row>
    <row r="42" spans="1:26" ht="15.75" x14ac:dyDescent="0.3">
      <c r="A42" s="29">
        <v>33</v>
      </c>
      <c r="B42" s="4" t="s">
        <v>64</v>
      </c>
      <c r="C42" s="30" t="s">
        <v>22</v>
      </c>
      <c r="D42" s="1"/>
      <c r="E42" s="1"/>
      <c r="F42" s="1">
        <v>276735829.56</v>
      </c>
      <c r="G42" s="1">
        <v>923963345.88</v>
      </c>
      <c r="H42" s="1"/>
      <c r="I42" s="1"/>
      <c r="J42" s="1">
        <v>1200699175.4400001</v>
      </c>
      <c r="K42" s="1">
        <v>1464920.27</v>
      </c>
      <c r="L42" s="61">
        <v>25236836.48</v>
      </c>
      <c r="M42" s="1">
        <v>1253725504.98</v>
      </c>
      <c r="N42" s="1">
        <v>1464920.27</v>
      </c>
      <c r="O42" s="2">
        <v>1252260584.71</v>
      </c>
      <c r="P42" s="11">
        <f>(O42/$O$48)</f>
        <v>8.5216873342937149E-2</v>
      </c>
      <c r="Q42" s="79">
        <f t="shared" si="7"/>
        <v>1.169820633090714E-3</v>
      </c>
      <c r="R42" s="79">
        <f t="shared" si="2"/>
        <v>2.0153023091311603E-2</v>
      </c>
      <c r="S42" s="80">
        <f t="shared" si="3"/>
        <v>277.70372337868986</v>
      </c>
      <c r="T42" s="80">
        <f t="shared" si="4"/>
        <v>5.5965695497939461</v>
      </c>
      <c r="U42" s="1">
        <v>277.7</v>
      </c>
      <c r="V42" s="1">
        <v>278.02999999999997</v>
      </c>
      <c r="W42" s="57">
        <v>76</v>
      </c>
      <c r="X42" s="42">
        <v>4509340.2763</v>
      </c>
    </row>
    <row r="43" spans="1:26" ht="15.75" x14ac:dyDescent="0.3">
      <c r="A43" s="29">
        <v>34</v>
      </c>
      <c r="B43" s="4" t="s">
        <v>11</v>
      </c>
      <c r="C43" s="30" t="s">
        <v>23</v>
      </c>
      <c r="D43" s="1"/>
      <c r="E43" s="1"/>
      <c r="F43" s="1">
        <v>2492576019.7600002</v>
      </c>
      <c r="G43" s="1">
        <v>3176770769.0869999</v>
      </c>
      <c r="H43" s="1"/>
      <c r="I43" s="1"/>
      <c r="J43" s="1">
        <v>5699571627.6700001</v>
      </c>
      <c r="K43" s="1">
        <v>5972075.4299999997</v>
      </c>
      <c r="L43" s="61">
        <v>65844445.170000002</v>
      </c>
      <c r="M43" s="1">
        <v>5722393338.9700003</v>
      </c>
      <c r="N43" s="1">
        <v>22821711.300000001</v>
      </c>
      <c r="O43" s="2">
        <v>5699571627.6700001</v>
      </c>
      <c r="P43" s="11">
        <f>(O43/$O$48)</f>
        <v>0.38785830955194633</v>
      </c>
      <c r="Q43" s="79">
        <f t="shared" si="7"/>
        <v>1.0478112777821866E-3</v>
      </c>
      <c r="R43" s="79">
        <f t="shared" si="2"/>
        <v>1.1552525254765047E-2</v>
      </c>
      <c r="S43" s="80">
        <f t="shared" si="3"/>
        <v>1201.0220892295833</v>
      </c>
      <c r="T43" s="80">
        <f t="shared" si="4"/>
        <v>13.874838017355442</v>
      </c>
      <c r="U43" s="1">
        <v>1201.02</v>
      </c>
      <c r="V43" s="1">
        <v>1201.78</v>
      </c>
      <c r="W43" s="57">
        <v>912</v>
      </c>
      <c r="X43" s="42">
        <v>4745601</v>
      </c>
    </row>
    <row r="44" spans="1:26" ht="15.75" customHeight="1" x14ac:dyDescent="0.3">
      <c r="A44" s="68" t="s">
        <v>150</v>
      </c>
      <c r="B44" s="36" t="s">
        <v>11</v>
      </c>
      <c r="C44" s="30" t="s">
        <v>122</v>
      </c>
      <c r="D44" s="1"/>
      <c r="E44" s="1"/>
      <c r="F44" s="1"/>
      <c r="G44" s="1"/>
      <c r="H44" s="1"/>
      <c r="I44" s="1"/>
      <c r="J44" s="1"/>
      <c r="K44" s="1"/>
      <c r="L44" s="61"/>
      <c r="M44" s="1"/>
      <c r="N44" s="1"/>
      <c r="O44" s="2"/>
      <c r="P44" s="11">
        <f>(O44/$O$48)</f>
        <v>0</v>
      </c>
      <c r="Q44" s="79" t="e">
        <f t="shared" si="7"/>
        <v>#DIV/0!</v>
      </c>
      <c r="R44" s="79" t="e">
        <f t="shared" si="2"/>
        <v>#DIV/0!</v>
      </c>
      <c r="S44" s="80" t="e">
        <f t="shared" si="3"/>
        <v>#DIV/0!</v>
      </c>
      <c r="T44" s="80" t="e">
        <f t="shared" si="4"/>
        <v>#DIV/0!</v>
      </c>
      <c r="U44" s="1">
        <v>41787.82</v>
      </c>
      <c r="V44" s="1">
        <v>41932.9</v>
      </c>
      <c r="W44" s="57"/>
      <c r="X44" s="42"/>
    </row>
    <row r="45" spans="1:26" ht="15.75" customHeight="1" x14ac:dyDescent="0.3">
      <c r="A45" s="68" t="s">
        <v>151</v>
      </c>
      <c r="B45" s="36" t="s">
        <v>11</v>
      </c>
      <c r="C45" s="30" t="s">
        <v>123</v>
      </c>
      <c r="D45" s="1"/>
      <c r="E45" s="1"/>
      <c r="F45" s="1">
        <v>207167671.33000001</v>
      </c>
      <c r="G45" s="1">
        <v>800630575.54999995</v>
      </c>
      <c r="H45" s="1"/>
      <c r="I45" s="1"/>
      <c r="J45" s="1">
        <v>1195907984.8699999</v>
      </c>
      <c r="K45" s="1">
        <v>1403329.02</v>
      </c>
      <c r="L45" s="61">
        <v>5035767.3</v>
      </c>
      <c r="M45" s="1">
        <v>1195907984.8699999</v>
      </c>
      <c r="N45" s="1">
        <v>2013378.71</v>
      </c>
      <c r="O45" s="2">
        <v>1195907984.8699999</v>
      </c>
      <c r="P45" s="11"/>
      <c r="Q45" s="79">
        <f t="shared" si="7"/>
        <v>1.1734423030485474E-3</v>
      </c>
      <c r="R45" s="79">
        <f t="shared" si="2"/>
        <v>4.2108317393226603E-3</v>
      </c>
      <c r="S45" s="80">
        <f t="shared" si="3"/>
        <v>41791.584598476373</v>
      </c>
      <c r="T45" s="80">
        <f t="shared" si="4"/>
        <v>175.97733086385239</v>
      </c>
      <c r="U45" s="1">
        <v>41795.07</v>
      </c>
      <c r="V45" s="1">
        <v>41943.78</v>
      </c>
      <c r="W45" s="57">
        <v>1037</v>
      </c>
      <c r="X45" s="42">
        <v>28616</v>
      </c>
      <c r="Z45" s="67"/>
    </row>
    <row r="46" spans="1:26" ht="15.75" x14ac:dyDescent="0.3">
      <c r="A46" s="29">
        <v>36</v>
      </c>
      <c r="B46" s="36" t="s">
        <v>2</v>
      </c>
      <c r="C46" s="30" t="s">
        <v>118</v>
      </c>
      <c r="D46" s="1"/>
      <c r="E46" s="1"/>
      <c r="F46" s="1">
        <v>21420917.91</v>
      </c>
      <c r="G46" s="1">
        <v>1838738512.6700001</v>
      </c>
      <c r="H46" s="1"/>
      <c r="I46" s="1"/>
      <c r="J46" s="1">
        <v>2087735122.6700001</v>
      </c>
      <c r="K46" s="1">
        <v>2960134.43</v>
      </c>
      <c r="L46" s="61">
        <v>38987624.384999998</v>
      </c>
      <c r="M46" s="1">
        <v>2072364748.2749999</v>
      </c>
      <c r="N46" s="1">
        <v>26577384.420000002</v>
      </c>
      <c r="O46" s="2">
        <v>2045787363.8599999</v>
      </c>
      <c r="P46" s="11">
        <f>(O46/$O$48)</f>
        <v>0.13921671319952286</v>
      </c>
      <c r="Q46" s="79">
        <f t="shared" si="7"/>
        <v>1.4469413988435272E-3</v>
      </c>
      <c r="R46" s="79">
        <f t="shared" si="2"/>
        <v>1.9057515494395268E-2</v>
      </c>
      <c r="S46" s="80">
        <f t="shared" si="3"/>
        <v>317.00996668570059</v>
      </c>
      <c r="T46" s="80">
        <f t="shared" si="4"/>
        <v>6.0414223519904668</v>
      </c>
      <c r="U46" s="1">
        <v>315.95</v>
      </c>
      <c r="V46" s="1">
        <v>315.95</v>
      </c>
      <c r="W46" s="57">
        <v>88</v>
      </c>
      <c r="X46" s="42">
        <v>6453385</v>
      </c>
      <c r="Z46" s="67"/>
    </row>
    <row r="47" spans="1:26" ht="15.75" x14ac:dyDescent="0.3">
      <c r="A47" s="29">
        <v>37</v>
      </c>
      <c r="B47" s="36" t="s">
        <v>8</v>
      </c>
      <c r="C47" s="30" t="s">
        <v>95</v>
      </c>
      <c r="D47" s="1"/>
      <c r="E47" s="1"/>
      <c r="F47" s="1"/>
      <c r="G47" s="1">
        <v>2500146243</v>
      </c>
      <c r="H47" s="1"/>
      <c r="I47" s="1"/>
      <c r="J47" s="1">
        <v>2500146243</v>
      </c>
      <c r="K47" s="1">
        <v>3750018.75</v>
      </c>
      <c r="L47" s="61">
        <v>15224309.25</v>
      </c>
      <c r="M47" s="1">
        <v>2746470174</v>
      </c>
      <c r="N47" s="1">
        <v>7556329.1924999999</v>
      </c>
      <c r="O47" s="2">
        <v>2738913694.5</v>
      </c>
      <c r="P47" s="11">
        <f>(O47/$O$48)</f>
        <v>0.18638425919593563</v>
      </c>
      <c r="Q47" s="79">
        <f t="shared" si="7"/>
        <v>1.3691628025849793E-3</v>
      </c>
      <c r="R47" s="79">
        <f t="shared" si="2"/>
        <v>5.5585209861018494E-3</v>
      </c>
      <c r="S47" s="80">
        <f t="shared" si="3"/>
        <v>13140.877595033273</v>
      </c>
      <c r="T47" s="80">
        <f t="shared" si="4"/>
        <v>73.043843887788057</v>
      </c>
      <c r="U47" s="1">
        <v>33095.2575</v>
      </c>
      <c r="V47" s="1">
        <v>33095.2575</v>
      </c>
      <c r="W47" s="59">
        <v>67</v>
      </c>
      <c r="X47" s="43">
        <v>208427</v>
      </c>
      <c r="Z47" s="31"/>
    </row>
    <row r="48" spans="1:26" ht="15.75" x14ac:dyDescent="0.3">
      <c r="A48" s="28"/>
      <c r="B48" s="7"/>
      <c r="C48" s="6" t="s">
        <v>59</v>
      </c>
      <c r="D48" s="1"/>
      <c r="E48" s="1"/>
      <c r="F48" s="1"/>
      <c r="G48" s="1"/>
      <c r="H48" s="1"/>
      <c r="I48" s="1"/>
      <c r="J48" s="1"/>
      <c r="K48" s="1"/>
      <c r="L48" s="61"/>
      <c r="M48" s="1"/>
      <c r="N48" s="1"/>
      <c r="O48" s="9">
        <f>SUM(O40:O47)</f>
        <v>14694983934.349998</v>
      </c>
      <c r="P48" s="55">
        <f>(O48/$O$107)</f>
        <v>2.2609042532827077E-2</v>
      </c>
      <c r="Q48" s="79"/>
      <c r="R48" s="79"/>
      <c r="S48" s="80"/>
      <c r="T48" s="80"/>
      <c r="U48" s="1"/>
      <c r="V48" s="1"/>
      <c r="W48" s="57"/>
      <c r="X48" s="42"/>
    </row>
    <row r="49" spans="1:26" ht="6" customHeight="1" x14ac:dyDescent="0.3">
      <c r="A49" s="84"/>
      <c r="B49" s="92"/>
      <c r="C49" s="86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85"/>
      <c r="P49" s="93"/>
      <c r="Q49" s="88"/>
      <c r="R49" s="88"/>
      <c r="S49" s="89"/>
      <c r="T49" s="89"/>
      <c r="U49" s="50"/>
      <c r="V49" s="50"/>
      <c r="W49" s="90"/>
      <c r="X49" s="91"/>
    </row>
    <row r="50" spans="1:26" ht="13.5" customHeight="1" x14ac:dyDescent="0.25">
      <c r="A50" s="108"/>
      <c r="B50" s="98"/>
      <c r="C50" s="71" t="s">
        <v>24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109"/>
    </row>
    <row r="51" spans="1:26" ht="15.75" x14ac:dyDescent="0.3">
      <c r="A51" s="29">
        <v>38</v>
      </c>
      <c r="B51" s="4" t="s">
        <v>25</v>
      </c>
      <c r="C51" s="35" t="s">
        <v>26</v>
      </c>
      <c r="D51" s="1"/>
      <c r="E51" s="1"/>
      <c r="F51" s="1">
        <v>2523238110.3699999</v>
      </c>
      <c r="G51" s="1">
        <v>213493421.72</v>
      </c>
      <c r="H51" s="1"/>
      <c r="I51" s="1"/>
      <c r="J51" s="1">
        <v>2736731532.0900002</v>
      </c>
      <c r="K51" s="1">
        <v>4544777.0199999996</v>
      </c>
      <c r="L51" s="61">
        <v>35991618.460000001</v>
      </c>
      <c r="M51" s="1">
        <v>2852344880.5599999</v>
      </c>
      <c r="N51" s="1">
        <v>17959490.329999998</v>
      </c>
      <c r="O51" s="2">
        <v>2834385390.23</v>
      </c>
      <c r="P51" s="11">
        <f t="shared" ref="P51:P60" si="8">(O51/$O$68)</f>
        <v>4.7731100409981325E-2</v>
      </c>
      <c r="Q51" s="79">
        <f t="shared" ref="Q51:Q67" si="9">(K51/O51)</f>
        <v>1.6034435668719023E-3</v>
      </c>
      <c r="R51" s="79">
        <f t="shared" si="2"/>
        <v>1.2698209137000743E-2</v>
      </c>
      <c r="S51" s="80">
        <f t="shared" si="3"/>
        <v>2564.9934865625601</v>
      </c>
      <c r="T51" s="80">
        <f t="shared" si="4"/>
        <v>32.570823727416091</v>
      </c>
      <c r="U51" s="1">
        <v>2790.83</v>
      </c>
      <c r="V51" s="1">
        <v>2790.83</v>
      </c>
      <c r="W51" s="57">
        <v>1146</v>
      </c>
      <c r="X51" s="42">
        <v>1105026.3500000001</v>
      </c>
    </row>
    <row r="52" spans="1:26" ht="14.25" customHeight="1" x14ac:dyDescent="0.3">
      <c r="A52" s="29">
        <v>39</v>
      </c>
      <c r="B52" s="4" t="s">
        <v>27</v>
      </c>
      <c r="C52" s="30" t="s">
        <v>28</v>
      </c>
      <c r="D52" s="1">
        <v>8731725</v>
      </c>
      <c r="E52" s="1"/>
      <c r="F52" s="1">
        <v>1860711071.71</v>
      </c>
      <c r="G52" s="1">
        <v>809832831.01999998</v>
      </c>
      <c r="H52" s="1"/>
      <c r="I52" s="1"/>
      <c r="J52" s="1">
        <v>2679275627.73</v>
      </c>
      <c r="K52" s="1">
        <v>965249.8</v>
      </c>
      <c r="L52" s="61">
        <v>37977203.479999997</v>
      </c>
      <c r="M52" s="1">
        <v>2681033779.9699998</v>
      </c>
      <c r="N52" s="1">
        <v>15774659.32</v>
      </c>
      <c r="O52" s="2">
        <v>2665259120.6500001</v>
      </c>
      <c r="P52" s="11">
        <f t="shared" si="8"/>
        <v>4.4883011020615163E-2</v>
      </c>
      <c r="Q52" s="79">
        <f t="shared" si="9"/>
        <v>3.6215983373676482E-4</v>
      </c>
      <c r="R52" s="79">
        <f t="shared" si="2"/>
        <v>1.4248972336595236E-2</v>
      </c>
      <c r="S52" s="80">
        <f t="shared" si="3"/>
        <v>1.1310333925482863</v>
      </c>
      <c r="T52" s="80">
        <f t="shared" si="4"/>
        <v>1.6116063522185992E-2</v>
      </c>
      <c r="U52" s="1">
        <v>1</v>
      </c>
      <c r="V52" s="1">
        <v>1</v>
      </c>
      <c r="W52" s="57">
        <v>4126</v>
      </c>
      <c r="X52" s="42">
        <v>2356481372</v>
      </c>
    </row>
    <row r="53" spans="1:26" s="39" customFormat="1" ht="15.75" x14ac:dyDescent="0.3">
      <c r="A53" s="29">
        <v>40</v>
      </c>
      <c r="B53" s="36" t="s">
        <v>92</v>
      </c>
      <c r="C53" s="30" t="s">
        <v>98</v>
      </c>
      <c r="D53" s="3"/>
      <c r="E53" s="3"/>
      <c r="F53" s="3">
        <v>89110603.680000007</v>
      </c>
      <c r="G53" s="3">
        <v>278140358.82999998</v>
      </c>
      <c r="H53" s="3"/>
      <c r="I53" s="3"/>
      <c r="J53" s="3">
        <v>367250962.50999999</v>
      </c>
      <c r="K53" s="3">
        <v>648973.81000000006</v>
      </c>
      <c r="L53" s="63">
        <v>3667622.52</v>
      </c>
      <c r="M53" s="3">
        <v>372552904.92000002</v>
      </c>
      <c r="N53" s="3">
        <v>6642472.5999999996</v>
      </c>
      <c r="O53" s="24">
        <v>365910432.31999999</v>
      </c>
      <c r="P53" s="23">
        <f t="shared" si="8"/>
        <v>6.1619381917249975E-3</v>
      </c>
      <c r="Q53" s="83">
        <f t="shared" si="9"/>
        <v>1.7735865192071167E-3</v>
      </c>
      <c r="R53" s="79">
        <f t="shared" si="2"/>
        <v>1.0023279458707946E-2</v>
      </c>
      <c r="S53" s="80">
        <f t="shared" si="3"/>
        <v>1.7488314880414677</v>
      </c>
      <c r="T53" s="80">
        <f t="shared" si="4"/>
        <v>1.7529026730827693E-2</v>
      </c>
      <c r="U53" s="3">
        <v>1.7435</v>
      </c>
      <c r="V53" s="3">
        <v>1.7435</v>
      </c>
      <c r="W53" s="60">
        <v>1440</v>
      </c>
      <c r="X53" s="44">
        <v>209231383.82519999</v>
      </c>
    </row>
    <row r="54" spans="1:26" ht="15.75" x14ac:dyDescent="0.3">
      <c r="A54" s="29">
        <v>41</v>
      </c>
      <c r="B54" s="4" t="s">
        <v>1</v>
      </c>
      <c r="C54" s="30" t="s">
        <v>30</v>
      </c>
      <c r="D54" s="1">
        <v>91259400</v>
      </c>
      <c r="E54" s="1"/>
      <c r="F54" s="1">
        <v>7860714773.5500002</v>
      </c>
      <c r="G54" s="1">
        <v>52887890.409999996</v>
      </c>
      <c r="H54" s="1"/>
      <c r="I54" s="1"/>
      <c r="J54" s="1">
        <v>8006963023.96</v>
      </c>
      <c r="K54" s="1">
        <v>14678005.939999999</v>
      </c>
      <c r="L54" s="61">
        <v>131040974.93000001</v>
      </c>
      <c r="M54" s="1">
        <v>9411466692.3299999</v>
      </c>
      <c r="N54" s="1">
        <v>17801276.73</v>
      </c>
      <c r="O54" s="2">
        <v>9393665415.6000004</v>
      </c>
      <c r="P54" s="11">
        <f t="shared" si="8"/>
        <v>0.15818949276103522</v>
      </c>
      <c r="Q54" s="79">
        <f t="shared" si="9"/>
        <v>1.5625429787635748E-3</v>
      </c>
      <c r="R54" s="79">
        <f t="shared" si="2"/>
        <v>1.3949929993501907E-2</v>
      </c>
      <c r="S54" s="80">
        <f t="shared" si="3"/>
        <v>249.44598283517414</v>
      </c>
      <c r="T54" s="80">
        <f t="shared" si="4"/>
        <v>3.4797539977109575</v>
      </c>
      <c r="U54" s="1">
        <v>249.42</v>
      </c>
      <c r="V54" s="1">
        <v>249.46</v>
      </c>
      <c r="W54" s="57">
        <v>6474</v>
      </c>
      <c r="X54" s="42">
        <v>37658114.630000003</v>
      </c>
    </row>
    <row r="55" spans="1:26" ht="15.75" x14ac:dyDescent="0.3">
      <c r="A55" s="29">
        <v>42</v>
      </c>
      <c r="B55" s="4" t="s">
        <v>31</v>
      </c>
      <c r="C55" s="30" t="s">
        <v>32</v>
      </c>
      <c r="D55" s="17"/>
      <c r="E55" s="17"/>
      <c r="F55" s="1">
        <v>1835172645.4300001</v>
      </c>
      <c r="G55" s="1">
        <v>315650202.74000001</v>
      </c>
      <c r="H55" s="1"/>
      <c r="I55" s="1"/>
      <c r="J55" s="1">
        <v>2150818368.0799999</v>
      </c>
      <c r="K55" s="1">
        <v>3769999.25</v>
      </c>
      <c r="L55" s="61">
        <v>24965984.93</v>
      </c>
      <c r="M55" s="1">
        <v>2199783218</v>
      </c>
      <c r="N55" s="1">
        <v>30813032</v>
      </c>
      <c r="O55" s="2">
        <v>2168970186</v>
      </c>
      <c r="P55" s="11">
        <f>(O55/$O$68)</f>
        <v>3.6525496529538987E-2</v>
      </c>
      <c r="Q55" s="79">
        <f t="shared" si="9"/>
        <v>1.738151715654795E-3</v>
      </c>
      <c r="R55" s="79">
        <f t="shared" si="2"/>
        <v>1.1510524714054322E-2</v>
      </c>
      <c r="S55" s="80">
        <f t="shared" si="3"/>
        <v>1.009999999841676</v>
      </c>
      <c r="T55" s="80">
        <f t="shared" si="4"/>
        <v>1.1625629959372474E-2</v>
      </c>
      <c r="U55" s="1">
        <v>1.01</v>
      </c>
      <c r="V55" s="1">
        <v>1.01</v>
      </c>
      <c r="W55" s="57">
        <v>689</v>
      </c>
      <c r="X55" s="42">
        <v>2147495234</v>
      </c>
    </row>
    <row r="56" spans="1:26" ht="15.75" x14ac:dyDescent="0.3">
      <c r="A56" s="29">
        <v>43</v>
      </c>
      <c r="B56" s="1" t="s">
        <v>2</v>
      </c>
      <c r="C56" s="30" t="s">
        <v>119</v>
      </c>
      <c r="D56" s="1"/>
      <c r="E56" s="1"/>
      <c r="F56" s="1">
        <v>1003270002.41</v>
      </c>
      <c r="G56" s="1">
        <v>807582063.53999996</v>
      </c>
      <c r="H56" s="1"/>
      <c r="I56" s="1"/>
      <c r="J56" s="1">
        <v>1175279779.6300001</v>
      </c>
      <c r="K56" s="1">
        <v>2110637.39</v>
      </c>
      <c r="L56" s="61">
        <v>57060945.759999998</v>
      </c>
      <c r="M56" s="1">
        <v>1982861843.1700001</v>
      </c>
      <c r="N56" s="1">
        <v>2110637.39</v>
      </c>
      <c r="O56" s="2">
        <v>1980751205.78</v>
      </c>
      <c r="P56" s="11">
        <f t="shared" si="8"/>
        <v>3.3355885553236257E-2</v>
      </c>
      <c r="Q56" s="79">
        <f t="shared" si="9"/>
        <v>1.0655742042922813E-3</v>
      </c>
      <c r="R56" s="79">
        <f t="shared" si="2"/>
        <v>2.8807729912515675E-2</v>
      </c>
      <c r="S56" s="80">
        <f t="shared" si="3"/>
        <v>3.2766049286354475</v>
      </c>
      <c r="T56" s="80">
        <f t="shared" si="4"/>
        <v>9.4391549814147671E-2</v>
      </c>
      <c r="U56" s="1">
        <v>3.28</v>
      </c>
      <c r="V56" s="1">
        <v>3.28</v>
      </c>
      <c r="W56" s="57">
        <v>885</v>
      </c>
      <c r="X56" s="42">
        <v>604513284</v>
      </c>
    </row>
    <row r="57" spans="1:26" ht="15.75" x14ac:dyDescent="0.3">
      <c r="A57" s="29">
        <v>44</v>
      </c>
      <c r="B57" s="4" t="s">
        <v>1</v>
      </c>
      <c r="C57" s="35" t="s">
        <v>71</v>
      </c>
      <c r="D57" s="1"/>
      <c r="E57" s="1"/>
      <c r="F57" s="99">
        <v>10105888783.5</v>
      </c>
      <c r="G57" s="1">
        <v>190396405.47999999</v>
      </c>
      <c r="H57" s="1"/>
      <c r="I57" s="1"/>
      <c r="J57" s="1">
        <v>10296285188.98</v>
      </c>
      <c r="K57" s="40">
        <v>15091670.65</v>
      </c>
      <c r="L57" s="64">
        <v>128468453.29000001</v>
      </c>
      <c r="M57" s="40">
        <v>11888911312.23</v>
      </c>
      <c r="N57" s="40">
        <v>17178803.77</v>
      </c>
      <c r="O57" s="2">
        <v>11871732508.459999</v>
      </c>
      <c r="P57" s="11">
        <f t="shared" si="8"/>
        <v>0.19992018670254369</v>
      </c>
      <c r="Q57" s="79">
        <f t="shared" si="9"/>
        <v>1.2712273157473367E-3</v>
      </c>
      <c r="R57" s="79">
        <f t="shared" si="2"/>
        <v>1.0821373645207319E-2</v>
      </c>
      <c r="S57" s="80">
        <f t="shared" si="3"/>
        <v>3298.2197559046795</v>
      </c>
      <c r="T57" s="80">
        <f t="shared" si="4"/>
        <v>35.691268342649018</v>
      </c>
      <c r="U57" s="40">
        <v>3298.22</v>
      </c>
      <c r="V57" s="40">
        <v>3298.22</v>
      </c>
      <c r="W57" s="57">
        <v>219</v>
      </c>
      <c r="X57" s="42">
        <v>3599436.48</v>
      </c>
    </row>
    <row r="58" spans="1:26" ht="15.75" x14ac:dyDescent="0.3">
      <c r="A58" s="29">
        <v>45</v>
      </c>
      <c r="B58" s="4" t="s">
        <v>1</v>
      </c>
      <c r="C58" s="35" t="s">
        <v>70</v>
      </c>
      <c r="D58" s="1">
        <v>59967680</v>
      </c>
      <c r="E58" s="1"/>
      <c r="F58" s="1">
        <v>207496085.19999999</v>
      </c>
      <c r="G58" s="1">
        <v>44075652.049999997</v>
      </c>
      <c r="H58" s="1"/>
      <c r="I58" s="1"/>
      <c r="J58" s="1">
        <v>311797675.75999999</v>
      </c>
      <c r="K58" s="1">
        <v>387125.34</v>
      </c>
      <c r="L58" s="61">
        <v>9648387.3100000005</v>
      </c>
      <c r="M58" s="1">
        <v>314765925.85000002</v>
      </c>
      <c r="N58" s="1">
        <v>1579757.78</v>
      </c>
      <c r="O58" s="2">
        <v>313186168.06999999</v>
      </c>
      <c r="P58" s="11">
        <f t="shared" si="8"/>
        <v>5.2740606435151801E-3</v>
      </c>
      <c r="Q58" s="79">
        <f t="shared" si="9"/>
        <v>1.2360869650969832E-3</v>
      </c>
      <c r="R58" s="79">
        <f t="shared" si="2"/>
        <v>3.0807194868974857E-2</v>
      </c>
      <c r="S58" s="80">
        <f t="shared" si="3"/>
        <v>2833.4636712110541</v>
      </c>
      <c r="T58" s="80">
        <f t="shared" si="4"/>
        <v>87.291067473159842</v>
      </c>
      <c r="U58" s="1">
        <v>2827.9</v>
      </c>
      <c r="V58" s="1">
        <v>2837.4</v>
      </c>
      <c r="W58" s="57">
        <v>18</v>
      </c>
      <c r="X58" s="42">
        <v>110531.21</v>
      </c>
    </row>
    <row r="59" spans="1:26" ht="15.75" x14ac:dyDescent="0.3">
      <c r="A59" s="29">
        <v>46</v>
      </c>
      <c r="B59" s="4" t="s">
        <v>53</v>
      </c>
      <c r="C59" s="35" t="s">
        <v>73</v>
      </c>
      <c r="D59" s="1"/>
      <c r="E59" s="1"/>
      <c r="F59" s="1"/>
      <c r="G59" s="1">
        <v>1426898411.22</v>
      </c>
      <c r="H59" s="1"/>
      <c r="I59" s="1"/>
      <c r="J59" s="1">
        <v>3242986626.6599998</v>
      </c>
      <c r="K59" s="40">
        <v>3394854.37</v>
      </c>
      <c r="L59" s="64">
        <v>40258819.689999998</v>
      </c>
      <c r="M59" s="1">
        <v>3645326312.9400001</v>
      </c>
      <c r="N59" s="1">
        <v>59643486.75</v>
      </c>
      <c r="O59" s="2">
        <v>3585682826.1900001</v>
      </c>
      <c r="P59" s="11">
        <f t="shared" si="8"/>
        <v>6.0382962601049972E-2</v>
      </c>
      <c r="Q59" s="79">
        <f t="shared" si="9"/>
        <v>9.4678044170661729E-4</v>
      </c>
      <c r="R59" s="79">
        <f t="shared" si="2"/>
        <v>1.122765778276529E-2</v>
      </c>
      <c r="S59" s="80">
        <f t="shared" si="3"/>
        <v>1081.9307099342457</v>
      </c>
      <c r="T59" s="80">
        <f t="shared" si="4"/>
        <v>12.147547755806009</v>
      </c>
      <c r="U59" s="1">
        <v>1081.8800000000001</v>
      </c>
      <c r="V59" s="1">
        <v>1081.8800000000001</v>
      </c>
      <c r="W59" s="100">
        <v>2022</v>
      </c>
      <c r="X59" s="42">
        <v>3314152</v>
      </c>
    </row>
    <row r="60" spans="1:26" ht="15.75" x14ac:dyDescent="0.3">
      <c r="A60" s="29">
        <v>47</v>
      </c>
      <c r="B60" s="1" t="s">
        <v>63</v>
      </c>
      <c r="C60" s="35" t="s">
        <v>76</v>
      </c>
      <c r="D60" s="1"/>
      <c r="E60" s="1"/>
      <c r="F60" s="1">
        <v>48645642.590000004</v>
      </c>
      <c r="G60" s="1">
        <v>7037549.5</v>
      </c>
      <c r="H60" s="1"/>
      <c r="I60" s="1"/>
      <c r="J60" s="1">
        <v>55683192.090000004</v>
      </c>
      <c r="K60" s="1">
        <v>61392.15</v>
      </c>
      <c r="L60" s="61">
        <v>713191.7</v>
      </c>
      <c r="M60" s="1">
        <v>55731167.689999998</v>
      </c>
      <c r="N60" s="1">
        <v>1181182.1499999999</v>
      </c>
      <c r="O60" s="2">
        <v>55482259.159999996</v>
      </c>
      <c r="P60" s="11">
        <f t="shared" si="8"/>
        <v>9.3432223157334016E-4</v>
      </c>
      <c r="Q60" s="79">
        <f t="shared" si="9"/>
        <v>1.1065185688087617E-3</v>
      </c>
      <c r="R60" s="79">
        <f t="shared" si="2"/>
        <v>1.2854409874394164E-2</v>
      </c>
      <c r="S60" s="80">
        <f t="shared" si="3"/>
        <v>12.367896308284235</v>
      </c>
      <c r="T60" s="80">
        <f t="shared" si="4"/>
        <v>0.15898200843069199</v>
      </c>
      <c r="U60" s="1">
        <v>12.367900000000001</v>
      </c>
      <c r="V60" s="1">
        <v>12.423400000000001</v>
      </c>
      <c r="W60" s="57">
        <v>32</v>
      </c>
      <c r="X60" s="42">
        <v>4485990</v>
      </c>
    </row>
    <row r="61" spans="1:26" ht="15.75" x14ac:dyDescent="0.3">
      <c r="A61" s="29">
        <v>48</v>
      </c>
      <c r="B61" s="4" t="s">
        <v>44</v>
      </c>
      <c r="C61" s="30" t="s">
        <v>91</v>
      </c>
      <c r="D61" s="1"/>
      <c r="E61" s="1"/>
      <c r="F61" s="1">
        <v>38852426.189999998</v>
      </c>
      <c r="G61" s="1">
        <v>119721541.17</v>
      </c>
      <c r="H61" s="1"/>
      <c r="I61" s="1"/>
      <c r="J61" s="1">
        <v>163941541.62</v>
      </c>
      <c r="K61" s="1">
        <v>654088.1</v>
      </c>
      <c r="L61" s="61">
        <v>1076571.99</v>
      </c>
      <c r="M61" s="1">
        <v>163941541.62</v>
      </c>
      <c r="N61" s="1">
        <v>6532893.8700000001</v>
      </c>
      <c r="O61" s="2">
        <v>157408647.75</v>
      </c>
      <c r="P61" s="11">
        <f>(O61/$O$68)</f>
        <v>2.6507644292313249E-3</v>
      </c>
      <c r="Q61" s="79">
        <f t="shared" si="9"/>
        <v>4.1553504801009255E-3</v>
      </c>
      <c r="R61" s="79">
        <f t="shared" si="2"/>
        <v>6.8393446318771259E-3</v>
      </c>
      <c r="S61" s="80">
        <f t="shared" si="3"/>
        <v>0.61875702931403243</v>
      </c>
      <c r="T61" s="80">
        <f t="shared" si="4"/>
        <v>4.231892566875165E-3</v>
      </c>
      <c r="U61" s="1">
        <v>0.61870000000000003</v>
      </c>
      <c r="V61" s="1">
        <v>0.61870000000000003</v>
      </c>
      <c r="W61" s="57">
        <v>813</v>
      </c>
      <c r="X61" s="42">
        <v>254394924.49000001</v>
      </c>
      <c r="Y61" s="19"/>
      <c r="Z61" s="18"/>
    </row>
    <row r="62" spans="1:26" ht="15.75" x14ac:dyDescent="0.3">
      <c r="A62" s="29">
        <v>49</v>
      </c>
      <c r="B62" s="36" t="s">
        <v>1</v>
      </c>
      <c r="C62" s="30" t="s">
        <v>87</v>
      </c>
      <c r="D62" s="1"/>
      <c r="E62" s="1"/>
      <c r="F62" s="1">
        <v>3472345987.4099998</v>
      </c>
      <c r="G62" s="1">
        <v>17153796786.959999</v>
      </c>
      <c r="H62" s="1"/>
      <c r="I62" s="1"/>
      <c r="J62" s="1">
        <v>20630266883.950001</v>
      </c>
      <c r="K62" s="1">
        <v>28508378.739999998</v>
      </c>
      <c r="L62" s="61">
        <v>106118558.19750001</v>
      </c>
      <c r="M62" s="1">
        <v>21158578918.130001</v>
      </c>
      <c r="N62" s="1">
        <v>35618181.159999996</v>
      </c>
      <c r="O62" s="2">
        <v>21158578918.130001</v>
      </c>
      <c r="P62" s="11">
        <f>(O62/$O$68)</f>
        <v>0.35631084550285014</v>
      </c>
      <c r="Q62" s="79">
        <f t="shared" si="9"/>
        <v>1.3473673657531048E-3</v>
      </c>
      <c r="R62" s="79">
        <f t="shared" si="2"/>
        <v>5.0153915633044215E-3</v>
      </c>
      <c r="S62" s="80">
        <f t="shared" si="3"/>
        <v>341.56990061666227</v>
      </c>
      <c r="T62" s="80">
        <f t="shared" si="4"/>
        <v>1.7131067978315377</v>
      </c>
      <c r="U62" s="1">
        <v>339.79</v>
      </c>
      <c r="V62" s="1">
        <v>339.79</v>
      </c>
      <c r="W62" s="59">
        <v>776</v>
      </c>
      <c r="X62" s="43">
        <v>61945092</v>
      </c>
    </row>
    <row r="63" spans="1:26" ht="15.75" x14ac:dyDescent="0.3">
      <c r="A63" s="29">
        <v>50</v>
      </c>
      <c r="B63" s="36" t="s">
        <v>84</v>
      </c>
      <c r="C63" s="30" t="s">
        <v>88</v>
      </c>
      <c r="D63" s="1"/>
      <c r="E63" s="1"/>
      <c r="F63" s="1">
        <v>71741802.329999998</v>
      </c>
      <c r="G63" s="1">
        <v>300948675.73000002</v>
      </c>
      <c r="H63" s="1"/>
      <c r="I63" s="1"/>
      <c r="J63" s="1">
        <v>380252122.5</v>
      </c>
      <c r="K63" s="1">
        <v>538714.26</v>
      </c>
      <c r="L63" s="61">
        <v>4126926.74</v>
      </c>
      <c r="M63" s="1">
        <v>380252122.5</v>
      </c>
      <c r="N63" s="1">
        <v>1850134.23</v>
      </c>
      <c r="O63" s="2">
        <v>378401988.26999998</v>
      </c>
      <c r="P63" s="11">
        <f t="shared" ref="P63" si="10">(O63/$O$51)</f>
        <v>0.13350407096167471</v>
      </c>
      <c r="Q63" s="79">
        <f t="shared" si="9"/>
        <v>1.4236559973242343E-3</v>
      </c>
      <c r="R63" s="79">
        <f t="shared" si="2"/>
        <v>1.0906197292640352E-2</v>
      </c>
      <c r="S63" s="80">
        <f t="shared" si="3"/>
        <v>1083.1012146756009</v>
      </c>
      <c r="T63" s="80">
        <f t="shared" si="4"/>
        <v>11.812515535150515</v>
      </c>
      <c r="U63" s="1">
        <v>1083.0999999999999</v>
      </c>
      <c r="V63" s="1">
        <v>1083.4000000000001</v>
      </c>
      <c r="W63" s="59">
        <v>135</v>
      </c>
      <c r="X63" s="43">
        <v>349369</v>
      </c>
    </row>
    <row r="64" spans="1:26" ht="15.75" x14ac:dyDescent="0.3">
      <c r="A64" s="29">
        <v>51</v>
      </c>
      <c r="B64" s="1" t="s">
        <v>29</v>
      </c>
      <c r="C64" s="35" t="s">
        <v>107</v>
      </c>
      <c r="D64" s="1"/>
      <c r="E64" s="1"/>
      <c r="F64" s="1">
        <v>772831640.11000001</v>
      </c>
      <c r="G64" s="1">
        <v>127984511.28</v>
      </c>
      <c r="H64" s="1"/>
      <c r="I64" s="1"/>
      <c r="J64" s="1">
        <v>900816151.38999999</v>
      </c>
      <c r="K64" s="1">
        <v>1684119.74</v>
      </c>
      <c r="L64" s="61">
        <v>7893971.0700000003</v>
      </c>
      <c r="M64" s="1">
        <v>953914524.42999995</v>
      </c>
      <c r="N64" s="1">
        <v>11453603.699999999</v>
      </c>
      <c r="O64" s="2">
        <v>942460920.73000002</v>
      </c>
      <c r="P64" s="11">
        <f>(O64/$O$68)</f>
        <v>1.5871058676391478E-2</v>
      </c>
      <c r="Q64" s="79">
        <f t="shared" si="9"/>
        <v>1.7869385382001143E-3</v>
      </c>
      <c r="R64" s="79">
        <f t="shared" si="2"/>
        <v>8.3759134160019955E-3</v>
      </c>
      <c r="S64" s="80">
        <f t="shared" si="3"/>
        <v>20.815279923638997</v>
      </c>
      <c r="T64" s="80">
        <f t="shared" si="4"/>
        <v>0.17434698237024485</v>
      </c>
      <c r="U64" s="1">
        <v>20.815300000000001</v>
      </c>
      <c r="V64" s="1">
        <v>20.815300000000001</v>
      </c>
      <c r="W64" s="57">
        <v>1245</v>
      </c>
      <c r="X64" s="42">
        <v>45277359.909999996</v>
      </c>
      <c r="Z64" s="38"/>
    </row>
    <row r="65" spans="1:26" ht="15.75" x14ac:dyDescent="0.3">
      <c r="A65" s="29">
        <v>52</v>
      </c>
      <c r="B65" s="1" t="s">
        <v>27</v>
      </c>
      <c r="C65" s="47" t="s">
        <v>126</v>
      </c>
      <c r="D65" s="1"/>
      <c r="E65" s="1"/>
      <c r="F65" s="1"/>
      <c r="G65" s="1">
        <v>747072827.37</v>
      </c>
      <c r="H65" s="1"/>
      <c r="I65" s="1"/>
      <c r="J65" s="1">
        <v>747072827.37</v>
      </c>
      <c r="K65" s="1">
        <v>1217999.9550000001</v>
      </c>
      <c r="L65" s="61">
        <v>5185492.1849999996</v>
      </c>
      <c r="M65" s="1">
        <v>755145116.19749999</v>
      </c>
      <c r="N65" s="1">
        <v>21466444.754999999</v>
      </c>
      <c r="O65" s="2">
        <v>733678671.4425</v>
      </c>
      <c r="P65" s="11">
        <f>(O65/$O$68)</f>
        <v>1.2355161883064172E-2</v>
      </c>
      <c r="Q65" s="79">
        <f t="shared" si="9"/>
        <v>1.660127249719917E-3</v>
      </c>
      <c r="R65" s="79">
        <f t="shared" si="2"/>
        <v>7.0677973707545597E-3</v>
      </c>
      <c r="S65" s="80">
        <f t="shared" si="3"/>
        <v>341.83186664974403</v>
      </c>
      <c r="T65" s="80">
        <f t="shared" si="4"/>
        <v>2.415998368347184</v>
      </c>
      <c r="U65" s="1">
        <f>1.02*306.5</f>
        <v>312.63</v>
      </c>
      <c r="V65" s="1">
        <f>1.02*306.5</f>
        <v>312.63</v>
      </c>
      <c r="W65" s="57">
        <v>213</v>
      </c>
      <c r="X65" s="42">
        <v>2146314.44</v>
      </c>
    </row>
    <row r="66" spans="1:26" ht="15.75" x14ac:dyDescent="0.3">
      <c r="A66" s="29">
        <v>53</v>
      </c>
      <c r="B66" s="1" t="s">
        <v>89</v>
      </c>
      <c r="C66" s="35" t="s">
        <v>90</v>
      </c>
      <c r="D66" s="1"/>
      <c r="E66" s="1"/>
      <c r="F66" s="1">
        <v>346499411.63999999</v>
      </c>
      <c r="G66" s="1">
        <v>101871252.05</v>
      </c>
      <c r="H66" s="1"/>
      <c r="I66" s="1"/>
      <c r="J66" s="1">
        <v>448370663.69</v>
      </c>
      <c r="K66" s="1">
        <v>8233782.21</v>
      </c>
      <c r="L66" s="61">
        <v>8681000.5199999996</v>
      </c>
      <c r="M66" s="1">
        <v>450899723.73000002</v>
      </c>
      <c r="N66" s="1">
        <v>411668327.26999998</v>
      </c>
      <c r="O66" s="2">
        <v>447615089.92000002</v>
      </c>
      <c r="P66" s="11">
        <f t="shared" ref="P66" si="11">(O66/$O$68)</f>
        <v>7.537846079661255E-3</v>
      </c>
      <c r="Q66" s="79">
        <f t="shared" si="9"/>
        <v>1.8394782471412172E-2</v>
      </c>
      <c r="R66" s="79">
        <f t="shared" si="2"/>
        <v>1.939389604034911E-2</v>
      </c>
      <c r="S66" s="80">
        <f t="shared" si="3"/>
        <v>199.83332155624373</v>
      </c>
      <c r="T66" s="80">
        <f t="shared" si="4"/>
        <v>3.8755466636594456</v>
      </c>
      <c r="U66" s="1">
        <v>315.339</v>
      </c>
      <c r="V66" s="1">
        <v>315.339</v>
      </c>
      <c r="W66" s="57">
        <v>247</v>
      </c>
      <c r="X66" s="42">
        <v>2239942.2000000002</v>
      </c>
    </row>
    <row r="67" spans="1:26" ht="15.75" x14ac:dyDescent="0.3">
      <c r="A67" s="29">
        <v>54</v>
      </c>
      <c r="B67" s="1" t="s">
        <v>100</v>
      </c>
      <c r="C67" s="35" t="s">
        <v>102</v>
      </c>
      <c r="D67" s="1"/>
      <c r="E67" s="1"/>
      <c r="F67" s="1">
        <v>92951912.780000001</v>
      </c>
      <c r="G67" s="1">
        <v>237465544.88999999</v>
      </c>
      <c r="H67" s="1"/>
      <c r="I67" s="1"/>
      <c r="J67" s="1">
        <v>330417457.67000002</v>
      </c>
      <c r="K67" s="1">
        <v>2082492.42</v>
      </c>
      <c r="L67" s="61">
        <v>5455853.6500000004</v>
      </c>
      <c r="M67" s="1">
        <v>329190303.43000001</v>
      </c>
      <c r="N67" s="1">
        <v>2082492.42</v>
      </c>
      <c r="O67" s="2">
        <v>329190303.43000001</v>
      </c>
      <c r="P67" s="11">
        <f>(O67/$O$68)</f>
        <v>5.5435705677746704E-3</v>
      </c>
      <c r="Q67" s="79">
        <f t="shared" si="9"/>
        <v>6.3261049863907286E-3</v>
      </c>
      <c r="R67" s="79">
        <f t="shared" si="2"/>
        <v>1.6573555153820467E-2</v>
      </c>
      <c r="S67" s="80">
        <f t="shared" si="3"/>
        <v>1</v>
      </c>
      <c r="T67" s="80">
        <f t="shared" si="4"/>
        <v>1.6573555153820467E-2</v>
      </c>
      <c r="U67" s="1">
        <v>1.139</v>
      </c>
      <c r="V67" s="1">
        <v>1.1379999999999999</v>
      </c>
      <c r="W67" s="57">
        <v>36</v>
      </c>
      <c r="X67" s="42">
        <v>329190303.43000001</v>
      </c>
    </row>
    <row r="68" spans="1:26" ht="15.75" x14ac:dyDescent="0.3">
      <c r="A68" s="28"/>
      <c r="B68" s="5"/>
      <c r="C68" s="6" t="s">
        <v>59</v>
      </c>
      <c r="D68" s="1"/>
      <c r="E68" s="1"/>
      <c r="F68" s="1"/>
      <c r="G68" s="1"/>
      <c r="H68" s="1"/>
      <c r="I68" s="1"/>
      <c r="J68" s="1"/>
      <c r="K68" s="1"/>
      <c r="L68" s="61"/>
      <c r="M68" s="1"/>
      <c r="N68" s="1"/>
      <c r="O68" s="9">
        <f>SUM(O51:O67)</f>
        <v>59382360052.132492</v>
      </c>
      <c r="P68" s="55">
        <f>(O68/$O$107)</f>
        <v>9.1363033135408542E-2</v>
      </c>
      <c r="Q68" s="79"/>
      <c r="R68" s="79"/>
      <c r="S68" s="80"/>
      <c r="T68" s="80"/>
      <c r="U68" s="1"/>
      <c r="V68" s="1"/>
      <c r="W68" s="57"/>
      <c r="X68" s="42"/>
    </row>
    <row r="69" spans="1:26" ht="6" customHeight="1" x14ac:dyDescent="0.3">
      <c r="A69" s="84"/>
      <c r="B69" s="94"/>
      <c r="C69" s="86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85"/>
      <c r="P69" s="93"/>
      <c r="Q69" s="88"/>
      <c r="R69" s="88"/>
      <c r="S69" s="89"/>
      <c r="T69" s="89"/>
      <c r="U69" s="50"/>
      <c r="V69" s="50"/>
      <c r="W69" s="90"/>
      <c r="X69" s="91"/>
    </row>
    <row r="70" spans="1:26" ht="15" customHeight="1" x14ac:dyDescent="0.3">
      <c r="A70" s="69"/>
      <c r="B70" s="70"/>
      <c r="C70" s="71" t="s">
        <v>33</v>
      </c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11"/>
      <c r="Q70" s="74"/>
      <c r="R70" s="74" t="e">
        <f t="shared" si="2"/>
        <v>#DIV/0!</v>
      </c>
      <c r="S70" s="75" t="e">
        <f t="shared" si="3"/>
        <v>#DIV/0!</v>
      </c>
      <c r="T70" s="75" t="e">
        <f t="shared" si="4"/>
        <v>#DIV/0!</v>
      </c>
      <c r="U70" s="72"/>
      <c r="V70" s="72"/>
      <c r="W70" s="72"/>
      <c r="X70" s="76"/>
    </row>
    <row r="71" spans="1:26" ht="15.75" x14ac:dyDescent="0.3">
      <c r="A71" s="29">
        <v>55</v>
      </c>
      <c r="B71" s="4" t="s">
        <v>31</v>
      </c>
      <c r="C71" s="30" t="s">
        <v>34</v>
      </c>
      <c r="D71" s="1"/>
      <c r="E71" s="1"/>
      <c r="F71" s="1">
        <v>67971028.269999996</v>
      </c>
      <c r="G71" s="1">
        <v>503900682.89999998</v>
      </c>
      <c r="H71" s="1">
        <v>1862390000</v>
      </c>
      <c r="I71" s="1">
        <v>2092819.13</v>
      </c>
      <c r="J71" s="1">
        <v>2436354530.3000002</v>
      </c>
      <c r="K71" s="1">
        <v>3790263.98</v>
      </c>
      <c r="L71" s="61">
        <v>15799490.029999999</v>
      </c>
      <c r="M71" s="1">
        <v>2438977927</v>
      </c>
      <c r="N71" s="1">
        <v>68548796</v>
      </c>
      <c r="O71" s="2">
        <v>2370429131</v>
      </c>
      <c r="P71" s="11">
        <f>(O71/$O$74)</f>
        <v>5.4110577390181033E-2</v>
      </c>
      <c r="Q71" s="79">
        <f>(K71/O71)</f>
        <v>1.5989779784730464E-3</v>
      </c>
      <c r="R71" s="79">
        <f t="shared" si="2"/>
        <v>6.6652446273872592E-3</v>
      </c>
      <c r="S71" s="80">
        <f t="shared" si="3"/>
        <v>118.52145655</v>
      </c>
      <c r="T71" s="80">
        <f t="shared" si="4"/>
        <v>0.78997450149999993</v>
      </c>
      <c r="U71" s="1">
        <v>95</v>
      </c>
      <c r="V71" s="1">
        <v>95</v>
      </c>
      <c r="W71" s="57">
        <v>2595</v>
      </c>
      <c r="X71" s="42">
        <v>20000000</v>
      </c>
    </row>
    <row r="72" spans="1:26" ht="15.75" x14ac:dyDescent="0.3">
      <c r="A72" s="29">
        <v>56</v>
      </c>
      <c r="B72" s="4" t="s">
        <v>31</v>
      </c>
      <c r="C72" s="30" t="s">
        <v>35</v>
      </c>
      <c r="D72" s="1"/>
      <c r="E72" s="1"/>
      <c r="F72" s="1">
        <v>926519889.73000002</v>
      </c>
      <c r="G72" s="1">
        <v>500000000</v>
      </c>
      <c r="H72" s="1">
        <v>9192830555.5300007</v>
      </c>
      <c r="I72" s="1">
        <v>62808428.450000003</v>
      </c>
      <c r="J72" s="1">
        <v>10682158873.709999</v>
      </c>
      <c r="K72" s="1">
        <v>16585754.869999999</v>
      </c>
      <c r="L72" s="61">
        <v>16730006.98</v>
      </c>
      <c r="M72" s="1">
        <v>10999096524.459999</v>
      </c>
      <c r="N72" s="1">
        <v>1240858920.6099999</v>
      </c>
      <c r="O72" s="2">
        <v>9758237604</v>
      </c>
      <c r="P72" s="11">
        <f>(O72/$O$74)</f>
        <v>0.22275454859950281</v>
      </c>
      <c r="Q72" s="79">
        <f>(K72/O72)</f>
        <v>1.6996670447132103E-3</v>
      </c>
      <c r="R72" s="79">
        <f t="shared" si="2"/>
        <v>1.7144496433600062E-3</v>
      </c>
      <c r="S72" s="80">
        <f t="shared" si="3"/>
        <v>51.870460808653661</v>
      </c>
      <c r="T72" s="80">
        <f t="shared" si="4"/>
        <v>8.8929293034315432E-2</v>
      </c>
      <c r="U72" s="1">
        <v>45.2</v>
      </c>
      <c r="V72" s="1">
        <v>45.2</v>
      </c>
      <c r="W72" s="57">
        <v>5226</v>
      </c>
      <c r="X72" s="42">
        <v>188127066</v>
      </c>
      <c r="Z72" s="31"/>
    </row>
    <row r="73" spans="1:26" ht="15.75" x14ac:dyDescent="0.3">
      <c r="A73" s="65">
        <v>57</v>
      </c>
      <c r="B73" s="3" t="s">
        <v>25</v>
      </c>
      <c r="C73" s="30" t="s">
        <v>36</v>
      </c>
      <c r="D73" s="1"/>
      <c r="E73" s="1">
        <v>967909798.49000001</v>
      </c>
      <c r="F73" s="1">
        <v>2802138623.3299999</v>
      </c>
      <c r="G73" s="1">
        <v>795644465.75</v>
      </c>
      <c r="H73" s="1">
        <v>27528816991.25</v>
      </c>
      <c r="I73" s="1"/>
      <c r="J73" s="1">
        <v>32094509878.82</v>
      </c>
      <c r="K73" s="1">
        <v>8217832.1200000001</v>
      </c>
      <c r="L73" s="61">
        <v>196122341.59</v>
      </c>
      <c r="M73" s="1">
        <v>32492845361.66</v>
      </c>
      <c r="N73" s="1">
        <v>814381488.76999998</v>
      </c>
      <c r="O73" s="2">
        <v>31678463872.889999</v>
      </c>
      <c r="P73" s="11">
        <f>(O73/$O$74)</f>
        <v>0.72313487401031618</v>
      </c>
      <c r="Q73" s="79">
        <f>(K73/O73)</f>
        <v>2.5941384509596468E-4</v>
      </c>
      <c r="R73" s="79">
        <f t="shared" ref="R73:R107" si="12">L73/O73</f>
        <v>6.1910306755069283E-3</v>
      </c>
      <c r="S73" s="80">
        <f t="shared" ref="S73:S107" si="13">O73/X73</f>
        <v>11.872287965248638</v>
      </c>
      <c r="T73" s="80">
        <f t="shared" ref="T73:T107" si="14">L73/X73</f>
        <v>7.3501698981306055E-2</v>
      </c>
      <c r="U73" s="1">
        <v>11.87</v>
      </c>
      <c r="V73" s="1">
        <v>11.87</v>
      </c>
      <c r="W73" s="57">
        <v>894</v>
      </c>
      <c r="X73" s="42">
        <v>2668269500</v>
      </c>
    </row>
    <row r="74" spans="1:26" ht="16.5" customHeight="1" x14ac:dyDescent="0.3">
      <c r="A74" s="28"/>
      <c r="B74" s="7"/>
      <c r="C74" s="6" t="s">
        <v>59</v>
      </c>
      <c r="D74" s="1"/>
      <c r="E74" s="1"/>
      <c r="F74" s="1"/>
      <c r="G74" s="1"/>
      <c r="H74" s="1"/>
      <c r="I74" s="1"/>
      <c r="J74" s="1"/>
      <c r="K74" s="1"/>
      <c r="L74" s="61"/>
      <c r="M74" s="1"/>
      <c r="N74" s="1"/>
      <c r="O74" s="9">
        <f>SUM(O71:O73)</f>
        <v>43807130607.889999</v>
      </c>
      <c r="P74" s="55">
        <f>(O74/$O$107)</f>
        <v>6.7399684380716932E-2</v>
      </c>
      <c r="Q74" s="79"/>
      <c r="R74" s="79"/>
      <c r="S74" s="80"/>
      <c r="T74" s="80"/>
      <c r="U74" s="1"/>
      <c r="V74" s="1"/>
      <c r="W74" s="57"/>
      <c r="X74" s="42"/>
    </row>
    <row r="75" spans="1:26" ht="6" customHeight="1" x14ac:dyDescent="0.3">
      <c r="A75" s="84"/>
      <c r="B75" s="92"/>
      <c r="C75" s="86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85"/>
      <c r="P75" s="93"/>
      <c r="Q75" s="88"/>
      <c r="R75" s="88"/>
      <c r="S75" s="89"/>
      <c r="T75" s="89"/>
      <c r="U75" s="50"/>
      <c r="V75" s="50"/>
      <c r="W75" s="90"/>
      <c r="X75" s="91"/>
    </row>
    <row r="76" spans="1:26" ht="15" customHeight="1" x14ac:dyDescent="0.3">
      <c r="A76" s="69"/>
      <c r="B76" s="70"/>
      <c r="C76" s="71" t="s">
        <v>37</v>
      </c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11"/>
      <c r="Q76" s="74"/>
      <c r="R76" s="74"/>
      <c r="S76" s="75"/>
      <c r="T76" s="75"/>
      <c r="U76" s="72"/>
      <c r="V76" s="72"/>
      <c r="W76" s="72"/>
      <c r="X76" s="76"/>
    </row>
    <row r="77" spans="1:26" ht="15.75" x14ac:dyDescent="0.3">
      <c r="A77" s="29">
        <v>58</v>
      </c>
      <c r="B77" s="4" t="s">
        <v>1</v>
      </c>
      <c r="C77" s="46" t="s">
        <v>10</v>
      </c>
      <c r="D77" s="1">
        <v>370343365.60000002</v>
      </c>
      <c r="E77" s="1"/>
      <c r="F77" s="1">
        <v>554360988.11000001</v>
      </c>
      <c r="G77" s="1">
        <v>103642547.94</v>
      </c>
      <c r="H77" s="1"/>
      <c r="I77" s="1"/>
      <c r="J77" s="1">
        <v>1028346901.65</v>
      </c>
      <c r="K77" s="1">
        <v>1443461.72</v>
      </c>
      <c r="L77" s="61">
        <v>58717249.270000003</v>
      </c>
      <c r="M77" s="1">
        <v>1084315317.76</v>
      </c>
      <c r="N77" s="1">
        <v>4193202.1</v>
      </c>
      <c r="O77" s="2">
        <v>1080122115.6600001</v>
      </c>
      <c r="P77" s="11">
        <f>(O77/$O$98)</f>
        <v>5.2360817903188778E-2</v>
      </c>
      <c r="Q77" s="79">
        <f t="shared" ref="Q77:Q82" si="15">(K77/O77)</f>
        <v>1.3363875242180224E-3</v>
      </c>
      <c r="R77" s="79">
        <f t="shared" si="12"/>
        <v>5.4361676720341284E-2</v>
      </c>
      <c r="S77" s="80">
        <f t="shared" si="13"/>
        <v>2315.8624035402277</v>
      </c>
      <c r="T77" s="80">
        <f t="shared" si="14"/>
        <v>125.89416331004641</v>
      </c>
      <c r="U77" s="1">
        <v>2307.7199999999998</v>
      </c>
      <c r="V77" s="1">
        <v>2321.62</v>
      </c>
      <c r="W77" s="57">
        <v>790</v>
      </c>
      <c r="X77" s="42">
        <v>466401.68</v>
      </c>
    </row>
    <row r="78" spans="1:26" ht="15.75" x14ac:dyDescent="0.3">
      <c r="A78" s="29">
        <v>59</v>
      </c>
      <c r="B78" s="4" t="s">
        <v>6</v>
      </c>
      <c r="C78" s="46" t="s">
        <v>38</v>
      </c>
      <c r="D78" s="1">
        <v>24407505.699999999</v>
      </c>
      <c r="E78" s="1"/>
      <c r="F78" s="1">
        <v>84873943.129999995</v>
      </c>
      <c r="G78" s="4">
        <v>28930811.27</v>
      </c>
      <c r="H78" s="1"/>
      <c r="I78" s="1"/>
      <c r="J78" s="1">
        <v>138536469.68000001</v>
      </c>
      <c r="K78" s="1">
        <v>275582.55</v>
      </c>
      <c r="L78" s="61">
        <v>1133543.17</v>
      </c>
      <c r="M78" s="4">
        <v>138536469.68000001</v>
      </c>
      <c r="N78" s="1">
        <v>940960.81</v>
      </c>
      <c r="O78" s="2">
        <v>137595508.87</v>
      </c>
      <c r="P78" s="11">
        <f>(O78/$O$98)</f>
        <v>6.6701841206504176E-3</v>
      </c>
      <c r="Q78" s="79">
        <f t="shared" si="15"/>
        <v>2.002845530811401E-3</v>
      </c>
      <c r="R78" s="79">
        <f t="shared" si="12"/>
        <v>8.2382279720406397E-3</v>
      </c>
      <c r="S78" s="80">
        <f t="shared" si="13"/>
        <v>103.11553128714266</v>
      </c>
      <c r="T78" s="80">
        <f t="shared" si="14"/>
        <v>0.8494892542015704</v>
      </c>
      <c r="U78" s="1">
        <v>100.54</v>
      </c>
      <c r="V78" s="1">
        <v>103.12</v>
      </c>
      <c r="W78" s="57">
        <v>732</v>
      </c>
      <c r="X78" s="42">
        <v>1334382</v>
      </c>
    </row>
    <row r="79" spans="1:26" ht="15.75" x14ac:dyDescent="0.3">
      <c r="A79" s="29">
        <v>60</v>
      </c>
      <c r="B79" s="4" t="s">
        <v>8</v>
      </c>
      <c r="C79" s="46" t="s">
        <v>117</v>
      </c>
      <c r="D79" s="1">
        <v>72957000</v>
      </c>
      <c r="E79" s="1"/>
      <c r="F79" s="1">
        <v>152556044</v>
      </c>
      <c r="G79" s="1">
        <v>206243021</v>
      </c>
      <c r="H79" s="1"/>
      <c r="I79" s="1"/>
      <c r="J79" s="1">
        <v>431756055</v>
      </c>
      <c r="K79" s="1">
        <v>1296406</v>
      </c>
      <c r="L79" s="61">
        <v>-2956451</v>
      </c>
      <c r="M79" s="1">
        <v>825135825</v>
      </c>
      <c r="N79" s="1">
        <v>4782452.95</v>
      </c>
      <c r="O79" s="2">
        <v>780650748.88</v>
      </c>
      <c r="P79" s="11">
        <f>(O79/$O$98)</f>
        <v>3.7843417068742238E-2</v>
      </c>
      <c r="Q79" s="79">
        <f t="shared" si="15"/>
        <v>1.6606734853709605E-3</v>
      </c>
      <c r="R79" s="79">
        <f t="shared" si="12"/>
        <v>-3.7871621903157356E-3</v>
      </c>
      <c r="S79" s="80">
        <f t="shared" si="13"/>
        <v>1.1687151165371112</v>
      </c>
      <c r="T79" s="80">
        <f t="shared" si="14"/>
        <v>-4.4261137005997967E-3</v>
      </c>
      <c r="U79" s="1">
        <v>1.1949000000000001</v>
      </c>
      <c r="V79" s="1">
        <v>1.1982999999999999</v>
      </c>
      <c r="W79" s="57">
        <v>2253</v>
      </c>
      <c r="X79" s="42">
        <v>667956406</v>
      </c>
    </row>
    <row r="80" spans="1:26" ht="15.75" x14ac:dyDescent="0.3">
      <c r="A80" s="29">
        <v>61</v>
      </c>
      <c r="B80" s="25" t="s">
        <v>61</v>
      </c>
      <c r="C80" s="30" t="s">
        <v>39</v>
      </c>
      <c r="D80" s="1">
        <v>83277606.349999994</v>
      </c>
      <c r="E80" s="1"/>
      <c r="F80" s="1"/>
      <c r="G80" s="1">
        <v>57326465.270000003</v>
      </c>
      <c r="H80" s="1">
        <v>37640000</v>
      </c>
      <c r="I80" s="1"/>
      <c r="J80" s="1">
        <v>248743186.74000001</v>
      </c>
      <c r="K80" s="1">
        <v>7825471.9100000001</v>
      </c>
      <c r="L80" s="61">
        <v>-110886921.73999999</v>
      </c>
      <c r="M80" s="1">
        <v>328107938</v>
      </c>
      <c r="N80" s="1">
        <v>3005017</v>
      </c>
      <c r="O80" s="2">
        <v>325102920</v>
      </c>
      <c r="P80" s="11">
        <f t="shared" ref="P80" si="16">(O80/$O$94)</f>
        <v>1.1865862449303426</v>
      </c>
      <c r="Q80" s="79">
        <f t="shared" si="15"/>
        <v>2.4070752455868438E-2</v>
      </c>
      <c r="R80" s="79">
        <f t="shared" si="12"/>
        <v>-0.34108251546925505</v>
      </c>
      <c r="S80" s="80">
        <f t="shared" si="13"/>
        <v>28.414607616672118</v>
      </c>
      <c r="T80" s="80">
        <f t="shared" si="14"/>
        <v>-9.691725841966381</v>
      </c>
      <c r="U80" s="1">
        <v>28.58</v>
      </c>
      <c r="V80" s="1">
        <v>29.44</v>
      </c>
      <c r="W80" s="57">
        <v>1750</v>
      </c>
      <c r="X80" s="42">
        <v>11441401</v>
      </c>
    </row>
    <row r="81" spans="1:26" ht="15.75" x14ac:dyDescent="0.3">
      <c r="A81" s="29">
        <v>62</v>
      </c>
      <c r="B81" s="4" t="s">
        <v>29</v>
      </c>
      <c r="C81" s="46" t="s">
        <v>40</v>
      </c>
      <c r="D81" s="1">
        <v>1246469740.97</v>
      </c>
      <c r="E81" s="1"/>
      <c r="F81" s="1">
        <v>1108593379.5</v>
      </c>
      <c r="G81" s="1">
        <v>75814315.069999993</v>
      </c>
      <c r="H81" s="1"/>
      <c r="I81" s="1"/>
      <c r="J81" s="1">
        <v>2430877435.54</v>
      </c>
      <c r="K81" s="1">
        <v>7685279.4400000004</v>
      </c>
      <c r="L81" s="61">
        <v>61976783.189999998</v>
      </c>
      <c r="M81" s="1">
        <v>2487013719.8899999</v>
      </c>
      <c r="N81" s="101">
        <f>M81-O81</f>
        <v>31006857.690000057</v>
      </c>
      <c r="O81" s="2">
        <v>2456006862.1999998</v>
      </c>
      <c r="P81" s="11">
        <f>(O81/$O$98)</f>
        <v>0.11905924914985851</v>
      </c>
      <c r="Q81" s="79">
        <f t="shared" si="15"/>
        <v>3.1291766966464467E-3</v>
      </c>
      <c r="R81" s="79">
        <f t="shared" si="12"/>
        <v>2.5234776068371198E-2</v>
      </c>
      <c r="S81" s="80">
        <f t="shared" si="13"/>
        <v>11.064553931971572</v>
      </c>
      <c r="T81" s="80">
        <f t="shared" si="14"/>
        <v>0.27921154076971866</v>
      </c>
      <c r="U81" s="1">
        <v>10.9817</v>
      </c>
      <c r="V81" s="1">
        <v>11.1305</v>
      </c>
      <c r="W81" s="57">
        <v>6679</v>
      </c>
      <c r="X81" s="42">
        <v>221970707.2965</v>
      </c>
    </row>
    <row r="82" spans="1:26" ht="15.75" x14ac:dyDescent="0.3">
      <c r="A82" s="29">
        <v>63</v>
      </c>
      <c r="B82" s="51" t="s">
        <v>124</v>
      </c>
      <c r="C82" s="49" t="s">
        <v>125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61">
        <v>0</v>
      </c>
      <c r="M82" s="1">
        <v>0</v>
      </c>
      <c r="N82" s="1">
        <v>0</v>
      </c>
      <c r="O82" s="2">
        <v>0</v>
      </c>
      <c r="P82" s="11">
        <f>(O82/$O$98)</f>
        <v>0</v>
      </c>
      <c r="Q82" s="79" t="e">
        <f t="shared" si="15"/>
        <v>#DIV/0!</v>
      </c>
      <c r="R82" s="79" t="e">
        <f t="shared" si="12"/>
        <v>#DIV/0!</v>
      </c>
      <c r="S82" s="80" t="e">
        <f t="shared" si="13"/>
        <v>#DIV/0!</v>
      </c>
      <c r="T82" s="80" t="e">
        <f t="shared" si="14"/>
        <v>#DIV/0!</v>
      </c>
      <c r="U82" s="1">
        <v>0</v>
      </c>
      <c r="V82" s="1">
        <v>0</v>
      </c>
      <c r="W82" s="57">
        <v>0</v>
      </c>
      <c r="X82" s="42">
        <v>0</v>
      </c>
    </row>
    <row r="83" spans="1:26" ht="15.75" x14ac:dyDescent="0.3">
      <c r="A83" s="29">
        <v>64</v>
      </c>
      <c r="B83" s="4" t="s">
        <v>17</v>
      </c>
      <c r="C83" s="46" t="s">
        <v>104</v>
      </c>
      <c r="D83" s="1">
        <v>5425236.7999999998</v>
      </c>
      <c r="E83" s="1"/>
      <c r="F83" s="1">
        <v>37072319.520000003</v>
      </c>
      <c r="G83" s="1"/>
      <c r="H83" s="1"/>
      <c r="I83" s="1"/>
      <c r="J83" s="1">
        <v>52394115.759999998</v>
      </c>
      <c r="K83" s="1">
        <v>71038.47</v>
      </c>
      <c r="L83" s="61">
        <v>12588.09</v>
      </c>
      <c r="M83" s="1">
        <v>52394115.759999998</v>
      </c>
      <c r="N83" s="1">
        <v>1314010.8700000001</v>
      </c>
      <c r="O83" s="2">
        <v>51080104.890000001</v>
      </c>
      <c r="P83" s="11">
        <f t="shared" ref="P83:P89" si="17">(O83/$O$98)</f>
        <v>2.4761978593381374E-3</v>
      </c>
      <c r="Q83" s="79">
        <f t="shared" ref="Q83:Q97" si="18">(K83/O83)</f>
        <v>1.3907267839989746E-3</v>
      </c>
      <c r="R83" s="79">
        <f t="shared" si="12"/>
        <v>2.4643821752340183E-4</v>
      </c>
      <c r="S83" s="80">
        <f t="shared" si="13"/>
        <v>2.1971409907812318</v>
      </c>
      <c r="T83" s="80">
        <f t="shared" si="14"/>
        <v>5.4145950941572769E-4</v>
      </c>
      <c r="U83" s="1">
        <v>2.2292000000000001</v>
      </c>
      <c r="V83" s="1">
        <v>2.2528000000000001</v>
      </c>
      <c r="W83" s="57">
        <v>11809</v>
      </c>
      <c r="X83" s="42">
        <v>23248442</v>
      </c>
    </row>
    <row r="84" spans="1:26" ht="15.75" x14ac:dyDescent="0.3">
      <c r="A84" s="29">
        <v>65</v>
      </c>
      <c r="B84" s="4" t="s">
        <v>41</v>
      </c>
      <c r="C84" s="47" t="s">
        <v>42</v>
      </c>
      <c r="D84" s="1">
        <v>1405564710.55</v>
      </c>
      <c r="E84" s="1"/>
      <c r="F84" s="1">
        <v>703020559.33000004</v>
      </c>
      <c r="G84" s="1">
        <v>682065738.16999996</v>
      </c>
      <c r="H84" s="1"/>
      <c r="I84" s="1"/>
      <c r="J84" s="1">
        <v>2783463019.04</v>
      </c>
      <c r="K84" s="1">
        <v>4163946.03</v>
      </c>
      <c r="L84" s="61">
        <v>658721166.98000002</v>
      </c>
      <c r="M84" s="1">
        <v>2794132470.8099999</v>
      </c>
      <c r="N84" s="1">
        <v>10669451.76</v>
      </c>
      <c r="O84" s="2">
        <v>2783463019.04</v>
      </c>
      <c r="P84" s="11">
        <f t="shared" si="17"/>
        <v>0.13493326186655991</v>
      </c>
      <c r="Q84" s="79">
        <f t="shared" si="18"/>
        <v>1.4959588115656447E-3</v>
      </c>
      <c r="R84" s="79">
        <f t="shared" si="12"/>
        <v>0.23665526090128874</v>
      </c>
      <c r="S84" s="80">
        <f t="shared" si="13"/>
        <v>142.23040779049751</v>
      </c>
      <c r="T84" s="80">
        <f t="shared" si="14"/>
        <v>33.65957426375688</v>
      </c>
      <c r="U84" s="1">
        <v>141.53</v>
      </c>
      <c r="V84" s="1">
        <v>142.72</v>
      </c>
      <c r="W84" s="57">
        <v>5565</v>
      </c>
      <c r="X84" s="42">
        <v>19570098</v>
      </c>
    </row>
    <row r="85" spans="1:26" ht="15.75" x14ac:dyDescent="0.3">
      <c r="A85" s="29">
        <v>66</v>
      </c>
      <c r="B85" s="4" t="s">
        <v>64</v>
      </c>
      <c r="C85" s="46" t="s">
        <v>43</v>
      </c>
      <c r="D85" s="1">
        <v>217241105.25</v>
      </c>
      <c r="E85" s="1"/>
      <c r="F85" s="1">
        <v>126693326.14</v>
      </c>
      <c r="G85" s="1"/>
      <c r="H85" s="1"/>
      <c r="I85" s="1"/>
      <c r="J85" s="1">
        <v>343934431.38999999</v>
      </c>
      <c r="K85" s="1">
        <v>537171.99</v>
      </c>
      <c r="L85" s="61">
        <v>736295.83</v>
      </c>
      <c r="M85" s="1">
        <v>345275149.06999999</v>
      </c>
      <c r="N85" s="1">
        <v>484107.07</v>
      </c>
      <c r="O85" s="2">
        <v>344791042</v>
      </c>
      <c r="P85" s="11">
        <f t="shared" si="17"/>
        <v>1.671435174140587E-2</v>
      </c>
      <c r="Q85" s="79">
        <f t="shared" si="18"/>
        <v>1.5579638812077954E-3</v>
      </c>
      <c r="R85" s="79">
        <f t="shared" si="12"/>
        <v>2.1354842217739521E-3</v>
      </c>
      <c r="S85" s="80">
        <f t="shared" si="13"/>
        <v>155.24703448172144</v>
      </c>
      <c r="T85" s="80">
        <f t="shared" si="14"/>
        <v>0.33152759261291281</v>
      </c>
      <c r="U85" s="1">
        <v>155.25</v>
      </c>
      <c r="V85" s="1">
        <v>155.47</v>
      </c>
      <c r="W85" s="57">
        <v>1780</v>
      </c>
      <c r="X85" s="42">
        <v>2220918.7000000002</v>
      </c>
    </row>
    <row r="86" spans="1:26" ht="15.75" x14ac:dyDescent="0.3">
      <c r="A86" s="29">
        <v>67</v>
      </c>
      <c r="B86" s="4" t="s">
        <v>111</v>
      </c>
      <c r="C86" s="48" t="s">
        <v>112</v>
      </c>
      <c r="D86" s="1">
        <v>2465922911.4000001</v>
      </c>
      <c r="E86" s="1">
        <v>219974646.02000001</v>
      </c>
      <c r="F86" s="1">
        <v>1239981479.3599999</v>
      </c>
      <c r="G86" s="1">
        <v>793215856.28999996</v>
      </c>
      <c r="H86" s="1"/>
      <c r="I86" s="1"/>
      <c r="J86" s="1">
        <v>4719094893.0699997</v>
      </c>
      <c r="K86" s="1">
        <v>5343250.22</v>
      </c>
      <c r="L86" s="61">
        <v>-63466220.189999998</v>
      </c>
      <c r="M86" s="1">
        <v>4903066463.5900002</v>
      </c>
      <c r="N86" s="1">
        <v>26542295.199999999</v>
      </c>
      <c r="O86" s="2">
        <v>4876524168.3900003</v>
      </c>
      <c r="P86" s="11">
        <f t="shared" si="17"/>
        <v>0.23639807969818777</v>
      </c>
      <c r="Q86" s="79">
        <f t="shared" si="18"/>
        <v>1.0957087539184883E-3</v>
      </c>
      <c r="R86" s="79">
        <f t="shared" si="12"/>
        <v>-1.3014642806733709E-2</v>
      </c>
      <c r="S86" s="80">
        <f t="shared" si="13"/>
        <v>151.93185287741895</v>
      </c>
      <c r="T86" s="80">
        <f t="shared" si="14"/>
        <v>-1.9773387961648246</v>
      </c>
      <c r="U86" s="1">
        <v>151.93</v>
      </c>
      <c r="V86" s="1">
        <v>151.93</v>
      </c>
      <c r="W86" s="57">
        <v>25</v>
      </c>
      <c r="X86" s="42">
        <v>32096786</v>
      </c>
    </row>
    <row r="87" spans="1:26" ht="15.75" x14ac:dyDescent="0.3">
      <c r="A87" s="29">
        <v>68</v>
      </c>
      <c r="B87" s="3" t="s">
        <v>44</v>
      </c>
      <c r="C87" s="46" t="s">
        <v>45</v>
      </c>
      <c r="D87" s="1">
        <v>532545168.91000003</v>
      </c>
      <c r="E87" s="1">
        <v>644696.34</v>
      </c>
      <c r="F87" s="1">
        <v>820532566.39999998</v>
      </c>
      <c r="G87" s="1">
        <v>471788477.63999999</v>
      </c>
      <c r="H87" s="1">
        <v>73733500.219999999</v>
      </c>
      <c r="I87" s="1"/>
      <c r="J87" s="1">
        <v>1959362667.26</v>
      </c>
      <c r="K87" s="1">
        <v>6231369.3700000001</v>
      </c>
      <c r="L87" s="61">
        <v>1215115.6200000001</v>
      </c>
      <c r="M87" s="1">
        <v>1959362667.26</v>
      </c>
      <c r="N87" s="1">
        <v>448568267.95999998</v>
      </c>
      <c r="O87" s="2">
        <v>1510794399.3</v>
      </c>
      <c r="P87" s="11">
        <f t="shared" si="17"/>
        <v>7.3238413771916339E-2</v>
      </c>
      <c r="Q87" s="79">
        <f t="shared" si="18"/>
        <v>4.1245647805467078E-3</v>
      </c>
      <c r="R87" s="79">
        <f t="shared" si="12"/>
        <v>8.0428920080919189E-4</v>
      </c>
      <c r="S87" s="80">
        <f t="shared" si="13"/>
        <v>0.84835906851100851</v>
      </c>
      <c r="T87" s="80">
        <f t="shared" si="14"/>
        <v>6.8232603721194959E-4</v>
      </c>
      <c r="U87" s="1">
        <v>0.8448</v>
      </c>
      <c r="V87" s="1">
        <v>0.85309999999999997</v>
      </c>
      <c r="W87" s="57">
        <v>10508</v>
      </c>
      <c r="X87" s="42">
        <v>1780843106.8599999</v>
      </c>
    </row>
    <row r="88" spans="1:26" ht="15.75" x14ac:dyDescent="0.3">
      <c r="A88" s="29">
        <v>69</v>
      </c>
      <c r="B88" s="4" t="s">
        <v>25</v>
      </c>
      <c r="C88" s="46" t="s">
        <v>46</v>
      </c>
      <c r="D88" s="1">
        <v>583078293.07000005</v>
      </c>
      <c r="E88" s="1"/>
      <c r="F88" s="1">
        <v>1295275898.8499999</v>
      </c>
      <c r="G88" s="1">
        <v>37979475.520000003</v>
      </c>
      <c r="H88" s="1"/>
      <c r="I88" s="1"/>
      <c r="J88" s="1">
        <v>1916333667.45</v>
      </c>
      <c r="K88" s="1">
        <v>4845396.3099999996</v>
      </c>
      <c r="L88" s="61">
        <v>13360155.74</v>
      </c>
      <c r="M88" s="1">
        <v>1942247910.77</v>
      </c>
      <c r="N88" s="1">
        <v>30454043.170000002</v>
      </c>
      <c r="O88" s="2">
        <v>1911793867.5999999</v>
      </c>
      <c r="P88" s="11">
        <f t="shared" si="17"/>
        <v>9.2677567766186686E-2</v>
      </c>
      <c r="Q88" s="79">
        <f t="shared" si="18"/>
        <v>2.5344763324734077E-3</v>
      </c>
      <c r="R88" s="79">
        <f t="shared" si="12"/>
        <v>6.9882825582926883E-3</v>
      </c>
      <c r="S88" s="80">
        <f t="shared" si="13"/>
        <v>2922.1383511768072</v>
      </c>
      <c r="T88" s="80">
        <f t="shared" si="14"/>
        <v>20.420728472447035</v>
      </c>
      <c r="U88" s="1">
        <v>2943.16</v>
      </c>
      <c r="V88" s="1">
        <v>2971.68</v>
      </c>
      <c r="W88" s="57">
        <v>850</v>
      </c>
      <c r="X88" s="42">
        <v>654244.81590000005</v>
      </c>
    </row>
    <row r="89" spans="1:26" ht="15.75" x14ac:dyDescent="0.3">
      <c r="A89" s="29">
        <v>70</v>
      </c>
      <c r="B89" s="1" t="s">
        <v>47</v>
      </c>
      <c r="C89" s="46" t="s">
        <v>48</v>
      </c>
      <c r="D89" s="40">
        <v>33005808.850000001</v>
      </c>
      <c r="E89" s="1"/>
      <c r="F89" s="40">
        <v>50694889.479999997</v>
      </c>
      <c r="G89" s="40">
        <v>30859778.359999999</v>
      </c>
      <c r="H89" s="1"/>
      <c r="I89" s="1"/>
      <c r="J89" s="40">
        <v>114560476.69</v>
      </c>
      <c r="K89" s="40">
        <v>521252.15</v>
      </c>
      <c r="L89" s="64">
        <v>-1806997.37</v>
      </c>
      <c r="M89" s="40">
        <v>114715005.37</v>
      </c>
      <c r="N89" s="40">
        <v>3374425.12</v>
      </c>
      <c r="O89" s="2">
        <v>111340580.25</v>
      </c>
      <c r="P89" s="11">
        <f t="shared" si="17"/>
        <v>5.3974303119821987E-3</v>
      </c>
      <c r="Q89" s="79">
        <f t="shared" si="18"/>
        <v>4.6816008038542628E-3</v>
      </c>
      <c r="R89" s="79">
        <f t="shared" si="12"/>
        <v>-1.6229458890394097E-2</v>
      </c>
      <c r="S89" s="80">
        <f t="shared" si="13"/>
        <v>102.69679629909756</v>
      </c>
      <c r="T89" s="80">
        <f t="shared" si="14"/>
        <v>-1.6667134337113807</v>
      </c>
      <c r="U89" s="102">
        <v>101.67</v>
      </c>
      <c r="V89" s="102">
        <v>103.72</v>
      </c>
      <c r="W89" s="57">
        <v>25</v>
      </c>
      <c r="X89" s="110">
        <v>1084168</v>
      </c>
    </row>
    <row r="90" spans="1:26" ht="15.75" x14ac:dyDescent="0.3">
      <c r="A90" s="29">
        <v>71</v>
      </c>
      <c r="B90" s="4" t="s">
        <v>8</v>
      </c>
      <c r="C90" s="46" t="s">
        <v>94</v>
      </c>
      <c r="D90" s="1">
        <v>21141200</v>
      </c>
      <c r="E90" s="1"/>
      <c r="F90" s="1"/>
      <c r="G90" s="1"/>
      <c r="H90" s="1"/>
      <c r="I90" s="1"/>
      <c r="J90" s="1">
        <v>21141200</v>
      </c>
      <c r="K90" s="1">
        <v>892826</v>
      </c>
      <c r="L90" s="61">
        <v>452235</v>
      </c>
      <c r="M90" s="1">
        <v>541141796</v>
      </c>
      <c r="N90" s="1">
        <v>4068572.09</v>
      </c>
      <c r="O90" s="2">
        <v>537073224</v>
      </c>
      <c r="P90" s="11">
        <f>(O90/$O$98)</f>
        <v>2.6035568455478792E-2</v>
      </c>
      <c r="Q90" s="79">
        <f t="shared" si="18"/>
        <v>1.6623915699063038E-3</v>
      </c>
      <c r="R90" s="79">
        <f t="shared" si="12"/>
        <v>8.4203602002694516E-4</v>
      </c>
      <c r="S90" s="80">
        <f t="shared" si="13"/>
        <v>1.0735832569592318</v>
      </c>
      <c r="T90" s="80">
        <f t="shared" si="14"/>
        <v>9.0399577285751669E-4</v>
      </c>
      <c r="U90" s="1">
        <v>1.0889</v>
      </c>
      <c r="V90" s="1">
        <v>1.0900000000000001</v>
      </c>
      <c r="W90" s="57">
        <v>111</v>
      </c>
      <c r="X90" s="42">
        <v>500262295</v>
      </c>
      <c r="Y90" s="19"/>
      <c r="Z90" s="18"/>
    </row>
    <row r="91" spans="1:26" ht="15.75" x14ac:dyDescent="0.3">
      <c r="A91" s="29">
        <v>72</v>
      </c>
      <c r="B91" s="1" t="s">
        <v>4</v>
      </c>
      <c r="C91" s="46" t="s">
        <v>49</v>
      </c>
      <c r="D91" s="22">
        <v>220119235.65000001</v>
      </c>
      <c r="E91" s="22"/>
      <c r="F91" s="22">
        <v>889184522.29999995</v>
      </c>
      <c r="G91" s="22"/>
      <c r="H91" s="1"/>
      <c r="I91" s="1"/>
      <c r="J91" s="22">
        <v>1109303757.95</v>
      </c>
      <c r="K91" s="22">
        <v>1770526.73</v>
      </c>
      <c r="L91" s="62">
        <v>9461818.2899999991</v>
      </c>
      <c r="M91" s="22">
        <v>1109386264.97</v>
      </c>
      <c r="N91" s="22">
        <v>51465441.450000003</v>
      </c>
      <c r="O91" s="2">
        <v>1057920823.52</v>
      </c>
      <c r="P91" s="11">
        <f t="shared" ref="P91:P97" si="19">(O91/$O$98)</f>
        <v>5.1284571247274577E-2</v>
      </c>
      <c r="Q91" s="79">
        <f t="shared" si="18"/>
        <v>1.6735909631771496E-3</v>
      </c>
      <c r="R91" s="79">
        <f t="shared" si="12"/>
        <v>8.9437867935313626E-3</v>
      </c>
      <c r="S91" s="80">
        <f t="shared" si="13"/>
        <v>1418.2194832361417</v>
      </c>
      <c r="T91" s="80">
        <f t="shared" si="14"/>
        <v>12.684252684496279</v>
      </c>
      <c r="U91" s="1">
        <v>0</v>
      </c>
      <c r="V91" s="1">
        <v>0</v>
      </c>
      <c r="W91" s="57">
        <v>830</v>
      </c>
      <c r="X91" s="45">
        <v>745950</v>
      </c>
    </row>
    <row r="92" spans="1:26" ht="15.75" x14ac:dyDescent="0.3">
      <c r="A92" s="29">
        <v>73</v>
      </c>
      <c r="B92" s="1" t="s">
        <v>100</v>
      </c>
      <c r="C92" s="46" t="s">
        <v>105</v>
      </c>
      <c r="D92" s="22">
        <v>31691525.850000001</v>
      </c>
      <c r="E92" s="22"/>
      <c r="F92" s="22">
        <v>60009388.729999997</v>
      </c>
      <c r="G92" s="22"/>
      <c r="H92" s="1"/>
      <c r="I92" s="1"/>
      <c r="J92" s="22">
        <v>91700914.579999998</v>
      </c>
      <c r="K92" s="22">
        <v>837968.43</v>
      </c>
      <c r="L92" s="62">
        <v>612722.78</v>
      </c>
      <c r="M92" s="22">
        <v>92242621.549999997</v>
      </c>
      <c r="N92" s="22">
        <v>837968.43</v>
      </c>
      <c r="O92" s="52">
        <v>91404653.129999995</v>
      </c>
      <c r="P92" s="11">
        <f t="shared" si="19"/>
        <v>4.4310012068585437E-3</v>
      </c>
      <c r="Q92" s="79">
        <f t="shared" si="18"/>
        <v>9.1676780262838695E-3</v>
      </c>
      <c r="R92" s="79">
        <f t="shared" si="12"/>
        <v>6.7034090608993051E-3</v>
      </c>
      <c r="S92" s="80">
        <f t="shared" si="13"/>
        <v>1</v>
      </c>
      <c r="T92" s="80">
        <f t="shared" si="14"/>
        <v>6.7034090608993051E-3</v>
      </c>
      <c r="U92" s="1">
        <v>0.83199999999999996</v>
      </c>
      <c r="V92" s="1">
        <v>0.83799999999999997</v>
      </c>
      <c r="W92" s="57">
        <v>71</v>
      </c>
      <c r="X92" s="45">
        <v>91404653.129999995</v>
      </c>
    </row>
    <row r="93" spans="1:26" ht="15.75" x14ac:dyDescent="0.3">
      <c r="A93" s="29">
        <v>74</v>
      </c>
      <c r="B93" s="1" t="s">
        <v>74</v>
      </c>
      <c r="C93" s="30" t="s">
        <v>108</v>
      </c>
      <c r="D93" s="22">
        <v>87641327.950000003</v>
      </c>
      <c r="E93" s="22"/>
      <c r="F93" s="22">
        <v>136374242.19999999</v>
      </c>
      <c r="G93" s="22">
        <v>104445336.97</v>
      </c>
      <c r="H93" s="1"/>
      <c r="I93" s="1"/>
      <c r="J93" s="22">
        <v>328760907.12</v>
      </c>
      <c r="K93" s="22">
        <v>819735.75</v>
      </c>
      <c r="L93" s="62">
        <v>109127.4</v>
      </c>
      <c r="M93" s="22">
        <v>435043826.97000003</v>
      </c>
      <c r="N93" s="22">
        <v>2691250.03</v>
      </c>
      <c r="O93" s="2">
        <v>432352576.94</v>
      </c>
      <c r="P93" s="11">
        <f>(O93/$O$98)</f>
        <v>2.0959051039610255E-2</v>
      </c>
      <c r="Q93" s="79">
        <f t="shared" si="18"/>
        <v>1.8959890462587883E-3</v>
      </c>
      <c r="R93" s="79">
        <f t="shared" si="12"/>
        <v>2.5240372284202718E-4</v>
      </c>
      <c r="S93" s="80">
        <f t="shared" si="13"/>
        <v>100.10596951712095</v>
      </c>
      <c r="T93" s="80">
        <f t="shared" si="14"/>
        <v>2.5267119384831817E-2</v>
      </c>
      <c r="U93" s="1">
        <v>100.09</v>
      </c>
      <c r="V93" s="1">
        <v>100.42</v>
      </c>
      <c r="W93" s="57">
        <v>247</v>
      </c>
      <c r="X93" s="45">
        <v>4318949</v>
      </c>
    </row>
    <row r="94" spans="1:26" ht="15.75" x14ac:dyDescent="0.3">
      <c r="A94" s="29">
        <v>75</v>
      </c>
      <c r="B94" s="1" t="s">
        <v>74</v>
      </c>
      <c r="C94" s="46" t="s">
        <v>109</v>
      </c>
      <c r="D94" s="22">
        <v>83090228.150000006</v>
      </c>
      <c r="E94" s="22"/>
      <c r="F94" s="22">
        <v>78061843.290000007</v>
      </c>
      <c r="G94" s="22">
        <v>104448319.77</v>
      </c>
      <c r="H94" s="1"/>
      <c r="I94" s="1"/>
      <c r="J94" s="22">
        <v>265600391.21000001</v>
      </c>
      <c r="K94" s="22">
        <v>623742.5</v>
      </c>
      <c r="L94" s="62">
        <v>-2614607.7799999998</v>
      </c>
      <c r="M94" s="22">
        <v>276052784.92000002</v>
      </c>
      <c r="N94" s="22">
        <v>2071082.04</v>
      </c>
      <c r="O94" s="2">
        <v>273981702.88</v>
      </c>
      <c r="P94" s="11">
        <f t="shared" si="19"/>
        <v>1.3281744578055693E-2</v>
      </c>
      <c r="Q94" s="79">
        <f t="shared" si="18"/>
        <v>2.276584507079986E-3</v>
      </c>
      <c r="R94" s="79">
        <f t="shared" si="12"/>
        <v>-9.5430014213217732E-3</v>
      </c>
      <c r="S94" s="80">
        <f t="shared" si="13"/>
        <v>97.975947401282639</v>
      </c>
      <c r="T94" s="80">
        <f t="shared" si="14"/>
        <v>-0.93498460530578753</v>
      </c>
      <c r="U94" s="1">
        <v>98.01</v>
      </c>
      <c r="V94" s="1">
        <v>98.44</v>
      </c>
      <c r="W94" s="57">
        <v>98</v>
      </c>
      <c r="X94" s="45">
        <v>2796418</v>
      </c>
    </row>
    <row r="95" spans="1:26" ht="15.75" x14ac:dyDescent="0.3">
      <c r="A95" s="29">
        <v>76</v>
      </c>
      <c r="B95" s="1" t="s">
        <v>86</v>
      </c>
      <c r="C95" s="46" t="s">
        <v>113</v>
      </c>
      <c r="D95" s="22">
        <v>30129670.800000001</v>
      </c>
      <c r="E95" s="22"/>
      <c r="F95" s="22">
        <v>145430633.22</v>
      </c>
      <c r="G95" s="22"/>
      <c r="H95" s="1"/>
      <c r="I95" s="1"/>
      <c r="J95" s="22">
        <v>226962857.62</v>
      </c>
      <c r="K95" s="22">
        <v>328196.77</v>
      </c>
      <c r="L95" s="62">
        <v>2028231.52</v>
      </c>
      <c r="M95" s="22">
        <v>226962857.62</v>
      </c>
      <c r="N95" s="22">
        <v>890415.48</v>
      </c>
      <c r="O95" s="2">
        <v>226072442.13999999</v>
      </c>
      <c r="P95" s="11">
        <f t="shared" si="19"/>
        <v>1.0959258961741198E-2</v>
      </c>
      <c r="Q95" s="79">
        <f t="shared" si="18"/>
        <v>1.4517327582844327E-3</v>
      </c>
      <c r="R95" s="79">
        <f t="shared" si="12"/>
        <v>8.9715999915813537E-3</v>
      </c>
      <c r="S95" s="80">
        <f t="shared" si="13"/>
        <v>106.67866596718582</v>
      </c>
      <c r="T95" s="80">
        <f t="shared" si="14"/>
        <v>0.95707831869311433</v>
      </c>
      <c r="U95" s="1">
        <v>106.67870000000001</v>
      </c>
      <c r="V95" s="1">
        <v>107.0988</v>
      </c>
      <c r="W95" s="57">
        <v>47</v>
      </c>
      <c r="X95" s="45">
        <v>2119190.75</v>
      </c>
    </row>
    <row r="96" spans="1:26" ht="15.75" x14ac:dyDescent="0.3">
      <c r="A96" s="29">
        <v>77</v>
      </c>
      <c r="B96" s="1" t="s">
        <v>27</v>
      </c>
      <c r="C96" s="46" t="s">
        <v>50</v>
      </c>
      <c r="D96" s="1">
        <v>347894911.39999998</v>
      </c>
      <c r="E96" s="1"/>
      <c r="F96" s="1">
        <v>883489920.15999997</v>
      </c>
      <c r="G96" s="1">
        <v>99806100.900000006</v>
      </c>
      <c r="H96" s="1">
        <v>312000000</v>
      </c>
      <c r="I96" s="1"/>
      <c r="J96" s="1">
        <v>1643190932.4300001</v>
      </c>
      <c r="K96" s="1">
        <v>3941535.06</v>
      </c>
      <c r="L96" s="61">
        <v>-7494949.96</v>
      </c>
      <c r="M96" s="1">
        <v>1653809256.3599999</v>
      </c>
      <c r="N96" s="1">
        <v>143798763.38</v>
      </c>
      <c r="O96" s="2">
        <v>1510010492.98</v>
      </c>
      <c r="P96" s="11">
        <f t="shared" si="19"/>
        <v>7.3200412535315798E-2</v>
      </c>
      <c r="Q96" s="79">
        <f t="shared" si="18"/>
        <v>2.6102699804564904E-3</v>
      </c>
      <c r="R96" s="79">
        <f t="shared" si="12"/>
        <v>-4.963508528479656E-3</v>
      </c>
      <c r="S96" s="80">
        <f t="shared" si="13"/>
        <v>2.0889145345944771</v>
      </c>
      <c r="T96" s="80">
        <f t="shared" si="14"/>
        <v>-1.0368345107724799E-2</v>
      </c>
      <c r="U96" s="1">
        <v>2.13</v>
      </c>
      <c r="V96" s="1">
        <v>2.15</v>
      </c>
      <c r="W96" s="57">
        <v>2050</v>
      </c>
      <c r="X96" s="42">
        <v>722868488.86000001</v>
      </c>
    </row>
    <row r="97" spans="1:25" ht="15.75" x14ac:dyDescent="0.3">
      <c r="A97" s="29">
        <v>78</v>
      </c>
      <c r="B97" s="1" t="s">
        <v>63</v>
      </c>
      <c r="C97" s="47" t="s">
        <v>51</v>
      </c>
      <c r="D97" s="1">
        <v>25961660</v>
      </c>
      <c r="E97" s="1"/>
      <c r="F97" s="1">
        <v>68570943.969999999</v>
      </c>
      <c r="G97" s="1">
        <v>37997033.969999999</v>
      </c>
      <c r="H97" s="1">
        <v>190000</v>
      </c>
      <c r="I97" s="1"/>
      <c r="J97" s="1">
        <v>132719637.94</v>
      </c>
      <c r="K97" s="1">
        <v>148997.96</v>
      </c>
      <c r="L97" s="61">
        <v>1092867.31</v>
      </c>
      <c r="M97" s="1">
        <v>132850741.94</v>
      </c>
      <c r="N97" s="1">
        <v>902260.46</v>
      </c>
      <c r="O97" s="2">
        <v>130361138.3</v>
      </c>
      <c r="P97" s="11">
        <f t="shared" si="19"/>
        <v>6.3194852926493844E-3</v>
      </c>
      <c r="Q97" s="79">
        <f t="shared" si="18"/>
        <v>1.1429630175298952E-3</v>
      </c>
      <c r="R97" s="79">
        <f t="shared" si="12"/>
        <v>8.3833826879064627E-3</v>
      </c>
      <c r="S97" s="80">
        <f t="shared" si="13"/>
        <v>1.3414475827965686</v>
      </c>
      <c r="T97" s="80">
        <f t="shared" si="14"/>
        <v>1.1245868442350725E-2</v>
      </c>
      <c r="U97" s="1">
        <v>1.3413999999999999</v>
      </c>
      <c r="V97" s="1">
        <v>1.3671</v>
      </c>
      <c r="W97" s="57">
        <v>95</v>
      </c>
      <c r="X97" s="42">
        <v>97179450</v>
      </c>
    </row>
    <row r="98" spans="1:25" ht="15.75" x14ac:dyDescent="0.3">
      <c r="A98" s="28"/>
      <c r="B98" s="10"/>
      <c r="C98" s="6" t="s">
        <v>59</v>
      </c>
      <c r="D98" s="1"/>
      <c r="E98" s="1"/>
      <c r="F98" s="1"/>
      <c r="G98" s="1"/>
      <c r="H98" s="1"/>
      <c r="I98" s="1"/>
      <c r="J98" s="1"/>
      <c r="K98" s="1"/>
      <c r="L98" s="61"/>
      <c r="M98" s="1"/>
      <c r="N98" s="1"/>
      <c r="O98" s="9">
        <f>SUM(O76:O97)</f>
        <v>20628442390.969997</v>
      </c>
      <c r="P98" s="56">
        <f>(O98/$O$107)</f>
        <v>3.1737995324596015E-2</v>
      </c>
      <c r="Q98" s="79"/>
      <c r="R98" s="79"/>
      <c r="S98" s="80"/>
      <c r="T98" s="80"/>
      <c r="U98" s="1"/>
      <c r="V98" s="1"/>
      <c r="W98" s="57"/>
      <c r="X98" s="42"/>
    </row>
    <row r="99" spans="1:25" ht="6" customHeight="1" x14ac:dyDescent="0.3">
      <c r="A99" s="84"/>
      <c r="B99" s="85"/>
      <c r="C99" s="86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85"/>
      <c r="P99" s="87"/>
      <c r="Q99" s="88"/>
      <c r="R99" s="88"/>
      <c r="S99" s="89"/>
      <c r="T99" s="89"/>
      <c r="U99" s="50"/>
      <c r="V99" s="50"/>
      <c r="W99" s="90"/>
      <c r="X99" s="91"/>
    </row>
    <row r="100" spans="1:25" ht="15" customHeight="1" x14ac:dyDescent="0.3">
      <c r="A100" s="77"/>
      <c r="B100" s="78"/>
      <c r="C100" s="71" t="s">
        <v>69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11"/>
      <c r="Q100" s="74"/>
      <c r="R100" s="74"/>
      <c r="S100" s="75"/>
      <c r="T100" s="75"/>
      <c r="U100" s="72"/>
      <c r="V100" s="72"/>
      <c r="W100" s="72"/>
      <c r="X100" s="76"/>
      <c r="Y100" s="21"/>
    </row>
    <row r="101" spans="1:25" ht="15.75" x14ac:dyDescent="0.3">
      <c r="A101" s="29">
        <v>79</v>
      </c>
      <c r="B101" s="4" t="s">
        <v>29</v>
      </c>
      <c r="C101" s="35" t="s">
        <v>52</v>
      </c>
      <c r="D101" s="1">
        <v>238043996.06</v>
      </c>
      <c r="E101" s="17"/>
      <c r="F101" s="1">
        <v>395271568.06</v>
      </c>
      <c r="G101" s="1">
        <v>32491849.309999999</v>
      </c>
      <c r="H101" s="1"/>
      <c r="I101" s="1"/>
      <c r="J101" s="1">
        <v>665807413.42999995</v>
      </c>
      <c r="K101" s="1">
        <v>2077112.31</v>
      </c>
      <c r="L101" s="61">
        <v>-8050833.96</v>
      </c>
      <c r="M101" s="1">
        <v>672393960.30999994</v>
      </c>
      <c r="N101" s="1">
        <v>2077112.31</v>
      </c>
      <c r="O101" s="2">
        <v>664224184.60000002</v>
      </c>
      <c r="P101" s="11">
        <f>(O101/$O$106)</f>
        <v>0.12988014355348018</v>
      </c>
      <c r="Q101" s="79">
        <f t="shared" ref="Q101:Q107" si="20">(K101/O101)</f>
        <v>3.127125386515172E-3</v>
      </c>
      <c r="R101" s="79">
        <f t="shared" si="12"/>
        <v>-1.2120657673505614E-2</v>
      </c>
      <c r="S101" s="80">
        <f t="shared" si="13"/>
        <v>12.380752625143471</v>
      </c>
      <c r="T101" s="80">
        <f t="shared" si="14"/>
        <v>-0.15006286430971999</v>
      </c>
      <c r="U101" s="1">
        <v>12.315300000000001</v>
      </c>
      <c r="V101" s="1">
        <v>12.4329</v>
      </c>
      <c r="W101" s="57">
        <v>1608</v>
      </c>
      <c r="X101" s="42">
        <v>53649742.039999999</v>
      </c>
      <c r="Y101" s="21"/>
    </row>
    <row r="102" spans="1:25" ht="15.75" x14ac:dyDescent="0.3">
      <c r="A102" s="29">
        <v>80</v>
      </c>
      <c r="B102" s="4" t="s">
        <v>53</v>
      </c>
      <c r="C102" s="35" t="s">
        <v>54</v>
      </c>
      <c r="D102" s="40">
        <v>570529655.22000003</v>
      </c>
      <c r="E102" s="1">
        <v>176501705.09</v>
      </c>
      <c r="F102" s="40"/>
      <c r="G102" s="40">
        <v>443452759.60000002</v>
      </c>
      <c r="H102" s="1"/>
      <c r="I102" s="40"/>
      <c r="J102" s="1">
        <v>2377860185.9899998</v>
      </c>
      <c r="K102" s="40">
        <v>3995</v>
      </c>
      <c r="L102" s="64">
        <v>19386903.649999999</v>
      </c>
      <c r="M102" s="40">
        <v>2545511214.96</v>
      </c>
      <c r="N102" s="40">
        <v>186465336.94999999</v>
      </c>
      <c r="O102" s="2">
        <v>2359045878.0100002</v>
      </c>
      <c r="P102" s="11">
        <f>(O102/$O$106)</f>
        <v>0.46127982748730606</v>
      </c>
      <c r="Q102" s="79">
        <f t="shared" si="20"/>
        <v>1.6934812659811548E-6</v>
      </c>
      <c r="R102" s="79">
        <f t="shared" si="12"/>
        <v>8.2181121743821438E-3</v>
      </c>
      <c r="S102" s="80">
        <f t="shared" si="13"/>
        <v>1.1630064310677921</v>
      </c>
      <c r="T102" s="80">
        <f t="shared" si="14"/>
        <v>9.5577173100429517E-3</v>
      </c>
      <c r="U102" s="1">
        <v>1.1499999999999999</v>
      </c>
      <c r="V102" s="1">
        <v>1.17</v>
      </c>
      <c r="W102" s="57">
        <v>15395</v>
      </c>
      <c r="X102" s="110">
        <v>2028403124</v>
      </c>
    </row>
    <row r="103" spans="1:25" ht="15.75" x14ac:dyDescent="0.3">
      <c r="A103" s="29">
        <v>81</v>
      </c>
      <c r="B103" s="4" t="s">
        <v>1</v>
      </c>
      <c r="C103" s="35" t="s">
        <v>55</v>
      </c>
      <c r="D103" s="40">
        <v>1118717887.9000001</v>
      </c>
      <c r="E103" s="1"/>
      <c r="F103" s="40">
        <v>285635682.94999999</v>
      </c>
      <c r="G103" s="1">
        <v>117258947.94</v>
      </c>
      <c r="H103" s="1"/>
      <c r="I103" s="1"/>
      <c r="J103" s="40">
        <v>1583554562.5</v>
      </c>
      <c r="K103" s="40">
        <v>3355891.14</v>
      </c>
      <c r="L103" s="64">
        <v>114758680.36</v>
      </c>
      <c r="M103" s="40">
        <v>1598164653.0899999</v>
      </c>
      <c r="N103" s="40">
        <v>10034180.199999999</v>
      </c>
      <c r="O103" s="2">
        <v>1588130472.8900001</v>
      </c>
      <c r="P103" s="11">
        <f>(O103/$O$106)</f>
        <v>0.31053764464301259</v>
      </c>
      <c r="Q103" s="79">
        <f t="shared" si="20"/>
        <v>2.113107957618317E-3</v>
      </c>
      <c r="R103" s="79">
        <f t="shared" si="12"/>
        <v>7.226023448260388E-2</v>
      </c>
      <c r="S103" s="80">
        <f t="shared" si="13"/>
        <v>0.93652197919265368</v>
      </c>
      <c r="T103" s="80">
        <f t="shared" si="14"/>
        <v>6.767329781457343E-2</v>
      </c>
      <c r="U103" s="1">
        <v>0.93</v>
      </c>
      <c r="V103" s="1">
        <v>0.94</v>
      </c>
      <c r="W103" s="57">
        <v>9651</v>
      </c>
      <c r="X103" s="42">
        <v>1695774907.77</v>
      </c>
    </row>
    <row r="104" spans="1:25" ht="15.75" x14ac:dyDescent="0.3">
      <c r="A104" s="29">
        <v>82</v>
      </c>
      <c r="B104" s="25" t="s">
        <v>61</v>
      </c>
      <c r="C104" s="35" t="s">
        <v>56</v>
      </c>
      <c r="D104" s="1">
        <v>832777606.35000002</v>
      </c>
      <c r="E104" s="1"/>
      <c r="F104" s="1"/>
      <c r="G104" s="1">
        <v>57326465.270000003</v>
      </c>
      <c r="H104" s="1">
        <v>37640000</v>
      </c>
      <c r="I104" s="1"/>
      <c r="J104" s="1">
        <v>248743186.74000001</v>
      </c>
      <c r="K104" s="1">
        <v>660488.85</v>
      </c>
      <c r="L104" s="61">
        <v>-944113.68</v>
      </c>
      <c r="M104" s="1">
        <v>328107938</v>
      </c>
      <c r="N104" s="1">
        <v>3005107</v>
      </c>
      <c r="O104" s="2">
        <v>325102920</v>
      </c>
      <c r="P104" s="11">
        <f>(O104/$O$102)</f>
        <v>0.13781119012159451</v>
      </c>
      <c r="Q104" s="79">
        <f t="shared" si="20"/>
        <v>2.0316300142736335E-3</v>
      </c>
      <c r="R104" s="79">
        <f t="shared" si="12"/>
        <v>-2.9040455250294275E-3</v>
      </c>
      <c r="S104" s="80">
        <f t="shared" si="13"/>
        <v>28.414607616672118</v>
      </c>
      <c r="T104" s="80">
        <f t="shared" si="14"/>
        <v>-8.2517314094663757E-2</v>
      </c>
      <c r="U104" s="1">
        <v>28.58</v>
      </c>
      <c r="V104" s="1">
        <v>29.44</v>
      </c>
      <c r="W104" s="57">
        <v>1750</v>
      </c>
      <c r="X104" s="42">
        <v>11441401</v>
      </c>
    </row>
    <row r="105" spans="1:25" ht="15.75" x14ac:dyDescent="0.3">
      <c r="A105" s="29">
        <v>83</v>
      </c>
      <c r="B105" s="4" t="s">
        <v>1</v>
      </c>
      <c r="C105" s="30" t="s">
        <v>81</v>
      </c>
      <c r="D105" s="1">
        <v>110984914.5</v>
      </c>
      <c r="E105" s="1"/>
      <c r="F105" s="1"/>
      <c r="G105" s="1">
        <v>50644273.710000001</v>
      </c>
      <c r="H105" s="1"/>
      <c r="I105" s="1"/>
      <c r="J105" s="1">
        <v>161687103.21000001</v>
      </c>
      <c r="K105" s="1">
        <v>329566.21999999997</v>
      </c>
      <c r="L105" s="61">
        <v>20967335.43</v>
      </c>
      <c r="M105" s="1">
        <v>179735642.41999999</v>
      </c>
      <c r="N105" s="1">
        <v>2107203.4900000002</v>
      </c>
      <c r="O105" s="2">
        <v>177628438.93000001</v>
      </c>
      <c r="P105" s="11">
        <f>(O105/$O$106)</f>
        <v>3.4732862311091753E-2</v>
      </c>
      <c r="Q105" s="79">
        <f t="shared" si="20"/>
        <v>1.8553685546371082E-3</v>
      </c>
      <c r="R105" s="79">
        <f t="shared" si="12"/>
        <v>0.11804041940751857</v>
      </c>
      <c r="S105" s="80">
        <f t="shared" si="13"/>
        <v>162.29973827144059</v>
      </c>
      <c r="T105" s="80">
        <f t="shared" si="14"/>
        <v>19.15792917529134</v>
      </c>
      <c r="U105" s="1">
        <v>161.28</v>
      </c>
      <c r="V105" s="1">
        <v>163.03</v>
      </c>
      <c r="W105" s="57">
        <v>265</v>
      </c>
      <c r="X105" s="42">
        <v>1094446.8600000001</v>
      </c>
    </row>
    <row r="106" spans="1:25" ht="15.75" x14ac:dyDescent="0.3">
      <c r="A106" s="111"/>
      <c r="B106" s="10"/>
      <c r="C106" s="6" t="s">
        <v>59</v>
      </c>
      <c r="D106" s="1"/>
      <c r="E106" s="1"/>
      <c r="F106" s="1"/>
      <c r="G106" s="1"/>
      <c r="H106" s="1"/>
      <c r="I106" s="1"/>
      <c r="J106" s="1"/>
      <c r="K106" s="1"/>
      <c r="L106" s="61"/>
      <c r="M106" s="1"/>
      <c r="N106" s="1"/>
      <c r="O106" s="9">
        <f>SUM(O101:O105)</f>
        <v>5114131894.4300003</v>
      </c>
      <c r="P106" s="55">
        <f>(O106/$O$107)</f>
        <v>7.8683737278117585E-3</v>
      </c>
      <c r="Q106" s="79"/>
      <c r="R106" s="79"/>
      <c r="S106" s="80"/>
      <c r="T106" s="80"/>
      <c r="U106" s="1"/>
      <c r="V106" s="1"/>
      <c r="W106" s="57"/>
      <c r="X106" s="42"/>
    </row>
    <row r="107" spans="1:25" ht="17.25" customHeight="1" thickBot="1" x14ac:dyDescent="0.35">
      <c r="A107" s="112"/>
      <c r="B107" s="113"/>
      <c r="C107" s="114" t="s">
        <v>60</v>
      </c>
      <c r="D107" s="115">
        <f t="shared" ref="D107:J107" si="21">SUM(D4:D106)</f>
        <v>18999670550.799995</v>
      </c>
      <c r="E107" s="115">
        <f t="shared" si="21"/>
        <v>1365030845.9399998</v>
      </c>
      <c r="F107" s="115">
        <f t="shared" si="21"/>
        <v>499912503188.39008</v>
      </c>
      <c r="G107" s="115">
        <f t="shared" si="21"/>
        <v>39207313607.746979</v>
      </c>
      <c r="H107" s="115">
        <f t="shared" si="21"/>
        <v>39045241047</v>
      </c>
      <c r="I107" s="115">
        <f t="shared" si="21"/>
        <v>64901247.580000006</v>
      </c>
      <c r="J107" s="115">
        <f t="shared" si="21"/>
        <v>584535443847.67993</v>
      </c>
      <c r="K107" s="115">
        <f>SUM(K4:K106)</f>
        <v>882844605.45499969</v>
      </c>
      <c r="L107" s="115">
        <f>SUM(L4:L106)</f>
        <v>7556871098.7874985</v>
      </c>
      <c r="M107" s="115">
        <f>SUM(M4:M106)</f>
        <v>657924308802.27246</v>
      </c>
      <c r="N107" s="115">
        <f>SUM(N4:N106)</f>
        <v>8372546925.6975002</v>
      </c>
      <c r="O107" s="116">
        <f>(O15+O37+O48+O68+O74+O98+O106)</f>
        <v>649960471037.80249</v>
      </c>
      <c r="P107" s="117"/>
      <c r="Q107" s="118">
        <f t="shared" si="20"/>
        <v>1.3583050736075493E-3</v>
      </c>
      <c r="R107" s="119">
        <f t="shared" si="12"/>
        <v>1.1626662597990488E-2</v>
      </c>
      <c r="S107" s="120">
        <f t="shared" si="13"/>
        <v>5.8765952401027954</v>
      </c>
      <c r="T107" s="121">
        <f t="shared" si="14"/>
        <v>6.8325190081632098E-2</v>
      </c>
      <c r="U107" s="115">
        <f>SUM(U4:U106)</f>
        <v>1149699.3778099995</v>
      </c>
      <c r="V107" s="115">
        <f>SUM(V4:V106)</f>
        <v>1150203.4230999991</v>
      </c>
      <c r="W107" s="115">
        <f>SUM(W4:W106)</f>
        <v>314182</v>
      </c>
      <c r="X107" s="122">
        <f>SUM(X4:X106)</f>
        <v>110601537877.30209</v>
      </c>
      <c r="Y107" s="41"/>
    </row>
    <row r="108" spans="1:25" x14ac:dyDescent="0.25">
      <c r="A108" s="16"/>
      <c r="B108" s="16"/>
      <c r="C108" s="16"/>
    </row>
    <row r="109" spans="1:25" x14ac:dyDescent="0.25">
      <c r="A109" s="16"/>
      <c r="B109" s="34" t="s">
        <v>68</v>
      </c>
      <c r="C109" s="13"/>
      <c r="O109" s="31"/>
      <c r="X109" s="38"/>
    </row>
    <row r="110" spans="1:25" x14ac:dyDescent="0.25">
      <c r="A110" s="16"/>
      <c r="B110" s="14" t="s">
        <v>93</v>
      </c>
      <c r="C110" s="15"/>
      <c r="O110" s="32"/>
      <c r="P110" s="38"/>
    </row>
    <row r="111" spans="1:25" x14ac:dyDescent="0.25">
      <c r="A111" s="16"/>
      <c r="B111" s="14"/>
      <c r="C111" s="15"/>
      <c r="O111" s="32"/>
      <c r="P111" s="38"/>
    </row>
    <row r="112" spans="1:25" x14ac:dyDescent="0.25">
      <c r="A112" s="16"/>
      <c r="B112" s="14"/>
      <c r="C112" s="15"/>
      <c r="O112" s="32"/>
      <c r="P112" s="38"/>
    </row>
    <row r="113" spans="1:16" x14ac:dyDescent="0.25">
      <c r="A113" s="16"/>
      <c r="B113" s="14"/>
      <c r="C113" s="15"/>
      <c r="O113" s="32"/>
      <c r="P113" s="38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2019</vt:lpstr>
      <vt:lpstr>'JANUARY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2019-10-25T08:45:07Z</dcterms:modified>
</cp:coreProperties>
</file>