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0" i="11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N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L11"/>
  <c r="AM11"/>
  <c r="AN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K35"/>
  <c r="AL35"/>
  <c r="AM35"/>
  <c r="AN35"/>
  <c r="AO35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l="1"/>
  <c r="AF87" s="1"/>
  <c r="AE85" l="1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X74"/>
  <c r="X67"/>
  <c r="X50"/>
  <c r="X45"/>
  <c r="X34"/>
  <c r="X26"/>
  <c r="X17"/>
  <c r="W24"/>
  <c r="V24"/>
  <c r="S24"/>
  <c r="R24"/>
  <c r="O24"/>
  <c r="N24"/>
  <c r="K24"/>
  <c r="J24"/>
  <c r="G24"/>
  <c r="F24"/>
  <c r="W15"/>
  <c r="V15"/>
  <c r="S15"/>
  <c r="R15"/>
  <c r="O15"/>
  <c r="N15"/>
  <c r="K15"/>
  <c r="J15"/>
  <c r="G15"/>
  <c r="F15"/>
  <c r="K24" i="9"/>
  <c r="J24"/>
  <c r="K15"/>
  <c r="J15"/>
  <c r="T86" i="11"/>
  <c r="W85"/>
  <c r="V85"/>
  <c r="W84"/>
  <c r="V84"/>
  <c r="W83"/>
  <c r="V83"/>
  <c r="W82"/>
  <c r="V82"/>
  <c r="W81"/>
  <c r="V81"/>
  <c r="W80"/>
  <c r="V80"/>
  <c r="W79"/>
  <c r="V79"/>
  <c r="T74"/>
  <c r="W73"/>
  <c r="V73"/>
  <c r="W72"/>
  <c r="V72"/>
  <c r="W71"/>
  <c r="V71"/>
  <c r="W70"/>
  <c r="V70"/>
  <c r="W69"/>
  <c r="V69"/>
  <c r="T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T50"/>
  <c r="W49"/>
  <c r="V49"/>
  <c r="W48"/>
  <c r="V48"/>
  <c r="W47"/>
  <c r="V47"/>
  <c r="T45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T34"/>
  <c r="W33"/>
  <c r="V33"/>
  <c r="W32"/>
  <c r="V32"/>
  <c r="W31"/>
  <c r="V31"/>
  <c r="W30"/>
  <c r="V30"/>
  <c r="W29"/>
  <c r="V29"/>
  <c r="W28"/>
  <c r="V28"/>
  <c r="T26"/>
  <c r="W25"/>
  <c r="V25"/>
  <c r="W23"/>
  <c r="V23"/>
  <c r="W22"/>
  <c r="V22"/>
  <c r="W21"/>
  <c r="V21"/>
  <c r="W20"/>
  <c r="V20"/>
  <c r="W19"/>
  <c r="V19"/>
  <c r="T17"/>
  <c r="W16"/>
  <c r="V16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AK11" l="1"/>
  <c r="AO11"/>
  <c r="AD26"/>
  <c r="AD67"/>
  <c r="AD86"/>
  <c r="AD45"/>
  <c r="AB75"/>
  <c r="AD17"/>
  <c r="AD34"/>
  <c r="AD50"/>
  <c r="AD74"/>
  <c r="X75"/>
  <c r="X87" s="1"/>
  <c r="Z86"/>
  <c r="Z34"/>
  <c r="Z50"/>
  <c r="Z74"/>
  <c r="Z26"/>
  <c r="Z45"/>
  <c r="Z67"/>
  <c r="Z17"/>
  <c r="T75"/>
  <c r="T87" s="1"/>
  <c r="Z87" l="1"/>
  <c r="AB87"/>
  <c r="AD75"/>
  <c r="Z75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3"/>
  <c r="R23"/>
  <c r="S22"/>
  <c r="R22"/>
  <c r="S21"/>
  <c r="R21"/>
  <c r="S20"/>
  <c r="R20"/>
  <c r="S19"/>
  <c r="R19"/>
  <c r="S16"/>
  <c r="R16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P74"/>
  <c r="P67"/>
  <c r="P50"/>
  <c r="P45"/>
  <c r="P34"/>
  <c r="P26"/>
  <c r="P17"/>
  <c r="AD87" l="1"/>
  <c r="V17"/>
  <c r="V34"/>
  <c r="V50"/>
  <c r="V74"/>
  <c r="V26"/>
  <c r="V45"/>
  <c r="V67"/>
  <c r="V86"/>
  <c r="P75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3"/>
  <c r="N23"/>
  <c r="O22"/>
  <c r="N22"/>
  <c r="O21"/>
  <c r="N21"/>
  <c r="O20"/>
  <c r="N20"/>
  <c r="O19"/>
  <c r="N19"/>
  <c r="O16"/>
  <c r="N16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6"/>
  <c r="R86" s="1"/>
  <c r="L74"/>
  <c r="R74" s="1"/>
  <c r="L67"/>
  <c r="R67" s="1"/>
  <c r="L50"/>
  <c r="R50" s="1"/>
  <c r="L45"/>
  <c r="R45" s="1"/>
  <c r="L34"/>
  <c r="R34" s="1"/>
  <c r="L26"/>
  <c r="R26" s="1"/>
  <c r="L17"/>
  <c r="R17" s="1"/>
  <c r="V75" l="1"/>
  <c r="P87"/>
  <c r="L75"/>
  <c r="R75" s="1"/>
  <c r="V87" l="1"/>
  <c r="L87"/>
  <c r="R87" s="1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3"/>
  <c r="J23"/>
  <c r="K22"/>
  <c r="J22"/>
  <c r="K21"/>
  <c r="J21"/>
  <c r="K20"/>
  <c r="J20"/>
  <c r="K19"/>
  <c r="J19"/>
  <c r="K16"/>
  <c r="J16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6"/>
  <c r="H74"/>
  <c r="H67"/>
  <c r="H50"/>
  <c r="H45"/>
  <c r="H34"/>
  <c r="H26"/>
  <c r="H17"/>
  <c r="D86"/>
  <c r="B86"/>
  <c r="G85"/>
  <c r="F85"/>
  <c r="G84"/>
  <c r="F84"/>
  <c r="G83"/>
  <c r="F83"/>
  <c r="G82"/>
  <c r="F82"/>
  <c r="G81"/>
  <c r="F81"/>
  <c r="G80"/>
  <c r="F80"/>
  <c r="G79"/>
  <c r="F79"/>
  <c r="D74"/>
  <c r="B74"/>
  <c r="G73"/>
  <c r="F73"/>
  <c r="G72"/>
  <c r="F72"/>
  <c r="G71"/>
  <c r="F71"/>
  <c r="G70"/>
  <c r="F70"/>
  <c r="G69"/>
  <c r="F69"/>
  <c r="D67"/>
  <c r="B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D50"/>
  <c r="B50"/>
  <c r="G49"/>
  <c r="F49"/>
  <c r="G48"/>
  <c r="F48"/>
  <c r="G47"/>
  <c r="F47"/>
  <c r="D45"/>
  <c r="B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D34"/>
  <c r="B34"/>
  <c r="G33"/>
  <c r="F33"/>
  <c r="G32"/>
  <c r="F32"/>
  <c r="G31"/>
  <c r="F31"/>
  <c r="G30"/>
  <c r="F30"/>
  <c r="G29"/>
  <c r="F29"/>
  <c r="G28"/>
  <c r="F28"/>
  <c r="D26"/>
  <c r="B26"/>
  <c r="G25"/>
  <c r="F25"/>
  <c r="G23"/>
  <c r="F23"/>
  <c r="G22"/>
  <c r="F22"/>
  <c r="G21"/>
  <c r="F21"/>
  <c r="G20"/>
  <c r="F20"/>
  <c r="G19"/>
  <c r="F19"/>
  <c r="D17"/>
  <c r="B17"/>
  <c r="G16"/>
  <c r="F16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F45" l="1"/>
  <c r="N17"/>
  <c r="N34"/>
  <c r="N50"/>
  <c r="N74"/>
  <c r="N26"/>
  <c r="N45"/>
  <c r="N67"/>
  <c r="N86"/>
  <c r="F26"/>
  <c r="J17"/>
  <c r="J50"/>
  <c r="J74"/>
  <c r="J34"/>
  <c r="F86"/>
  <c r="J26"/>
  <c r="J45"/>
  <c r="J67"/>
  <c r="J86"/>
  <c r="F34"/>
  <c r="F67"/>
  <c r="F74"/>
  <c r="H75"/>
  <c r="N75" s="1"/>
  <c r="B75"/>
  <c r="D75"/>
  <c r="F17"/>
  <c r="F50"/>
  <c r="H87" l="1"/>
  <c r="N87" s="1"/>
  <c r="J75"/>
  <c r="D87"/>
  <c r="F75"/>
  <c r="B87"/>
  <c r="J87" l="1"/>
  <c r="F87"/>
  <c r="G67" i="9" l="1"/>
  <c r="H56" s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32" l="1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H64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H63"/>
  <c r="E70"/>
  <c r="E72"/>
  <c r="H70"/>
  <c r="H72"/>
  <c r="E80"/>
  <c r="E82"/>
  <c r="E84"/>
  <c r="H79"/>
  <c r="H81"/>
  <c r="H83"/>
  <c r="H52"/>
  <c r="H54"/>
  <c r="H58"/>
  <c r="H62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<sst xmlns="http://schemas.openxmlformats.org/spreadsheetml/2006/main" count="434" uniqueCount="150">
  <si>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</si>
  <si>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</si>
  <si>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</si>
  <si>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</si>
  <si>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</si>
  <si>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</si>
  <si>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</si>
  <si>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</si>
  <si>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</si>
  <si>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</si>
  <si>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</si>
  <si>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</si>
  <si>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</si>
  <si>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</si>
  <si>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</si>
  <si>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</si>
  <si>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</si>
  <si>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</si>
  <si>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</si>
  <si>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</si>
  <si>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</si>
  <si>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</si>
  <si>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</si>
  <si>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</si>
  <si>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</si>
  <si>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</si>
  <si>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</si>
  <si>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</si>
  <si>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</si>
  <si>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</si>
  <si>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</si>
  <si>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</si>
  <si>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</si>
  <si>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</si>
  <si>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</si>
  <si>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</si>
  <si>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</si>
  <si>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</si>
  <si>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</si>
  <si>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</si>
  <si>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</si>
  <si>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</si>
  <si>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</si>
  <si>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</si>
  <si>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</si>
  <si>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</si>
  <si>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</si>
  <si>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</si>
  <si>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</si>
  <si>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</si>
  <si>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</si>
  <si>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</si>
  <si>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</si>
  <si>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</si>
  <si>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</si>
  <si>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</si>
  <si>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</si>
  <si>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</si>
  <si>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</si>
  <si>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</si>
  <si>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</si>
  <si>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</si>
  <si>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</si>
  <si>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</si>
  <si>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</si>
  <si>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</si>
  <si>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</si>
  <si>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</si>
  <si>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</si>
  <si>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</si>
  <si>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</si>
  <si>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</si>
  <si>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</si>
  <si>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</si>
  <si>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</si>
  <si>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</si>
  <si>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</si>
  <si>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</si>
  <si>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</si>
  <si>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</si>
  <si>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</si>
  <si>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</si>
  <si>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</si>
  <si>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</si>
  <si>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</si>
  <si>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</si>
  <si>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</si>
  <si>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</si>
  <si>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</si>
  <si>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</si>
  <si>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</si>
  <si>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</si>
  <si>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</si>
  <si>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</si>
  <si>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</si>
  <si>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</si>
  <si>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</si>
  <si>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</si>
  <si>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</si>
  <si>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</si>
  <si>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</si>
  <si>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</si>
  <si>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</si>
  <si>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</si>
  <si>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</si>
  <si>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</si>
  <si>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</si>
  <si>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</si>
  <si>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</si>
  <si>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</si>
  <si>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</si>
  <si>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</si>
  <si>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</si>
  <si>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</si>
  <si>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</si>
  <si>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</si>
  <si>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</si>
  <si>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</si>
  <si>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</si>
  <si>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</si>
  <si>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</si>
  <si>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</si>
  <si>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</si>
  <si>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</si>
  <si>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Market Capitalization as at June 17, 2016</t>
  </si>
  <si>
    <t>NAV and Unit Price as at Week Ended June 17, 2016</t>
  </si>
  <si>
    <t>NAV and Unit Price as at Week Ended June 24, 2016</t>
  </si>
  <si>
    <t>Market Capitalization as at June 24, 2016</t>
  </si>
  <si>
    <t>NAV and Unit Price as at Week Ended July 1, 2016</t>
  </si>
  <si>
    <t>Market Capitalization as at July 1, 2016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</si>
  <si>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</si>
  <si>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</si>
  <si>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</si>
  <si>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</si>
  <si>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</si>
  <si>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</si>
  <si>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</si>
  <si>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</si>
  <si>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</si>
  <si>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</si>
  <si>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</si>
  <si>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</si>
  <si>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</si>
  <si>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</si>
  <si>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</si>
  <si>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</si>
  <si>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2 .03</t>
  </si>
  <si>
    <t>NET ASSET VALUES AND UNIT PRICES OF FUND MANAGEMENT AND COLLECTIVE INVESTMENT SCHEMES AS AT WEEK ENDED AUGUST 12, 2016</t>
  </si>
  <si>
    <t>NAV and Unit Price as at Week Ended August 12, 2016</t>
  </si>
  <si>
    <t>Market Capitalization as at August 12,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</si>
</sst>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212121"/>
      <name val="Arial Narrow"/>
      <family val="2"/>
    </font>
    <font>
      <sz val="8"/>
      <color rgb="FF212121"/>
      <name val="Century Gothic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11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164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43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3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164" fontId="27" fillId="5" borderId="1" xfId="2" applyFont="1" applyFill="1" applyBorder="1" applyAlignment="1">
      <alignment horizontal="right" vertical="top" wrapText="1"/>
    </xf>
    <xf numFmtId="164" fontId="13" fillId="5" borderId="3" xfId="2" applyFont="1" applyFill="1" applyBorder="1" applyAlignment="1">
      <alignment horizontal="right" vertical="top" wrapText="1"/>
    </xf>
    <xf numFmtId="164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64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164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43" fontId="7" fillId="5" borderId="1" xfId="2" applyNumberFormat="1" applyFont="1" applyFill="1" applyBorder="1"/>
    <xf numFmtId="164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3" fontId="7" fillId="5" borderId="1" xfId="2" applyNumberFormat="1" applyFont="1" applyFill="1" applyBorder="1" applyAlignment="1">
      <alignment horizontal="right"/>
    </xf>
    <xf numFmtId="4" fontId="25" fillId="5" borderId="1" xfId="0" applyNumberFormat="1" applyFont="1" applyFill="1" applyBorder="1"/>
    <xf numFmtId="0" fontId="25" fillId="5" borderId="1" xfId="0" applyFont="1" applyFill="1" applyBorder="1"/>
    <xf numFmtId="164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164" fontId="7" fillId="5" borderId="1" xfId="2" applyFont="1" applyFill="1" applyBorder="1" applyAlignment="1"/>
    <xf numFmtId="164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39" fillId="5" borderId="1" xfId="0" applyNumberFormat="1" applyFont="1" applyFill="1" applyBorder="1"/>
    <xf numFmtId="0" fontId="39" fillId="5" borderId="1" xfId="0" applyFont="1" applyFill="1" applyBorder="1"/>
    <xf numFmtId="0" fontId="40" fillId="5" borderId="1" xfId="0" applyFont="1" applyFill="1" applyBorder="1"/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41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164" fontId="7" fillId="5" borderId="1" xfId="2" applyFont="1" applyFill="1" applyBorder="1" applyAlignment="1">
      <alignment wrapText="1"/>
    </xf>
    <xf numFmtId="164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164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164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164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164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164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64" fontId="7" fillId="7" borderId="1" xfId="2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3" fillId="14" borderId="19" xfId="1" applyNumberFormat="1" applyFont="1" applyFill="1" applyBorder="1" applyAlignment="1">
      <alignment horizontal="center" vertical="top" wrapText="1"/>
    </xf>
    <xf numFmtId="10" fontId="43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2" fillId="0" borderId="0" xfId="0" applyNumberFormat="1" applyFont="1" applyBorder="1" applyAlignment="1">
      <alignment horizontal="right" wrapText="1"/>
    </xf>
    <xf numFmtId="0" fontId="42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0" fontId="7" fillId="7" borderId="1" xfId="0" applyFont="1" applyFill="1" applyBorder="1"/>
    <xf numFmtId="4" fontId="20" fillId="7" borderId="1" xfId="0" applyNumberFormat="1" applyFont="1" applyFill="1" applyBorder="1"/>
    <xf numFmtId="0" fontId="20" fillId="7" borderId="1" xfId="0" applyFont="1" applyFill="1" applyBorder="1"/>
    <xf numFmtId="4" fontId="20" fillId="7" borderId="1" xfId="0" applyNumberFormat="1" applyFont="1" applyFill="1" applyBorder="1" applyAlignment="1">
      <alignment horizontal="right" wrapText="1"/>
    </xf>
    <xf numFmtId="3" fontId="20" fillId="7" borderId="1" xfId="0" applyNumberFormat="1" applyFont="1" applyFill="1" applyBorder="1"/>
    <xf numFmtId="43" fontId="7" fillId="7" borderId="1" xfId="2" applyNumberFormat="1" applyFont="1" applyFill="1" applyBorder="1"/>
    <xf numFmtId="0" fontId="11" fillId="7" borderId="1" xfId="0" applyFont="1" applyFill="1" applyBorder="1" applyAlignment="1">
      <alignment vertical="top" wrapText="1"/>
    </xf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164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center"/>
    </xf>
    <xf numFmtId="164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164" fontId="11" fillId="5" borderId="1" xfId="2" applyFont="1" applyFill="1" applyBorder="1" applyAlignment="1">
      <alignment horizontal="right" vertical="top" wrapText="1"/>
    </xf>
    <xf numFmtId="164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12,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23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40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4909205681.5699997</c:v>
                </c:pt>
                <c:pt idx="1">
                  <c:v>4886344004.7099991</c:v>
                </c:pt>
                <c:pt idx="2">
                  <c:v>4842058000.9700003</c:v>
                </c:pt>
                <c:pt idx="3">
                  <c:v>4845883108.8700008</c:v>
                </c:pt>
                <c:pt idx="4">
                  <c:v>4781015713.1399994</c:v>
                </c:pt>
                <c:pt idx="5">
                  <c:v>4923038917.1999998</c:v>
                </c:pt>
                <c:pt idx="6">
                  <c:v>4906543561.1500006</c:v>
                </c:pt>
                <c:pt idx="7">
                  <c:v>4889707136.0699997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25487546428.292248</c:v>
                </c:pt>
                <c:pt idx="1">
                  <c:v>25285664205.997658</c:v>
                </c:pt>
                <c:pt idx="2">
                  <c:v>25085264978.824871</c:v>
                </c:pt>
                <c:pt idx="3">
                  <c:v>24903966577.664261</c:v>
                </c:pt>
                <c:pt idx="4">
                  <c:v>24523413766.742374</c:v>
                </c:pt>
                <c:pt idx="5">
                  <c:v>24811007404.114376</c:v>
                </c:pt>
                <c:pt idx="6">
                  <c:v>24722266853.243694</c:v>
                </c:pt>
                <c:pt idx="7">
                  <c:v>24714036403.948727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14249936687.589998</c:v>
                </c:pt>
                <c:pt idx="1">
                  <c:v>13845987192.469997</c:v>
                </c:pt>
                <c:pt idx="2">
                  <c:v>13615628760.410002</c:v>
                </c:pt>
                <c:pt idx="3">
                  <c:v>13665832856.710001</c:v>
                </c:pt>
                <c:pt idx="4">
                  <c:v>13361791609.819998</c:v>
                </c:pt>
                <c:pt idx="5">
                  <c:v>13624733782.429998</c:v>
                </c:pt>
                <c:pt idx="6">
                  <c:v>13498719886.790001</c:v>
                </c:pt>
                <c:pt idx="7">
                  <c:v>13406615962.83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45943001169.639999</c:v>
                </c:pt>
                <c:pt idx="1">
                  <c:v>45949068984.639999</c:v>
                </c:pt>
                <c:pt idx="2">
                  <c:v>46061861151.857651</c:v>
                </c:pt>
                <c:pt idx="3">
                  <c:v>46063363829.857651</c:v>
                </c:pt>
                <c:pt idx="4">
                  <c:v>46064314222.857651</c:v>
                </c:pt>
                <c:pt idx="5">
                  <c:v>46073885489.857651</c:v>
                </c:pt>
                <c:pt idx="6">
                  <c:v>45247573661.151199</c:v>
                </c:pt>
                <c:pt idx="7">
                  <c:v>45249424883.151199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149110456641.77109</c:v>
                </c:pt>
                <c:pt idx="1">
                  <c:v>144766747494.89111</c:v>
                </c:pt>
                <c:pt idx="2">
                  <c:v>143807045725.02112</c:v>
                </c:pt>
                <c:pt idx="3">
                  <c:v>142020017768.31412</c:v>
                </c:pt>
                <c:pt idx="4">
                  <c:v>137826519467.52408</c:v>
                </c:pt>
                <c:pt idx="5">
                  <c:v>132930613532.55411</c:v>
                </c:pt>
                <c:pt idx="6">
                  <c:v>125915393194.79411</c:v>
                </c:pt>
                <c:pt idx="7">
                  <c:v>119132300306.86407</c:v>
                </c:pt>
              </c:numCache>
            </c:numRef>
          </c:val>
        </c:ser>
        <c:marker val="1"/>
        <c:axId val="86040960"/>
        <c:axId val="8604249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42545</c:v>
                </c:pt>
                <c:pt idx="1">
                  <c:v>42552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20770465960.080189</c:v>
                </c:pt>
                <c:pt idx="1">
                  <c:v>20877999778.915421</c:v>
                </c:pt>
                <c:pt idx="2">
                  <c:v>20841161994.56152</c:v>
                </c:pt>
                <c:pt idx="3">
                  <c:v>20417037003.144001</c:v>
                </c:pt>
                <c:pt idx="4">
                  <c:v>20095230546.750908</c:v>
                </c:pt>
                <c:pt idx="5">
                  <c:v>19958149256.249023</c:v>
                </c:pt>
                <c:pt idx="6">
                  <c:v>19299127189.645416</c:v>
                </c:pt>
                <c:pt idx="7">
                  <c:v>18763103192.783772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7830602870.0900002</c:v>
                </c:pt>
                <c:pt idx="1">
                  <c:v>8141577246.3099985</c:v>
                </c:pt>
                <c:pt idx="2">
                  <c:v>8108139761.9500008</c:v>
                </c:pt>
                <c:pt idx="3">
                  <c:v>7929589382.2799997</c:v>
                </c:pt>
                <c:pt idx="4">
                  <c:v>7963707913.7200003</c:v>
                </c:pt>
                <c:pt idx="5">
                  <c:v>7853732740.5999994</c:v>
                </c:pt>
                <c:pt idx="6">
                  <c:v>7881597676.96</c:v>
                </c:pt>
                <c:pt idx="7">
                  <c:v>7908929693.0799999</c:v>
                </c:pt>
              </c:numCache>
            </c:numRef>
          </c:val>
        </c:ser>
        <c:marker val="1"/>
        <c:axId val="85415040"/>
        <c:axId val="86044032"/>
      </c:lineChart>
      <c:catAx>
        <c:axId val="8604096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6042496"/>
        <c:crosses val="autoZero"/>
        <c:lblAlgn val="ctr"/>
        <c:lblOffset val="100"/>
      </c:catAx>
      <c:valAx>
        <c:axId val="860424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6040960"/>
        <c:crossesAt val="41880"/>
        <c:crossBetween val="midCat"/>
      </c:valAx>
      <c:valAx>
        <c:axId val="860440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5415040"/>
        <c:crosses val="max"/>
        <c:crossBetween val="between"/>
      </c:valAx>
      <c:dateAx>
        <c:axId val="85415040"/>
        <c:scaling>
          <c:orientation val="minMax"/>
        </c:scaling>
        <c:delete val="1"/>
        <c:axPos val="b"/>
        <c:numFmt formatCode="dd\-mmm" sourceLinked="1"/>
        <c:tickLblPos val="none"/>
        <c:crossAx val="8604403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16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12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13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663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42545</c:v>
                </c:pt>
                <c:pt idx="1">
                  <c:v>42552</c:v>
                </c:pt>
                <c:pt idx="2">
                  <c:v>42559</c:v>
                </c:pt>
                <c:pt idx="3">
                  <c:v>42566</c:v>
                </c:pt>
                <c:pt idx="4">
                  <c:v>42573</c:v>
                </c:pt>
                <c:pt idx="5">
                  <c:v>42580</c:v>
                </c:pt>
                <c:pt idx="6">
                  <c:v>42587</c:v>
                </c:pt>
                <c:pt idx="7">
                  <c:v>42594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268301215439.03351</c:v>
                </c:pt>
                <c:pt idx="1">
                  <c:v>263753388907.9342</c:v>
                </c:pt>
                <c:pt idx="2">
                  <c:v>262361160373.59518</c:v>
                </c:pt>
                <c:pt idx="3">
                  <c:v>259845690526.84003</c:v>
                </c:pt>
                <c:pt idx="4">
                  <c:v>254615993240.55502</c:v>
                </c:pt>
                <c:pt idx="5">
                  <c:v>250175161123.00516</c:v>
                </c:pt>
                <c:pt idx="6">
                  <c:v>241471222023.73441</c:v>
                </c:pt>
                <c:pt idx="7">
                  <c:v>234064117578.72775</c:v>
                </c:pt>
              </c:numCache>
            </c:numRef>
          </c:val>
        </c:ser>
        <c:marker val="1"/>
        <c:axId val="85448576"/>
        <c:axId val="85450112"/>
      </c:lineChart>
      <c:catAx>
        <c:axId val="854485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450112"/>
        <c:crosses val="autoZero"/>
        <c:lblAlgn val="ctr"/>
        <c:lblOffset val="100"/>
      </c:catAx>
      <c:valAx>
        <c:axId val="854501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4485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3"/>
  <sheetViews>
    <sheetView tabSelected="1" topLeftCell="A78" zoomScale="140" zoomScaleNormal="140" workbookViewId="0">
      <selection activeCell="A78" sqref="A78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68" t="s">
        <v>147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  <c r="M1" s="5"/>
    </row>
    <row r="2" spans="1:14" ht="24.75" customHeight="1">
      <c r="A2" s="64"/>
      <c r="B2" s="65"/>
      <c r="C2" s="65"/>
      <c r="D2" s="273" t="s">
        <v>144</v>
      </c>
      <c r="E2" s="274"/>
      <c r="F2" s="275"/>
      <c r="G2" s="273" t="s">
        <v>148</v>
      </c>
      <c r="H2" s="274"/>
      <c r="I2" s="275"/>
      <c r="J2" s="271" t="s">
        <v>101</v>
      </c>
      <c r="K2" s="272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7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8"/>
      <c r="K4" s="76"/>
      <c r="L4" s="9"/>
      <c r="M4" s="5"/>
    </row>
    <row r="5" spans="1:14" ht="12.95" customHeight="1">
      <c r="A5" s="195">
        <v>1</v>
      </c>
      <c r="B5" s="196" t="s">
        <v>7</v>
      </c>
      <c r="C5" s="196" t="s">
        <v>8</v>
      </c>
      <c r="D5" s="192">
        <v>7791204292.0799999</v>
      </c>
      <c r="E5" s="73">
        <f>(D5/$D$17)</f>
        <v>0.57718097400513957</v>
      </c>
      <c r="F5" s="192">
        <v>7629.93</v>
      </c>
      <c r="G5" s="192">
        <v>7769890892.71</v>
      </c>
      <c r="H5" s="73">
        <f>(G5/$G$17)</f>
        <v>0.57955646035152453</v>
      </c>
      <c r="I5" s="192">
        <v>7617.44</v>
      </c>
      <c r="J5" s="114">
        <f t="shared" ref="J5:J17" si="0">((G5-D5)/D5)</f>
        <v>-2.735571879647106E-3</v>
      </c>
      <c r="K5" s="115">
        <f t="shared" ref="K5:K16" si="1">((I5-F5)/F5)</f>
        <v>-1.6369743890180762E-3</v>
      </c>
      <c r="L5" s="10"/>
      <c r="M5" s="5"/>
      <c r="N5" s="11"/>
    </row>
    <row r="6" spans="1:14" ht="12.95" customHeight="1">
      <c r="A6" s="195">
        <v>2</v>
      </c>
      <c r="B6" s="72" t="s">
        <v>13</v>
      </c>
      <c r="C6" s="196" t="s">
        <v>77</v>
      </c>
      <c r="D6" s="198">
        <v>480357511.19</v>
      </c>
      <c r="E6" s="73">
        <f>(D6/$D$17)</f>
        <v>3.5585412188609326E-2</v>
      </c>
      <c r="F6" s="72">
        <v>0.94</v>
      </c>
      <c r="G6" s="198">
        <v>481638916.30000001</v>
      </c>
      <c r="H6" s="73">
        <f>(G6/$G$17)</f>
        <v>3.5925465280377204E-2</v>
      </c>
      <c r="I6" s="72">
        <v>0.94</v>
      </c>
      <c r="J6" s="114">
        <f t="shared" si="0"/>
        <v>2.6676071054360364E-3</v>
      </c>
      <c r="K6" s="115">
        <f t="shared" si="1"/>
        <v>0</v>
      </c>
      <c r="L6" s="10"/>
      <c r="M6" s="5"/>
      <c r="N6" s="11"/>
    </row>
    <row r="7" spans="1:14" ht="12.95" customHeight="1">
      <c r="A7" s="195">
        <v>3</v>
      </c>
      <c r="B7" s="72" t="s">
        <v>93</v>
      </c>
      <c r="C7" s="196" t="s">
        <v>14</v>
      </c>
      <c r="D7" s="198">
        <v>207360081.43000001</v>
      </c>
      <c r="E7" s="73">
        <f t="shared" ref="E7:E11" si="2">(D7/$D$17)</f>
        <v>1.5361462654908849E-2</v>
      </c>
      <c r="F7" s="72">
        <v>106.5</v>
      </c>
      <c r="G7" s="198">
        <v>206773805.16999999</v>
      </c>
      <c r="H7" s="73">
        <f t="shared" ref="H7:H13" si="3">(G7/$G$17)</f>
        <v>1.5423266075740722E-2</v>
      </c>
      <c r="I7" s="72">
        <v>106.32</v>
      </c>
      <c r="J7" s="114">
        <f t="shared" si="0"/>
        <v>-2.8273342485059432E-3</v>
      </c>
      <c r="K7" s="115">
        <f t="shared" si="1"/>
        <v>-1.6901408450704866E-3</v>
      </c>
      <c r="L7" s="10"/>
      <c r="M7" s="5"/>
      <c r="N7" s="11"/>
    </row>
    <row r="8" spans="1:14" ht="12.95" customHeight="1">
      <c r="A8" s="195">
        <v>4</v>
      </c>
      <c r="B8" s="196" t="s">
        <v>15</v>
      </c>
      <c r="C8" s="196" t="s">
        <v>16</v>
      </c>
      <c r="D8" s="199">
        <v>164646531</v>
      </c>
      <c r="E8" s="73">
        <f>(D8/$D$17)</f>
        <v>1.2197195910489627E-2</v>
      </c>
      <c r="F8" s="200">
        <v>9.2899999999999991</v>
      </c>
      <c r="G8" s="199">
        <v>164921528</v>
      </c>
      <c r="H8" s="73">
        <f>(G8/$G$17)</f>
        <v>1.230150311288448E-2</v>
      </c>
      <c r="I8" s="200">
        <v>9.31</v>
      </c>
      <c r="J8" s="114">
        <f t="shared" si="0"/>
        <v>1.6702265048025822E-3</v>
      </c>
      <c r="K8" s="115">
        <f t="shared" si="1"/>
        <v>2.1528525296018678E-3</v>
      </c>
      <c r="L8" s="62"/>
      <c r="M8" s="5"/>
      <c r="N8" s="11"/>
    </row>
    <row r="9" spans="1:14" ht="12.95" customHeight="1">
      <c r="A9" s="195">
        <v>5</v>
      </c>
      <c r="B9" s="196" t="s">
        <v>71</v>
      </c>
      <c r="C9" s="196" t="s">
        <v>119</v>
      </c>
      <c r="D9" s="255">
        <v>1152565324.21</v>
      </c>
      <c r="E9" s="73">
        <f t="shared" si="2"/>
        <v>8.5383305519059885E-2</v>
      </c>
      <c r="F9" s="256">
        <v>0.70120000000000005</v>
      </c>
      <c r="G9" s="199">
        <v>1148871159.71</v>
      </c>
      <c r="H9" s="73">
        <f t="shared" si="3"/>
        <v>8.5694343963850297E-2</v>
      </c>
      <c r="I9" s="200">
        <v>0.69889999999999997</v>
      </c>
      <c r="J9" s="114">
        <f t="shared" si="0"/>
        <v>-3.2051671366497875E-3</v>
      </c>
      <c r="K9" s="115">
        <f t="shared" si="1"/>
        <v>-3.2800912721050765E-3</v>
      </c>
      <c r="L9" s="10"/>
      <c r="M9" s="5"/>
      <c r="N9" s="11"/>
    </row>
    <row r="10" spans="1:14" ht="12.95" customHeight="1">
      <c r="A10" s="195">
        <v>6</v>
      </c>
      <c r="B10" s="196" t="s">
        <v>9</v>
      </c>
      <c r="C10" s="196" t="s">
        <v>18</v>
      </c>
      <c r="D10" s="255">
        <v>2818280149.4200001</v>
      </c>
      <c r="E10" s="73">
        <f>(D10/$D$17)</f>
        <v>0.20878128985978892</v>
      </c>
      <c r="F10" s="256">
        <v>12.935499999999999</v>
      </c>
      <c r="G10" s="255">
        <v>2773781863.3499999</v>
      </c>
      <c r="H10" s="73">
        <f>(G10/$G$17)</f>
        <v>0.20689649580776706</v>
      </c>
      <c r="I10" s="256">
        <v>12.7407</v>
      </c>
      <c r="J10" s="114">
        <f t="shared" si="0"/>
        <v>-1.5789163500710846E-2</v>
      </c>
      <c r="K10" s="115">
        <f t="shared" si="1"/>
        <v>-1.5059332843724555E-2</v>
      </c>
      <c r="L10" s="63"/>
      <c r="M10" s="5"/>
      <c r="N10" s="11"/>
    </row>
    <row r="11" spans="1:14" ht="12.95" customHeight="1">
      <c r="A11" s="195">
        <v>7</v>
      </c>
      <c r="B11" s="196" t="s">
        <v>15</v>
      </c>
      <c r="C11" s="196" t="s">
        <v>49</v>
      </c>
      <c r="D11" s="199">
        <v>119173936</v>
      </c>
      <c r="E11" s="73">
        <f t="shared" si="2"/>
        <v>8.8285361130150536E-3</v>
      </c>
      <c r="F11" s="201" t="s">
        <v>146</v>
      </c>
      <c r="G11" s="199">
        <v>122650589</v>
      </c>
      <c r="H11" s="73">
        <f t="shared" si="3"/>
        <v>9.1485121480357305E-3</v>
      </c>
      <c r="I11" s="201">
        <v>2.09</v>
      </c>
      <c r="J11" s="114">
        <f t="shared" si="0"/>
        <v>2.9172930899924291E-2</v>
      </c>
      <c r="K11" s="115" t="e">
        <f t="shared" si="1"/>
        <v>#VALUE!</v>
      </c>
      <c r="L11" s="10"/>
      <c r="M11" s="5"/>
      <c r="N11" s="11"/>
    </row>
    <row r="12" spans="1:14" ht="12.95" customHeight="1">
      <c r="A12" s="240">
        <v>8</v>
      </c>
      <c r="B12" s="241" t="s">
        <v>24</v>
      </c>
      <c r="C12" s="248" t="s">
        <v>25</v>
      </c>
      <c r="D12" s="249">
        <v>0</v>
      </c>
      <c r="E12" s="250">
        <f>(D12/$D$17)</f>
        <v>0</v>
      </c>
      <c r="F12" s="251">
        <v>0</v>
      </c>
      <c r="G12" s="249">
        <v>0</v>
      </c>
      <c r="H12" s="250">
        <f>(G12/$G$17)</f>
        <v>0</v>
      </c>
      <c r="I12" s="251">
        <v>0</v>
      </c>
      <c r="J12" s="246" t="e">
        <f t="shared" si="0"/>
        <v>#DIV/0!</v>
      </c>
      <c r="K12" s="247" t="e">
        <f t="shared" si="1"/>
        <v>#DIV/0!</v>
      </c>
      <c r="L12" s="10"/>
      <c r="M12" s="5"/>
      <c r="N12" s="11"/>
    </row>
    <row r="13" spans="1:14" ht="12.95" customHeight="1">
      <c r="A13" s="195">
        <v>9</v>
      </c>
      <c r="B13" s="199" t="s">
        <v>20</v>
      </c>
      <c r="C13" s="199" t="s">
        <v>89</v>
      </c>
      <c r="D13" s="257">
        <v>155144887.33000001</v>
      </c>
      <c r="E13" s="73">
        <f>(D13/$D$17)</f>
        <v>1.1493303708140988E-2</v>
      </c>
      <c r="F13" s="258">
        <v>111.57</v>
      </c>
      <c r="G13" s="237">
        <v>153587341.34</v>
      </c>
      <c r="H13" s="73">
        <f t="shared" si="3"/>
        <v>1.1456085694243999E-2</v>
      </c>
      <c r="I13" s="238">
        <v>110.45</v>
      </c>
      <c r="J13" s="114">
        <f t="shared" si="0"/>
        <v>-1.0039299501291593E-2</v>
      </c>
      <c r="K13" s="115">
        <f t="shared" si="1"/>
        <v>-1.0038540826386935E-2</v>
      </c>
      <c r="L13" s="10"/>
      <c r="M13" s="5"/>
      <c r="N13" s="11"/>
    </row>
    <row r="14" spans="1:14" ht="12.95" customHeight="1">
      <c r="A14" s="195">
        <v>10</v>
      </c>
      <c r="B14" s="196" t="s">
        <v>91</v>
      </c>
      <c r="C14" s="196" t="s">
        <v>90</v>
      </c>
      <c r="D14" s="237">
        <v>212049212.47999999</v>
      </c>
      <c r="E14" s="73">
        <f>(D14/$D$17)</f>
        <v>1.5708838634951875E-2</v>
      </c>
      <c r="F14" s="238">
        <v>9.8803999999999998</v>
      </c>
      <c r="G14" s="237">
        <v>205945152.77000001</v>
      </c>
      <c r="H14" s="73">
        <f>(G14/$G$17)</f>
        <v>1.5361456861372427E-2</v>
      </c>
      <c r="I14" s="238">
        <v>9.5990000000000002</v>
      </c>
      <c r="J14" s="114">
        <f t="shared" si="0"/>
        <v>-2.8786052249902602E-2</v>
      </c>
      <c r="K14" s="115">
        <f t="shared" si="1"/>
        <v>-2.8480628314643097E-2</v>
      </c>
      <c r="L14" s="62"/>
      <c r="M14" s="63"/>
      <c r="N14" s="11"/>
    </row>
    <row r="15" spans="1:14" ht="12.95" customHeight="1">
      <c r="A15" s="195">
        <v>11</v>
      </c>
      <c r="B15" s="196" t="s">
        <v>7</v>
      </c>
      <c r="C15" s="72" t="s">
        <v>109</v>
      </c>
      <c r="D15" s="192">
        <v>297943024.29000002</v>
      </c>
      <c r="E15" s="202">
        <f>(D15/$D$17)</f>
        <v>2.2071946583732759E-2</v>
      </c>
      <c r="F15" s="192">
        <v>1446.83</v>
      </c>
      <c r="G15" s="192">
        <v>278554389.50999999</v>
      </c>
      <c r="H15" s="202">
        <f>(G15/$G$17)</f>
        <v>2.0777382620811642E-2</v>
      </c>
      <c r="I15" s="192">
        <v>1450.19</v>
      </c>
      <c r="J15" s="114">
        <f t="shared" ref="J15" si="4">((G15-D15)/D15)</f>
        <v>-6.5074974741238731E-2</v>
      </c>
      <c r="K15" s="115">
        <f t="shared" ref="K15" si="5">((I15-F15)/F15)</f>
        <v>2.3223184479172587E-3</v>
      </c>
      <c r="L15" s="62"/>
      <c r="M15" s="63"/>
      <c r="N15" s="11"/>
    </row>
    <row r="16" spans="1:14" ht="12.95" customHeight="1">
      <c r="A16" s="195">
        <v>12</v>
      </c>
      <c r="B16" s="196" t="s">
        <v>139</v>
      </c>
      <c r="C16" s="196" t="s">
        <v>140</v>
      </c>
      <c r="D16" s="192">
        <v>99994937.359999999</v>
      </c>
      <c r="E16" s="202">
        <f>(D16/$D$17)</f>
        <v>7.4077348221631128E-3</v>
      </c>
      <c r="F16" s="192">
        <v>90.868499999999997</v>
      </c>
      <c r="G16" s="192">
        <v>100000324.97</v>
      </c>
      <c r="H16" s="202">
        <f>(G16/$G$17)</f>
        <v>7.4590280833919664E-3</v>
      </c>
      <c r="I16" s="192">
        <v>100.0025</v>
      </c>
      <c r="J16" s="114">
        <f t="shared" si="0"/>
        <v>5.3878827691076262E-5</v>
      </c>
      <c r="K16" s="115">
        <f t="shared" si="1"/>
        <v>0.10051888168067043</v>
      </c>
      <c r="L16" s="62"/>
      <c r="M16" s="63"/>
      <c r="N16" s="11"/>
    </row>
    <row r="17" spans="1:16" ht="12.95" customHeight="1">
      <c r="A17" s="203"/>
      <c r="B17" s="204"/>
      <c r="C17" s="205" t="s">
        <v>72</v>
      </c>
      <c r="D17" s="206">
        <f>SUM(D5:D16)</f>
        <v>13498719886.790001</v>
      </c>
      <c r="E17" s="97">
        <f>(D17/$D$75)</f>
        <v>5.5901981915936975E-2</v>
      </c>
      <c r="F17" s="206"/>
      <c r="G17" s="206">
        <f>SUM(G5:G16)</f>
        <v>13406615962.83</v>
      </c>
      <c r="H17" s="97">
        <f>(G17/$G$75)</f>
        <v>5.7277536179037213E-2</v>
      </c>
      <c r="I17" s="207"/>
      <c r="J17" s="114">
        <f t="shared" si="0"/>
        <v>-6.8231598797849659E-3</v>
      </c>
      <c r="K17" s="115"/>
      <c r="L17" s="10"/>
      <c r="M17" s="63"/>
    </row>
    <row r="18" spans="1:16" ht="12.95" customHeight="1">
      <c r="A18" s="208"/>
      <c r="B18" s="209"/>
      <c r="C18" s="209" t="s">
        <v>75</v>
      </c>
      <c r="D18" s="210"/>
      <c r="E18" s="211"/>
      <c r="F18" s="212"/>
      <c r="G18" s="210"/>
      <c r="H18" s="211"/>
      <c r="I18" s="212"/>
      <c r="J18" s="114"/>
      <c r="K18" s="115"/>
      <c r="L18" s="10"/>
      <c r="M18" s="5"/>
    </row>
    <row r="19" spans="1:16" ht="12.95" customHeight="1">
      <c r="A19" s="195">
        <v>13</v>
      </c>
      <c r="B19" s="196" t="s">
        <v>7</v>
      </c>
      <c r="C19" s="196" t="s">
        <v>63</v>
      </c>
      <c r="D19" s="192">
        <v>57719522395.57</v>
      </c>
      <c r="E19" s="73">
        <f t="shared" ref="E19:E25" si="6">(D19/$D$26)</f>
        <v>0.45839925469856196</v>
      </c>
      <c r="F19" s="213">
        <v>100</v>
      </c>
      <c r="G19" s="192">
        <v>56887156292.019997</v>
      </c>
      <c r="H19" s="73">
        <f t="shared" ref="H19:H25" si="7">(G19/$G$26)</f>
        <v>0.47751244746797117</v>
      </c>
      <c r="I19" s="213">
        <v>100</v>
      </c>
      <c r="J19" s="114">
        <f t="shared" ref="J19:J26" si="8">((G19-D19)/D19)</f>
        <v>-1.4420876490375942E-2</v>
      </c>
      <c r="K19" s="115">
        <f t="shared" ref="K19:K25" si="9">((I19-F19)/F19)</f>
        <v>0</v>
      </c>
      <c r="L19" s="10"/>
      <c r="M19" s="5"/>
      <c r="N19" s="11"/>
    </row>
    <row r="20" spans="1:16" ht="12.95" customHeight="1">
      <c r="A20" s="195">
        <v>14</v>
      </c>
      <c r="B20" s="196" t="s">
        <v>28</v>
      </c>
      <c r="C20" s="196" t="s">
        <v>29</v>
      </c>
      <c r="D20" s="257">
        <v>51113609400</v>
      </c>
      <c r="E20" s="73">
        <f t="shared" si="6"/>
        <v>0.40593614571751391</v>
      </c>
      <c r="F20" s="213">
        <v>100</v>
      </c>
      <c r="G20" s="192">
        <v>45364503700</v>
      </c>
      <c r="H20" s="73">
        <f t="shared" si="7"/>
        <v>0.38079096586860939</v>
      </c>
      <c r="I20" s="213">
        <v>100</v>
      </c>
      <c r="J20" s="114">
        <f t="shared" si="8"/>
        <v>-0.11247700499898565</v>
      </c>
      <c r="K20" s="115">
        <f t="shared" si="9"/>
        <v>0</v>
      </c>
      <c r="L20" s="10"/>
      <c r="M20" s="5"/>
      <c r="N20" s="11"/>
    </row>
    <row r="21" spans="1:16" ht="12.95" customHeight="1">
      <c r="A21" s="195">
        <v>15</v>
      </c>
      <c r="B21" s="196" t="s">
        <v>71</v>
      </c>
      <c r="C21" s="196" t="s">
        <v>120</v>
      </c>
      <c r="D21" s="255">
        <v>358233305.25999999</v>
      </c>
      <c r="E21" s="73">
        <f t="shared" si="6"/>
        <v>2.8450318596536053E-3</v>
      </c>
      <c r="F21" s="256">
        <v>1.1108</v>
      </c>
      <c r="G21" s="192">
        <v>356594403.22000003</v>
      </c>
      <c r="H21" s="73">
        <f t="shared" si="7"/>
        <v>2.9932638109184066E-3</v>
      </c>
      <c r="I21" s="213">
        <v>1.1056999999999999</v>
      </c>
      <c r="J21" s="114">
        <f t="shared" si="8"/>
        <v>-4.5749572022915986E-3</v>
      </c>
      <c r="K21" s="115">
        <f t="shared" si="9"/>
        <v>-4.5912855599568817E-3</v>
      </c>
      <c r="L21" s="10"/>
      <c r="M21" s="5"/>
      <c r="N21" s="11"/>
    </row>
    <row r="22" spans="1:16" ht="12.95" customHeight="1">
      <c r="A22" s="195">
        <v>16</v>
      </c>
      <c r="B22" s="196" t="s">
        <v>65</v>
      </c>
      <c r="C22" s="196" t="s">
        <v>66</v>
      </c>
      <c r="D22" s="257">
        <v>688780178.01999998</v>
      </c>
      <c r="E22" s="73">
        <f t="shared" si="6"/>
        <v>5.4701824816163714E-3</v>
      </c>
      <c r="F22" s="213">
        <v>100</v>
      </c>
      <c r="G22" s="255">
        <v>688869242.94000006</v>
      </c>
      <c r="H22" s="73">
        <f t="shared" si="7"/>
        <v>5.7823884972051471E-3</v>
      </c>
      <c r="I22" s="213">
        <v>100</v>
      </c>
      <c r="J22" s="114">
        <f t="shared" si="8"/>
        <v>1.2930819271847591E-4</v>
      </c>
      <c r="K22" s="115">
        <f t="shared" si="9"/>
        <v>0</v>
      </c>
      <c r="L22" s="10"/>
      <c r="M22" s="66"/>
      <c r="N22" s="66"/>
    </row>
    <row r="23" spans="1:16" ht="12.95" customHeight="1">
      <c r="A23" s="195">
        <v>17</v>
      </c>
      <c r="B23" s="196" t="s">
        <v>9</v>
      </c>
      <c r="C23" s="196" t="s">
        <v>31</v>
      </c>
      <c r="D23" s="255">
        <v>13792624918.5541</v>
      </c>
      <c r="E23" s="73">
        <f t="shared" si="6"/>
        <v>0.10953883054803777</v>
      </c>
      <c r="F23" s="201">
        <v>1</v>
      </c>
      <c r="G23" s="257">
        <v>13695234981.194099</v>
      </c>
      <c r="H23" s="73">
        <f t="shared" si="7"/>
        <v>0.11495820147783227</v>
      </c>
      <c r="I23" s="201">
        <v>1</v>
      </c>
      <c r="J23" s="114">
        <f t="shared" si="8"/>
        <v>-7.0610154292668264E-3</v>
      </c>
      <c r="K23" s="115">
        <f t="shared" si="9"/>
        <v>0</v>
      </c>
      <c r="L23" s="10"/>
      <c r="M23" s="5"/>
      <c r="N23" s="11"/>
    </row>
    <row r="24" spans="1:16" ht="12.95" customHeight="1">
      <c r="A24" s="195">
        <v>18</v>
      </c>
      <c r="B24" s="196" t="s">
        <v>91</v>
      </c>
      <c r="C24" s="196" t="s">
        <v>92</v>
      </c>
      <c r="D24" s="239">
        <v>247489161.38</v>
      </c>
      <c r="E24" s="73">
        <f t="shared" ref="E24" si="10">(D24/$D$26)</f>
        <v>1.9655195056026897E-3</v>
      </c>
      <c r="F24" s="201">
        <v>10</v>
      </c>
      <c r="G24" s="257">
        <v>347326094.23000002</v>
      </c>
      <c r="H24" s="73">
        <f t="shared" ref="H24" si="11">(G24/$G$26)</f>
        <v>2.9154653552004657E-3</v>
      </c>
      <c r="I24" s="201">
        <v>10</v>
      </c>
      <c r="J24" s="114">
        <f t="shared" ref="J24" si="12">((G24-D24)/D24)</f>
        <v>0.40339921268999868</v>
      </c>
      <c r="K24" s="115">
        <f t="shared" ref="K24" si="13">((I24-F24)/F24)</f>
        <v>0</v>
      </c>
      <c r="L24" s="10"/>
      <c r="M24" s="5"/>
      <c r="N24" s="11"/>
    </row>
    <row r="25" spans="1:16" ht="12.95" customHeight="1">
      <c r="A25" s="195">
        <v>19</v>
      </c>
      <c r="B25" s="196" t="s">
        <v>139</v>
      </c>
      <c r="C25" s="196" t="s">
        <v>141</v>
      </c>
      <c r="D25" s="239">
        <v>1995133836.01</v>
      </c>
      <c r="E25" s="73">
        <f t="shared" si="6"/>
        <v>1.5845035189013628E-2</v>
      </c>
      <c r="F25" s="201">
        <v>1</v>
      </c>
      <c r="G25" s="239">
        <v>1792615593.26</v>
      </c>
      <c r="H25" s="73">
        <f t="shared" si="7"/>
        <v>1.504726752226335E-2</v>
      </c>
      <c r="I25" s="201">
        <v>1</v>
      </c>
      <c r="J25" s="114">
        <f t="shared" si="8"/>
        <v>-0.10150609402475441</v>
      </c>
      <c r="K25" s="115">
        <f t="shared" si="9"/>
        <v>0</v>
      </c>
      <c r="L25" s="10"/>
      <c r="M25" s="5"/>
      <c r="N25" s="11"/>
    </row>
    <row r="26" spans="1:16" ht="12.95" customHeight="1">
      <c r="A26" s="203"/>
      <c r="B26" s="214"/>
      <c r="C26" s="205" t="s">
        <v>72</v>
      </c>
      <c r="D26" s="215">
        <f>SUM(D19:D25)</f>
        <v>125915393194.79411</v>
      </c>
      <c r="E26" s="97">
        <f>(D26/$D$75)</f>
        <v>0.52145092959531969</v>
      </c>
      <c r="F26" s="216"/>
      <c r="G26" s="215">
        <f>SUM(G19:G25)</f>
        <v>119132300306.86407</v>
      </c>
      <c r="H26" s="97">
        <f>(G26/$G$75)</f>
        <v>0.50897293245639741</v>
      </c>
      <c r="I26" s="216"/>
      <c r="J26" s="114">
        <f t="shared" si="8"/>
        <v>-5.3870243469251074E-2</v>
      </c>
      <c r="K26" s="115"/>
      <c r="L26" s="10"/>
      <c r="M26" s="5"/>
    </row>
    <row r="27" spans="1:16" ht="12.95" customHeight="1">
      <c r="A27" s="208"/>
      <c r="B27" s="209"/>
      <c r="C27" s="209" t="s">
        <v>98</v>
      </c>
      <c r="D27" s="210"/>
      <c r="E27" s="211"/>
      <c r="F27" s="212"/>
      <c r="G27" s="210"/>
      <c r="H27" s="211"/>
      <c r="I27" s="212"/>
      <c r="J27" s="114"/>
      <c r="K27" s="115"/>
      <c r="L27" s="10"/>
      <c r="M27" s="5"/>
      <c r="O27" s="85"/>
      <c r="P27" s="86"/>
    </row>
    <row r="28" spans="1:16" ht="12.95" customHeight="1">
      <c r="A28" s="195">
        <v>20</v>
      </c>
      <c r="B28" s="196" t="s">
        <v>7</v>
      </c>
      <c r="C28" s="196" t="s">
        <v>32</v>
      </c>
      <c r="D28" s="192">
        <v>1077206445.29</v>
      </c>
      <c r="E28" s="73">
        <f t="shared" ref="E28:E33" si="14">(D28/$D$34)</f>
        <v>0.13667361484828894</v>
      </c>
      <c r="F28" s="72">
        <v>144</v>
      </c>
      <c r="G28" s="192">
        <v>1075314076.3</v>
      </c>
      <c r="H28" s="73">
        <f>(G28/$G$34)</f>
        <v>0.13596202242648042</v>
      </c>
      <c r="I28" s="72">
        <v>144.74</v>
      </c>
      <c r="J28" s="114">
        <f t="shared" ref="J28:J34" si="15">((G28-D28)/D28)</f>
        <v>-1.7567375300010907E-3</v>
      </c>
      <c r="K28" s="115">
        <f t="shared" ref="K28:K33" si="16">((I28-F28)/F28)</f>
        <v>5.1388888888889523E-3</v>
      </c>
      <c r="L28" s="10"/>
      <c r="M28" s="5"/>
    </row>
    <row r="29" spans="1:16" ht="12.95" customHeight="1">
      <c r="A29" s="195">
        <v>21</v>
      </c>
      <c r="B29" s="196" t="s">
        <v>71</v>
      </c>
      <c r="C29" s="196" t="s">
        <v>118</v>
      </c>
      <c r="D29" s="192">
        <v>626567755.19000006</v>
      </c>
      <c r="E29" s="73">
        <f t="shared" si="14"/>
        <v>7.9497556316738133E-2</v>
      </c>
      <c r="F29" s="201">
        <v>1.1942999999999999</v>
      </c>
      <c r="G29" s="192">
        <v>631941589.65999997</v>
      </c>
      <c r="H29" s="73">
        <f t="shared" ref="H29:H31" si="17">(G29/$G$34)</f>
        <v>7.9902289460598422E-2</v>
      </c>
      <c r="I29" s="72">
        <v>1.2045999999999999</v>
      </c>
      <c r="J29" s="114">
        <f t="shared" si="15"/>
        <v>8.5766214834505014E-3</v>
      </c>
      <c r="K29" s="115">
        <f t="shared" si="16"/>
        <v>8.6242987524072483E-3</v>
      </c>
      <c r="L29" s="10"/>
      <c r="M29" s="5"/>
    </row>
    <row r="30" spans="1:16" ht="12.95" customHeight="1">
      <c r="A30" s="195">
        <v>22</v>
      </c>
      <c r="B30" s="196" t="s">
        <v>95</v>
      </c>
      <c r="C30" s="196" t="s">
        <v>34</v>
      </c>
      <c r="D30" s="198">
        <v>1188872152.78</v>
      </c>
      <c r="E30" s="73">
        <f t="shared" si="14"/>
        <v>0.15084151735572454</v>
      </c>
      <c r="F30" s="201">
        <v>213.45</v>
      </c>
      <c r="G30" s="198">
        <v>1198315123.72</v>
      </c>
      <c r="H30" s="73">
        <f>(G30/$G$34)</f>
        <v>0.15151419600663263</v>
      </c>
      <c r="I30" s="201">
        <v>213.93</v>
      </c>
      <c r="J30" s="114">
        <f t="shared" si="15"/>
        <v>7.9427976489474337E-3</v>
      </c>
      <c r="K30" s="115">
        <f t="shared" si="16"/>
        <v>2.2487702037948852E-3</v>
      </c>
      <c r="L30" s="10"/>
      <c r="M30" s="5"/>
    </row>
    <row r="31" spans="1:16" ht="12.95" customHeight="1">
      <c r="A31" s="195">
        <v>23</v>
      </c>
      <c r="B31" s="196" t="s">
        <v>28</v>
      </c>
      <c r="C31" s="196" t="s">
        <v>38</v>
      </c>
      <c r="D31" s="259">
        <v>4686663748.1899996</v>
      </c>
      <c r="E31" s="73">
        <f t="shared" si="14"/>
        <v>0.59463372025323757</v>
      </c>
      <c r="F31" s="255">
        <v>1078.5999999999999</v>
      </c>
      <c r="G31" s="198">
        <v>4696667720.1099997</v>
      </c>
      <c r="H31" s="73">
        <f t="shared" si="17"/>
        <v>0.59384365550997342</v>
      </c>
      <c r="I31" s="201">
        <v>1084.3800000000001</v>
      </c>
      <c r="J31" s="114">
        <f t="shared" si="15"/>
        <v>2.1345614828594504E-3</v>
      </c>
      <c r="K31" s="115">
        <f t="shared" si="16"/>
        <v>5.3587984424255525E-3</v>
      </c>
      <c r="L31" s="10"/>
      <c r="M31" s="5"/>
      <c r="N31" s="252"/>
      <c r="O31" s="253"/>
    </row>
    <row r="32" spans="1:16" ht="12.95" customHeight="1">
      <c r="A32" s="195" t="s">
        <v>142</v>
      </c>
      <c r="B32" s="196" t="s">
        <v>28</v>
      </c>
      <c r="C32" s="196" t="s">
        <v>103</v>
      </c>
      <c r="D32" s="259">
        <v>136664048.99000001</v>
      </c>
      <c r="E32" s="73">
        <f t="shared" si="14"/>
        <v>1.7339637798248098E-2</v>
      </c>
      <c r="F32" s="255">
        <v>33393.550000000003</v>
      </c>
      <c r="G32" s="259">
        <v>138654861.56</v>
      </c>
      <c r="H32" s="73">
        <f>(G32/$G$34)</f>
        <v>1.7531431804396681E-2</v>
      </c>
      <c r="I32" s="255">
        <v>33858.81</v>
      </c>
      <c r="J32" s="114">
        <f t="shared" si="15"/>
        <v>1.4567200260147895E-2</v>
      </c>
      <c r="K32" s="115">
        <f t="shared" si="16"/>
        <v>1.3932630702635531E-2</v>
      </c>
      <c r="L32" s="10"/>
      <c r="M32" s="5"/>
    </row>
    <row r="33" spans="1:14" ht="12.95" customHeight="1">
      <c r="A33" s="195" t="s">
        <v>143</v>
      </c>
      <c r="B33" s="196" t="s">
        <v>28</v>
      </c>
      <c r="C33" s="196" t="s">
        <v>102</v>
      </c>
      <c r="D33" s="259">
        <v>165623526.52000001</v>
      </c>
      <c r="E33" s="73">
        <f t="shared" si="14"/>
        <v>2.1013953427762685E-2</v>
      </c>
      <c r="F33" s="255">
        <v>33399.94</v>
      </c>
      <c r="G33" s="259">
        <v>168036321.72999999</v>
      </c>
      <c r="H33" s="73">
        <f>(G33/$G$34)</f>
        <v>2.1246404791918319E-2</v>
      </c>
      <c r="I33" s="255">
        <v>33862.03</v>
      </c>
      <c r="J33" s="114">
        <f t="shared" si="15"/>
        <v>1.4567949739366402E-2</v>
      </c>
      <c r="K33" s="115">
        <f t="shared" si="16"/>
        <v>1.3835054793511499E-2</v>
      </c>
      <c r="L33" s="10"/>
      <c r="M33" s="5"/>
    </row>
    <row r="34" spans="1:14" ht="12.95" customHeight="1">
      <c r="A34" s="203"/>
      <c r="B34" s="214"/>
      <c r="C34" s="205" t="s">
        <v>72</v>
      </c>
      <c r="D34" s="215">
        <f>SUM(D28:D33)</f>
        <v>7881597676.96</v>
      </c>
      <c r="E34" s="97">
        <f>(D34/$D$75)</f>
        <v>3.2639904709577824E-2</v>
      </c>
      <c r="F34" s="216"/>
      <c r="G34" s="215">
        <f>SUM(G28:G33)</f>
        <v>7908929693.0799999</v>
      </c>
      <c r="H34" s="97">
        <f>(G34/$G$75)</f>
        <v>3.3789586267616696E-2</v>
      </c>
      <c r="I34" s="216"/>
      <c r="J34" s="114">
        <f t="shared" si="15"/>
        <v>3.4678268595082717E-3</v>
      </c>
      <c r="K34" s="115"/>
      <c r="L34" s="10"/>
      <c r="M34" s="5"/>
      <c r="N34" s="11"/>
    </row>
    <row r="35" spans="1:14" ht="12.95" customHeight="1">
      <c r="A35" s="208"/>
      <c r="B35" s="209"/>
      <c r="C35" s="209" t="s">
        <v>78</v>
      </c>
      <c r="D35" s="210"/>
      <c r="E35" s="211"/>
      <c r="F35" s="217"/>
      <c r="G35" s="210"/>
      <c r="H35" s="211"/>
      <c r="I35" s="217"/>
      <c r="J35" s="114"/>
      <c r="K35" s="115"/>
      <c r="L35" s="10"/>
      <c r="M35" s="5"/>
      <c r="N35" s="11"/>
    </row>
    <row r="36" spans="1:14" ht="12.95" customHeight="1">
      <c r="A36" s="195">
        <v>25</v>
      </c>
      <c r="B36" s="196" t="s">
        <v>11</v>
      </c>
      <c r="C36" s="72" t="s">
        <v>36</v>
      </c>
      <c r="D36" s="129">
        <v>1074285952.23542</v>
      </c>
      <c r="E36" s="73">
        <f t="shared" ref="E36:E44" si="18">(D36/$D$45)</f>
        <v>5.5665001928781932E-2</v>
      </c>
      <c r="F36" s="129">
        <v>1991.99809765903</v>
      </c>
      <c r="G36" s="129">
        <v>1157982058.13377</v>
      </c>
      <c r="H36" s="73">
        <f>(G36/$G$45)</f>
        <v>6.1715913739638022E-2</v>
      </c>
      <c r="I36" s="129">
        <v>1996.3403488543599</v>
      </c>
      <c r="J36" s="114">
        <f t="shared" ref="J36:J45" si="19">((G36-D36)/D36)</f>
        <v>7.7908591957468659E-2</v>
      </c>
      <c r="K36" s="115">
        <f>((I36-F36)/F36)</f>
        <v>2.1798470593083863E-3</v>
      </c>
      <c r="L36" s="10"/>
      <c r="M36" s="5"/>
      <c r="N36" s="11"/>
    </row>
    <row r="37" spans="1:14" ht="12.95" customHeight="1">
      <c r="A37" s="195">
        <v>26</v>
      </c>
      <c r="B37" s="196" t="s">
        <v>81</v>
      </c>
      <c r="C37" s="196" t="s">
        <v>85</v>
      </c>
      <c r="D37" s="192">
        <v>4025072913.9899998</v>
      </c>
      <c r="E37" s="73">
        <f t="shared" si="18"/>
        <v>0.20856243261351098</v>
      </c>
      <c r="F37" s="201">
        <v>1</v>
      </c>
      <c r="G37" s="129">
        <v>3985422565.4899998</v>
      </c>
      <c r="H37" s="73">
        <f>(G37/$G$45)</f>
        <v>0.21240743199785739</v>
      </c>
      <c r="I37" s="201">
        <v>1</v>
      </c>
      <c r="J37" s="114">
        <f t="shared" si="19"/>
        <v>-9.850839810177538E-3</v>
      </c>
      <c r="K37" s="115">
        <f>((I37-F37)/F37)</f>
        <v>0</v>
      </c>
      <c r="L37" s="10"/>
      <c r="M37" s="5"/>
      <c r="N37" s="11"/>
    </row>
    <row r="38" spans="1:14" ht="12.95" customHeight="1">
      <c r="A38" s="195">
        <v>27</v>
      </c>
      <c r="B38" s="196" t="s">
        <v>21</v>
      </c>
      <c r="C38" s="196" t="s">
        <v>37</v>
      </c>
      <c r="D38" s="192">
        <v>740020131.94000006</v>
      </c>
      <c r="E38" s="73">
        <f t="shared" si="18"/>
        <v>3.8344746094893037E-2</v>
      </c>
      <c r="F38" s="201">
        <v>16.893000000000001</v>
      </c>
      <c r="G38" s="129">
        <v>740597214.34000003</v>
      </c>
      <c r="H38" s="73">
        <f t="shared" ref="H38" si="20">(G38/$G$45)</f>
        <v>3.9470934350818436E-2</v>
      </c>
      <c r="I38" s="201">
        <v>16.913900000000002</v>
      </c>
      <c r="J38" s="114">
        <f t="shared" si="19"/>
        <v>7.7981986582868442E-4</v>
      </c>
      <c r="K38" s="115">
        <f>((I38-F38)/F38)</f>
        <v>1.2371988397561729E-3</v>
      </c>
      <c r="L38" s="10"/>
      <c r="M38" s="5"/>
      <c r="N38" s="11"/>
    </row>
    <row r="39" spans="1:14" ht="12.95" customHeight="1">
      <c r="A39" s="240">
        <v>28</v>
      </c>
      <c r="B39" s="241" t="s">
        <v>24</v>
      </c>
      <c r="C39" s="248" t="s">
        <v>35</v>
      </c>
      <c r="D39" s="249">
        <v>0</v>
      </c>
      <c r="E39" s="250">
        <f t="shared" si="18"/>
        <v>0</v>
      </c>
      <c r="F39" s="251">
        <v>0</v>
      </c>
      <c r="G39" s="249">
        <v>0</v>
      </c>
      <c r="H39" s="250">
        <f t="shared" ref="H39:H44" si="21">(G39/$G$45)</f>
        <v>0</v>
      </c>
      <c r="I39" s="251">
        <v>0</v>
      </c>
      <c r="J39" s="246" t="e">
        <f t="shared" si="19"/>
        <v>#DIV/0!</v>
      </c>
      <c r="K39" s="247" t="e">
        <f t="shared" ref="K39:K72" si="22">((I39-F39)/F39)</f>
        <v>#DIV/0!</v>
      </c>
      <c r="L39" s="10"/>
      <c r="M39" s="5"/>
      <c r="N39" s="11"/>
    </row>
    <row r="40" spans="1:14" ht="12.95" customHeight="1">
      <c r="A40" s="195">
        <v>29</v>
      </c>
      <c r="B40" s="196" t="s">
        <v>7</v>
      </c>
      <c r="C40" s="196" t="s">
        <v>104</v>
      </c>
      <c r="D40" s="192">
        <v>3221730169.5100002</v>
      </c>
      <c r="E40" s="73">
        <f t="shared" si="18"/>
        <v>0.16693657375544729</v>
      </c>
      <c r="F40" s="72">
        <v>177.28</v>
      </c>
      <c r="G40" s="192">
        <v>3114338918.1599998</v>
      </c>
      <c r="H40" s="73">
        <f t="shared" si="21"/>
        <v>0.16598208122405703</v>
      </c>
      <c r="I40" s="72">
        <v>177.48</v>
      </c>
      <c r="J40" s="114">
        <f t="shared" si="19"/>
        <v>-3.33334095966E-2</v>
      </c>
      <c r="K40" s="115">
        <f>((I40-F40)/F40)</f>
        <v>1.1281588447652788E-3</v>
      </c>
      <c r="L40" s="10"/>
      <c r="M40" s="5"/>
      <c r="N40" s="11"/>
    </row>
    <row r="41" spans="1:14" ht="12.95" customHeight="1">
      <c r="A41" s="195">
        <v>30</v>
      </c>
      <c r="B41" s="196" t="s">
        <v>39</v>
      </c>
      <c r="C41" s="196" t="s">
        <v>64</v>
      </c>
      <c r="D41" s="260">
        <v>1311252588</v>
      </c>
      <c r="E41" s="73">
        <f t="shared" si="18"/>
        <v>6.794362123814221E-2</v>
      </c>
      <c r="F41" s="72">
        <v>1.19</v>
      </c>
      <c r="G41" s="192">
        <v>1311800891</v>
      </c>
      <c r="H41" s="73">
        <f t="shared" si="21"/>
        <v>6.9913855801023064E-2</v>
      </c>
      <c r="I41" s="263">
        <v>1.2</v>
      </c>
      <c r="J41" s="114">
        <f t="shared" si="19"/>
        <v>4.1815208222872158E-4</v>
      </c>
      <c r="K41" s="115">
        <f t="shared" si="22"/>
        <v>8.4033613445378234E-3</v>
      </c>
      <c r="L41" s="10"/>
      <c r="M41" s="5"/>
    </row>
    <row r="42" spans="1:14" ht="12.95" customHeight="1">
      <c r="A42" s="195">
        <v>31</v>
      </c>
      <c r="B42" s="72" t="s">
        <v>13</v>
      </c>
      <c r="C42" s="196" t="s">
        <v>82</v>
      </c>
      <c r="D42" s="198">
        <v>778066277.88999999</v>
      </c>
      <c r="E42" s="73">
        <f t="shared" si="18"/>
        <v>4.0316138146778827E-2</v>
      </c>
      <c r="F42" s="201">
        <v>2.4700000000000002</v>
      </c>
      <c r="G42" s="198">
        <v>775299097.85000002</v>
      </c>
      <c r="H42" s="73">
        <f t="shared" si="21"/>
        <v>4.1320408990138557E-2</v>
      </c>
      <c r="I42" s="201">
        <v>2.48</v>
      </c>
      <c r="J42" s="114">
        <f t="shared" si="19"/>
        <v>-3.5564837066376178E-3</v>
      </c>
      <c r="K42" s="115">
        <f>((I42-F42)/F42)</f>
        <v>4.0485829959513303E-3</v>
      </c>
      <c r="L42" s="10"/>
      <c r="M42" s="5"/>
    </row>
    <row r="43" spans="1:14" ht="12.95" customHeight="1">
      <c r="A43" s="195">
        <v>32</v>
      </c>
      <c r="B43" s="196" t="s">
        <v>7</v>
      </c>
      <c r="C43" s="72" t="s">
        <v>110</v>
      </c>
      <c r="D43" s="192">
        <v>7727501708.7299995</v>
      </c>
      <c r="E43" s="202">
        <f t="shared" si="18"/>
        <v>0.40040679730200673</v>
      </c>
      <c r="F43" s="192">
        <v>2266.79</v>
      </c>
      <c r="G43" s="192">
        <v>7257812839.6599998</v>
      </c>
      <c r="H43" s="202">
        <f t="shared" si="21"/>
        <v>0.38681303220947649</v>
      </c>
      <c r="I43" s="192">
        <v>2270.4499999999998</v>
      </c>
      <c r="J43" s="114">
        <f t="shared" si="19"/>
        <v>-6.0781464278342058E-2</v>
      </c>
      <c r="K43" s="115">
        <f>((I43-F43)/F43)</f>
        <v>1.6146180281366401E-3</v>
      </c>
      <c r="L43" s="10"/>
      <c r="M43" s="5"/>
    </row>
    <row r="44" spans="1:14" ht="12.95" customHeight="1">
      <c r="A44" s="195">
        <v>33</v>
      </c>
      <c r="B44" s="196" t="s">
        <v>7</v>
      </c>
      <c r="C44" s="72" t="s">
        <v>111</v>
      </c>
      <c r="D44" s="192">
        <v>421197447.35000002</v>
      </c>
      <c r="E44" s="202">
        <f t="shared" si="18"/>
        <v>2.1824688920439136E-2</v>
      </c>
      <c r="F44" s="192">
        <v>2001.63</v>
      </c>
      <c r="G44" s="192">
        <v>419849608.14999998</v>
      </c>
      <c r="H44" s="202">
        <f t="shared" si="21"/>
        <v>2.2376341686990923E-2</v>
      </c>
      <c r="I44" s="192">
        <v>1995.24</v>
      </c>
      <c r="J44" s="114">
        <f t="shared" si="19"/>
        <v>-3.2000174941232288E-3</v>
      </c>
      <c r="K44" s="115">
        <f>((I44-F44)/F44)</f>
        <v>-3.1923981954707411E-3</v>
      </c>
      <c r="L44" s="10"/>
      <c r="M44" s="5"/>
    </row>
    <row r="45" spans="1:14" ht="12.95" customHeight="1">
      <c r="A45" s="203"/>
      <c r="B45" s="204"/>
      <c r="C45" s="205" t="s">
        <v>72</v>
      </c>
      <c r="D45" s="206">
        <f>SUM(D36:D44)</f>
        <v>19299127189.645416</v>
      </c>
      <c r="E45" s="97">
        <f>(D45/$D$75)</f>
        <v>7.992309405610451E-2</v>
      </c>
      <c r="F45" s="206"/>
      <c r="G45" s="206">
        <f>SUM(G36:G44)</f>
        <v>18763103192.783772</v>
      </c>
      <c r="H45" s="97">
        <f>(G45/$G$75)</f>
        <v>8.0162236684880914E-2</v>
      </c>
      <c r="I45" s="219"/>
      <c r="J45" s="114">
        <f t="shared" si="19"/>
        <v>-2.7774520142508741E-2</v>
      </c>
      <c r="K45" s="115"/>
      <c r="L45" s="10"/>
      <c r="M45" s="5"/>
    </row>
    <row r="46" spans="1:14" ht="12.95" customHeight="1">
      <c r="A46" s="208"/>
      <c r="B46" s="209"/>
      <c r="C46" s="209" t="s">
        <v>74</v>
      </c>
      <c r="D46" s="210"/>
      <c r="E46" s="211"/>
      <c r="F46" s="212"/>
      <c r="G46" s="210"/>
      <c r="H46" s="211"/>
      <c r="I46" s="212"/>
      <c r="J46" s="114"/>
      <c r="K46" s="115"/>
      <c r="L46" s="10"/>
      <c r="M46" s="5"/>
      <c r="N46" s="11"/>
    </row>
    <row r="47" spans="1:14" ht="12.95" customHeight="1">
      <c r="A47" s="195">
        <v>34</v>
      </c>
      <c r="B47" s="196" t="s">
        <v>39</v>
      </c>
      <c r="C47" s="196" t="s">
        <v>40</v>
      </c>
      <c r="D47" s="218">
        <v>2413659242</v>
      </c>
      <c r="E47" s="73">
        <f>(D47/$D$50)</f>
        <v>5.3343396047605685E-2</v>
      </c>
      <c r="F47" s="220">
        <v>100</v>
      </c>
      <c r="G47" s="218">
        <v>2415510464</v>
      </c>
      <c r="H47" s="73">
        <f>(G47/$G$50)</f>
        <v>5.3382125192477856E-2</v>
      </c>
      <c r="I47" s="220">
        <v>100</v>
      </c>
      <c r="J47" s="114">
        <f>((G47-D47)/D47)</f>
        <v>7.6697736274737994E-4</v>
      </c>
      <c r="K47" s="115">
        <f>((I47-F47)/F47)</f>
        <v>0</v>
      </c>
      <c r="L47" s="10"/>
      <c r="M47" s="5"/>
      <c r="N47" s="11"/>
    </row>
    <row r="48" spans="1:14" ht="12.95" customHeight="1">
      <c r="A48" s="195">
        <v>35</v>
      </c>
      <c r="B48" s="72" t="s">
        <v>39</v>
      </c>
      <c r="C48" s="196" t="s">
        <v>41</v>
      </c>
      <c r="D48" s="218">
        <v>12153673145</v>
      </c>
      <c r="E48" s="73">
        <f>(D48/$D$50)</f>
        <v>0.26860386450809709</v>
      </c>
      <c r="F48" s="72">
        <v>45.22</v>
      </c>
      <c r="G48" s="218">
        <v>12153673145</v>
      </c>
      <c r="H48" s="73">
        <f>(G48/$G$50)</f>
        <v>0.26859287552018074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195">
        <v>36</v>
      </c>
      <c r="B49" s="72" t="s">
        <v>11</v>
      </c>
      <c r="C49" s="196" t="s">
        <v>42</v>
      </c>
      <c r="D49" s="261">
        <v>30680241274.151199</v>
      </c>
      <c r="E49" s="73">
        <f>(D49/$D$50)</f>
        <v>0.67805273944429723</v>
      </c>
      <c r="F49" s="129">
        <v>11.498179353379109</v>
      </c>
      <c r="G49" s="261">
        <v>30680241274.151199</v>
      </c>
      <c r="H49" s="73">
        <f>(G49/$G$50)</f>
        <v>0.67802499928734139</v>
      </c>
      <c r="I49" s="129">
        <v>11.498179353379109</v>
      </c>
      <c r="J49" s="114">
        <f>((G49-D49)/D49)</f>
        <v>0</v>
      </c>
      <c r="K49" s="115">
        <f>((I49-F49)/F49)</f>
        <v>0</v>
      </c>
      <c r="L49" s="10"/>
      <c r="M49" s="5"/>
    </row>
    <row r="50" spans="1:14" ht="12.95" customHeight="1">
      <c r="A50" s="203"/>
      <c r="B50" s="214"/>
      <c r="C50" s="205" t="s">
        <v>72</v>
      </c>
      <c r="D50" s="206">
        <f>SUM(D47:D49)</f>
        <v>45247573661.151199</v>
      </c>
      <c r="E50" s="97">
        <f>(D50/$D$75)</f>
        <v>0.18738288265549002</v>
      </c>
      <c r="F50" s="219"/>
      <c r="G50" s="206">
        <f>SUM(G47:G49)</f>
        <v>45249424883.151199</v>
      </c>
      <c r="H50" s="97">
        <f>(G50/$G$75)</f>
        <v>0.19332063945227099</v>
      </c>
      <c r="I50" s="219"/>
      <c r="J50" s="114">
        <f>((G50-D50)/D50)</f>
        <v>4.091317722058162E-5</v>
      </c>
      <c r="K50" s="115"/>
      <c r="L50" s="10"/>
      <c r="M50" s="5"/>
    </row>
    <row r="51" spans="1:14" ht="12.95" customHeight="1">
      <c r="A51" s="208"/>
      <c r="B51" s="209"/>
      <c r="C51" s="209" t="s">
        <v>99</v>
      </c>
      <c r="D51" s="210"/>
      <c r="E51" s="211"/>
      <c r="F51" s="212"/>
      <c r="G51" s="210"/>
      <c r="H51" s="211"/>
      <c r="I51" s="212"/>
      <c r="J51" s="114"/>
      <c r="K51" s="115"/>
      <c r="L51" s="10"/>
      <c r="M51" s="5"/>
      <c r="N51" s="11"/>
    </row>
    <row r="52" spans="1:14" ht="12.95" customHeight="1">
      <c r="A52" s="195">
        <v>37</v>
      </c>
      <c r="B52" s="196" t="s">
        <v>7</v>
      </c>
      <c r="C52" s="196" t="s">
        <v>50</v>
      </c>
      <c r="D52" s="192">
        <v>883283836</v>
      </c>
      <c r="E52" s="73">
        <f t="shared" ref="E52:E66" si="23">(D52/$D$67)</f>
        <v>3.5728270439088335E-2</v>
      </c>
      <c r="F52" s="192">
        <v>1768.85</v>
      </c>
      <c r="G52" s="192">
        <v>880741897.84000003</v>
      </c>
      <c r="H52" s="73">
        <f t="shared" ref="H52:H66" si="24">(G52/$G$67)</f>
        <v>3.5637314902525516E-2</v>
      </c>
      <c r="I52" s="192">
        <v>1760.61</v>
      </c>
      <c r="J52" s="114">
        <f>((G52-D52)/D52)</f>
        <v>-2.8778270997364503E-3</v>
      </c>
      <c r="K52" s="115">
        <f>((I52-F52)/F52)</f>
        <v>-4.6583938717245721E-3</v>
      </c>
      <c r="L52" s="10"/>
      <c r="M52" s="5"/>
      <c r="N52" s="11"/>
    </row>
    <row r="53" spans="1:14" ht="12.95" customHeight="1">
      <c r="A53" s="195">
        <v>38</v>
      </c>
      <c r="B53" s="196" t="s">
        <v>15</v>
      </c>
      <c r="C53" s="196" t="s">
        <v>43</v>
      </c>
      <c r="D53" s="199">
        <v>113211236</v>
      </c>
      <c r="E53" s="96">
        <f t="shared" si="23"/>
        <v>4.5793226273320511E-3</v>
      </c>
      <c r="F53" s="72">
        <v>81.11</v>
      </c>
      <c r="G53" s="199">
        <v>113120531</v>
      </c>
      <c r="H53" s="96">
        <f t="shared" si="24"/>
        <v>4.5771774853388975E-3</v>
      </c>
      <c r="I53" s="72">
        <v>81.040000000000006</v>
      </c>
      <c r="J53" s="114">
        <f>((G53-D53)/D53)</f>
        <v>-8.0120139311967232E-4</v>
      </c>
      <c r="K53" s="115">
        <f>((I53-F53)/F53)</f>
        <v>-8.6302552089746244E-4</v>
      </c>
      <c r="L53" s="10"/>
      <c r="M53" s="5"/>
      <c r="N53" s="11"/>
    </row>
    <row r="54" spans="1:14" ht="12.95" customHeight="1">
      <c r="A54" s="195">
        <v>39</v>
      </c>
      <c r="B54" s="196" t="s">
        <v>71</v>
      </c>
      <c r="C54" s="196" t="s">
        <v>117</v>
      </c>
      <c r="D54" s="255">
        <v>1070083045.9299999</v>
      </c>
      <c r="E54" s="96">
        <f t="shared" si="23"/>
        <v>4.3284179896699047E-2</v>
      </c>
      <c r="F54" s="256">
        <v>1.1719999999999999</v>
      </c>
      <c r="G54" s="199">
        <v>1075032584.77</v>
      </c>
      <c r="H54" s="96">
        <f t="shared" si="24"/>
        <v>4.3498867089077964E-2</v>
      </c>
      <c r="I54" s="72">
        <v>1.1773</v>
      </c>
      <c r="J54" s="114">
        <f t="shared" ref="J54:J62" si="25">((G54-D54)/D54)</f>
        <v>4.6253782440767782E-3</v>
      </c>
      <c r="K54" s="115">
        <f t="shared" si="22"/>
        <v>4.5221843003413675E-3</v>
      </c>
      <c r="L54" s="10"/>
      <c r="M54" s="5"/>
      <c r="N54" s="11"/>
    </row>
    <row r="55" spans="1:14" ht="12.95" customHeight="1">
      <c r="A55" s="195">
        <v>40</v>
      </c>
      <c r="B55" s="196" t="s">
        <v>9</v>
      </c>
      <c r="C55" s="196" t="s">
        <v>10</v>
      </c>
      <c r="D55" s="255">
        <v>4156742532.8499999</v>
      </c>
      <c r="E55" s="96">
        <f t="shared" si="23"/>
        <v>0.16813759666640815</v>
      </c>
      <c r="F55" s="256">
        <v>297.82400000000001</v>
      </c>
      <c r="G55" s="255">
        <v>4113694245.6799998</v>
      </c>
      <c r="H55" s="96">
        <f t="shared" si="24"/>
        <v>0.16645173529900309</v>
      </c>
      <c r="I55" s="256">
        <v>295.28199999999998</v>
      </c>
      <c r="J55" s="114">
        <f>((G55-D55)/D55)</f>
        <v>-1.035625536818725E-2</v>
      </c>
      <c r="K55" s="115">
        <f>((I55-F55)/F55)</f>
        <v>-8.5352422907489997E-3</v>
      </c>
      <c r="L55" s="10"/>
      <c r="M55" s="5"/>
      <c r="N55" s="11"/>
    </row>
    <row r="56" spans="1:14" ht="12.95" customHeight="1">
      <c r="A56" s="195">
        <v>41</v>
      </c>
      <c r="B56" s="196" t="s">
        <v>21</v>
      </c>
      <c r="C56" s="196" t="s">
        <v>22</v>
      </c>
      <c r="D56" s="255">
        <v>2308707942.4699998</v>
      </c>
      <c r="E56" s="96">
        <f t="shared" si="23"/>
        <v>9.3385770656669573E-2</v>
      </c>
      <c r="F56" s="256">
        <v>9.6672999999999991</v>
      </c>
      <c r="G56" s="255">
        <v>2324887368.4899998</v>
      </c>
      <c r="H56" s="96">
        <f t="shared" si="24"/>
        <v>9.4071536129911051E-2</v>
      </c>
      <c r="I56" s="256">
        <v>9.7392000000000003</v>
      </c>
      <c r="J56" s="114">
        <f t="shared" si="25"/>
        <v>7.0080003288290425E-3</v>
      </c>
      <c r="K56" s="115">
        <f t="shared" si="22"/>
        <v>7.4374437536852264E-3</v>
      </c>
      <c r="L56" s="10"/>
      <c r="M56" s="5"/>
      <c r="N56" s="11"/>
    </row>
    <row r="57" spans="1:14" ht="12.95" customHeight="1">
      <c r="A57" s="240">
        <v>42</v>
      </c>
      <c r="B57" s="241" t="s">
        <v>45</v>
      </c>
      <c r="C57" s="242" t="s">
        <v>46</v>
      </c>
      <c r="D57" s="243">
        <v>0</v>
      </c>
      <c r="E57" s="244">
        <f t="shared" si="23"/>
        <v>0</v>
      </c>
      <c r="F57" s="245">
        <v>0</v>
      </c>
      <c r="G57" s="243">
        <v>0</v>
      </c>
      <c r="H57" s="244">
        <f t="shared" si="24"/>
        <v>0</v>
      </c>
      <c r="I57" s="245">
        <v>0</v>
      </c>
      <c r="J57" s="246" t="e">
        <f>((G57-D57)/D57)</f>
        <v>#DIV/0!</v>
      </c>
      <c r="K57" s="247" t="e">
        <f>((I57-F57)/F57)</f>
        <v>#DIV/0!</v>
      </c>
      <c r="L57" s="10"/>
      <c r="M57" s="5"/>
      <c r="N57" s="11"/>
    </row>
    <row r="58" spans="1:14" ht="12.95" customHeight="1">
      <c r="A58" s="195">
        <v>43</v>
      </c>
      <c r="B58" s="196" t="s">
        <v>47</v>
      </c>
      <c r="C58" s="72" t="s">
        <v>48</v>
      </c>
      <c r="D58" s="255">
        <v>4612698822.1800003</v>
      </c>
      <c r="E58" s="96">
        <f t="shared" si="23"/>
        <v>0.18658073911918757</v>
      </c>
      <c r="F58" s="256">
        <v>113.14</v>
      </c>
      <c r="G58" s="129">
        <v>4610024462.3299999</v>
      </c>
      <c r="H58" s="96">
        <f t="shared" si="24"/>
        <v>0.18653466341877789</v>
      </c>
      <c r="I58" s="72">
        <v>113.1</v>
      </c>
      <c r="J58" s="114">
        <f t="shared" si="25"/>
        <v>-5.797820219999658E-4</v>
      </c>
      <c r="K58" s="115">
        <f t="shared" si="22"/>
        <v>-3.5354428142130327E-4</v>
      </c>
      <c r="L58" s="10"/>
      <c r="M58" s="5"/>
      <c r="N58" s="11"/>
    </row>
    <row r="59" spans="1:14" ht="12.95" customHeight="1">
      <c r="A59" s="195">
        <v>44</v>
      </c>
      <c r="B59" s="196" t="s">
        <v>26</v>
      </c>
      <c r="C59" s="262" t="s">
        <v>27</v>
      </c>
      <c r="D59" s="129">
        <v>4096564913.5100002</v>
      </c>
      <c r="E59" s="96">
        <f t="shared" si="23"/>
        <v>0.16570345016612054</v>
      </c>
      <c r="F59" s="72">
        <v>103.24</v>
      </c>
      <c r="G59" s="129">
        <v>4124740840.1300001</v>
      </c>
      <c r="H59" s="96">
        <f t="shared" si="24"/>
        <v>0.1668987118377378</v>
      </c>
      <c r="I59" s="72">
        <v>103.24</v>
      </c>
      <c r="J59" s="114">
        <f>((G59-D59)/D59)</f>
        <v>6.8779397409470845E-3</v>
      </c>
      <c r="K59" s="115">
        <f>((I59-F59)/F59)</f>
        <v>0</v>
      </c>
      <c r="L59" s="10"/>
      <c r="M59" s="5"/>
      <c r="N59" s="11"/>
    </row>
    <row r="60" spans="1:14" ht="12.95" customHeight="1">
      <c r="A60" s="195">
        <v>45</v>
      </c>
      <c r="B60" s="196" t="s">
        <v>11</v>
      </c>
      <c r="C60" s="196" t="s">
        <v>12</v>
      </c>
      <c r="D60" s="129">
        <v>2903245875.5936899</v>
      </c>
      <c r="E60" s="96">
        <f t="shared" si="23"/>
        <v>0.11743445262636862</v>
      </c>
      <c r="F60" s="261">
        <v>2232.3986215432901</v>
      </c>
      <c r="G60" s="129">
        <v>2898059935.7287202</v>
      </c>
      <c r="H60" s="96">
        <f t="shared" si="24"/>
        <v>0.11726372367346993</v>
      </c>
      <c r="I60" s="261">
        <v>2233.1830239425599</v>
      </c>
      <c r="J60" s="114">
        <f t="shared" si="25"/>
        <v>-1.7862558278531088E-3</v>
      </c>
      <c r="K60" s="115">
        <f t="shared" si="22"/>
        <v>3.5137201380616191E-4</v>
      </c>
      <c r="L60" s="10"/>
      <c r="M60" s="5"/>
      <c r="N60" s="11"/>
    </row>
    <row r="61" spans="1:14" ht="12.95" customHeight="1">
      <c r="A61" s="195">
        <v>46</v>
      </c>
      <c r="B61" s="72" t="s">
        <v>76</v>
      </c>
      <c r="C61" s="196" t="s">
        <v>19</v>
      </c>
      <c r="D61" s="129">
        <v>1142213520.5599999</v>
      </c>
      <c r="E61" s="96">
        <f t="shared" si="23"/>
        <v>4.6201811805543849E-2</v>
      </c>
      <c r="F61" s="261">
        <v>0.66390000000000005</v>
      </c>
      <c r="G61" s="129">
        <v>1137891743.6099999</v>
      </c>
      <c r="H61" s="96">
        <f t="shared" si="24"/>
        <v>4.6042326919458261E-2</v>
      </c>
      <c r="I61" s="261">
        <v>0.6613</v>
      </c>
      <c r="J61" s="114">
        <f>((G61-D61)/D61)</f>
        <v>-3.7836856876647582E-3</v>
      </c>
      <c r="K61" s="115">
        <f>((I61-F61)/F61)</f>
        <v>-3.9162524476578503E-3</v>
      </c>
      <c r="L61" s="10"/>
      <c r="M61" s="5"/>
      <c r="N61" s="11"/>
    </row>
    <row r="62" spans="1:14" ht="12.95" customHeight="1">
      <c r="A62" s="195">
        <v>47</v>
      </c>
      <c r="B62" s="196" t="s">
        <v>94</v>
      </c>
      <c r="C62" s="196" t="s">
        <v>23</v>
      </c>
      <c r="D62" s="192">
        <v>319047847.38999999</v>
      </c>
      <c r="E62" s="96">
        <f t="shared" si="23"/>
        <v>1.2905282888657889E-2</v>
      </c>
      <c r="F62" s="201">
        <v>124.04</v>
      </c>
      <c r="G62" s="192">
        <v>320873913.36000001</v>
      </c>
      <c r="H62" s="96">
        <f t="shared" si="24"/>
        <v>1.298346850815239E-2</v>
      </c>
      <c r="I62" s="201">
        <v>124.02</v>
      </c>
      <c r="J62" s="114">
        <f t="shared" si="25"/>
        <v>5.7234862574323184E-3</v>
      </c>
      <c r="K62" s="115">
        <f t="shared" si="22"/>
        <v>-1.6123831022259134E-4</v>
      </c>
      <c r="L62" s="10"/>
      <c r="M62" s="5"/>
      <c r="N62" s="11"/>
    </row>
    <row r="63" spans="1:14" ht="12.95" customHeight="1">
      <c r="A63" s="195">
        <v>48</v>
      </c>
      <c r="B63" s="72" t="s">
        <v>68</v>
      </c>
      <c r="C63" s="196" t="s">
        <v>67</v>
      </c>
      <c r="D63" s="221">
        <v>106563321.63</v>
      </c>
      <c r="E63" s="96">
        <f t="shared" si="23"/>
        <v>4.3104187113010761E-3</v>
      </c>
      <c r="F63" s="220">
        <v>98.13</v>
      </c>
      <c r="G63" s="221">
        <v>106816157.77</v>
      </c>
      <c r="H63" s="96">
        <f t="shared" si="24"/>
        <v>4.3220846657381013E-3</v>
      </c>
      <c r="I63" s="220">
        <v>98.36</v>
      </c>
      <c r="J63" s="114">
        <f>((G63-D63)/D63)</f>
        <v>2.3726375654643771E-3</v>
      </c>
      <c r="K63" s="115">
        <f>((I63-F63)/F63)</f>
        <v>2.3438296137776827E-3</v>
      </c>
      <c r="L63" s="10"/>
      <c r="M63" s="5"/>
    </row>
    <row r="64" spans="1:14" ht="12.95" customHeight="1">
      <c r="A64" s="195">
        <v>49</v>
      </c>
      <c r="B64" s="72" t="s">
        <v>93</v>
      </c>
      <c r="C64" s="196" t="s">
        <v>56</v>
      </c>
      <c r="D64" s="221">
        <v>1033911723.23</v>
      </c>
      <c r="E64" s="96">
        <f t="shared" si="23"/>
        <v>4.1821072855798627E-2</v>
      </c>
      <c r="F64" s="198">
        <v>552.20000000000005</v>
      </c>
      <c r="G64" s="221">
        <v>1033585201.33</v>
      </c>
      <c r="H64" s="96">
        <f t="shared" si="24"/>
        <v>4.1821788413521042E-2</v>
      </c>
      <c r="I64" s="198">
        <v>552.20000000000005</v>
      </c>
      <c r="J64" s="114">
        <f>((G64-D64)/D64)</f>
        <v>-3.1581216525904441E-4</v>
      </c>
      <c r="K64" s="115">
        <f t="shared" si="22"/>
        <v>0</v>
      </c>
      <c r="L64" s="10"/>
      <c r="M64" s="5"/>
    </row>
    <row r="65" spans="1:14" ht="12.95" customHeight="1">
      <c r="A65" s="195">
        <v>50</v>
      </c>
      <c r="B65" s="72" t="s">
        <v>81</v>
      </c>
      <c r="C65" s="196" t="s">
        <v>88</v>
      </c>
      <c r="D65" s="255">
        <v>1828188239.95</v>
      </c>
      <c r="E65" s="96">
        <f t="shared" si="23"/>
        <v>7.3949053733724748E-2</v>
      </c>
      <c r="F65" s="256">
        <v>1.6356999999999999</v>
      </c>
      <c r="G65" s="221">
        <v>1827363776.1700001</v>
      </c>
      <c r="H65" s="96">
        <f t="shared" si="24"/>
        <v>7.3940320646206939E-2</v>
      </c>
      <c r="I65" s="198">
        <v>1.6327</v>
      </c>
      <c r="J65" s="114">
        <f>((G65-D65)/D65)</f>
        <v>-4.5097313393861456E-4</v>
      </c>
      <c r="K65" s="115">
        <f>((I65-F65)/F65)</f>
        <v>-1.8340771535121916E-3</v>
      </c>
      <c r="L65" s="10"/>
      <c r="M65" s="5"/>
    </row>
    <row r="66" spans="1:14" ht="12.95" customHeight="1">
      <c r="A66" s="195">
        <v>51</v>
      </c>
      <c r="B66" s="72" t="s">
        <v>106</v>
      </c>
      <c r="C66" s="72" t="s">
        <v>84</v>
      </c>
      <c r="D66" s="255">
        <v>147803995.94999999</v>
      </c>
      <c r="E66" s="96">
        <f t="shared" si="23"/>
        <v>5.9785778070997287E-3</v>
      </c>
      <c r="F66" s="256">
        <v>1.0944309999999999</v>
      </c>
      <c r="G66" s="255">
        <v>147203745.74000001</v>
      </c>
      <c r="H66" s="96">
        <f t="shared" si="24"/>
        <v>5.9562810110808237E-3</v>
      </c>
      <c r="I66" s="256">
        <v>1.0911599999999999</v>
      </c>
      <c r="J66" s="114">
        <f>((G66-D66)/D66)</f>
        <v>-4.0611230172899705E-3</v>
      </c>
      <c r="K66" s="115">
        <f>((I66-F66)/F66)</f>
        <v>-2.9887676792781127E-3</v>
      </c>
      <c r="L66" s="10"/>
      <c r="M66" s="5"/>
    </row>
    <row r="67" spans="1:14" ht="12.95" customHeight="1">
      <c r="A67" s="193"/>
      <c r="B67" s="125"/>
      <c r="C67" s="54" t="s">
        <v>72</v>
      </c>
      <c r="D67" s="126">
        <f>SUM(D52:D66)</f>
        <v>24722266853.243694</v>
      </c>
      <c r="E67" s="97">
        <f>(D67/$D$75)</f>
        <v>0.10238183517708675</v>
      </c>
      <c r="F67" s="125"/>
      <c r="G67" s="126">
        <f>SUM(G52:G66)</f>
        <v>24714036403.948727</v>
      </c>
      <c r="H67" s="97">
        <f>(G67/$G$75)</f>
        <v>0.10558660874465788</v>
      </c>
      <c r="I67" s="125"/>
      <c r="J67" s="114">
        <f>((G67-D67)/D67)</f>
        <v>-3.3291644911954228E-4</v>
      </c>
      <c r="K67" s="116"/>
      <c r="L67" s="10"/>
      <c r="M67" s="5"/>
      <c r="N67" s="11"/>
    </row>
    <row r="68" spans="1:14" s="14" customFormat="1" ht="12.95" customHeight="1">
      <c r="A68" s="222"/>
      <c r="B68" s="222"/>
      <c r="C68" s="209" t="s">
        <v>108</v>
      </c>
      <c r="D68" s="210"/>
      <c r="E68" s="211"/>
      <c r="F68" s="212"/>
      <c r="G68" s="210"/>
      <c r="H68" s="211"/>
      <c r="I68" s="212"/>
      <c r="J68" s="114"/>
      <c r="K68" s="115"/>
      <c r="L68" s="10"/>
      <c r="M68" s="5"/>
      <c r="N68" s="11"/>
    </row>
    <row r="69" spans="1:14" ht="12.95" customHeight="1">
      <c r="A69" s="195">
        <v>52</v>
      </c>
      <c r="B69" s="196" t="s">
        <v>21</v>
      </c>
      <c r="C69" s="72" t="s">
        <v>51</v>
      </c>
      <c r="D69" s="192">
        <v>636868261.33000004</v>
      </c>
      <c r="E69" s="73">
        <f>(D69/$D$74)</f>
        <v>0.12979977725515807</v>
      </c>
      <c r="F69" s="201">
        <v>11.4672</v>
      </c>
      <c r="G69" s="192">
        <v>634576738.38999999</v>
      </c>
      <c r="H69" s="73">
        <f>(G69/$G$74)</f>
        <v>0.12977806660626057</v>
      </c>
      <c r="I69" s="201">
        <v>11.425599999999999</v>
      </c>
      <c r="J69" s="114">
        <f t="shared" ref="J69:J74" si="26">((G69-D69)/D69)</f>
        <v>-3.5981113821162464E-3</v>
      </c>
      <c r="K69" s="115">
        <f>((I69-F69)/F69)</f>
        <v>-3.6277382447328682E-3</v>
      </c>
      <c r="L69" s="10"/>
      <c r="M69" s="14"/>
      <c r="N69" s="11"/>
    </row>
    <row r="70" spans="1:14" ht="12" customHeight="1">
      <c r="A70" s="195">
        <v>53</v>
      </c>
      <c r="B70" s="196" t="s">
        <v>52</v>
      </c>
      <c r="C70" s="72" t="s">
        <v>53</v>
      </c>
      <c r="D70" s="192">
        <v>2135359279.3499999</v>
      </c>
      <c r="E70" s="73">
        <f>(D70/$D$74)</f>
        <v>0.43520642438758095</v>
      </c>
      <c r="F70" s="201">
        <v>1.04</v>
      </c>
      <c r="G70" s="192">
        <v>2134510316.9000001</v>
      </c>
      <c r="H70" s="73">
        <f>(G70/$G$74)</f>
        <v>0.43653132130436106</v>
      </c>
      <c r="I70" s="201">
        <v>1.04</v>
      </c>
      <c r="J70" s="114">
        <f t="shared" si="26"/>
        <v>-3.975735878311926E-4</v>
      </c>
      <c r="K70" s="115">
        <f t="shared" si="22"/>
        <v>0</v>
      </c>
      <c r="L70" s="10"/>
      <c r="M70" s="5"/>
      <c r="N70" s="11"/>
    </row>
    <row r="71" spans="1:14" ht="12" customHeight="1">
      <c r="A71" s="195">
        <v>54</v>
      </c>
      <c r="B71" s="196" t="s">
        <v>7</v>
      </c>
      <c r="C71" s="72" t="s">
        <v>54</v>
      </c>
      <c r="D71" s="192">
        <v>1773551394.23</v>
      </c>
      <c r="E71" s="73">
        <f>(D71/$D$74)</f>
        <v>0.36146655423034973</v>
      </c>
      <c r="F71" s="72">
        <v>0.79</v>
      </c>
      <c r="G71" s="192">
        <v>1766223245.72</v>
      </c>
      <c r="H71" s="73">
        <f>(G71/$G$74)</f>
        <v>0.3612124809461626</v>
      </c>
      <c r="I71" s="72">
        <v>0.78</v>
      </c>
      <c r="J71" s="114">
        <f t="shared" si="26"/>
        <v>-4.131906486522517E-3</v>
      </c>
      <c r="K71" s="115">
        <f>((I71-F71)/F71)</f>
        <v>-1.2658227848101276E-2</v>
      </c>
      <c r="L71" s="10"/>
      <c r="M71" s="5"/>
      <c r="N71" s="15"/>
    </row>
    <row r="72" spans="1:14" ht="12" customHeight="1">
      <c r="A72" s="195">
        <v>55</v>
      </c>
      <c r="B72" s="196" t="s">
        <v>9</v>
      </c>
      <c r="C72" s="72" t="s">
        <v>55</v>
      </c>
      <c r="D72" s="255">
        <v>200196598.52000001</v>
      </c>
      <c r="E72" s="73">
        <f>(D72/$D$74)</f>
        <v>4.0801960896700511E-2</v>
      </c>
      <c r="F72" s="256">
        <v>22.5397</v>
      </c>
      <c r="G72" s="192">
        <v>198081010.81999999</v>
      </c>
      <c r="H72" s="73">
        <f>(G72/$G$74)</f>
        <v>4.0509790322371633E-2</v>
      </c>
      <c r="I72" s="72">
        <v>22.365500000000001</v>
      </c>
      <c r="J72" s="114">
        <f t="shared" si="26"/>
        <v>-1.0567550675885568E-2</v>
      </c>
      <c r="K72" s="115">
        <f t="shared" si="22"/>
        <v>-7.7285855623632537E-3</v>
      </c>
      <c r="L72" s="10"/>
      <c r="M72" s="5"/>
      <c r="N72" s="11"/>
    </row>
    <row r="73" spans="1:14" ht="12" customHeight="1">
      <c r="A73" s="195">
        <v>56</v>
      </c>
      <c r="B73" s="196" t="s">
        <v>7</v>
      </c>
      <c r="C73" s="196" t="s">
        <v>107</v>
      </c>
      <c r="D73" s="192">
        <v>160568027.72</v>
      </c>
      <c r="E73" s="73">
        <f>(D73/$D$74)</f>
        <v>3.2725283230210615E-2</v>
      </c>
      <c r="F73" s="72">
        <v>133.69</v>
      </c>
      <c r="G73" s="192">
        <v>156315824.24000001</v>
      </c>
      <c r="H73" s="73">
        <f>(G73/$G$74)</f>
        <v>3.1968340820844252E-2</v>
      </c>
      <c r="I73" s="72">
        <v>134.13</v>
      </c>
      <c r="J73" s="114">
        <f t="shared" si="26"/>
        <v>-2.6482255156144913E-2</v>
      </c>
      <c r="K73" s="115">
        <f>((I73-F73)/F73)</f>
        <v>3.2911960505647223E-3</v>
      </c>
      <c r="L73" s="10"/>
      <c r="M73" s="5"/>
      <c r="N73" s="11"/>
    </row>
    <row r="74" spans="1:14" ht="12" customHeight="1">
      <c r="A74" s="223"/>
      <c r="B74" s="224"/>
      <c r="C74" s="205" t="s">
        <v>72</v>
      </c>
      <c r="D74" s="225">
        <f>SUM(D69:D73)</f>
        <v>4906543561.1500006</v>
      </c>
      <c r="E74" s="97">
        <f>(D74/$D$75)</f>
        <v>2.031937189048446E-2</v>
      </c>
      <c r="F74" s="219"/>
      <c r="G74" s="225">
        <f>SUM(G69:G73)</f>
        <v>4889707136.0699997</v>
      </c>
      <c r="H74" s="97">
        <f>(G74/$G$75)</f>
        <v>2.0890460215138872E-2</v>
      </c>
      <c r="I74" s="219"/>
      <c r="J74" s="114">
        <f t="shared" si="26"/>
        <v>-3.4314227256253562E-3</v>
      </c>
      <c r="K74" s="115"/>
      <c r="L74" s="10"/>
      <c r="M74" s="5"/>
      <c r="N74" s="11"/>
    </row>
    <row r="75" spans="1:14" ht="15" customHeight="1">
      <c r="A75" s="226"/>
      <c r="B75" s="227"/>
      <c r="C75" s="48" t="s">
        <v>57</v>
      </c>
      <c r="D75" s="49">
        <f>SUM(D17,D26,D34,D45,D50,D67,D74)</f>
        <v>241471222023.73437</v>
      </c>
      <c r="E75" s="74"/>
      <c r="F75" s="50"/>
      <c r="G75" s="51">
        <f>SUM(G17,G26,G34,G45,G50,G67,G74)</f>
        <v>234064117578.72778</v>
      </c>
      <c r="H75" s="74"/>
      <c r="I75" s="50"/>
      <c r="J75" s="114">
        <f t="shared" ref="J75:J81" si="27">((G75-D75)/D75)</f>
        <v>-3.0674895264656183E-2</v>
      </c>
      <c r="K75" s="115"/>
      <c r="L75" s="10"/>
      <c r="M75" s="5"/>
    </row>
    <row r="76" spans="1:14" ht="12" customHeight="1">
      <c r="A76" s="228"/>
      <c r="B76" s="136"/>
      <c r="C76" s="229"/>
      <c r="D76" s="230"/>
      <c r="E76" s="211"/>
      <c r="F76" s="231"/>
      <c r="G76" s="230"/>
      <c r="H76" s="211"/>
      <c r="I76" s="231"/>
      <c r="J76" s="114"/>
      <c r="K76" s="115"/>
      <c r="L76" s="10"/>
      <c r="M76" s="5"/>
    </row>
    <row r="77" spans="1:14" ht="27" customHeight="1">
      <c r="A77" s="232"/>
      <c r="B77" s="125"/>
      <c r="C77" s="125" t="s">
        <v>79</v>
      </c>
      <c r="D77" s="276" t="s">
        <v>145</v>
      </c>
      <c r="E77" s="276"/>
      <c r="F77" s="276"/>
      <c r="G77" s="276" t="s">
        <v>149</v>
      </c>
      <c r="H77" s="276"/>
      <c r="I77" s="276"/>
      <c r="J77" s="277" t="s">
        <v>101</v>
      </c>
      <c r="K77" s="278"/>
      <c r="M77" s="5"/>
    </row>
    <row r="78" spans="1:14" ht="27" customHeight="1">
      <c r="A78" s="233"/>
      <c r="B78" s="234"/>
      <c r="C78" s="234"/>
      <c r="D78" s="235" t="s">
        <v>115</v>
      </c>
      <c r="E78" s="236" t="s">
        <v>100</v>
      </c>
      <c r="F78" s="236" t="s">
        <v>116</v>
      </c>
      <c r="G78" s="235" t="s">
        <v>115</v>
      </c>
      <c r="H78" s="236" t="s">
        <v>100</v>
      </c>
      <c r="I78" s="236" t="s">
        <v>116</v>
      </c>
      <c r="J78" s="117" t="s">
        <v>114</v>
      </c>
      <c r="K78" s="118" t="s">
        <v>5</v>
      </c>
      <c r="M78" s="5"/>
    </row>
    <row r="79" spans="1:14" ht="12" customHeight="1">
      <c r="A79" s="195">
        <v>1</v>
      </c>
      <c r="B79" s="72" t="s">
        <v>58</v>
      </c>
      <c r="C79" s="72" t="s">
        <v>59</v>
      </c>
      <c r="D79" s="221">
        <v>1870976000</v>
      </c>
      <c r="E79" s="202">
        <f t="shared" ref="E79:E85" si="28">(D79/$D$86)</f>
        <v>0.45253266746409532</v>
      </c>
      <c r="F79" s="220">
        <v>12.44</v>
      </c>
      <c r="G79" s="221">
        <v>1854432000</v>
      </c>
      <c r="H79" s="202">
        <f t="shared" ref="H79:H85" si="29">(G79/$G$86)</f>
        <v>0.45071492431678484</v>
      </c>
      <c r="I79" s="220">
        <v>12.33</v>
      </c>
      <c r="J79" s="114">
        <f>((G79-D79)/D79)</f>
        <v>-8.8424437299035371E-3</v>
      </c>
      <c r="K79" s="115">
        <f t="shared" ref="K79:K85" si="30">((I79-F79)/F79)</f>
        <v>-8.842443729903492E-3</v>
      </c>
      <c r="M79" s="5"/>
    </row>
    <row r="80" spans="1:14" ht="12" customHeight="1">
      <c r="A80" s="195">
        <v>2</v>
      </c>
      <c r="B80" s="72" t="s">
        <v>58</v>
      </c>
      <c r="C80" s="72" t="s">
        <v>97</v>
      </c>
      <c r="D80" s="221">
        <v>101759656.54000001</v>
      </c>
      <c r="E80" s="202">
        <f t="shared" si="28"/>
        <v>2.4612591938259161E-2</v>
      </c>
      <c r="F80" s="220">
        <v>2.78</v>
      </c>
      <c r="G80" s="221">
        <v>101393614.61</v>
      </c>
      <c r="H80" s="202">
        <f t="shared" si="29"/>
        <v>2.4643457045149888E-2</v>
      </c>
      <c r="I80" s="220">
        <v>2.77</v>
      </c>
      <c r="J80" s="114">
        <f>((G80-D80)/D80)</f>
        <v>-3.5971223021583434E-3</v>
      </c>
      <c r="K80" s="115">
        <f t="shared" si="30"/>
        <v>-3.5971223021581968E-3</v>
      </c>
      <c r="M80" s="5"/>
    </row>
    <row r="81" spans="1:14" ht="12" customHeight="1">
      <c r="A81" s="195">
        <v>3</v>
      </c>
      <c r="B81" s="72" t="s">
        <v>58</v>
      </c>
      <c r="C81" s="72" t="s">
        <v>86</v>
      </c>
      <c r="D81" s="221">
        <v>81838512</v>
      </c>
      <c r="E81" s="202">
        <f t="shared" si="28"/>
        <v>1.9794267877649086E-2</v>
      </c>
      <c r="F81" s="220">
        <v>7</v>
      </c>
      <c r="G81" s="221">
        <v>80669390.400000006</v>
      </c>
      <c r="H81" s="202">
        <f t="shared" si="29"/>
        <v>1.960648769478588E-2</v>
      </c>
      <c r="I81" s="220">
        <v>6.9</v>
      </c>
      <c r="J81" s="114">
        <f t="shared" si="27"/>
        <v>-1.4285714285714212E-2</v>
      </c>
      <c r="K81" s="115">
        <f t="shared" si="30"/>
        <v>-1.4285714285714235E-2</v>
      </c>
      <c r="M81" s="5"/>
    </row>
    <row r="82" spans="1:14" ht="12" customHeight="1">
      <c r="A82" s="195">
        <v>4</v>
      </c>
      <c r="B82" s="72" t="s">
        <v>58</v>
      </c>
      <c r="C82" s="72" t="s">
        <v>87</v>
      </c>
      <c r="D82" s="221">
        <v>79861261.700000003</v>
      </c>
      <c r="E82" s="202">
        <f t="shared" si="28"/>
        <v>1.93160306621513E-2</v>
      </c>
      <c r="F82" s="220">
        <v>17.899999999999999</v>
      </c>
      <c r="G82" s="221">
        <v>80396644.459999993</v>
      </c>
      <c r="H82" s="202">
        <f t="shared" si="29"/>
        <v>1.9540197496113288E-2</v>
      </c>
      <c r="I82" s="220">
        <v>18.02</v>
      </c>
      <c r="J82" s="114">
        <f t="shared" ref="J82:J87" si="31">((G82-D82)/D82)</f>
        <v>6.7039106145250198E-3</v>
      </c>
      <c r="K82" s="115">
        <f t="shared" si="30"/>
        <v>6.7039106145251959E-3</v>
      </c>
      <c r="M82" s="5"/>
    </row>
    <row r="83" spans="1:14" ht="12" customHeight="1">
      <c r="A83" s="195">
        <v>5</v>
      </c>
      <c r="B83" s="72" t="s">
        <v>60</v>
      </c>
      <c r="C83" s="72" t="s">
        <v>61</v>
      </c>
      <c r="D83" s="221">
        <v>541500000</v>
      </c>
      <c r="E83" s="202">
        <f t="shared" si="28"/>
        <v>0.13097251885208983</v>
      </c>
      <c r="F83" s="220">
        <v>3610</v>
      </c>
      <c r="G83" s="221">
        <v>541500000</v>
      </c>
      <c r="H83" s="202">
        <f t="shared" si="29"/>
        <v>0.13161018118622791</v>
      </c>
      <c r="I83" s="220">
        <v>3610</v>
      </c>
      <c r="J83" s="114">
        <f t="shared" si="31"/>
        <v>0</v>
      </c>
      <c r="K83" s="115">
        <f t="shared" si="30"/>
        <v>0</v>
      </c>
      <c r="M83" s="5"/>
    </row>
    <row r="84" spans="1:14" ht="12" customHeight="1">
      <c r="A84" s="195">
        <v>6</v>
      </c>
      <c r="B84" s="72" t="s">
        <v>52</v>
      </c>
      <c r="C84" s="72" t="s">
        <v>80</v>
      </c>
      <c r="D84" s="221">
        <v>544872000</v>
      </c>
      <c r="E84" s="202">
        <f t="shared" si="28"/>
        <v>0.13178810395563414</v>
      </c>
      <c r="F84" s="220">
        <v>8.76</v>
      </c>
      <c r="G84" s="221">
        <v>542384000</v>
      </c>
      <c r="H84" s="202">
        <f t="shared" si="29"/>
        <v>0.13182503511082372</v>
      </c>
      <c r="I84" s="220">
        <v>8.7200000000000006</v>
      </c>
      <c r="J84" s="114">
        <f t="shared" si="31"/>
        <v>-4.5662100456621002E-3</v>
      </c>
      <c r="K84" s="115">
        <f t="shared" si="30"/>
        <v>-4.5662100456620031E-3</v>
      </c>
      <c r="M84" s="5"/>
    </row>
    <row r="85" spans="1:14" ht="12" customHeight="1">
      <c r="A85" s="195">
        <v>7</v>
      </c>
      <c r="B85" s="72" t="s">
        <v>69</v>
      </c>
      <c r="C85" s="72" t="s">
        <v>70</v>
      </c>
      <c r="D85" s="192">
        <v>913647681</v>
      </c>
      <c r="E85" s="202">
        <f t="shared" si="28"/>
        <v>0.22098381925012123</v>
      </c>
      <c r="F85" s="72">
        <v>81</v>
      </c>
      <c r="G85" s="192">
        <v>913647681</v>
      </c>
      <c r="H85" s="202">
        <f t="shared" si="29"/>
        <v>0.22205971715011441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4134455111.2399998</v>
      </c>
      <c r="E86" s="55"/>
      <c r="F86" s="56"/>
      <c r="G86" s="55">
        <f>SUM(G79:G85)</f>
        <v>4114423330.4700003</v>
      </c>
      <c r="H86" s="55"/>
      <c r="I86" s="56"/>
      <c r="J86" s="114">
        <f t="shared" si="31"/>
        <v>-4.8450836279588004E-3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245605677134.97437</v>
      </c>
      <c r="E87" s="70"/>
      <c r="F87" s="61"/>
      <c r="G87" s="60">
        <f>SUM(G75,G86)</f>
        <v>238178540909.19778</v>
      </c>
      <c r="H87" s="70"/>
      <c r="I87" s="75"/>
      <c r="J87" s="114">
        <f t="shared" si="31"/>
        <v>-3.0240083667507998E-2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66"/>
      <c r="E88" s="266"/>
      <c r="F88" s="266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66"/>
      <c r="E89" s="266"/>
      <c r="F89" s="266"/>
      <c r="G89" s="26"/>
      <c r="H89" s="26"/>
      <c r="I89" s="27"/>
      <c r="M89" s="5"/>
    </row>
    <row r="90" spans="1:14" ht="12" customHeight="1">
      <c r="A90" s="21"/>
      <c r="B90" s="68" t="s">
        <v>130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67"/>
      <c r="C91" s="267"/>
      <c r="D91" s="266"/>
      <c r="E91" s="266"/>
      <c r="F91" s="266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42545</v>
      </c>
      <c r="D1" s="77">
        <v>42552</v>
      </c>
      <c r="E1" s="77">
        <v>42559</v>
      </c>
      <c r="F1" s="77">
        <v>42566</v>
      </c>
      <c r="G1" s="77">
        <v>42573</v>
      </c>
      <c r="H1" s="77">
        <v>42580</v>
      </c>
      <c r="I1" s="77">
        <v>42587</v>
      </c>
      <c r="J1" s="77">
        <v>42594</v>
      </c>
    </row>
    <row r="2" spans="2:10">
      <c r="B2" s="81" t="s">
        <v>108</v>
      </c>
      <c r="C2" s="78">
        <v>4909205681.5699997</v>
      </c>
      <c r="D2" s="78">
        <v>4886344004.7099991</v>
      </c>
      <c r="E2" s="78">
        <v>4842058000.9700003</v>
      </c>
      <c r="F2" s="78">
        <v>4845883108.8700008</v>
      </c>
      <c r="G2" s="78">
        <v>4781015713.1399994</v>
      </c>
      <c r="H2" s="78">
        <v>4923038917.1999998</v>
      </c>
      <c r="I2" s="78">
        <v>4906543561.1500006</v>
      </c>
      <c r="J2" s="78">
        <v>4889707136.0699997</v>
      </c>
    </row>
    <row r="3" spans="2:10">
      <c r="B3" s="81" t="s">
        <v>99</v>
      </c>
      <c r="C3" s="98">
        <v>25487546428.292248</v>
      </c>
      <c r="D3" s="98">
        <v>25285664205.997658</v>
      </c>
      <c r="E3" s="98">
        <v>25085264978.824871</v>
      </c>
      <c r="F3" s="98">
        <v>24903966577.664261</v>
      </c>
      <c r="G3" s="98">
        <v>24523413766.742374</v>
      </c>
      <c r="H3" s="98">
        <v>24811007404.114376</v>
      </c>
      <c r="I3" s="98">
        <v>24722266853.243694</v>
      </c>
      <c r="J3" s="98">
        <v>24714036403.948727</v>
      </c>
    </row>
    <row r="4" spans="2:10">
      <c r="B4" s="81" t="s">
        <v>78</v>
      </c>
      <c r="C4" s="78">
        <v>20770465960.080189</v>
      </c>
      <c r="D4" s="78">
        <v>20877999778.915421</v>
      </c>
      <c r="E4" s="78">
        <v>20841161994.56152</v>
      </c>
      <c r="F4" s="78">
        <v>20417037003.144001</v>
      </c>
      <c r="G4" s="78">
        <v>20095230546.750908</v>
      </c>
      <c r="H4" s="78">
        <v>19958149256.249023</v>
      </c>
      <c r="I4" s="78">
        <v>19299127189.645416</v>
      </c>
      <c r="J4" s="78">
        <v>18763103192.783772</v>
      </c>
    </row>
    <row r="5" spans="2:10">
      <c r="B5" s="81" t="s">
        <v>0</v>
      </c>
      <c r="C5" s="78">
        <v>14249936687.589998</v>
      </c>
      <c r="D5" s="78">
        <v>13845987192.469997</v>
      </c>
      <c r="E5" s="78">
        <v>13615628760.410002</v>
      </c>
      <c r="F5" s="78">
        <v>13665832856.710001</v>
      </c>
      <c r="G5" s="78">
        <v>13361791609.819998</v>
      </c>
      <c r="H5" s="78">
        <v>13624733782.429998</v>
      </c>
      <c r="I5" s="78">
        <v>13498719886.790001</v>
      </c>
      <c r="J5" s="78">
        <v>13406615962.83</v>
      </c>
    </row>
    <row r="6" spans="2:10">
      <c r="B6" s="81" t="s">
        <v>74</v>
      </c>
      <c r="C6" s="78">
        <v>45943001169.639999</v>
      </c>
      <c r="D6" s="78">
        <v>45949068984.639999</v>
      </c>
      <c r="E6" s="78">
        <v>46061861151.857651</v>
      </c>
      <c r="F6" s="78">
        <v>46063363829.857651</v>
      </c>
      <c r="G6" s="78">
        <v>46064314222.857651</v>
      </c>
      <c r="H6" s="78">
        <v>46073885489.857651</v>
      </c>
      <c r="I6" s="78">
        <v>45247573661.151199</v>
      </c>
      <c r="J6" s="78">
        <v>45249424883.151199</v>
      </c>
    </row>
    <row r="7" spans="2:10">
      <c r="B7" s="81" t="s">
        <v>75</v>
      </c>
      <c r="C7" s="79">
        <v>149110456641.77109</v>
      </c>
      <c r="D7" s="79">
        <v>144766747494.89111</v>
      </c>
      <c r="E7" s="79">
        <v>143807045725.02112</v>
      </c>
      <c r="F7" s="79">
        <v>142020017768.31412</v>
      </c>
      <c r="G7" s="79">
        <v>137826519467.52408</v>
      </c>
      <c r="H7" s="79">
        <v>132930613532.55411</v>
      </c>
      <c r="I7" s="79">
        <v>125915393194.79411</v>
      </c>
      <c r="J7" s="79">
        <v>119132300306.86407</v>
      </c>
    </row>
    <row r="8" spans="2:10">
      <c r="B8" s="81" t="s">
        <v>98</v>
      </c>
      <c r="C8" s="101">
        <v>7830602870.0900002</v>
      </c>
      <c r="D8" s="101">
        <v>8141577246.3099985</v>
      </c>
      <c r="E8" s="101">
        <v>8108139761.9500008</v>
      </c>
      <c r="F8" s="101">
        <v>7929589382.2799997</v>
      </c>
      <c r="G8" s="101">
        <v>7963707913.7200003</v>
      </c>
      <c r="H8" s="101">
        <v>7853732740.5999994</v>
      </c>
      <c r="I8" s="101">
        <v>7881597676.96</v>
      </c>
      <c r="J8" s="101">
        <v>7908929693.0799999</v>
      </c>
    </row>
    <row r="9" spans="2:10" s="3" customFormat="1" ht="15.75" thickBot="1">
      <c r="B9" s="82" t="s">
        <v>1</v>
      </c>
      <c r="C9" s="83">
        <f t="shared" ref="C9:J9" si="0">SUM(C2:C8)</f>
        <v>268301215439.03351</v>
      </c>
      <c r="D9" s="83">
        <f t="shared" si="0"/>
        <v>263753388907.9342</v>
      </c>
      <c r="E9" s="83">
        <f t="shared" si="0"/>
        <v>262361160373.59518</v>
      </c>
      <c r="F9" s="83">
        <f t="shared" si="0"/>
        <v>259845690526.84003</v>
      </c>
      <c r="G9" s="83">
        <f t="shared" si="0"/>
        <v>254615993240.55502</v>
      </c>
      <c r="H9" s="83">
        <f t="shared" si="0"/>
        <v>250175161123.00516</v>
      </c>
      <c r="I9" s="83">
        <f t="shared" si="0"/>
        <v>241471222023.73441</v>
      </c>
      <c r="J9" s="84">
        <f t="shared" si="0"/>
        <v>234064117578.72775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AB1" activePane="topRight" state="frozen"/>
      <selection pane="topRight" sqref="A1:AO1"/>
    </sheetView>
  </sheetViews>
  <sheetFormatPr defaultRowHeight="15"/>
  <cols>
    <col min="1" max="1" width="31.5703125" customWidth="1"/>
    <col min="2" max="2" width="12.7109375" customWidth="1"/>
    <col min="3" max="3" width="7.28515625" customWidth="1"/>
    <col min="4" max="4" width="13.5703125" customWidth="1"/>
    <col min="5" max="7" width="7.28515625" customWidth="1"/>
    <col min="8" max="8" width="13.140625" customWidth="1"/>
    <col min="9" max="9" width="7.7109375" customWidth="1"/>
    <col min="10" max="11" width="7.28515625" customWidth="1"/>
    <col min="12" max="12" width="13.42578125" customWidth="1"/>
    <col min="13" max="13" width="8.28515625" customWidth="1"/>
    <col min="14" max="15" width="7.28515625" customWidth="1"/>
    <col min="16" max="16" width="14.28515625" customWidth="1"/>
    <col min="17" max="17" width="8.42578125" customWidth="1"/>
    <col min="18" max="19" width="7.28515625" customWidth="1"/>
    <col min="20" max="20" width="14.85546875" customWidth="1"/>
    <col min="21" max="21" width="9.140625" customWidth="1"/>
    <col min="22" max="23" width="7.28515625" customWidth="1"/>
    <col min="24" max="24" width="14.28515625" customWidth="1"/>
    <col min="25" max="25" width="9.85546875" customWidth="1"/>
    <col min="26" max="27" width="7.28515625" customWidth="1"/>
    <col min="28" max="28" width="12.85546875" customWidth="1"/>
    <col min="29" max="29" width="7.85546875" customWidth="1"/>
    <col min="30" max="31" width="7.28515625" customWidth="1"/>
    <col min="32" max="32" width="12.7109375" customWidth="1"/>
    <col min="33" max="33" width="7.8554687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287" t="s">
        <v>113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9"/>
    </row>
    <row r="2" spans="1:42" ht="30.75" customHeight="1" thickBot="1">
      <c r="A2" s="93"/>
      <c r="B2" s="281" t="s">
        <v>125</v>
      </c>
      <c r="C2" s="280"/>
      <c r="D2" s="281" t="s">
        <v>126</v>
      </c>
      <c r="E2" s="280"/>
      <c r="F2" s="279" t="s">
        <v>101</v>
      </c>
      <c r="G2" s="280"/>
      <c r="H2" s="281" t="s">
        <v>128</v>
      </c>
      <c r="I2" s="280"/>
      <c r="J2" s="279" t="s">
        <v>101</v>
      </c>
      <c r="K2" s="280"/>
      <c r="L2" s="281" t="s">
        <v>131</v>
      </c>
      <c r="M2" s="280"/>
      <c r="N2" s="279" t="s">
        <v>101</v>
      </c>
      <c r="O2" s="280"/>
      <c r="P2" s="281" t="s">
        <v>133</v>
      </c>
      <c r="Q2" s="280"/>
      <c r="R2" s="279" t="s">
        <v>101</v>
      </c>
      <c r="S2" s="280"/>
      <c r="T2" s="281" t="s">
        <v>135</v>
      </c>
      <c r="U2" s="280"/>
      <c r="V2" s="279" t="s">
        <v>101</v>
      </c>
      <c r="W2" s="280"/>
      <c r="X2" s="281" t="s">
        <v>137</v>
      </c>
      <c r="Y2" s="280"/>
      <c r="Z2" s="279" t="s">
        <v>101</v>
      </c>
      <c r="AA2" s="280"/>
      <c r="AB2" s="281" t="s">
        <v>144</v>
      </c>
      <c r="AC2" s="280"/>
      <c r="AD2" s="279" t="s">
        <v>101</v>
      </c>
      <c r="AE2" s="280"/>
      <c r="AF2" s="281" t="s">
        <v>148</v>
      </c>
      <c r="AG2" s="280"/>
      <c r="AH2" s="279" t="s">
        <v>101</v>
      </c>
      <c r="AI2" s="280"/>
      <c r="AJ2" s="284" t="s">
        <v>122</v>
      </c>
      <c r="AK2" s="285"/>
      <c r="AL2" s="284" t="s">
        <v>123</v>
      </c>
      <c r="AM2" s="285"/>
      <c r="AN2" s="284" t="s">
        <v>112</v>
      </c>
      <c r="AO2" s="285"/>
    </row>
    <row r="3" spans="1:42" ht="14.25" customHeight="1">
      <c r="A3" s="178" t="s">
        <v>4</v>
      </c>
      <c r="B3" s="145" t="s">
        <v>96</v>
      </c>
      <c r="C3" s="146" t="s">
        <v>5</v>
      </c>
      <c r="D3" s="145" t="s">
        <v>96</v>
      </c>
      <c r="E3" s="146" t="s">
        <v>5</v>
      </c>
      <c r="F3" s="108" t="s">
        <v>96</v>
      </c>
      <c r="G3" s="109" t="s">
        <v>5</v>
      </c>
      <c r="H3" s="145" t="s">
        <v>96</v>
      </c>
      <c r="I3" s="146" t="s">
        <v>5</v>
      </c>
      <c r="J3" s="108" t="s">
        <v>96</v>
      </c>
      <c r="K3" s="109" t="s">
        <v>5</v>
      </c>
      <c r="L3" s="145" t="s">
        <v>96</v>
      </c>
      <c r="M3" s="146" t="s">
        <v>5</v>
      </c>
      <c r="N3" s="108" t="s">
        <v>96</v>
      </c>
      <c r="O3" s="109" t="s">
        <v>5</v>
      </c>
      <c r="P3" s="145" t="s">
        <v>96</v>
      </c>
      <c r="Q3" s="146" t="s">
        <v>5</v>
      </c>
      <c r="R3" s="108" t="s">
        <v>96</v>
      </c>
      <c r="S3" s="109" t="s">
        <v>5</v>
      </c>
      <c r="T3" s="145" t="s">
        <v>96</v>
      </c>
      <c r="U3" s="146" t="s">
        <v>5</v>
      </c>
      <c r="V3" s="108" t="s">
        <v>96</v>
      </c>
      <c r="W3" s="109" t="s">
        <v>5</v>
      </c>
      <c r="X3" s="145" t="s">
        <v>96</v>
      </c>
      <c r="Y3" s="146" t="s">
        <v>5</v>
      </c>
      <c r="Z3" s="108" t="s">
        <v>96</v>
      </c>
      <c r="AA3" s="109" t="s">
        <v>5</v>
      </c>
      <c r="AB3" s="145" t="s">
        <v>96</v>
      </c>
      <c r="AC3" s="146" t="s">
        <v>5</v>
      </c>
      <c r="AD3" s="108" t="s">
        <v>96</v>
      </c>
      <c r="AE3" s="109" t="s">
        <v>5</v>
      </c>
      <c r="AF3" s="145" t="s">
        <v>96</v>
      </c>
      <c r="AG3" s="146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79" t="s">
        <v>0</v>
      </c>
      <c r="B4" s="147" t="s">
        <v>6</v>
      </c>
      <c r="C4" s="147" t="s">
        <v>6</v>
      </c>
      <c r="D4" s="147" t="s">
        <v>6</v>
      </c>
      <c r="E4" s="147" t="s">
        <v>6</v>
      </c>
      <c r="F4" s="94" t="s">
        <v>121</v>
      </c>
      <c r="G4" s="94" t="s">
        <v>121</v>
      </c>
      <c r="H4" s="147" t="s">
        <v>6</v>
      </c>
      <c r="I4" s="147" t="s">
        <v>6</v>
      </c>
      <c r="J4" s="94" t="s">
        <v>121</v>
      </c>
      <c r="K4" s="94" t="s">
        <v>121</v>
      </c>
      <c r="L4" s="147" t="s">
        <v>6</v>
      </c>
      <c r="M4" s="147" t="s">
        <v>6</v>
      </c>
      <c r="N4" s="94" t="s">
        <v>121</v>
      </c>
      <c r="O4" s="94" t="s">
        <v>121</v>
      </c>
      <c r="P4" s="147" t="s">
        <v>6</v>
      </c>
      <c r="Q4" s="147" t="s">
        <v>6</v>
      </c>
      <c r="R4" s="94" t="s">
        <v>121</v>
      </c>
      <c r="S4" s="94" t="s">
        <v>121</v>
      </c>
      <c r="T4" s="147" t="s">
        <v>6</v>
      </c>
      <c r="U4" s="147" t="s">
        <v>6</v>
      </c>
      <c r="V4" s="94" t="s">
        <v>121</v>
      </c>
      <c r="W4" s="94" t="s">
        <v>121</v>
      </c>
      <c r="X4" s="147" t="s">
        <v>6</v>
      </c>
      <c r="Y4" s="147" t="s">
        <v>6</v>
      </c>
      <c r="Z4" s="94" t="s">
        <v>121</v>
      </c>
      <c r="AA4" s="94" t="s">
        <v>121</v>
      </c>
      <c r="AB4" s="147" t="s">
        <v>6</v>
      </c>
      <c r="AC4" s="147" t="s">
        <v>6</v>
      </c>
      <c r="AD4" s="94" t="s">
        <v>121</v>
      </c>
      <c r="AE4" s="94" t="s">
        <v>121</v>
      </c>
      <c r="AF4" s="147" t="s">
        <v>6</v>
      </c>
      <c r="AG4" s="147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80" t="s">
        <v>8</v>
      </c>
      <c r="B5" s="143">
        <v>7949148701.6300001</v>
      </c>
      <c r="C5" s="143">
        <v>7743.82</v>
      </c>
      <c r="D5" s="143">
        <v>8300933985.1899996</v>
      </c>
      <c r="E5" s="143">
        <v>8092.26</v>
      </c>
      <c r="F5" s="92">
        <f t="shared" ref="F5:F16" si="0">((D5-B5)/B5)</f>
        <v>4.4254460038955452E-2</v>
      </c>
      <c r="G5" s="92">
        <f t="shared" ref="G5:G16" si="1">((E5-C5)/C5)</f>
        <v>4.4995880586067412E-2</v>
      </c>
      <c r="H5" s="143">
        <v>8024365979.1199999</v>
      </c>
      <c r="I5" s="143">
        <v>7830.88</v>
      </c>
      <c r="J5" s="92">
        <f t="shared" ref="J5:J8" si="2">((H5-D5)/D5)</f>
        <v>-3.331769732941315E-2</v>
      </c>
      <c r="K5" s="92">
        <f t="shared" ref="K5:K16" si="3">((I5-E5)/E5)</f>
        <v>-3.2300000247149761E-2</v>
      </c>
      <c r="L5" s="143">
        <v>7912829645.1899996</v>
      </c>
      <c r="M5" s="143">
        <v>7718.02</v>
      </c>
      <c r="N5" s="92">
        <f t="shared" ref="N5:N8" si="4">((L5-H5)/H5)</f>
        <v>-1.3899706745707533E-2</v>
      </c>
      <c r="O5" s="92">
        <f t="shared" ref="O5:O16" si="5">((M5-I5)/I5)</f>
        <v>-1.4412173344502746E-2</v>
      </c>
      <c r="P5" s="143">
        <v>7963624805.6199999</v>
      </c>
      <c r="Q5" s="143">
        <v>7769.35</v>
      </c>
      <c r="R5" s="92">
        <f t="shared" ref="R5:R8" si="6">((P5-L5)/L5)</f>
        <v>6.4193420947558678E-3</v>
      </c>
      <c r="S5" s="92">
        <f t="shared" ref="S5:S16" si="7">((Q5-M5)/M5)</f>
        <v>6.6506694722221404E-3</v>
      </c>
      <c r="T5" s="143">
        <v>7785438971.3999996</v>
      </c>
      <c r="U5" s="143">
        <v>7574.55</v>
      </c>
      <c r="V5" s="92">
        <f>((T5-P5)/P5)</f>
        <v>-2.2374965994662752E-2</v>
      </c>
      <c r="W5" s="92">
        <f t="shared" ref="W5:W16" si="8">((U5-Q5)/Q5)</f>
        <v>-2.5072882544871857E-2</v>
      </c>
      <c r="X5" s="143">
        <v>7877662528.1199999</v>
      </c>
      <c r="Y5" s="143">
        <v>7704.04</v>
      </c>
      <c r="Z5" s="92">
        <f>((X5-T5)/T5)</f>
        <v>1.1845646348110332E-2</v>
      </c>
      <c r="AA5" s="92">
        <f t="shared" ref="AA5:AA16" si="9">((Y5-U5)/U5)</f>
        <v>1.7095405007558174E-2</v>
      </c>
      <c r="AB5" s="131">
        <v>7791204292.0799999</v>
      </c>
      <c r="AC5" s="131">
        <v>7629.93</v>
      </c>
      <c r="AD5" s="92">
        <f>((AB5-X5)/X5)</f>
        <v>-1.0975112951510652E-2</v>
      </c>
      <c r="AE5" s="92">
        <f t="shared" ref="AE5:AE16" si="10">((AC5-Y5)/Y5)</f>
        <v>-9.6196281431560164E-3</v>
      </c>
      <c r="AF5" s="131">
        <v>7769890892.71</v>
      </c>
      <c r="AG5" s="131">
        <v>7617.44</v>
      </c>
      <c r="AH5" s="92">
        <f>((AF5-AB5)/AB5)</f>
        <v>-2.735571879647106E-3</v>
      </c>
      <c r="AI5" s="92">
        <f t="shared" ref="AI5:AI16" si="11">((AG5-AC5)/AC5)</f>
        <v>-1.6369743890180762E-3</v>
      </c>
      <c r="AJ5" s="103">
        <f>AVERAGE(F5,J5,N5,R5,V5,Z5,AD5,AH5)</f>
        <v>-2.5979508023899426E-3</v>
      </c>
      <c r="AK5" s="103">
        <f>AVERAGE(G5,K5,O5,S5,W5,AA5,AE5,AI5)</f>
        <v>-1.7874629503563412E-3</v>
      </c>
      <c r="AL5" s="124">
        <f>((AF5-D5)/D5)</f>
        <v>-6.3973896603376559E-2</v>
      </c>
      <c r="AM5" s="124">
        <f>((AG5-E5)/E5)</f>
        <v>-5.8675821093242257E-2</v>
      </c>
      <c r="AN5" s="106">
        <f>STDEV(F5,J5,N5,R5,V5,Z5,AD5,AH5)</f>
        <v>2.3957808451886237E-2</v>
      </c>
      <c r="AO5" s="107">
        <f>STDEV(G5,K5,O5,S5,W5,AA5,AE5,AI5)</f>
        <v>2.481480112028582E-2</v>
      </c>
      <c r="AP5" s="120"/>
    </row>
    <row r="6" spans="1:42">
      <c r="A6" s="180" t="s">
        <v>77</v>
      </c>
      <c r="B6" s="148">
        <v>486337480.76999998</v>
      </c>
      <c r="C6" s="149">
        <v>0.95</v>
      </c>
      <c r="D6" s="148">
        <v>504097507.94</v>
      </c>
      <c r="E6" s="149">
        <v>0.98</v>
      </c>
      <c r="F6" s="92">
        <f t="shared" si="0"/>
        <v>3.6517907568796117E-2</v>
      </c>
      <c r="G6" s="92">
        <f t="shared" si="1"/>
        <v>3.1578947368421081E-2</v>
      </c>
      <c r="H6" s="148">
        <v>497187307.54000002</v>
      </c>
      <c r="I6" s="149">
        <v>0.97</v>
      </c>
      <c r="J6" s="92">
        <f t="shared" si="2"/>
        <v>-1.370806300598189E-2</v>
      </c>
      <c r="K6" s="92">
        <f t="shared" si="3"/>
        <v>-1.0204081632653071E-2</v>
      </c>
      <c r="L6" s="148">
        <v>487505044.83999997</v>
      </c>
      <c r="M6" s="149">
        <v>0.95</v>
      </c>
      <c r="N6" s="92">
        <f t="shared" si="4"/>
        <v>-1.94740745653912E-2</v>
      </c>
      <c r="O6" s="92">
        <f t="shared" si="5"/>
        <v>-2.0618556701030948E-2</v>
      </c>
      <c r="P6" s="148">
        <v>485105267.38999999</v>
      </c>
      <c r="Q6" s="149">
        <v>0.94</v>
      </c>
      <c r="R6" s="92">
        <f t="shared" si="6"/>
        <v>-4.9225694695889752E-3</v>
      </c>
      <c r="S6" s="92">
        <f t="shared" si="7"/>
        <v>-1.0526315789473694E-2</v>
      </c>
      <c r="T6" s="148">
        <v>471999162.04000002</v>
      </c>
      <c r="U6" s="149">
        <v>0.92</v>
      </c>
      <c r="V6" s="92">
        <f>((T6-P6)/P6)</f>
        <v>-2.7017033685316227E-2</v>
      </c>
      <c r="W6" s="92">
        <f t="shared" si="8"/>
        <v>-2.1276595744680753E-2</v>
      </c>
      <c r="X6" s="148">
        <v>486981928.81999999</v>
      </c>
      <c r="Y6" s="149">
        <v>0.95</v>
      </c>
      <c r="Z6" s="92">
        <f>((X6-T6)/T6)</f>
        <v>3.1743206312578667E-2</v>
      </c>
      <c r="AA6" s="92">
        <f t="shared" si="9"/>
        <v>3.2608695652173822E-2</v>
      </c>
      <c r="AB6" s="290">
        <v>480357511.19</v>
      </c>
      <c r="AC6" s="130">
        <v>0.94</v>
      </c>
      <c r="AD6" s="92">
        <f>((AB6-X6)/X6)</f>
        <v>-1.3603005035631489E-2</v>
      </c>
      <c r="AE6" s="92">
        <f t="shared" si="10"/>
        <v>-1.0526315789473694E-2</v>
      </c>
      <c r="AF6" s="290">
        <v>481638916.30000001</v>
      </c>
      <c r="AG6" s="130">
        <v>0.94</v>
      </c>
      <c r="AH6" s="92">
        <f>((AF6-AB6)/AB6)</f>
        <v>2.6676071054360364E-3</v>
      </c>
      <c r="AI6" s="92">
        <f t="shared" si="11"/>
        <v>0</v>
      </c>
      <c r="AJ6" s="103">
        <f t="shared" ref="AJ6:AJ69" si="12">AVERAGE(F6,J6,N6,R6,V6,Z6,AD6,AH6)</f>
        <v>-9.7450309688737002E-4</v>
      </c>
      <c r="AK6" s="103">
        <f t="shared" ref="AK6:AK69" si="13">AVERAGE(G6,K6,O6,S6,W6,AA6,AE6,AI6)</f>
        <v>-1.1205278295896577E-3</v>
      </c>
      <c r="AL6" s="124">
        <f t="shared" ref="AL6:AL69" si="14">((AF6-D6)/D6)</f>
        <v>-4.4552078290918888E-2</v>
      </c>
      <c r="AM6" s="124">
        <f t="shared" ref="AM6:AM69" si="15">((AG6-E6)/E6)</f>
        <v>-4.0816326530612283E-2</v>
      </c>
      <c r="AN6" s="106">
        <f t="shared" ref="AN6:AN69" si="16">STDEV(F6,J6,N6,R6,V6,Z6,AD6,AH6)</f>
        <v>2.3443097413824762E-2</v>
      </c>
      <c r="AO6" s="107">
        <f t="shared" ref="AO6:AO69" si="17">STDEV(G6,K6,O6,S6,W6,AA6,AE6,AI6)</f>
        <v>2.1560746823733764E-2</v>
      </c>
      <c r="AP6" s="119"/>
    </row>
    <row r="7" spans="1:42">
      <c r="A7" s="180" t="s">
        <v>14</v>
      </c>
      <c r="B7" s="150">
        <v>211101942.93000001</v>
      </c>
      <c r="C7" s="149">
        <v>108.15</v>
      </c>
      <c r="D7" s="177">
        <v>210166197.31</v>
      </c>
      <c r="E7" s="149">
        <v>107.69</v>
      </c>
      <c r="F7" s="92">
        <f t="shared" si="0"/>
        <v>-4.4326717557037921E-3</v>
      </c>
      <c r="G7" s="92">
        <f t="shared" si="1"/>
        <v>-4.2533518261674338E-3</v>
      </c>
      <c r="H7" s="150">
        <v>207410236.43000001</v>
      </c>
      <c r="I7" s="149">
        <v>106.79</v>
      </c>
      <c r="J7" s="92">
        <f t="shared" si="2"/>
        <v>-1.3113245209146975E-2</v>
      </c>
      <c r="K7" s="92">
        <f t="shared" si="3"/>
        <v>-8.3573219426129764E-3</v>
      </c>
      <c r="L7" s="150">
        <v>206115833.47999999</v>
      </c>
      <c r="M7" s="149">
        <v>106.15</v>
      </c>
      <c r="N7" s="92">
        <f t="shared" si="4"/>
        <v>-6.2407862421817971E-3</v>
      </c>
      <c r="O7" s="92">
        <f t="shared" si="5"/>
        <v>-5.9930705122202502E-3</v>
      </c>
      <c r="P7" s="150">
        <v>205774969.66</v>
      </c>
      <c r="Q7" s="149">
        <v>106.07</v>
      </c>
      <c r="R7" s="92">
        <f t="shared" si="6"/>
        <v>-1.6537488374616686E-3</v>
      </c>
      <c r="S7" s="92">
        <f t="shared" si="7"/>
        <v>-7.536504945832548E-4</v>
      </c>
      <c r="T7" s="150">
        <v>205865319.06999999</v>
      </c>
      <c r="U7" s="149">
        <v>106.01</v>
      </c>
      <c r="V7" s="92">
        <f>((T7-P7)/P7)</f>
        <v>4.3906899925331001E-4</v>
      </c>
      <c r="W7" s="92">
        <f t="shared" si="8"/>
        <v>-5.6566418402930201E-4</v>
      </c>
      <c r="X7" s="150">
        <v>204065067.03999999</v>
      </c>
      <c r="Y7" s="149">
        <v>105.02</v>
      </c>
      <c r="Z7" s="92">
        <f>((X7-T7)/T7)</f>
        <v>-8.7448047982665068E-3</v>
      </c>
      <c r="AA7" s="92">
        <f t="shared" si="9"/>
        <v>-9.338741628148373E-3</v>
      </c>
      <c r="AB7" s="290">
        <v>207360081.43000001</v>
      </c>
      <c r="AC7" s="130">
        <v>106.5</v>
      </c>
      <c r="AD7" s="92">
        <f>((AB7-X7)/X7)</f>
        <v>1.6146881177630173E-2</v>
      </c>
      <c r="AE7" s="92">
        <f t="shared" si="10"/>
        <v>1.4092553799276366E-2</v>
      </c>
      <c r="AF7" s="290">
        <v>206773805.16999999</v>
      </c>
      <c r="AG7" s="130">
        <v>106.32</v>
      </c>
      <c r="AH7" s="92">
        <f>((AF7-AB7)/AB7)</f>
        <v>-2.8273342485059432E-3</v>
      </c>
      <c r="AI7" s="92">
        <f t="shared" si="11"/>
        <v>-1.6901408450704866E-3</v>
      </c>
      <c r="AJ7" s="103">
        <f t="shared" si="12"/>
        <v>-2.5533301142978996E-3</v>
      </c>
      <c r="AK7" s="103">
        <f t="shared" si="13"/>
        <v>-2.1074234541944635E-3</v>
      </c>
      <c r="AL7" s="124">
        <f t="shared" si="14"/>
        <v>-1.6141473669032316E-2</v>
      </c>
      <c r="AM7" s="124">
        <f t="shared" si="15"/>
        <v>-1.2721701179311028E-2</v>
      </c>
      <c r="AN7" s="106">
        <f t="shared" si="16"/>
        <v>8.672716684519249E-3</v>
      </c>
      <c r="AO7" s="107">
        <f t="shared" si="17"/>
        <v>7.3472984923307451E-3</v>
      </c>
      <c r="AP7" s="119"/>
    </row>
    <row r="8" spans="1:42">
      <c r="A8" s="180" t="s">
        <v>16</v>
      </c>
      <c r="B8" s="151">
        <v>170344685</v>
      </c>
      <c r="C8" s="152">
        <v>9.61</v>
      </c>
      <c r="D8" s="151">
        <v>175525844</v>
      </c>
      <c r="E8" s="152">
        <v>9.91</v>
      </c>
      <c r="F8" s="92">
        <f t="shared" si="0"/>
        <v>3.0415736188070676E-2</v>
      </c>
      <c r="G8" s="92">
        <f t="shared" si="1"/>
        <v>3.1217481789802364E-2</v>
      </c>
      <c r="H8" s="151">
        <v>171001813</v>
      </c>
      <c r="I8" s="152">
        <v>9.65</v>
      </c>
      <c r="J8" s="92">
        <f t="shared" si="2"/>
        <v>-2.5774158932402001E-2</v>
      </c>
      <c r="K8" s="92">
        <f t="shared" si="3"/>
        <v>-2.6236125126135195E-2</v>
      </c>
      <c r="L8" s="151">
        <v>168154989</v>
      </c>
      <c r="M8" s="152">
        <v>9.49</v>
      </c>
      <c r="N8" s="92">
        <f t="shared" si="4"/>
        <v>-1.6647917060388127E-2</v>
      </c>
      <c r="O8" s="92">
        <f t="shared" si="5"/>
        <v>-1.6580310880829029E-2</v>
      </c>
      <c r="P8" s="151">
        <v>168513089</v>
      </c>
      <c r="Q8" s="152">
        <v>9.51</v>
      </c>
      <c r="R8" s="92">
        <f t="shared" si="6"/>
        <v>2.1295829646779019E-3</v>
      </c>
      <c r="S8" s="92">
        <f t="shared" si="7"/>
        <v>2.1074815595363092E-3</v>
      </c>
      <c r="T8" s="151">
        <v>162478842</v>
      </c>
      <c r="U8" s="152">
        <v>9.17</v>
      </c>
      <c r="V8" s="92">
        <f>((T8-P8)/P8)</f>
        <v>-3.5808773287634647E-2</v>
      </c>
      <c r="W8" s="92">
        <f t="shared" si="8"/>
        <v>-3.575184016824394E-2</v>
      </c>
      <c r="X8" s="151">
        <v>166618649</v>
      </c>
      <c r="Y8" s="152">
        <v>9.4</v>
      </c>
      <c r="Z8" s="92">
        <f>((X8-T8)/T8)</f>
        <v>2.5479052835691678E-2</v>
      </c>
      <c r="AA8" s="92">
        <f t="shared" si="9"/>
        <v>2.5081788440567115E-2</v>
      </c>
      <c r="AB8" s="291">
        <v>164646531</v>
      </c>
      <c r="AC8" s="292">
        <v>9.2899999999999991</v>
      </c>
      <c r="AD8" s="92">
        <f>((AB8-X8)/X8)</f>
        <v>-1.1836118056628823E-2</v>
      </c>
      <c r="AE8" s="92">
        <f t="shared" si="10"/>
        <v>-1.1702127659574596E-2</v>
      </c>
      <c r="AF8" s="291">
        <v>164921528</v>
      </c>
      <c r="AG8" s="292">
        <v>9.31</v>
      </c>
      <c r="AH8" s="92">
        <f>((AF8-AB8)/AB8)</f>
        <v>1.6702265048025822E-3</v>
      </c>
      <c r="AI8" s="92">
        <f t="shared" si="11"/>
        <v>2.1528525296018678E-3</v>
      </c>
      <c r="AJ8" s="103">
        <f t="shared" si="12"/>
        <v>-3.7965461054763447E-3</v>
      </c>
      <c r="AK8" s="103">
        <f t="shared" si="13"/>
        <v>-3.7138499394093879E-3</v>
      </c>
      <c r="AL8" s="124">
        <f t="shared" si="14"/>
        <v>-6.0414556388630726E-2</v>
      </c>
      <c r="AM8" s="124">
        <f t="shared" si="15"/>
        <v>-6.0544904137235081E-2</v>
      </c>
      <c r="AN8" s="106">
        <f t="shared" si="16"/>
        <v>2.3391500803670928E-2</v>
      </c>
      <c r="AO8" s="107">
        <f t="shared" si="17"/>
        <v>2.3545508883097612E-2</v>
      </c>
      <c r="AP8" s="119"/>
    </row>
    <row r="9" spans="1:42">
      <c r="A9" s="180" t="s">
        <v>17</v>
      </c>
      <c r="B9" s="189">
        <v>1129847904.9100001</v>
      </c>
      <c r="C9" s="190">
        <v>0.68969999999999998</v>
      </c>
      <c r="D9" s="150">
        <v>1177214797.21</v>
      </c>
      <c r="E9" s="149">
        <v>0.70979999999999999</v>
      </c>
      <c r="F9" s="92">
        <f t="shared" si="0"/>
        <v>4.1923246566335885E-2</v>
      </c>
      <c r="G9" s="92">
        <f t="shared" si="1"/>
        <v>2.9143105698129633E-2</v>
      </c>
      <c r="H9" s="150">
        <v>1151613384.3699999</v>
      </c>
      <c r="I9" s="175">
        <v>0.69479999999999997</v>
      </c>
      <c r="J9" s="92">
        <f>((H9-D9)/D9)</f>
        <v>-2.1747443967469252E-2</v>
      </c>
      <c r="K9" s="92">
        <f t="shared" si="3"/>
        <v>-2.1132713440405768E-2</v>
      </c>
      <c r="L9" s="150">
        <v>1129123888.6800001</v>
      </c>
      <c r="M9" s="149">
        <v>0.68120000000000003</v>
      </c>
      <c r="N9" s="92">
        <f>((L9-H9)/H9)</f>
        <v>-1.9528685577324106E-2</v>
      </c>
      <c r="O9" s="92">
        <f t="shared" si="5"/>
        <v>-1.9573978123200844E-2</v>
      </c>
      <c r="P9" s="150">
        <v>1144659793.75</v>
      </c>
      <c r="Q9" s="149">
        <v>0.69159999999999999</v>
      </c>
      <c r="R9" s="92">
        <f>((P9-L9)/L9)</f>
        <v>1.375925638076983E-2</v>
      </c>
      <c r="S9" s="92">
        <f t="shared" si="7"/>
        <v>1.5267175572519031E-2</v>
      </c>
      <c r="T9" s="150">
        <v>1129759387.73</v>
      </c>
      <c r="U9" s="149">
        <v>0.68720000000000003</v>
      </c>
      <c r="V9" s="92">
        <f>((T9-P9)/P9)</f>
        <v>-1.3017322790018701E-2</v>
      </c>
      <c r="W9" s="92">
        <f t="shared" si="8"/>
        <v>-6.3620589936378823E-3</v>
      </c>
      <c r="X9" s="150">
        <v>1147996444.8800001</v>
      </c>
      <c r="Y9" s="149">
        <v>0.69840000000000002</v>
      </c>
      <c r="Z9" s="92">
        <f>((X9-T9)/T9)</f>
        <v>1.6142425854626798E-2</v>
      </c>
      <c r="AA9" s="92">
        <f t="shared" si="9"/>
        <v>1.6298020954598352E-2</v>
      </c>
      <c r="AB9" s="150">
        <v>1152565324.21</v>
      </c>
      <c r="AC9" s="149">
        <v>0.70120000000000005</v>
      </c>
      <c r="AD9" s="92">
        <f>((AB9-X9)/X9)</f>
        <v>3.9798723684005034E-3</v>
      </c>
      <c r="AE9" s="92">
        <f t="shared" si="10"/>
        <v>4.0091638029782712E-3</v>
      </c>
      <c r="AF9" s="291">
        <v>1148871159.71</v>
      </c>
      <c r="AG9" s="292">
        <v>0.69889999999999997</v>
      </c>
      <c r="AH9" s="92">
        <f>((AF9-AB9)/AB9)</f>
        <v>-3.2051671366497875E-3</v>
      </c>
      <c r="AI9" s="92">
        <f t="shared" si="11"/>
        <v>-3.2800912721050765E-3</v>
      </c>
      <c r="AJ9" s="103">
        <f t="shared" si="12"/>
        <v>2.2882727123338963E-3</v>
      </c>
      <c r="AK9" s="103">
        <f t="shared" si="13"/>
        <v>1.7960780248594643E-3</v>
      </c>
      <c r="AL9" s="124">
        <f t="shared" si="14"/>
        <v>-2.4076861391119482E-2</v>
      </c>
      <c r="AM9" s="124">
        <f t="shared" si="15"/>
        <v>-1.5356438433361539E-2</v>
      </c>
      <c r="AN9" s="106">
        <f t="shared" si="16"/>
        <v>2.1432445923332273E-2</v>
      </c>
      <c r="AO9" s="107">
        <f t="shared" si="17"/>
        <v>1.780556077374534E-2</v>
      </c>
      <c r="AP9" s="119"/>
    </row>
    <row r="10" spans="1:42">
      <c r="A10" s="180" t="s">
        <v>18</v>
      </c>
      <c r="B10" s="150">
        <v>2882328078.6799998</v>
      </c>
      <c r="C10" s="149">
        <v>13.1815</v>
      </c>
      <c r="D10" s="150">
        <v>3048396498.04</v>
      </c>
      <c r="E10" s="149">
        <v>13.950200000000001</v>
      </c>
      <c r="F10" s="92">
        <f t="shared" si="0"/>
        <v>5.7616071046309676E-2</v>
      </c>
      <c r="G10" s="92">
        <f t="shared" si="1"/>
        <v>5.8316580055380714E-2</v>
      </c>
      <c r="H10" s="150">
        <v>2983269774.3699999</v>
      </c>
      <c r="I10" s="149">
        <v>13.653</v>
      </c>
      <c r="J10" s="92">
        <f t="shared" ref="J10:J17" si="18">((H10-D10)/D10)</f>
        <v>-2.1364256162829873E-2</v>
      </c>
      <c r="K10" s="92">
        <f t="shared" si="3"/>
        <v>-2.1304354059440016E-2</v>
      </c>
      <c r="L10" s="150">
        <v>2911731355.0900002</v>
      </c>
      <c r="M10" s="149">
        <v>13.324999999999999</v>
      </c>
      <c r="N10" s="92">
        <f t="shared" ref="N10:N17" si="19">((L10-H10)/H10)</f>
        <v>-2.3979869301329629E-2</v>
      </c>
      <c r="O10" s="92">
        <f t="shared" si="5"/>
        <v>-2.4024024024024111E-2</v>
      </c>
      <c r="P10" s="150">
        <v>2894121382.8699999</v>
      </c>
      <c r="Q10" s="149">
        <v>13.263500000000001</v>
      </c>
      <c r="R10" s="92">
        <f t="shared" ref="R10:R17" si="20">((P10-L10)/L10)</f>
        <v>-6.0479385191962364E-3</v>
      </c>
      <c r="S10" s="92">
        <f t="shared" si="7"/>
        <v>-4.6153846153845239E-3</v>
      </c>
      <c r="T10" s="150">
        <v>2814006498.9099998</v>
      </c>
      <c r="U10" s="149">
        <v>12.9252</v>
      </c>
      <c r="V10" s="92">
        <f t="shared" ref="V10:V17" si="21">((T10-P10)/P10)</f>
        <v>-2.7681936367351976E-2</v>
      </c>
      <c r="W10" s="92">
        <f t="shared" si="8"/>
        <v>-2.5506088136615541E-2</v>
      </c>
      <c r="X10" s="150">
        <v>2845469436.1399999</v>
      </c>
      <c r="Y10" s="149">
        <v>13.0688</v>
      </c>
      <c r="Z10" s="92">
        <f t="shared" ref="Z10:Z17" si="22">((X10-T10)/T10)</f>
        <v>1.1180833179378629E-2</v>
      </c>
      <c r="AA10" s="92">
        <f t="shared" si="9"/>
        <v>1.1110079534552602E-2</v>
      </c>
      <c r="AB10" s="150">
        <v>2818280149.4200001</v>
      </c>
      <c r="AC10" s="149">
        <v>12.935499999999999</v>
      </c>
      <c r="AD10" s="92">
        <f t="shared" ref="AD10:AD17" si="23">((AB10-X10)/X10)</f>
        <v>-9.5552903765795533E-3</v>
      </c>
      <c r="AE10" s="92">
        <f t="shared" si="10"/>
        <v>-1.0199865328109712E-2</v>
      </c>
      <c r="AF10" s="150">
        <v>2773781863.3499999</v>
      </c>
      <c r="AG10" s="149">
        <v>12.7407</v>
      </c>
      <c r="AH10" s="92">
        <f t="shared" ref="AH10:AH17" si="24">((AF10-AB10)/AB10)</f>
        <v>-1.5789163500710846E-2</v>
      </c>
      <c r="AI10" s="92">
        <f t="shared" si="11"/>
        <v>-1.5059332843724555E-2</v>
      </c>
      <c r="AJ10" s="103">
        <f t="shared" si="12"/>
        <v>-4.4526937502887259E-3</v>
      </c>
      <c r="AK10" s="103">
        <f t="shared" si="13"/>
        <v>-3.9102986771706429E-3</v>
      </c>
      <c r="AL10" s="124">
        <f t="shared" si="14"/>
        <v>-9.0084946255044762E-2</v>
      </c>
      <c r="AM10" s="124">
        <f t="shared" si="15"/>
        <v>-8.670126593167124E-2</v>
      </c>
      <c r="AN10" s="106">
        <f t="shared" si="16"/>
        <v>2.7930896392547387E-2</v>
      </c>
      <c r="AO10" s="107">
        <f t="shared" si="17"/>
        <v>2.7866124310068928E-2</v>
      </c>
      <c r="AP10" s="119"/>
    </row>
    <row r="11" spans="1:42">
      <c r="A11" s="180" t="s">
        <v>49</v>
      </c>
      <c r="B11" s="151">
        <v>122151329</v>
      </c>
      <c r="C11" s="153">
        <v>2.08</v>
      </c>
      <c r="D11" s="151">
        <v>126256394</v>
      </c>
      <c r="E11" s="153">
        <v>2.15</v>
      </c>
      <c r="F11" s="92">
        <f t="shared" si="0"/>
        <v>3.3606388351288423E-2</v>
      </c>
      <c r="G11" s="92">
        <f t="shared" si="1"/>
        <v>3.3653846153846076E-2</v>
      </c>
      <c r="H11" s="151">
        <v>121629427</v>
      </c>
      <c r="I11" s="153">
        <v>2.08</v>
      </c>
      <c r="J11" s="92">
        <f t="shared" si="18"/>
        <v>-3.6647387537458102E-2</v>
      </c>
      <c r="K11" s="92">
        <f t="shared" si="3"/>
        <v>-3.2558139534883651E-2</v>
      </c>
      <c r="L11" s="151">
        <v>121276169</v>
      </c>
      <c r="M11" s="153">
        <v>2.0699999999999998</v>
      </c>
      <c r="N11" s="92">
        <f t="shared" si="19"/>
        <v>-2.9043793818086475E-3</v>
      </c>
      <c r="O11" s="92">
        <f t="shared" si="5"/>
        <v>-4.807692307692419E-3</v>
      </c>
      <c r="P11" s="151">
        <v>121090974</v>
      </c>
      <c r="Q11" s="153">
        <v>2.0699999999999998</v>
      </c>
      <c r="R11" s="92">
        <f t="shared" si="20"/>
        <v>-1.5270518645753067E-3</v>
      </c>
      <c r="S11" s="92">
        <f t="shared" si="7"/>
        <v>0</v>
      </c>
      <c r="T11" s="151">
        <v>118669261</v>
      </c>
      <c r="U11" s="153">
        <v>2.0299999999999998</v>
      </c>
      <c r="V11" s="92">
        <f t="shared" si="21"/>
        <v>-1.9999120661132019E-2</v>
      </c>
      <c r="W11" s="92">
        <f t="shared" si="8"/>
        <v>-1.9323671497584561E-2</v>
      </c>
      <c r="X11" s="151">
        <v>123119745</v>
      </c>
      <c r="Y11" s="153">
        <v>2.1</v>
      </c>
      <c r="Z11" s="92">
        <f t="shared" si="22"/>
        <v>3.7503258741958458E-2</v>
      </c>
      <c r="AA11" s="92">
        <f t="shared" si="9"/>
        <v>3.44827586206898E-2</v>
      </c>
      <c r="AB11" s="291">
        <v>119173936</v>
      </c>
      <c r="AC11" s="293">
        <v>2.0299999999999998</v>
      </c>
      <c r="AD11" s="92">
        <f t="shared" si="23"/>
        <v>-3.2048547533947543E-2</v>
      </c>
      <c r="AE11" s="92">
        <f t="shared" si="10"/>
        <v>-3.3333333333333465E-2</v>
      </c>
      <c r="AF11" s="291">
        <v>122650589</v>
      </c>
      <c r="AG11" s="293">
        <v>2.09</v>
      </c>
      <c r="AH11" s="92">
        <f t="shared" si="24"/>
        <v>2.9172930899924291E-2</v>
      </c>
      <c r="AI11" s="92">
        <f t="shared" si="11"/>
        <v>2.9556650246305449E-2</v>
      </c>
      <c r="AJ11" s="103">
        <f t="shared" si="12"/>
        <v>8.945113767811941E-4</v>
      </c>
      <c r="AK11" s="103">
        <f t="shared" si="13"/>
        <v>9.5880229341840364E-4</v>
      </c>
      <c r="AL11" s="124">
        <f t="shared" si="14"/>
        <v>-2.8559385277548796E-2</v>
      </c>
      <c r="AM11" s="124">
        <f t="shared" si="15"/>
        <v>-2.7906976744186074E-2</v>
      </c>
      <c r="AN11" s="106">
        <f t="shared" si="16"/>
        <v>2.9668200853813543E-2</v>
      </c>
      <c r="AO11" s="107">
        <f t="shared" si="17"/>
        <v>2.8674391035195475E-2</v>
      </c>
      <c r="AP11" s="119"/>
    </row>
    <row r="12" spans="1:42">
      <c r="A12" s="181" t="s">
        <v>25</v>
      </c>
      <c r="B12" s="154">
        <v>0</v>
      </c>
      <c r="C12" s="155">
        <v>0</v>
      </c>
      <c r="D12" s="154">
        <v>0</v>
      </c>
      <c r="E12" s="155">
        <v>0</v>
      </c>
      <c r="F12" s="92" t="e">
        <f t="shared" si="0"/>
        <v>#DIV/0!</v>
      </c>
      <c r="G12" s="92" t="e">
        <f t="shared" si="1"/>
        <v>#DIV/0!</v>
      </c>
      <c r="H12" s="154">
        <v>0</v>
      </c>
      <c r="I12" s="155">
        <v>0</v>
      </c>
      <c r="J12" s="92" t="e">
        <f t="shared" si="18"/>
        <v>#DIV/0!</v>
      </c>
      <c r="K12" s="92" t="e">
        <f t="shared" si="3"/>
        <v>#DIV/0!</v>
      </c>
      <c r="L12" s="154">
        <v>0</v>
      </c>
      <c r="M12" s="155">
        <v>0</v>
      </c>
      <c r="N12" s="92" t="e">
        <f t="shared" si="19"/>
        <v>#DIV/0!</v>
      </c>
      <c r="O12" s="92" t="e">
        <f t="shared" si="5"/>
        <v>#DIV/0!</v>
      </c>
      <c r="P12" s="154">
        <v>0</v>
      </c>
      <c r="Q12" s="155">
        <v>0</v>
      </c>
      <c r="R12" s="92" t="e">
        <f t="shared" si="20"/>
        <v>#DIV/0!</v>
      </c>
      <c r="S12" s="92" t="e">
        <f t="shared" si="7"/>
        <v>#DIV/0!</v>
      </c>
      <c r="T12" s="154">
        <v>0</v>
      </c>
      <c r="U12" s="155">
        <v>0</v>
      </c>
      <c r="V12" s="92" t="e">
        <f t="shared" si="21"/>
        <v>#DIV/0!</v>
      </c>
      <c r="W12" s="92" t="e">
        <f t="shared" si="8"/>
        <v>#DIV/0!</v>
      </c>
      <c r="X12" s="154">
        <v>0</v>
      </c>
      <c r="Y12" s="155">
        <v>0</v>
      </c>
      <c r="Z12" s="92" t="e">
        <f t="shared" si="22"/>
        <v>#DIV/0!</v>
      </c>
      <c r="AA12" s="92" t="e">
        <f t="shared" si="9"/>
        <v>#DIV/0!</v>
      </c>
      <c r="AB12" s="154">
        <v>0</v>
      </c>
      <c r="AC12" s="155">
        <v>0</v>
      </c>
      <c r="AD12" s="92" t="e">
        <f t="shared" si="23"/>
        <v>#DIV/0!</v>
      </c>
      <c r="AE12" s="92" t="e">
        <f t="shared" si="10"/>
        <v>#DIV/0!</v>
      </c>
      <c r="AF12" s="154">
        <v>0</v>
      </c>
      <c r="AG12" s="155">
        <v>0</v>
      </c>
      <c r="AH12" s="92" t="e">
        <f t="shared" si="24"/>
        <v>#DIV/0!</v>
      </c>
      <c r="AI12" s="92" t="e">
        <f t="shared" si="11"/>
        <v>#DIV/0!</v>
      </c>
      <c r="AJ12" s="103" t="e">
        <f t="shared" si="12"/>
        <v>#DIV/0!</v>
      </c>
      <c r="AK12" s="103" t="e">
        <f t="shared" si="13"/>
        <v>#DIV/0!</v>
      </c>
      <c r="AL12" s="124" t="e">
        <f t="shared" si="14"/>
        <v>#DIV/0!</v>
      </c>
      <c r="AM12" s="124" t="e">
        <f t="shared" si="15"/>
        <v>#DIV/0!</v>
      </c>
      <c r="AN12" s="106" t="e">
        <f t="shared" si="16"/>
        <v>#DIV/0!</v>
      </c>
      <c r="AO12" s="107" t="e">
        <f t="shared" si="17"/>
        <v>#DIV/0!</v>
      </c>
      <c r="AP12" s="119"/>
    </row>
    <row r="13" spans="1:42" ht="12.75" customHeight="1">
      <c r="A13" s="180" t="s">
        <v>89</v>
      </c>
      <c r="B13" s="143">
        <v>157425089.59999999</v>
      </c>
      <c r="C13" s="144">
        <v>113.31</v>
      </c>
      <c r="D13" s="143">
        <v>161979963.11000001</v>
      </c>
      <c r="E13" s="144">
        <v>116.61</v>
      </c>
      <c r="F13" s="92">
        <f t="shared" si="0"/>
        <v>2.8933593251072354E-2</v>
      </c>
      <c r="G13" s="92">
        <f t="shared" si="1"/>
        <v>2.9123643102991766E-2</v>
      </c>
      <c r="H13" s="143">
        <v>158457855.25</v>
      </c>
      <c r="I13" s="144">
        <v>114.07</v>
      </c>
      <c r="J13" s="92">
        <f t="shared" si="18"/>
        <v>-2.1744095950979835E-2</v>
      </c>
      <c r="K13" s="92">
        <f t="shared" si="3"/>
        <v>-2.1782008404082037E-2</v>
      </c>
      <c r="L13" s="143">
        <v>155940135.00999999</v>
      </c>
      <c r="M13" s="144">
        <v>112.25</v>
      </c>
      <c r="N13" s="92">
        <f t="shared" si="19"/>
        <v>-1.5888895101020935E-2</v>
      </c>
      <c r="O13" s="92">
        <f t="shared" si="5"/>
        <v>-1.5955115280091112E-2</v>
      </c>
      <c r="P13" s="143">
        <v>157081853.19999999</v>
      </c>
      <c r="Q13" s="144">
        <v>113.08</v>
      </c>
      <c r="R13" s="92">
        <f t="shared" si="20"/>
        <v>7.3215159774408459E-3</v>
      </c>
      <c r="S13" s="92">
        <f t="shared" si="7"/>
        <v>7.3942093541202519E-3</v>
      </c>
      <c r="T13" s="143">
        <v>154085358.31999999</v>
      </c>
      <c r="U13" s="144">
        <v>110.92</v>
      </c>
      <c r="V13" s="92">
        <f t="shared" si="21"/>
        <v>-1.9076009220395391E-2</v>
      </c>
      <c r="W13" s="92">
        <f t="shared" si="8"/>
        <v>-1.9101521047046308E-2</v>
      </c>
      <c r="X13" s="151">
        <v>155057555.75</v>
      </c>
      <c r="Y13" s="151">
        <v>111.51</v>
      </c>
      <c r="Z13" s="92">
        <f t="shared" si="22"/>
        <v>6.3094731426783313E-3</v>
      </c>
      <c r="AA13" s="92">
        <f t="shared" si="9"/>
        <v>5.3191489361702439E-3</v>
      </c>
      <c r="AB13" s="143">
        <v>155144887.33000001</v>
      </c>
      <c r="AC13" s="144">
        <v>111.57</v>
      </c>
      <c r="AD13" s="92">
        <f t="shared" si="23"/>
        <v>5.6322040920610294E-4</v>
      </c>
      <c r="AE13" s="92">
        <f t="shared" si="10"/>
        <v>5.3806833467839714E-4</v>
      </c>
      <c r="AF13" s="294">
        <v>153587341.34</v>
      </c>
      <c r="AG13" s="157">
        <v>110.45</v>
      </c>
      <c r="AH13" s="92">
        <f t="shared" si="24"/>
        <v>-1.0039299501291593E-2</v>
      </c>
      <c r="AI13" s="92">
        <f t="shared" si="11"/>
        <v>-1.0038540826386935E-2</v>
      </c>
      <c r="AJ13" s="103">
        <f t="shared" si="12"/>
        <v>-2.9525621241612652E-3</v>
      </c>
      <c r="AK13" s="103">
        <f t="shared" si="13"/>
        <v>-3.0627644787057165E-3</v>
      </c>
      <c r="AL13" s="124">
        <f t="shared" si="14"/>
        <v>-5.1812715652371222E-2</v>
      </c>
      <c r="AM13" s="124">
        <f t="shared" si="15"/>
        <v>-5.2825658176828716E-2</v>
      </c>
      <c r="AN13" s="106">
        <f t="shared" si="16"/>
        <v>1.7117607713895078E-2</v>
      </c>
      <c r="AO13" s="107">
        <f t="shared" si="17"/>
        <v>1.7117499710759911E-2</v>
      </c>
      <c r="AP13" s="119"/>
    </row>
    <row r="14" spans="1:42" ht="12.75" customHeight="1">
      <c r="A14" s="180" t="s">
        <v>90</v>
      </c>
      <c r="B14" s="156">
        <v>222819663.59999999</v>
      </c>
      <c r="C14" s="157">
        <v>10.383699999999999</v>
      </c>
      <c r="D14" s="156">
        <v>227177798.81</v>
      </c>
      <c r="E14" s="157">
        <v>10.5892</v>
      </c>
      <c r="F14" s="92">
        <f t="shared" si="0"/>
        <v>1.9559024278142788E-2</v>
      </c>
      <c r="G14" s="92">
        <f t="shared" si="1"/>
        <v>1.9790633396573543E-2</v>
      </c>
      <c r="H14" s="176">
        <v>221107969.66999999</v>
      </c>
      <c r="I14" s="176">
        <v>10.3004</v>
      </c>
      <c r="J14" s="92">
        <f t="shared" si="18"/>
        <v>-2.6718408100593109E-2</v>
      </c>
      <c r="K14" s="92">
        <f t="shared" si="3"/>
        <v>-2.7273070675782888E-2</v>
      </c>
      <c r="L14" s="176">
        <v>216604133.78999999</v>
      </c>
      <c r="M14" s="176">
        <v>10.090199999999999</v>
      </c>
      <c r="N14" s="92">
        <f t="shared" si="19"/>
        <v>-2.036939639363473E-2</v>
      </c>
      <c r="O14" s="92">
        <f t="shared" si="5"/>
        <v>-2.040697448642775E-2</v>
      </c>
      <c r="P14" s="176">
        <v>218166897.41999999</v>
      </c>
      <c r="Q14" s="176">
        <v>10.163</v>
      </c>
      <c r="R14" s="92">
        <f t="shared" si="20"/>
        <v>7.2148375132817695E-3</v>
      </c>
      <c r="S14" s="92">
        <f t="shared" si="7"/>
        <v>7.2149214088918822E-3</v>
      </c>
      <c r="T14" s="176">
        <v>218166897.41999999</v>
      </c>
      <c r="U14" s="176">
        <v>9.86</v>
      </c>
      <c r="V14" s="92">
        <f t="shared" si="21"/>
        <v>0</v>
      </c>
      <c r="W14" s="92">
        <f t="shared" si="8"/>
        <v>-2.9814031289973512E-2</v>
      </c>
      <c r="X14" s="176">
        <v>212579164.06</v>
      </c>
      <c r="Y14" s="176">
        <v>9.9</v>
      </c>
      <c r="Z14" s="92">
        <f t="shared" si="22"/>
        <v>-2.5612196103439389E-2</v>
      </c>
      <c r="AA14" s="92">
        <f t="shared" si="9"/>
        <v>4.0567951318459354E-3</v>
      </c>
      <c r="AB14" s="294">
        <v>212049212.47999999</v>
      </c>
      <c r="AC14" s="157">
        <v>9.8803999999999998</v>
      </c>
      <c r="AD14" s="92">
        <f t="shared" si="23"/>
        <v>-2.4929610686136457E-3</v>
      </c>
      <c r="AE14" s="92">
        <f t="shared" si="10"/>
        <v>-1.9797979797980306E-3</v>
      </c>
      <c r="AF14" s="294">
        <v>205945152.77000001</v>
      </c>
      <c r="AG14" s="157">
        <v>9.5990000000000002</v>
      </c>
      <c r="AH14" s="92">
        <f t="shared" si="24"/>
        <v>-2.8786052249902602E-2</v>
      </c>
      <c r="AI14" s="92">
        <f t="shared" si="11"/>
        <v>-2.8480628314643097E-2</v>
      </c>
      <c r="AJ14" s="103">
        <f t="shared" si="12"/>
        <v>-9.6506440155948656E-3</v>
      </c>
      <c r="AK14" s="103">
        <f t="shared" si="13"/>
        <v>-9.6115191011642391E-3</v>
      </c>
      <c r="AL14" s="124">
        <f t="shared" si="14"/>
        <v>-9.3462680557785935E-2</v>
      </c>
      <c r="AM14" s="124">
        <f t="shared" si="15"/>
        <v>-9.3510369055263831E-2</v>
      </c>
      <c r="AN14" s="106">
        <f t="shared" si="16"/>
        <v>1.8162566530664819E-2</v>
      </c>
      <c r="AO14" s="107">
        <f t="shared" si="17"/>
        <v>1.9218067002665602E-2</v>
      </c>
      <c r="AP14" s="119"/>
    </row>
    <row r="15" spans="1:42" ht="12.75" customHeight="1">
      <c r="A15" s="182" t="s">
        <v>109</v>
      </c>
      <c r="B15" s="143">
        <v>305784454.68000001</v>
      </c>
      <c r="C15" s="143">
        <v>1474.74</v>
      </c>
      <c r="D15" s="143">
        <v>318187701.98000002</v>
      </c>
      <c r="E15" s="143">
        <v>1534.53</v>
      </c>
      <c r="F15" s="92">
        <f t="shared" si="0"/>
        <v>4.0562059680175275E-2</v>
      </c>
      <c r="G15" s="92">
        <f t="shared" si="1"/>
        <v>4.0542739737173983E-2</v>
      </c>
      <c r="H15" s="143">
        <v>309943445.72000003</v>
      </c>
      <c r="I15" s="143">
        <v>1497.63</v>
      </c>
      <c r="J15" s="92">
        <f t="shared" ref="J15" si="25">((H15-D15)/D15)</f>
        <v>-2.5910040547444512E-2</v>
      </c>
      <c r="K15" s="92">
        <f t="shared" ref="K15" si="26">((I15-E15)/E15)</f>
        <v>-2.4046450704775967E-2</v>
      </c>
      <c r="L15" s="143">
        <v>306347566.32999998</v>
      </c>
      <c r="M15" s="143">
        <v>1480.2</v>
      </c>
      <c r="N15" s="92">
        <f t="shared" ref="N15" si="27">((L15-H15)/H15)</f>
        <v>-1.1601727475303764E-2</v>
      </c>
      <c r="O15" s="92">
        <f t="shared" ref="O15" si="28">((M15-I15)/I15)</f>
        <v>-1.1638388654073477E-2</v>
      </c>
      <c r="P15" s="143">
        <v>307693823.80000001</v>
      </c>
      <c r="Q15" s="143">
        <v>1486.71</v>
      </c>
      <c r="R15" s="92">
        <f t="shared" ref="R15" si="29">((P15-L15)/L15)</f>
        <v>4.3945427284701509E-3</v>
      </c>
      <c r="S15" s="92">
        <f t="shared" ref="S15" si="30">((Q15-M15)/M15)</f>
        <v>4.3980543169841848E-3</v>
      </c>
      <c r="T15" s="143">
        <v>301321911.93000001</v>
      </c>
      <c r="U15" s="143">
        <v>1455.85</v>
      </c>
      <c r="V15" s="92">
        <f t="shared" ref="V15" si="31">((T15-P15)/P15)</f>
        <v>-2.070861153892295E-2</v>
      </c>
      <c r="W15" s="92">
        <f t="shared" ref="W15" si="32">((U15-Q15)/Q15)</f>
        <v>-2.0757242501900253E-2</v>
      </c>
      <c r="X15" s="143">
        <v>305162610.31</v>
      </c>
      <c r="Y15" s="143">
        <v>1481.86</v>
      </c>
      <c r="Z15" s="92">
        <f t="shared" si="22"/>
        <v>1.2746163581001791E-2</v>
      </c>
      <c r="AA15" s="92">
        <f t="shared" si="9"/>
        <v>1.7865851564378192E-2</v>
      </c>
      <c r="AB15" s="131">
        <v>297943024.29000002</v>
      </c>
      <c r="AC15" s="131">
        <v>1446.83</v>
      </c>
      <c r="AD15" s="92">
        <f t="shared" si="23"/>
        <v>-2.3658160521913059E-2</v>
      </c>
      <c r="AE15" s="92">
        <f t="shared" si="10"/>
        <v>-2.3639210181798535E-2</v>
      </c>
      <c r="AF15" s="131">
        <v>278554389.50999999</v>
      </c>
      <c r="AG15" s="131">
        <v>1450.19</v>
      </c>
      <c r="AH15" s="92">
        <f t="shared" si="24"/>
        <v>-6.5074974741238731E-2</v>
      </c>
      <c r="AI15" s="92">
        <f t="shared" si="11"/>
        <v>2.3223184479172587E-3</v>
      </c>
      <c r="AJ15" s="103">
        <f t="shared" si="12"/>
        <v>-1.1156343604396976E-2</v>
      </c>
      <c r="AK15" s="103">
        <f t="shared" si="13"/>
        <v>-1.8690409970118266E-3</v>
      </c>
      <c r="AL15" s="124">
        <f t="shared" si="14"/>
        <v>-0.12455953584432128</v>
      </c>
      <c r="AM15" s="124">
        <f t="shared" si="15"/>
        <v>-5.4961453995685923E-2</v>
      </c>
      <c r="AN15" s="106">
        <f t="shared" si="16"/>
        <v>3.1306282178032267E-2</v>
      </c>
      <c r="AO15" s="107">
        <f t="shared" si="17"/>
        <v>2.2875598929051149E-2</v>
      </c>
      <c r="AP15" s="119"/>
    </row>
    <row r="16" spans="1:42">
      <c r="A16" s="180" t="s">
        <v>140</v>
      </c>
      <c r="B16" s="143">
        <v>0</v>
      </c>
      <c r="C16" s="143">
        <v>0</v>
      </c>
      <c r="D16" s="143">
        <v>0</v>
      </c>
      <c r="E16" s="143">
        <v>0</v>
      </c>
      <c r="F16" s="92" t="e">
        <f t="shared" si="0"/>
        <v>#DIV/0!</v>
      </c>
      <c r="G16" s="92" t="e">
        <f t="shared" si="1"/>
        <v>#DIV/0!</v>
      </c>
      <c r="H16" s="143">
        <v>0</v>
      </c>
      <c r="I16" s="143">
        <v>0</v>
      </c>
      <c r="J16" s="92" t="e">
        <f t="shared" si="18"/>
        <v>#DIV/0!</v>
      </c>
      <c r="K16" s="92" t="e">
        <f t="shared" si="3"/>
        <v>#DIV/0!</v>
      </c>
      <c r="L16" s="143">
        <v>0</v>
      </c>
      <c r="M16" s="143">
        <v>0</v>
      </c>
      <c r="N16" s="92" t="e">
        <f t="shared" si="19"/>
        <v>#DIV/0!</v>
      </c>
      <c r="O16" s="92" t="e">
        <f t="shared" si="5"/>
        <v>#DIV/0!</v>
      </c>
      <c r="P16" s="143">
        <v>0</v>
      </c>
      <c r="Q16" s="143">
        <v>0</v>
      </c>
      <c r="R16" s="92" t="e">
        <f t="shared" si="20"/>
        <v>#DIV/0!</v>
      </c>
      <c r="S16" s="92" t="e">
        <f t="shared" si="7"/>
        <v>#DIV/0!</v>
      </c>
      <c r="T16" s="143">
        <v>0</v>
      </c>
      <c r="U16" s="143">
        <v>0</v>
      </c>
      <c r="V16" s="92" t="e">
        <f t="shared" si="21"/>
        <v>#DIV/0!</v>
      </c>
      <c r="W16" s="92" t="e">
        <f t="shared" si="8"/>
        <v>#DIV/0!</v>
      </c>
      <c r="X16" s="197">
        <v>100020653.31</v>
      </c>
      <c r="Y16" s="143">
        <v>100</v>
      </c>
      <c r="Z16" s="92" t="e">
        <f t="shared" si="22"/>
        <v>#DIV/0!</v>
      </c>
      <c r="AA16" s="92" t="e">
        <f t="shared" si="9"/>
        <v>#DIV/0!</v>
      </c>
      <c r="AB16" s="131">
        <v>99994937.359999999</v>
      </c>
      <c r="AC16" s="131">
        <v>90.868499999999997</v>
      </c>
      <c r="AD16" s="92">
        <f t="shared" si="23"/>
        <v>-2.5710639901841071E-4</v>
      </c>
      <c r="AE16" s="92">
        <f t="shared" si="10"/>
        <v>-9.1315000000000021E-2</v>
      </c>
      <c r="AF16" s="131">
        <v>100000324.97</v>
      </c>
      <c r="AG16" s="131">
        <v>100.0025</v>
      </c>
      <c r="AH16" s="92">
        <f t="shared" si="24"/>
        <v>5.3878827691076262E-5</v>
      </c>
      <c r="AI16" s="92">
        <f t="shared" si="11"/>
        <v>0.10051888168067043</v>
      </c>
      <c r="AJ16" s="103" t="e">
        <f t="shared" si="12"/>
        <v>#DIV/0!</v>
      </c>
      <c r="AK16" s="103" t="e">
        <f t="shared" si="13"/>
        <v>#DIV/0!</v>
      </c>
      <c r="AL16" s="124" t="e">
        <f t="shared" si="14"/>
        <v>#DIV/0!</v>
      </c>
      <c r="AM16" s="124" t="e">
        <f t="shared" si="15"/>
        <v>#DIV/0!</v>
      </c>
      <c r="AN16" s="106" t="e">
        <f t="shared" si="16"/>
        <v>#DIV/0!</v>
      </c>
      <c r="AO16" s="107" t="e">
        <f t="shared" si="17"/>
        <v>#DIV/0!</v>
      </c>
      <c r="AP16" s="119"/>
    </row>
    <row r="17" spans="1:42">
      <c r="A17" s="183" t="s">
        <v>72</v>
      </c>
      <c r="B17" s="158">
        <f>SUM(B5:B16)</f>
        <v>13637289330.800001</v>
      </c>
      <c r="C17" s="159"/>
      <c r="D17" s="158">
        <f>SUM(D5:D16)</f>
        <v>14249936687.589998</v>
      </c>
      <c r="E17" s="159"/>
      <c r="F17" s="92">
        <f>((D17-B17)/B17)</f>
        <v>4.492442317010352E-2</v>
      </c>
      <c r="G17" s="92"/>
      <c r="H17" s="158">
        <f>SUM(H5:H16)</f>
        <v>13845987192.469997</v>
      </c>
      <c r="I17" s="159"/>
      <c r="J17" s="92">
        <f t="shared" si="18"/>
        <v>-2.8347458937960958E-2</v>
      </c>
      <c r="K17" s="92"/>
      <c r="L17" s="158">
        <f>SUM(L5:L16)</f>
        <v>13615628760.410002</v>
      </c>
      <c r="M17" s="159"/>
      <c r="N17" s="92">
        <f t="shared" si="19"/>
        <v>-1.6637198117969789E-2</v>
      </c>
      <c r="O17" s="92"/>
      <c r="P17" s="158">
        <f>SUM(P5:P16)</f>
        <v>13665832856.710001</v>
      </c>
      <c r="Q17" s="159"/>
      <c r="R17" s="92">
        <f t="shared" si="20"/>
        <v>3.6872403899537182E-3</v>
      </c>
      <c r="S17" s="92"/>
      <c r="T17" s="158">
        <f>SUM(T5:T16)</f>
        <v>13361791609.819998</v>
      </c>
      <c r="U17" s="159"/>
      <c r="V17" s="92">
        <f t="shared" si="21"/>
        <v>-2.2248277882362451E-2</v>
      </c>
      <c r="W17" s="92"/>
      <c r="X17" s="158">
        <f>SUM(X5:X16)</f>
        <v>13624733782.429998</v>
      </c>
      <c r="Y17" s="159"/>
      <c r="Z17" s="92">
        <f t="shared" si="22"/>
        <v>1.9678661386752672E-2</v>
      </c>
      <c r="AA17" s="92"/>
      <c r="AB17" s="295">
        <f>SUM(AB5:AB16)</f>
        <v>13498719886.790001</v>
      </c>
      <c r="AC17" s="296"/>
      <c r="AD17" s="92">
        <f t="shared" si="23"/>
        <v>-9.2489069990123983E-3</v>
      </c>
      <c r="AE17" s="92"/>
      <c r="AF17" s="295">
        <f>SUM(AF5:AF16)</f>
        <v>13406615962.83</v>
      </c>
      <c r="AG17" s="296"/>
      <c r="AH17" s="92">
        <f t="shared" si="24"/>
        <v>-6.8231598797849659E-3</v>
      </c>
      <c r="AI17" s="92"/>
      <c r="AJ17" s="103">
        <f t="shared" si="12"/>
        <v>-1.8768346087850813E-3</v>
      </c>
      <c r="AK17" s="103"/>
      <c r="AL17" s="124">
        <f t="shared" si="14"/>
        <v>-5.9180664675824876E-2</v>
      </c>
      <c r="AM17" s="124"/>
      <c r="AN17" s="106">
        <f t="shared" si="16"/>
        <v>2.4196598454129602E-2</v>
      </c>
      <c r="AO17" s="107"/>
      <c r="AP17" s="119"/>
    </row>
    <row r="18" spans="1:42">
      <c r="A18" s="184" t="s">
        <v>75</v>
      </c>
      <c r="B18" s="158"/>
      <c r="C18" s="160"/>
      <c r="D18" s="158"/>
      <c r="E18" s="160"/>
      <c r="F18" s="92"/>
      <c r="G18" s="92"/>
      <c r="H18" s="158"/>
      <c r="I18" s="160"/>
      <c r="J18" s="92"/>
      <c r="K18" s="92"/>
      <c r="L18" s="158"/>
      <c r="M18" s="160"/>
      <c r="N18" s="92"/>
      <c r="O18" s="92"/>
      <c r="P18" s="158"/>
      <c r="Q18" s="160"/>
      <c r="R18" s="92"/>
      <c r="S18" s="92"/>
      <c r="T18" s="158"/>
      <c r="U18" s="160"/>
      <c r="V18" s="92"/>
      <c r="W18" s="92"/>
      <c r="X18" s="158"/>
      <c r="Y18" s="160"/>
      <c r="Z18" s="92"/>
      <c r="AA18" s="92"/>
      <c r="AB18" s="295"/>
      <c r="AC18" s="134"/>
      <c r="AD18" s="92"/>
      <c r="AE18" s="92"/>
      <c r="AF18" s="295"/>
      <c r="AG18" s="134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80" t="s">
        <v>63</v>
      </c>
      <c r="B19" s="143">
        <v>60781667378.879997</v>
      </c>
      <c r="C19" s="161">
        <v>100</v>
      </c>
      <c r="D19" s="143">
        <v>59906500953.290001</v>
      </c>
      <c r="E19" s="161">
        <v>100</v>
      </c>
      <c r="F19" s="92">
        <f t="shared" ref="F19:G25" si="33">((D19-B19)/B19)</f>
        <v>-1.4398526123587278E-2</v>
      </c>
      <c r="G19" s="92">
        <f t="shared" si="33"/>
        <v>0</v>
      </c>
      <c r="H19" s="143">
        <v>56259365387.120003</v>
      </c>
      <c r="I19" s="161">
        <v>100</v>
      </c>
      <c r="J19" s="92">
        <f t="shared" ref="J19:J25" si="34">((H19-D19)/D19)</f>
        <v>-6.0880463858400354E-2</v>
      </c>
      <c r="K19" s="92">
        <f t="shared" ref="K19:K25" si="35">((I19-E19)/E19)</f>
        <v>0</v>
      </c>
      <c r="L19" s="143">
        <v>56357546074.919998</v>
      </c>
      <c r="M19" s="161">
        <v>100</v>
      </c>
      <c r="N19" s="92">
        <f t="shared" ref="N19:N25" si="36">((L19-H19)/H19)</f>
        <v>1.7451438907000695E-3</v>
      </c>
      <c r="O19" s="92">
        <f t="shared" ref="O19:O25" si="37">((M19-I19)/I19)</f>
        <v>0</v>
      </c>
      <c r="P19" s="143">
        <v>58713264545.730003</v>
      </c>
      <c r="Q19" s="161">
        <v>100</v>
      </c>
      <c r="R19" s="92">
        <f t="shared" ref="R19:R25" si="38">((P19-L19)/L19)</f>
        <v>4.1799521712290046E-2</v>
      </c>
      <c r="S19" s="92">
        <f t="shared" ref="S19:S25" si="39">((Q19-M19)/M19)</f>
        <v>0</v>
      </c>
      <c r="T19" s="143">
        <v>59082359938.839996</v>
      </c>
      <c r="U19" s="161">
        <v>100</v>
      </c>
      <c r="V19" s="92">
        <f t="shared" ref="V19:W25" si="40">((T19-P19)/P19)</f>
        <v>6.2864055672209405E-3</v>
      </c>
      <c r="W19" s="92">
        <f t="shared" si="40"/>
        <v>0</v>
      </c>
      <c r="X19" s="143">
        <v>58847545464.410004</v>
      </c>
      <c r="Y19" s="161">
        <v>100</v>
      </c>
      <c r="Z19" s="92">
        <f t="shared" ref="Z19:Z25" si="41">((X19-T19)/T19)</f>
        <v>-3.9743584154909254E-3</v>
      </c>
      <c r="AA19" s="92">
        <f t="shared" ref="AA19:AA25" si="42">((Y19-U19)/U19)</f>
        <v>0</v>
      </c>
      <c r="AB19" s="131">
        <v>57719522395.57</v>
      </c>
      <c r="AC19" s="297">
        <v>100</v>
      </c>
      <c r="AD19" s="92">
        <f t="shared" ref="AD19:AD25" si="43">((AB19-X19)/X19)</f>
        <v>-1.9168566164279751E-2</v>
      </c>
      <c r="AE19" s="92">
        <f t="shared" ref="AE19:AE25" si="44">((AC19-Y19)/Y19)</f>
        <v>0</v>
      </c>
      <c r="AF19" s="131">
        <v>56887156292.019997</v>
      </c>
      <c r="AG19" s="297">
        <v>100</v>
      </c>
      <c r="AH19" s="92">
        <f t="shared" ref="AH19:AH25" si="45">((AF19-AB19)/AB19)</f>
        <v>-1.4420876490375942E-2</v>
      </c>
      <c r="AI19" s="92">
        <f t="shared" ref="AI19:AI25" si="46">((AG19-AC19)/AC19)</f>
        <v>0</v>
      </c>
      <c r="AJ19" s="103">
        <f t="shared" si="12"/>
        <v>-7.8764649852403994E-3</v>
      </c>
      <c r="AK19" s="103">
        <f t="shared" si="13"/>
        <v>0</v>
      </c>
      <c r="AL19" s="124">
        <f t="shared" si="14"/>
        <v>-5.0400951703459242E-2</v>
      </c>
      <c r="AM19" s="124">
        <f t="shared" si="15"/>
        <v>0</v>
      </c>
      <c r="AN19" s="106">
        <f t="shared" si="16"/>
        <v>2.8780932176720123E-2</v>
      </c>
      <c r="AO19" s="107">
        <f t="shared" si="17"/>
        <v>0</v>
      </c>
      <c r="AP19" s="119"/>
    </row>
    <row r="20" spans="1:42">
      <c r="A20" s="180" t="s">
        <v>29</v>
      </c>
      <c r="B20" s="143">
        <v>77116710800</v>
      </c>
      <c r="C20" s="161">
        <v>100</v>
      </c>
      <c r="D20" s="143">
        <v>73939039700</v>
      </c>
      <c r="E20" s="161">
        <v>100</v>
      </c>
      <c r="F20" s="92">
        <f t="shared" si="33"/>
        <v>-4.1205998894859507E-2</v>
      </c>
      <c r="G20" s="92">
        <f t="shared" si="33"/>
        <v>0</v>
      </c>
      <c r="H20" s="143">
        <v>73361989545.789993</v>
      </c>
      <c r="I20" s="161">
        <v>100</v>
      </c>
      <c r="J20" s="92">
        <f t="shared" si="34"/>
        <v>-7.8044042301783738E-3</v>
      </c>
      <c r="K20" s="92">
        <f t="shared" si="35"/>
        <v>0</v>
      </c>
      <c r="L20" s="143">
        <v>72083013800</v>
      </c>
      <c r="M20" s="161">
        <v>100</v>
      </c>
      <c r="N20" s="92">
        <f t="shared" si="36"/>
        <v>-1.7433765819446612E-2</v>
      </c>
      <c r="O20" s="92">
        <f t="shared" si="37"/>
        <v>0</v>
      </c>
      <c r="P20" s="143">
        <v>67954532500</v>
      </c>
      <c r="Q20" s="161">
        <v>100</v>
      </c>
      <c r="R20" s="92">
        <f t="shared" si="38"/>
        <v>-5.727398290330641E-2</v>
      </c>
      <c r="S20" s="92">
        <f t="shared" si="39"/>
        <v>0</v>
      </c>
      <c r="T20" s="143">
        <v>63494599200</v>
      </c>
      <c r="U20" s="161">
        <v>100</v>
      </c>
      <c r="V20" s="92">
        <f t="shared" si="40"/>
        <v>-6.5631137996571456E-2</v>
      </c>
      <c r="W20" s="92">
        <f t="shared" si="40"/>
        <v>0</v>
      </c>
      <c r="X20" s="143">
        <v>56630718400</v>
      </c>
      <c r="Y20" s="161">
        <v>100</v>
      </c>
      <c r="Z20" s="92">
        <f t="shared" si="41"/>
        <v>-0.10810180529496122</v>
      </c>
      <c r="AA20" s="92">
        <f t="shared" si="42"/>
        <v>0</v>
      </c>
      <c r="AB20" s="143">
        <v>51113609400</v>
      </c>
      <c r="AC20" s="297">
        <v>100</v>
      </c>
      <c r="AD20" s="92">
        <f t="shared" si="43"/>
        <v>-9.7422550090764878E-2</v>
      </c>
      <c r="AE20" s="92">
        <f t="shared" si="44"/>
        <v>0</v>
      </c>
      <c r="AF20" s="131">
        <v>45364503700</v>
      </c>
      <c r="AG20" s="297">
        <v>100</v>
      </c>
      <c r="AH20" s="92">
        <f t="shared" si="45"/>
        <v>-0.11247700499898565</v>
      </c>
      <c r="AI20" s="92">
        <f t="shared" si="46"/>
        <v>0</v>
      </c>
      <c r="AJ20" s="103">
        <f t="shared" si="12"/>
        <v>-6.3418831278634263E-2</v>
      </c>
      <c r="AK20" s="103">
        <f t="shared" si="13"/>
        <v>0</v>
      </c>
      <c r="AL20" s="124">
        <f t="shared" si="14"/>
        <v>-0.3864607400358217</v>
      </c>
      <c r="AM20" s="124">
        <f t="shared" si="15"/>
        <v>0</v>
      </c>
      <c r="AN20" s="106">
        <f t="shared" si="16"/>
        <v>4.0183826872916779E-2</v>
      </c>
      <c r="AO20" s="107">
        <f t="shared" si="17"/>
        <v>0</v>
      </c>
      <c r="AP20" s="119"/>
    </row>
    <row r="21" spans="1:42">
      <c r="A21" s="180" t="s">
        <v>30</v>
      </c>
      <c r="B21" s="189">
        <v>410938715.26999998</v>
      </c>
      <c r="C21" s="190">
        <v>1.276</v>
      </c>
      <c r="D21" s="150">
        <v>413986595.25999999</v>
      </c>
      <c r="E21" s="149">
        <v>1.2823</v>
      </c>
      <c r="F21" s="92">
        <f t="shared" si="33"/>
        <v>7.4168723382450202E-3</v>
      </c>
      <c r="G21" s="92">
        <f t="shared" si="33"/>
        <v>4.9373040752350881E-3</v>
      </c>
      <c r="H21" s="150">
        <v>414820640.20999998</v>
      </c>
      <c r="I21" s="149">
        <v>1.2850999999999999</v>
      </c>
      <c r="J21" s="92">
        <f t="shared" si="34"/>
        <v>2.0146665605831385E-3</v>
      </c>
      <c r="K21" s="92">
        <f t="shared" si="35"/>
        <v>2.1835763861810134E-3</v>
      </c>
      <c r="L21" s="150">
        <v>415730384.10000002</v>
      </c>
      <c r="M21" s="149">
        <v>1.2879</v>
      </c>
      <c r="N21" s="92">
        <f t="shared" si="36"/>
        <v>2.1931017934389524E-3</v>
      </c>
      <c r="O21" s="92">
        <f t="shared" si="37"/>
        <v>2.1788187689675011E-3</v>
      </c>
      <c r="P21" s="150">
        <v>373387360.75999999</v>
      </c>
      <c r="Q21" s="149">
        <v>1.1569</v>
      </c>
      <c r="R21" s="92">
        <f t="shared" si="38"/>
        <v>-0.10185212570321735</v>
      </c>
      <c r="S21" s="92">
        <f t="shared" si="39"/>
        <v>-0.1017159717369361</v>
      </c>
      <c r="T21" s="150">
        <v>365829829.29000002</v>
      </c>
      <c r="U21" s="149">
        <v>1.1349</v>
      </c>
      <c r="V21" s="92">
        <f t="shared" si="40"/>
        <v>-2.0240458741338271E-2</v>
      </c>
      <c r="W21" s="92">
        <f t="shared" si="40"/>
        <v>-1.9016336762036495E-2</v>
      </c>
      <c r="X21" s="150">
        <v>366113097.69999999</v>
      </c>
      <c r="Y21" s="149">
        <v>1.1357999999999999</v>
      </c>
      <c r="Z21" s="92">
        <f t="shared" si="41"/>
        <v>7.7431742116199759E-4</v>
      </c>
      <c r="AA21" s="92">
        <f t="shared" si="42"/>
        <v>7.9302141157802522E-4</v>
      </c>
      <c r="AB21" s="150">
        <v>358233305.25999999</v>
      </c>
      <c r="AC21" s="149">
        <v>1.1108</v>
      </c>
      <c r="AD21" s="92">
        <f t="shared" si="43"/>
        <v>-2.1522836766842055E-2</v>
      </c>
      <c r="AE21" s="92">
        <f t="shared" si="44"/>
        <v>-2.2010917415037783E-2</v>
      </c>
      <c r="AF21" s="131">
        <v>356594403.22000003</v>
      </c>
      <c r="AG21" s="297">
        <v>1.1056999999999999</v>
      </c>
      <c r="AH21" s="92">
        <f t="shared" si="45"/>
        <v>-4.5749572022915986E-3</v>
      </c>
      <c r="AI21" s="92">
        <f t="shared" si="46"/>
        <v>-4.5912855599568817E-3</v>
      </c>
      <c r="AJ21" s="103">
        <f t="shared" si="12"/>
        <v>-1.6973927537532522E-2</v>
      </c>
      <c r="AK21" s="103">
        <f t="shared" si="13"/>
        <v>-1.7155223854000704E-2</v>
      </c>
      <c r="AL21" s="124">
        <f t="shared" si="14"/>
        <v>-0.13863297192981669</v>
      </c>
      <c r="AM21" s="124">
        <f t="shared" si="15"/>
        <v>-0.13772128207127823</v>
      </c>
      <c r="AN21" s="106">
        <f t="shared" si="16"/>
        <v>3.5911118110056012E-2</v>
      </c>
      <c r="AO21" s="107">
        <f t="shared" si="17"/>
        <v>3.5643929209588102E-2</v>
      </c>
      <c r="AP21" s="119"/>
    </row>
    <row r="22" spans="1:42">
      <c r="A22" s="180" t="s">
        <v>66</v>
      </c>
      <c r="B22" s="150">
        <v>720220938</v>
      </c>
      <c r="C22" s="161">
        <v>100</v>
      </c>
      <c r="D22" s="161">
        <v>720920938.24000001</v>
      </c>
      <c r="E22" s="161">
        <v>100</v>
      </c>
      <c r="F22" s="92">
        <f t="shared" si="33"/>
        <v>9.7192431248091472E-4</v>
      </c>
      <c r="G22" s="92">
        <f t="shared" si="33"/>
        <v>0</v>
      </c>
      <c r="H22" s="143">
        <v>711386786.88</v>
      </c>
      <c r="I22" s="161">
        <v>100</v>
      </c>
      <c r="J22" s="92">
        <f t="shared" si="34"/>
        <v>-1.3224961093897406E-2</v>
      </c>
      <c r="K22" s="92">
        <f t="shared" si="35"/>
        <v>0</v>
      </c>
      <c r="L22" s="143">
        <v>717356768.88</v>
      </c>
      <c r="M22" s="161">
        <v>100</v>
      </c>
      <c r="N22" s="92">
        <f t="shared" si="36"/>
        <v>8.39203385570759E-3</v>
      </c>
      <c r="O22" s="92">
        <f t="shared" si="37"/>
        <v>0</v>
      </c>
      <c r="P22" s="143">
        <v>711319937.41999996</v>
      </c>
      <c r="Q22" s="161">
        <v>100</v>
      </c>
      <c r="R22" s="92">
        <f t="shared" si="38"/>
        <v>-8.4153823061086687E-3</v>
      </c>
      <c r="S22" s="92">
        <f t="shared" si="39"/>
        <v>0</v>
      </c>
      <c r="T22" s="131">
        <v>689674169.39999998</v>
      </c>
      <c r="U22" s="161">
        <v>100</v>
      </c>
      <c r="V22" s="92">
        <f t="shared" si="40"/>
        <v>-3.0430425018748215E-2</v>
      </c>
      <c r="W22" s="92">
        <f t="shared" si="40"/>
        <v>0</v>
      </c>
      <c r="X22" s="143">
        <v>691810420.35000002</v>
      </c>
      <c r="Y22" s="161">
        <v>100</v>
      </c>
      <c r="Z22" s="92">
        <f t="shared" si="41"/>
        <v>3.0974785555018466E-3</v>
      </c>
      <c r="AA22" s="92">
        <f t="shared" si="42"/>
        <v>0</v>
      </c>
      <c r="AB22" s="143">
        <v>688780178.01999998</v>
      </c>
      <c r="AC22" s="297">
        <v>100</v>
      </c>
      <c r="AD22" s="92">
        <f t="shared" si="43"/>
        <v>-4.3801628898087223E-3</v>
      </c>
      <c r="AE22" s="92">
        <f t="shared" si="44"/>
        <v>0</v>
      </c>
      <c r="AF22" s="150">
        <v>688869242.94000006</v>
      </c>
      <c r="AG22" s="297">
        <v>100</v>
      </c>
      <c r="AH22" s="92">
        <f t="shared" si="45"/>
        <v>1.2930819271847591E-4</v>
      </c>
      <c r="AI22" s="92">
        <f t="shared" si="46"/>
        <v>0</v>
      </c>
      <c r="AJ22" s="103">
        <f t="shared" si="12"/>
        <v>-5.4825232990192733E-3</v>
      </c>
      <c r="AK22" s="103">
        <f t="shared" si="13"/>
        <v>0</v>
      </c>
      <c r="AL22" s="124">
        <f t="shared" si="14"/>
        <v>-4.4459376333621903E-2</v>
      </c>
      <c r="AM22" s="124">
        <f t="shared" si="15"/>
        <v>0</v>
      </c>
      <c r="AN22" s="106">
        <f t="shared" si="16"/>
        <v>1.213867678348074E-2</v>
      </c>
      <c r="AO22" s="107">
        <f t="shared" si="17"/>
        <v>0</v>
      </c>
      <c r="AP22" s="119"/>
    </row>
    <row r="23" spans="1:42">
      <c r="A23" s="180" t="s">
        <v>31</v>
      </c>
      <c r="B23" s="150">
        <v>13822882964.5611</v>
      </c>
      <c r="C23" s="153">
        <v>1</v>
      </c>
      <c r="D23" s="150">
        <v>13882283980.9011</v>
      </c>
      <c r="E23" s="153">
        <v>1</v>
      </c>
      <c r="F23" s="92">
        <f t="shared" si="33"/>
        <v>4.2972957589449022E-3</v>
      </c>
      <c r="G23" s="92">
        <f t="shared" si="33"/>
        <v>0</v>
      </c>
      <c r="H23" s="150">
        <v>13771312586.511101</v>
      </c>
      <c r="I23" s="153">
        <v>1</v>
      </c>
      <c r="J23" s="92">
        <f t="shared" si="34"/>
        <v>-7.9937418469951393E-3</v>
      </c>
      <c r="K23" s="92">
        <f t="shared" si="35"/>
        <v>0</v>
      </c>
      <c r="L23" s="150">
        <v>13985242278.3011</v>
      </c>
      <c r="M23" s="153">
        <v>1</v>
      </c>
      <c r="N23" s="92">
        <f t="shared" si="36"/>
        <v>1.5534444552477994E-2</v>
      </c>
      <c r="O23" s="92">
        <f t="shared" si="37"/>
        <v>0</v>
      </c>
      <c r="P23" s="150">
        <v>14043006638.184099</v>
      </c>
      <c r="Q23" s="153">
        <v>1</v>
      </c>
      <c r="R23" s="92">
        <f t="shared" si="38"/>
        <v>4.13037963401064E-3</v>
      </c>
      <c r="S23" s="92">
        <f t="shared" si="39"/>
        <v>0</v>
      </c>
      <c r="T23" s="150">
        <v>13946940702.274099</v>
      </c>
      <c r="U23" s="153">
        <v>1</v>
      </c>
      <c r="V23" s="92">
        <f t="shared" si="40"/>
        <v>-6.840838175550569E-3</v>
      </c>
      <c r="W23" s="92">
        <f t="shared" si="40"/>
        <v>0</v>
      </c>
      <c r="X23" s="150">
        <v>13880602273.7041</v>
      </c>
      <c r="Y23" s="153">
        <v>1</v>
      </c>
      <c r="Z23" s="92">
        <f t="shared" si="41"/>
        <v>-4.7564860270168765E-3</v>
      </c>
      <c r="AA23" s="92">
        <f t="shared" si="42"/>
        <v>0</v>
      </c>
      <c r="AB23" s="150">
        <v>13792624918.5541</v>
      </c>
      <c r="AC23" s="293">
        <v>1</v>
      </c>
      <c r="AD23" s="92">
        <f t="shared" si="43"/>
        <v>-6.3381511418036237E-3</v>
      </c>
      <c r="AE23" s="92">
        <f t="shared" si="44"/>
        <v>0</v>
      </c>
      <c r="AF23" s="143">
        <v>13695234981.194099</v>
      </c>
      <c r="AG23" s="293">
        <v>1</v>
      </c>
      <c r="AH23" s="92">
        <f t="shared" si="45"/>
        <v>-7.0610154292668264E-3</v>
      </c>
      <c r="AI23" s="92">
        <f t="shared" si="46"/>
        <v>0</v>
      </c>
      <c r="AJ23" s="103">
        <f t="shared" si="12"/>
        <v>-1.1285140843999377E-3</v>
      </c>
      <c r="AK23" s="103">
        <f t="shared" si="13"/>
        <v>0</v>
      </c>
      <c r="AL23" s="124">
        <f t="shared" si="14"/>
        <v>-1.3473935554433124E-2</v>
      </c>
      <c r="AM23" s="124">
        <f t="shared" si="15"/>
        <v>0</v>
      </c>
      <c r="AN23" s="106">
        <f t="shared" si="16"/>
        <v>8.3666739916662004E-3</v>
      </c>
      <c r="AO23" s="107">
        <f t="shared" si="17"/>
        <v>0</v>
      </c>
      <c r="AP23" s="119"/>
    </row>
    <row r="24" spans="1:42">
      <c r="A24" s="180" t="s">
        <v>92</v>
      </c>
      <c r="B24" s="156">
        <v>247329474.44999999</v>
      </c>
      <c r="C24" s="153">
        <v>10</v>
      </c>
      <c r="D24" s="156">
        <v>247724474.08000001</v>
      </c>
      <c r="E24" s="153">
        <v>10</v>
      </c>
      <c r="F24" s="92">
        <f t="shared" si="33"/>
        <v>1.5970584617074337E-3</v>
      </c>
      <c r="G24" s="92">
        <f t="shared" si="33"/>
        <v>0</v>
      </c>
      <c r="H24" s="176">
        <v>247872548.38</v>
      </c>
      <c r="I24" s="153">
        <v>10</v>
      </c>
      <c r="J24" s="92">
        <f t="shared" ref="J24" si="47">((H24-D24)/D24)</f>
        <v>5.9773787208510973E-4</v>
      </c>
      <c r="K24" s="92">
        <f t="shared" ref="K24" si="48">((I24-E24)/E24)</f>
        <v>0</v>
      </c>
      <c r="L24" s="176">
        <v>248156418.81999999</v>
      </c>
      <c r="M24" s="153">
        <v>10</v>
      </c>
      <c r="N24" s="92">
        <f t="shared" ref="N24" si="49">((L24-H24)/H24)</f>
        <v>1.1452274237517064E-3</v>
      </c>
      <c r="O24" s="92">
        <f t="shared" ref="O24" si="50">((M24-I24)/I24)</f>
        <v>0</v>
      </c>
      <c r="P24" s="176">
        <v>224506786.22</v>
      </c>
      <c r="Q24" s="153">
        <v>10</v>
      </c>
      <c r="R24" s="92">
        <f t="shared" ref="R24" si="51">((P24-L24)/L24)</f>
        <v>-9.5301313230000434E-2</v>
      </c>
      <c r="S24" s="92">
        <f t="shared" ref="S24" si="52">((Q24-M24)/M24)</f>
        <v>0</v>
      </c>
      <c r="T24" s="176">
        <v>247115627.72</v>
      </c>
      <c r="U24" s="153">
        <v>10</v>
      </c>
      <c r="V24" s="92">
        <f t="shared" ref="V24" si="53">((T24-P24)/P24)</f>
        <v>0.10070449041057054</v>
      </c>
      <c r="W24" s="92">
        <f t="shared" ref="W24" si="54">((U24-Q24)/Q24)</f>
        <v>0</v>
      </c>
      <c r="X24" s="176">
        <v>246915130.99000001</v>
      </c>
      <c r="Y24" s="153">
        <v>10</v>
      </c>
      <c r="Z24" s="92">
        <f t="shared" si="41"/>
        <v>-8.1134783684003457E-4</v>
      </c>
      <c r="AA24" s="92">
        <f t="shared" si="42"/>
        <v>0</v>
      </c>
      <c r="AB24" s="156">
        <v>247489161.38</v>
      </c>
      <c r="AC24" s="293">
        <v>10</v>
      </c>
      <c r="AD24" s="92">
        <f t="shared" si="43"/>
        <v>2.3248084785182071E-3</v>
      </c>
      <c r="AE24" s="92">
        <f t="shared" si="44"/>
        <v>0</v>
      </c>
      <c r="AF24" s="143">
        <v>347326094.23000002</v>
      </c>
      <c r="AG24" s="293">
        <v>10</v>
      </c>
      <c r="AH24" s="92">
        <f t="shared" si="45"/>
        <v>0.40339921268999868</v>
      </c>
      <c r="AI24" s="92">
        <f t="shared" si="46"/>
        <v>0</v>
      </c>
      <c r="AJ24" s="103">
        <f t="shared" si="12"/>
        <v>5.1706984283723903E-2</v>
      </c>
      <c r="AK24" s="103">
        <f t="shared" si="13"/>
        <v>0</v>
      </c>
      <c r="AL24" s="124">
        <f t="shared" si="14"/>
        <v>0.40206612818495563</v>
      </c>
      <c r="AM24" s="124">
        <f t="shared" si="15"/>
        <v>0</v>
      </c>
      <c r="AN24" s="106">
        <f t="shared" si="16"/>
        <v>0.15145769996617542</v>
      </c>
      <c r="AO24" s="107">
        <f t="shared" si="17"/>
        <v>0</v>
      </c>
      <c r="AP24" s="119"/>
    </row>
    <row r="25" spans="1:42">
      <c r="A25" s="180" t="s">
        <v>141</v>
      </c>
      <c r="B25" s="156">
        <v>0</v>
      </c>
      <c r="C25" s="153">
        <v>0</v>
      </c>
      <c r="D25" s="156">
        <v>0</v>
      </c>
      <c r="E25" s="153">
        <v>0</v>
      </c>
      <c r="F25" s="92" t="e">
        <f t="shared" si="33"/>
        <v>#DIV/0!</v>
      </c>
      <c r="G25" s="92" t="e">
        <f t="shared" si="33"/>
        <v>#DIV/0!</v>
      </c>
      <c r="H25" s="176">
        <v>0</v>
      </c>
      <c r="I25" s="153">
        <v>0</v>
      </c>
      <c r="J25" s="92" t="e">
        <f t="shared" si="34"/>
        <v>#DIV/0!</v>
      </c>
      <c r="K25" s="92" t="e">
        <f t="shared" si="35"/>
        <v>#DIV/0!</v>
      </c>
      <c r="L25" s="176">
        <v>0</v>
      </c>
      <c r="M25" s="153">
        <v>0</v>
      </c>
      <c r="N25" s="92" t="e">
        <f t="shared" si="36"/>
        <v>#DIV/0!</v>
      </c>
      <c r="O25" s="92" t="e">
        <f t="shared" si="37"/>
        <v>#DIV/0!</v>
      </c>
      <c r="P25" s="176">
        <v>0</v>
      </c>
      <c r="Q25" s="153">
        <v>0</v>
      </c>
      <c r="R25" s="92" t="e">
        <f t="shared" si="38"/>
        <v>#DIV/0!</v>
      </c>
      <c r="S25" s="92" t="e">
        <f t="shared" si="39"/>
        <v>#DIV/0!</v>
      </c>
      <c r="T25" s="176">
        <v>0</v>
      </c>
      <c r="U25" s="153">
        <v>0</v>
      </c>
      <c r="V25" s="92" t="e">
        <f t="shared" si="40"/>
        <v>#DIV/0!</v>
      </c>
      <c r="W25" s="92" t="e">
        <f t="shared" si="40"/>
        <v>#DIV/0!</v>
      </c>
      <c r="X25" s="197">
        <v>2266908745.4000001</v>
      </c>
      <c r="Y25" s="153">
        <v>1</v>
      </c>
      <c r="Z25" s="92" t="e">
        <f t="shared" si="41"/>
        <v>#DIV/0!</v>
      </c>
      <c r="AA25" s="92" t="e">
        <f t="shared" si="42"/>
        <v>#DIV/0!</v>
      </c>
      <c r="AB25" s="156">
        <v>1995133836.01</v>
      </c>
      <c r="AC25" s="293">
        <v>1</v>
      </c>
      <c r="AD25" s="92">
        <f t="shared" si="43"/>
        <v>-0.11988789135931668</v>
      </c>
      <c r="AE25" s="92">
        <f t="shared" si="44"/>
        <v>0</v>
      </c>
      <c r="AF25" s="156">
        <v>1792615593.26</v>
      </c>
      <c r="AG25" s="293">
        <v>1</v>
      </c>
      <c r="AH25" s="92">
        <f t="shared" si="45"/>
        <v>-0.10150609402475441</v>
      </c>
      <c r="AI25" s="92">
        <f t="shared" si="46"/>
        <v>0</v>
      </c>
      <c r="AJ25" s="103" t="e">
        <f t="shared" si="12"/>
        <v>#DIV/0!</v>
      </c>
      <c r="AK25" s="103" t="e">
        <f t="shared" si="13"/>
        <v>#DIV/0!</v>
      </c>
      <c r="AL25" s="124" t="e">
        <f t="shared" si="14"/>
        <v>#DIV/0!</v>
      </c>
      <c r="AM25" s="124" t="e">
        <f t="shared" si="15"/>
        <v>#DIV/0!</v>
      </c>
      <c r="AN25" s="106" t="e">
        <f t="shared" si="16"/>
        <v>#DIV/0!</v>
      </c>
      <c r="AO25" s="107" t="e">
        <f t="shared" si="17"/>
        <v>#DIV/0!</v>
      </c>
      <c r="AP25" s="119"/>
    </row>
    <row r="26" spans="1:42">
      <c r="A26" s="183" t="s">
        <v>72</v>
      </c>
      <c r="B26" s="162">
        <f>SUM(B19:B25)</f>
        <v>153099750271.1611</v>
      </c>
      <c r="C26" s="163"/>
      <c r="D26" s="162">
        <f>SUM(D19:D25)</f>
        <v>149110456641.77109</v>
      </c>
      <c r="E26" s="163"/>
      <c r="F26" s="92">
        <f>((D26-B26)/B26)</f>
        <v>-2.6056826495957159E-2</v>
      </c>
      <c r="G26" s="92"/>
      <c r="H26" s="162">
        <f>SUM(H19:H25)</f>
        <v>144766747494.89111</v>
      </c>
      <c r="I26" s="163"/>
      <c r="J26" s="92">
        <f>((H26-D26)/D26)</f>
        <v>-2.9130815133344232E-2</v>
      </c>
      <c r="K26" s="92"/>
      <c r="L26" s="162">
        <f>SUM(L19:L25)</f>
        <v>143807045725.02112</v>
      </c>
      <c r="M26" s="163"/>
      <c r="N26" s="92">
        <f>((L26-H26)/H26)</f>
        <v>-6.629297034554592E-3</v>
      </c>
      <c r="O26" s="92"/>
      <c r="P26" s="162">
        <f>SUM(P19:P25)</f>
        <v>142020017768.31412</v>
      </c>
      <c r="Q26" s="163"/>
      <c r="R26" s="92">
        <f>((P26-L26)/L26)</f>
        <v>-1.2426567472389665E-2</v>
      </c>
      <c r="S26" s="92"/>
      <c r="T26" s="162">
        <f>SUM(T19:T25)</f>
        <v>137826519467.52408</v>
      </c>
      <c r="U26" s="163"/>
      <c r="V26" s="92">
        <f>((T26-P26)/P26)</f>
        <v>-2.9527515674805417E-2</v>
      </c>
      <c r="W26" s="92"/>
      <c r="X26" s="162">
        <f>SUM(X19:X25)</f>
        <v>132930613532.55411</v>
      </c>
      <c r="Y26" s="163"/>
      <c r="Z26" s="92">
        <f>((X26-T26)/T26)</f>
        <v>-3.5522234428357509E-2</v>
      </c>
      <c r="AA26" s="92"/>
      <c r="AB26" s="298">
        <f>SUM(AB19:AB25)</f>
        <v>125915393194.79411</v>
      </c>
      <c r="AC26" s="299"/>
      <c r="AD26" s="92">
        <f>((AB26-X26)/X26)</f>
        <v>-5.2773549683813044E-2</v>
      </c>
      <c r="AE26" s="92"/>
      <c r="AF26" s="298">
        <f>SUM(AF19:AF25)</f>
        <v>119132300306.86407</v>
      </c>
      <c r="AG26" s="299"/>
      <c r="AH26" s="92">
        <f>((AF26-AB26)/AB26)</f>
        <v>-5.3870243469251074E-2</v>
      </c>
      <c r="AI26" s="92"/>
      <c r="AJ26" s="103">
        <f t="shared" si="12"/>
        <v>-3.0742131174059086E-2</v>
      </c>
      <c r="AK26" s="103"/>
      <c r="AL26" s="124">
        <f t="shared" si="14"/>
        <v>-0.20104664025627481</v>
      </c>
      <c r="AM26" s="124"/>
      <c r="AN26" s="106">
        <f t="shared" si="16"/>
        <v>1.6844052452180243E-2</v>
      </c>
      <c r="AO26" s="107"/>
      <c r="AP26" s="119"/>
    </row>
    <row r="27" spans="1:42">
      <c r="A27" s="184" t="s">
        <v>98</v>
      </c>
      <c r="B27" s="158"/>
      <c r="C27" s="160"/>
      <c r="D27" s="158"/>
      <c r="E27" s="160"/>
      <c r="F27" s="92"/>
      <c r="G27" s="92"/>
      <c r="H27" s="158"/>
      <c r="I27" s="160"/>
      <c r="J27" s="92"/>
      <c r="K27" s="92"/>
      <c r="L27" s="158"/>
      <c r="M27" s="160"/>
      <c r="N27" s="92"/>
      <c r="O27" s="92"/>
      <c r="P27" s="158"/>
      <c r="Q27" s="160"/>
      <c r="R27" s="92"/>
      <c r="S27" s="92"/>
      <c r="T27" s="158"/>
      <c r="U27" s="160"/>
      <c r="V27" s="92"/>
      <c r="W27" s="92"/>
      <c r="X27" s="158"/>
      <c r="Y27" s="160"/>
      <c r="Z27" s="92"/>
      <c r="AA27" s="92"/>
      <c r="AB27" s="295"/>
      <c r="AC27" s="134"/>
      <c r="AD27" s="92"/>
      <c r="AE27" s="92"/>
      <c r="AF27" s="295"/>
      <c r="AG27" s="134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80" t="s">
        <v>32</v>
      </c>
      <c r="B28" s="143">
        <v>1202137274.6199999</v>
      </c>
      <c r="C28" s="144">
        <v>145.4</v>
      </c>
      <c r="D28" s="143">
        <v>1196149730.6400001</v>
      </c>
      <c r="E28" s="144">
        <v>145.07</v>
      </c>
      <c r="F28" s="92">
        <f t="shared" ref="F28:G33" si="55">((D28-B28)/B28)</f>
        <v>-4.980748959716323E-3</v>
      </c>
      <c r="G28" s="92">
        <f t="shared" si="55"/>
        <v>-2.2696011004127406E-3</v>
      </c>
      <c r="H28" s="143">
        <v>1209583733.8299999</v>
      </c>
      <c r="I28" s="144">
        <v>146.59</v>
      </c>
      <c r="J28" s="92">
        <f t="shared" ref="J28:J33" si="56">((H28-D28)/D28)</f>
        <v>1.1231038093209245E-2</v>
      </c>
      <c r="K28" s="92">
        <f t="shared" ref="K28:K33" si="57">((I28-E28)/E28)</f>
        <v>1.0477700420486733E-2</v>
      </c>
      <c r="L28" s="143">
        <v>1197822648.3800001</v>
      </c>
      <c r="M28" s="144">
        <v>145.66999999999999</v>
      </c>
      <c r="N28" s="92">
        <f t="shared" ref="N28:N33" si="58">((L28-H28)/H28)</f>
        <v>-9.7232503389903906E-3</v>
      </c>
      <c r="O28" s="92">
        <f t="shared" ref="O28:O33" si="59">((M28-I28)/I28)</f>
        <v>-6.2760079132274773E-3</v>
      </c>
      <c r="P28" s="143">
        <v>1120959029.1500001</v>
      </c>
      <c r="Q28" s="144">
        <v>144.36000000000001</v>
      </c>
      <c r="R28" s="92">
        <f t="shared" ref="R28:R33" si="60">((P28-L28)/L28)</f>
        <v>-6.4169448902936105E-2</v>
      </c>
      <c r="S28" s="92">
        <f t="shared" ref="S28:S33" si="61">((Q28-M28)/M28)</f>
        <v>-8.9929292235873814E-3</v>
      </c>
      <c r="T28" s="143">
        <v>1104725501.79</v>
      </c>
      <c r="U28" s="144">
        <v>144.13999999999999</v>
      </c>
      <c r="V28" s="92">
        <f t="shared" ref="V28:W33" si="62">((T28-P28)/P28)</f>
        <v>-1.4481820421491836E-2</v>
      </c>
      <c r="W28" s="92">
        <f t="shared" si="62"/>
        <v>-1.5239678581326355E-3</v>
      </c>
      <c r="X28" s="143">
        <v>1092437778.4100001</v>
      </c>
      <c r="Y28" s="144">
        <v>143.21</v>
      </c>
      <c r="Z28" s="92">
        <f t="shared" ref="Z28:Z33" si="63">((X28-T28)/T28)</f>
        <v>-1.112287474136329E-2</v>
      </c>
      <c r="AA28" s="92">
        <f t="shared" ref="AA28:AA33" si="64">((Y28-U28)/U28)</f>
        <v>-6.4520604967391324E-3</v>
      </c>
      <c r="AB28" s="131">
        <v>1077206445.29</v>
      </c>
      <c r="AC28" s="130">
        <v>144</v>
      </c>
      <c r="AD28" s="92">
        <f t="shared" ref="AD28:AD33" si="65">((AB28-X28)/X28)</f>
        <v>-1.3942517753430979E-2</v>
      </c>
      <c r="AE28" s="92">
        <f t="shared" ref="AE28:AE33" si="66">((AC28-Y28)/Y28)</f>
        <v>5.516374554849466E-3</v>
      </c>
      <c r="AF28" s="131">
        <v>1075314076.3</v>
      </c>
      <c r="AG28" s="130">
        <v>144.74</v>
      </c>
      <c r="AH28" s="92">
        <f t="shared" ref="AH28:AH33" si="67">((AF28-AB28)/AB28)</f>
        <v>-1.7567375300010907E-3</v>
      </c>
      <c r="AI28" s="92">
        <f t="shared" ref="AI28:AI33" si="68">((AG28-AC28)/AC28)</f>
        <v>5.1388888888889523E-3</v>
      </c>
      <c r="AJ28" s="103">
        <f t="shared" si="12"/>
        <v>-1.3618295069340097E-2</v>
      </c>
      <c r="AK28" s="103">
        <f t="shared" si="13"/>
        <v>-5.4770034098427687E-4</v>
      </c>
      <c r="AL28" s="124">
        <f t="shared" si="14"/>
        <v>-0.10102050875800224</v>
      </c>
      <c r="AM28" s="124">
        <f t="shared" si="15"/>
        <v>-2.2747639070792316E-3</v>
      </c>
      <c r="AN28" s="106">
        <f t="shared" si="16"/>
        <v>2.2072806653804272E-2</v>
      </c>
      <c r="AO28" s="107">
        <f t="shared" si="17"/>
        <v>6.903256697526736E-3</v>
      </c>
      <c r="AP28" s="119"/>
    </row>
    <row r="29" spans="1:42" ht="15.75">
      <c r="A29" s="180" t="s">
        <v>33</v>
      </c>
      <c r="B29" s="189">
        <v>744431272.54999995</v>
      </c>
      <c r="C29" s="191">
        <v>1.4472</v>
      </c>
      <c r="D29" s="150">
        <v>738501769.08000004</v>
      </c>
      <c r="E29" s="175">
        <v>1.4360999999999999</v>
      </c>
      <c r="F29" s="92">
        <f t="shared" si="55"/>
        <v>-7.9651455932107582E-3</v>
      </c>
      <c r="G29" s="92">
        <f t="shared" si="55"/>
        <v>-7.6699834162521482E-3</v>
      </c>
      <c r="H29" s="150">
        <v>738428699.95000005</v>
      </c>
      <c r="I29" s="149">
        <v>1.4359999999999999</v>
      </c>
      <c r="J29" s="92">
        <f t="shared" si="56"/>
        <v>-9.8942389929576233E-5</v>
      </c>
      <c r="K29" s="92">
        <f t="shared" si="57"/>
        <v>-6.9633033911279847E-5</v>
      </c>
      <c r="L29" s="150">
        <v>735182234.53999996</v>
      </c>
      <c r="M29" s="149">
        <v>1.4297</v>
      </c>
      <c r="N29" s="92">
        <f t="shared" si="58"/>
        <v>-4.3964507476753111E-3</v>
      </c>
      <c r="O29" s="92">
        <f t="shared" si="59"/>
        <v>-4.3871866295264435E-3</v>
      </c>
      <c r="P29" s="150">
        <v>634856925.91999996</v>
      </c>
      <c r="Q29" s="149">
        <v>1.2345999999999999</v>
      </c>
      <c r="R29" s="92">
        <f t="shared" si="60"/>
        <v>-0.1364631841012495</v>
      </c>
      <c r="S29" s="92">
        <f t="shared" si="61"/>
        <v>-0.13646219486605585</v>
      </c>
      <c r="T29" s="150">
        <v>680789605.76999998</v>
      </c>
      <c r="U29" s="149">
        <v>1.2986</v>
      </c>
      <c r="V29" s="92">
        <f t="shared" si="62"/>
        <v>7.2351230607489866E-2</v>
      </c>
      <c r="W29" s="92">
        <f t="shared" si="62"/>
        <v>5.1838652195042981E-2</v>
      </c>
      <c r="X29" s="150">
        <v>609639394.97000003</v>
      </c>
      <c r="Y29" s="149">
        <v>1.1629</v>
      </c>
      <c r="Z29" s="92">
        <f t="shared" si="63"/>
        <v>-0.10451130598494707</v>
      </c>
      <c r="AA29" s="92">
        <f t="shared" si="64"/>
        <v>-0.10449715077776062</v>
      </c>
      <c r="AB29" s="131">
        <v>626567755.19000006</v>
      </c>
      <c r="AC29" s="293">
        <v>1.1942999999999999</v>
      </c>
      <c r="AD29" s="92">
        <f t="shared" si="65"/>
        <v>2.776782530734101E-2</v>
      </c>
      <c r="AE29" s="92">
        <f t="shared" si="66"/>
        <v>2.7001461862584807E-2</v>
      </c>
      <c r="AF29" s="131">
        <v>631941589.65999997</v>
      </c>
      <c r="AG29" s="130">
        <v>1.2045999999999999</v>
      </c>
      <c r="AH29" s="92">
        <f t="shared" si="67"/>
        <v>8.5766214834505014E-3</v>
      </c>
      <c r="AI29" s="92">
        <f t="shared" si="68"/>
        <v>8.6242987524072483E-3</v>
      </c>
      <c r="AJ29" s="103">
        <f t="shared" si="12"/>
        <v>-1.8092418927341355E-2</v>
      </c>
      <c r="AK29" s="103">
        <f t="shared" si="13"/>
        <v>-2.0702716989183911E-2</v>
      </c>
      <c r="AL29" s="124">
        <f t="shared" si="14"/>
        <v>-0.14429238206531186</v>
      </c>
      <c r="AM29" s="124">
        <f t="shared" si="15"/>
        <v>-0.16120047350463063</v>
      </c>
      <c r="AN29" s="106">
        <f t="shared" si="16"/>
        <v>6.8752373418224891E-2</v>
      </c>
      <c r="AO29" s="107">
        <f t="shared" si="17"/>
        <v>6.5116982047071906E-2</v>
      </c>
      <c r="AP29" s="119"/>
    </row>
    <row r="30" spans="1:42">
      <c r="A30" s="180" t="s">
        <v>34</v>
      </c>
      <c r="B30" s="148">
        <v>1176124460.6199999</v>
      </c>
      <c r="C30" s="153">
        <v>211.53</v>
      </c>
      <c r="D30" s="148">
        <v>1178266757.73</v>
      </c>
      <c r="E30" s="153">
        <v>212</v>
      </c>
      <c r="F30" s="92">
        <f t="shared" si="55"/>
        <v>1.8214884408328782E-3</v>
      </c>
      <c r="G30" s="92">
        <f t="shared" si="55"/>
        <v>2.2219070581005005E-3</v>
      </c>
      <c r="H30" s="148">
        <v>1180474883.3599999</v>
      </c>
      <c r="I30" s="153">
        <v>212.3</v>
      </c>
      <c r="J30" s="92">
        <f t="shared" si="56"/>
        <v>1.8740455974960708E-3</v>
      </c>
      <c r="K30" s="92">
        <f t="shared" si="57"/>
        <v>1.4150943396226952E-3</v>
      </c>
      <c r="L30" s="148">
        <v>1182628063.7</v>
      </c>
      <c r="M30" s="153">
        <v>212.75</v>
      </c>
      <c r="N30" s="92">
        <f t="shared" si="58"/>
        <v>1.823995046698096E-3</v>
      </c>
      <c r="O30" s="92">
        <f t="shared" si="59"/>
        <v>2.1196420160150193E-3</v>
      </c>
      <c r="P30" s="148">
        <v>1185254324.5999999</v>
      </c>
      <c r="Q30" s="153">
        <v>213.2</v>
      </c>
      <c r="R30" s="92">
        <f t="shared" si="60"/>
        <v>2.2206989505925223E-3</v>
      </c>
      <c r="S30" s="92">
        <f t="shared" si="61"/>
        <v>2.1151586368977141E-3</v>
      </c>
      <c r="T30" s="148">
        <v>1201922360.99</v>
      </c>
      <c r="U30" s="153">
        <v>215.82</v>
      </c>
      <c r="V30" s="92">
        <f t="shared" si="62"/>
        <v>1.4062835329139373E-2</v>
      </c>
      <c r="W30" s="92">
        <f t="shared" si="62"/>
        <v>1.228893058161353E-2</v>
      </c>
      <c r="X30" s="148">
        <v>1186217562.8099999</v>
      </c>
      <c r="Y30" s="153">
        <v>212.98</v>
      </c>
      <c r="Z30" s="92">
        <f t="shared" si="63"/>
        <v>-1.3066399868843717E-2</v>
      </c>
      <c r="AA30" s="92">
        <f t="shared" si="64"/>
        <v>-1.3159114076545285E-2</v>
      </c>
      <c r="AB30" s="290">
        <v>1188872152.78</v>
      </c>
      <c r="AC30" s="293">
        <v>213.45</v>
      </c>
      <c r="AD30" s="92">
        <f t="shared" si="65"/>
        <v>2.2378609567300957E-3</v>
      </c>
      <c r="AE30" s="92">
        <f t="shared" si="66"/>
        <v>2.206779979340778E-3</v>
      </c>
      <c r="AF30" s="290">
        <v>1198315123.72</v>
      </c>
      <c r="AG30" s="293">
        <v>213.93</v>
      </c>
      <c r="AH30" s="92">
        <f t="shared" si="67"/>
        <v>7.9427976489474337E-3</v>
      </c>
      <c r="AI30" s="92">
        <f t="shared" si="68"/>
        <v>2.2487702037948852E-3</v>
      </c>
      <c r="AJ30" s="103">
        <f t="shared" si="12"/>
        <v>2.364665262699094E-3</v>
      </c>
      <c r="AK30" s="103">
        <f t="shared" si="13"/>
        <v>1.4321460923549796E-3</v>
      </c>
      <c r="AL30" s="124">
        <f t="shared" si="14"/>
        <v>1.7015133337568107E-2</v>
      </c>
      <c r="AM30" s="124">
        <f t="shared" si="15"/>
        <v>9.1037735849056924E-3</v>
      </c>
      <c r="AN30" s="106">
        <f t="shared" si="16"/>
        <v>7.624634825400674E-3</v>
      </c>
      <c r="AO30" s="107">
        <f t="shared" si="17"/>
        <v>6.90346440240934E-3</v>
      </c>
      <c r="AP30" s="119"/>
    </row>
    <row r="31" spans="1:42">
      <c r="A31" s="180" t="s">
        <v>38</v>
      </c>
      <c r="B31" s="143">
        <v>4725658760.7700005</v>
      </c>
      <c r="C31" s="150">
        <v>1078.53</v>
      </c>
      <c r="D31" s="150">
        <v>4717684612.6400003</v>
      </c>
      <c r="E31" s="150">
        <v>1076.0999999999999</v>
      </c>
      <c r="F31" s="92">
        <f t="shared" si="55"/>
        <v>-1.6874151380115317E-3</v>
      </c>
      <c r="G31" s="92">
        <f t="shared" si="55"/>
        <v>-2.2530666740842292E-3</v>
      </c>
      <c r="H31" s="143">
        <v>4763536702.1499996</v>
      </c>
      <c r="I31" s="150">
        <v>1086.3399999999999</v>
      </c>
      <c r="J31" s="92">
        <f t="shared" si="56"/>
        <v>9.7191934762126033E-3</v>
      </c>
      <c r="K31" s="92">
        <f t="shared" si="57"/>
        <v>9.5158442523929094E-3</v>
      </c>
      <c r="L31" s="150">
        <v>4741129401.9700003</v>
      </c>
      <c r="M31" s="150">
        <v>1082.45</v>
      </c>
      <c r="N31" s="92">
        <f t="shared" si="58"/>
        <v>-4.7039209690325099E-3</v>
      </c>
      <c r="O31" s="92">
        <f t="shared" si="59"/>
        <v>-3.5808310473699513E-3</v>
      </c>
      <c r="P31" s="143">
        <v>4734953344.96</v>
      </c>
      <c r="Q31" s="150">
        <v>1080.93</v>
      </c>
      <c r="R31" s="92">
        <f t="shared" si="60"/>
        <v>-1.302655229666163E-3</v>
      </c>
      <c r="S31" s="92">
        <f t="shared" si="61"/>
        <v>-1.4042219040140253E-3</v>
      </c>
      <c r="T31" s="143">
        <v>4703516749.6599998</v>
      </c>
      <c r="U31" s="150">
        <v>1075.4000000000001</v>
      </c>
      <c r="V31" s="92">
        <f t="shared" si="62"/>
        <v>-6.6392618912416677E-3</v>
      </c>
      <c r="W31" s="92">
        <f t="shared" si="62"/>
        <v>-5.1159649561025901E-3</v>
      </c>
      <c r="X31" s="148">
        <v>4662655514.79</v>
      </c>
      <c r="Y31" s="153">
        <v>1067.58</v>
      </c>
      <c r="Z31" s="92">
        <f t="shared" si="63"/>
        <v>-8.6873794747203987E-3</v>
      </c>
      <c r="AA31" s="92">
        <f t="shared" si="64"/>
        <v>-7.2717128510323258E-3</v>
      </c>
      <c r="AB31" s="300">
        <v>4686663748.1899996</v>
      </c>
      <c r="AC31" s="150">
        <v>1078.5999999999999</v>
      </c>
      <c r="AD31" s="92">
        <f t="shared" si="65"/>
        <v>5.149047216515398E-3</v>
      </c>
      <c r="AE31" s="92">
        <f t="shared" si="66"/>
        <v>1.0322411435208586E-2</v>
      </c>
      <c r="AF31" s="290">
        <v>4696667720.1099997</v>
      </c>
      <c r="AG31" s="293">
        <v>1084.3800000000001</v>
      </c>
      <c r="AH31" s="92">
        <f t="shared" si="67"/>
        <v>2.1345614828594504E-3</v>
      </c>
      <c r="AI31" s="92">
        <f t="shared" si="68"/>
        <v>5.3587984424255525E-3</v>
      </c>
      <c r="AJ31" s="103">
        <f t="shared" si="12"/>
        <v>-7.5222881588560254E-4</v>
      </c>
      <c r="AK31" s="103">
        <f t="shared" si="13"/>
        <v>6.9640708717799075E-4</v>
      </c>
      <c r="AL31" s="124">
        <f t="shared" si="14"/>
        <v>-4.4549168195115322E-3</v>
      </c>
      <c r="AM31" s="124">
        <f t="shared" si="15"/>
        <v>7.6944521884585084E-3</v>
      </c>
      <c r="AN31" s="106">
        <f t="shared" si="16"/>
        <v>6.178609296077585E-3</v>
      </c>
      <c r="AO31" s="107">
        <f t="shared" si="17"/>
        <v>6.7703316290881688E-3</v>
      </c>
      <c r="AP31" s="119"/>
    </row>
    <row r="32" spans="1:42">
      <c r="A32" s="180" t="s">
        <v>103</v>
      </c>
      <c r="B32" s="143">
        <v>68317600.989999995</v>
      </c>
      <c r="C32" s="143">
        <v>20341.78</v>
      </c>
      <c r="D32" s="143">
        <v>0</v>
      </c>
      <c r="E32" s="143">
        <v>0</v>
      </c>
      <c r="F32" s="92">
        <f t="shared" si="55"/>
        <v>-1</v>
      </c>
      <c r="G32" s="92">
        <f t="shared" si="55"/>
        <v>-1</v>
      </c>
      <c r="H32" s="143">
        <v>104614998.79000001</v>
      </c>
      <c r="I32" s="143">
        <v>29172.240000000002</v>
      </c>
      <c r="J32" s="92" t="e">
        <f t="shared" si="56"/>
        <v>#DIV/0!</v>
      </c>
      <c r="K32" s="92" t="e">
        <f t="shared" si="57"/>
        <v>#DIV/0!</v>
      </c>
      <c r="L32" s="143">
        <v>105373704.97</v>
      </c>
      <c r="M32" s="143">
        <v>29439.93</v>
      </c>
      <c r="N32" s="92">
        <f t="shared" si="58"/>
        <v>7.2523652322836508E-3</v>
      </c>
      <c r="O32" s="92">
        <f t="shared" si="59"/>
        <v>9.1761894184333691E-3</v>
      </c>
      <c r="P32" s="143">
        <v>106284947.78</v>
      </c>
      <c r="Q32" s="143">
        <v>29726.87</v>
      </c>
      <c r="R32" s="92">
        <f t="shared" si="60"/>
        <v>8.6477248784166232E-3</v>
      </c>
      <c r="S32" s="92">
        <f t="shared" si="61"/>
        <v>9.7466264355927038E-3</v>
      </c>
      <c r="T32" s="143">
        <v>114321198.26000001</v>
      </c>
      <c r="U32" s="143">
        <v>31865.05</v>
      </c>
      <c r="V32" s="92">
        <f t="shared" si="62"/>
        <v>7.5610428831694013E-2</v>
      </c>
      <c r="W32" s="92">
        <f t="shared" si="62"/>
        <v>7.1927518773419477E-2</v>
      </c>
      <c r="X32" s="148">
        <v>136891964.13</v>
      </c>
      <c r="Y32" s="148">
        <v>33401.089999999997</v>
      </c>
      <c r="Z32" s="92">
        <f t="shared" si="63"/>
        <v>0.19743290145251483</v>
      </c>
      <c r="AA32" s="92">
        <f t="shared" si="64"/>
        <v>4.8204537573297304E-2</v>
      </c>
      <c r="AB32" s="300">
        <v>136664048.99000001</v>
      </c>
      <c r="AC32" s="150">
        <v>33393.550000000003</v>
      </c>
      <c r="AD32" s="92">
        <f t="shared" si="65"/>
        <v>-1.6649270937740741E-3</v>
      </c>
      <c r="AE32" s="92">
        <f t="shared" si="66"/>
        <v>-2.2574113599267562E-4</v>
      </c>
      <c r="AF32" s="300">
        <v>138654861.56</v>
      </c>
      <c r="AG32" s="150">
        <v>33858.81</v>
      </c>
      <c r="AH32" s="92">
        <f t="shared" si="67"/>
        <v>1.4567200260147895E-2</v>
      </c>
      <c r="AI32" s="92">
        <f t="shared" si="68"/>
        <v>1.3932630702635531E-2</v>
      </c>
      <c r="AJ32" s="103" t="e">
        <f t="shared" si="12"/>
        <v>#DIV/0!</v>
      </c>
      <c r="AK32" s="103" t="e">
        <f t="shared" si="13"/>
        <v>#DIV/0!</v>
      </c>
      <c r="AL32" s="124" t="e">
        <f t="shared" si="14"/>
        <v>#DIV/0!</v>
      </c>
      <c r="AM32" s="124" t="e">
        <f t="shared" si="15"/>
        <v>#DIV/0!</v>
      </c>
      <c r="AN32" s="106" t="e">
        <f t="shared" si="16"/>
        <v>#DIV/0!</v>
      </c>
      <c r="AO32" s="107" t="e">
        <f t="shared" si="17"/>
        <v>#DIV/0!</v>
      </c>
      <c r="AP32" s="119"/>
    </row>
    <row r="33" spans="1:42">
      <c r="A33" s="180" t="s">
        <v>102</v>
      </c>
      <c r="B33" s="143">
        <v>100603073.73</v>
      </c>
      <c r="C33" s="143">
        <v>20351.73</v>
      </c>
      <c r="D33" s="143">
        <v>0</v>
      </c>
      <c r="E33" s="143">
        <v>0</v>
      </c>
      <c r="F33" s="92">
        <f t="shared" si="55"/>
        <v>-1</v>
      </c>
      <c r="G33" s="92">
        <f t="shared" si="55"/>
        <v>-1</v>
      </c>
      <c r="H33" s="143">
        <v>144938228.22999999</v>
      </c>
      <c r="I33" s="143">
        <v>29180.71</v>
      </c>
      <c r="J33" s="92" t="e">
        <f t="shared" si="56"/>
        <v>#DIV/0!</v>
      </c>
      <c r="K33" s="92" t="e">
        <f t="shared" si="57"/>
        <v>#DIV/0!</v>
      </c>
      <c r="L33" s="143">
        <v>146003708.38999999</v>
      </c>
      <c r="M33" s="143">
        <v>29454.07</v>
      </c>
      <c r="N33" s="92">
        <f t="shared" si="58"/>
        <v>7.3512707655650671E-3</v>
      </c>
      <c r="O33" s="92">
        <f t="shared" si="59"/>
        <v>9.3678323796782398E-3</v>
      </c>
      <c r="P33" s="143">
        <v>147280809.87</v>
      </c>
      <c r="Q33" s="143">
        <v>29741.08</v>
      </c>
      <c r="R33" s="92">
        <f t="shared" si="60"/>
        <v>8.7470482365329411E-3</v>
      </c>
      <c r="S33" s="92">
        <f t="shared" si="61"/>
        <v>9.7443239593034865E-3</v>
      </c>
      <c r="T33" s="143">
        <v>158432497.25</v>
      </c>
      <c r="U33" s="143">
        <v>31883.360000000001</v>
      </c>
      <c r="V33" s="92">
        <f t="shared" si="62"/>
        <v>7.5717178564153928E-2</v>
      </c>
      <c r="W33" s="92">
        <f t="shared" si="62"/>
        <v>7.2031008961342319E-2</v>
      </c>
      <c r="X33" s="148">
        <v>165890525.49000001</v>
      </c>
      <c r="Y33" s="148">
        <v>33407.480000000003</v>
      </c>
      <c r="Z33" s="92">
        <f t="shared" si="63"/>
        <v>4.707385397221598E-2</v>
      </c>
      <c r="AA33" s="92">
        <f t="shared" si="64"/>
        <v>4.7802991905495612E-2</v>
      </c>
      <c r="AB33" s="300">
        <v>165623526.52000001</v>
      </c>
      <c r="AC33" s="150">
        <v>33399.94</v>
      </c>
      <c r="AD33" s="92">
        <f t="shared" si="65"/>
        <v>-1.6094889639498651E-3</v>
      </c>
      <c r="AE33" s="92">
        <f t="shared" si="66"/>
        <v>-2.2569795746344448E-4</v>
      </c>
      <c r="AF33" s="300">
        <v>168036321.72999999</v>
      </c>
      <c r="AG33" s="150">
        <v>33862.03</v>
      </c>
      <c r="AH33" s="92">
        <f t="shared" si="67"/>
        <v>1.4567949739366402E-2</v>
      </c>
      <c r="AI33" s="92">
        <f t="shared" si="68"/>
        <v>1.3835054793511499E-2</v>
      </c>
      <c r="AJ33" s="103" t="e">
        <f t="shared" si="12"/>
        <v>#DIV/0!</v>
      </c>
      <c r="AK33" s="103" t="e">
        <f t="shared" si="13"/>
        <v>#DIV/0!</v>
      </c>
      <c r="AL33" s="124" t="e">
        <f t="shared" si="14"/>
        <v>#DIV/0!</v>
      </c>
      <c r="AM33" s="124" t="e">
        <f t="shared" si="15"/>
        <v>#DIV/0!</v>
      </c>
      <c r="AN33" s="106" t="e">
        <f t="shared" si="16"/>
        <v>#DIV/0!</v>
      </c>
      <c r="AO33" s="107" t="e">
        <f t="shared" si="17"/>
        <v>#DIV/0!</v>
      </c>
      <c r="AP33" s="119"/>
    </row>
    <row r="34" spans="1:42">
      <c r="A34" s="183" t="s">
        <v>72</v>
      </c>
      <c r="B34" s="162">
        <f>SUM(B28:B33)</f>
        <v>8017272443.2799997</v>
      </c>
      <c r="C34" s="163"/>
      <c r="D34" s="162">
        <f>SUM(D28:D33)</f>
        <v>7830602870.0900002</v>
      </c>
      <c r="E34" s="163"/>
      <c r="F34" s="92">
        <f>((D34-B34)/B34)</f>
        <v>-2.3283426440929324E-2</v>
      </c>
      <c r="G34" s="92"/>
      <c r="H34" s="162">
        <f>SUM(H28:H33)</f>
        <v>8141577246.3099985</v>
      </c>
      <c r="I34" s="163"/>
      <c r="J34" s="92">
        <f>((H34-D34)/D34)</f>
        <v>3.9712699185372458E-2</v>
      </c>
      <c r="K34" s="92"/>
      <c r="L34" s="162">
        <f>SUM(L28:L33)</f>
        <v>8108139761.9500008</v>
      </c>
      <c r="M34" s="163"/>
      <c r="N34" s="92">
        <f>((L34-H34)/H34)</f>
        <v>-4.1070032683350882E-3</v>
      </c>
      <c r="O34" s="92"/>
      <c r="P34" s="162">
        <f>SUM(P28:P33)</f>
        <v>7929589382.2799997</v>
      </c>
      <c r="Q34" s="163"/>
      <c r="R34" s="92">
        <f>((P34-L34)/L34)</f>
        <v>-2.2021127522727828E-2</v>
      </c>
      <c r="S34" s="92"/>
      <c r="T34" s="162">
        <f>SUM(T28:T33)</f>
        <v>7963707913.7200003</v>
      </c>
      <c r="U34" s="163"/>
      <c r="V34" s="92">
        <f>((T34-P34)/P34)</f>
        <v>4.3026857754128013E-3</v>
      </c>
      <c r="W34" s="92"/>
      <c r="X34" s="162">
        <f>SUM(X28:X33)</f>
        <v>7853732740.5999994</v>
      </c>
      <c r="Y34" s="163"/>
      <c r="Z34" s="92">
        <f>((X34-T34)/T34)</f>
        <v>-1.3809543784313573E-2</v>
      </c>
      <c r="AA34" s="92"/>
      <c r="AB34" s="298">
        <f>SUM(AB28:AB33)</f>
        <v>7881597676.96</v>
      </c>
      <c r="AC34" s="299"/>
      <c r="AD34" s="92">
        <f>((AB34-X34)/X34)</f>
        <v>3.5479863245094102E-3</v>
      </c>
      <c r="AE34" s="92"/>
      <c r="AF34" s="298">
        <f>SUM(AF28:AF33)</f>
        <v>7908929693.0799999</v>
      </c>
      <c r="AG34" s="299"/>
      <c r="AH34" s="92">
        <f>((AF34-AB34)/AB34)</f>
        <v>3.4678268595082717E-3</v>
      </c>
      <c r="AI34" s="92"/>
      <c r="AJ34" s="103">
        <f t="shared" si="12"/>
        <v>-1.5237378589378588E-3</v>
      </c>
      <c r="AK34" s="103" t="e">
        <f t="shared" si="13"/>
        <v>#DIV/0!</v>
      </c>
      <c r="AL34" s="124">
        <f t="shared" si="14"/>
        <v>1.0002655515730366E-2</v>
      </c>
      <c r="AM34" s="124" t="e">
        <f t="shared" si="15"/>
        <v>#DIV/0!</v>
      </c>
      <c r="AN34" s="106">
        <f t="shared" si="16"/>
        <v>2.0129120251280469E-2</v>
      </c>
      <c r="AO34" s="107" t="e">
        <f t="shared" si="17"/>
        <v>#DIV/0!</v>
      </c>
      <c r="AP34" s="119"/>
    </row>
    <row r="35" spans="1:42">
      <c r="A35" s="184" t="s">
        <v>78</v>
      </c>
      <c r="B35" s="158"/>
      <c r="C35" s="163"/>
      <c r="D35" s="158"/>
      <c r="E35" s="163"/>
      <c r="F35" s="92"/>
      <c r="G35" s="92"/>
      <c r="H35" s="158"/>
      <c r="I35" s="163"/>
      <c r="J35" s="92"/>
      <c r="K35" s="92"/>
      <c r="L35" s="158"/>
      <c r="M35" s="163"/>
      <c r="N35" s="92"/>
      <c r="O35" s="92"/>
      <c r="P35" s="158"/>
      <c r="Q35" s="163"/>
      <c r="R35" s="92"/>
      <c r="S35" s="92"/>
      <c r="T35" s="158"/>
      <c r="U35" s="163"/>
      <c r="V35" s="92"/>
      <c r="W35" s="92"/>
      <c r="X35" s="158"/>
      <c r="Y35" s="163"/>
      <c r="Z35" s="92"/>
      <c r="AA35" s="92"/>
      <c r="AB35" s="295"/>
      <c r="AC35" s="299"/>
      <c r="AD35" s="92"/>
      <c r="AE35" s="92"/>
      <c r="AF35" s="295"/>
      <c r="AG35" s="299"/>
      <c r="AH35" s="92"/>
      <c r="AI35" s="92"/>
      <c r="AJ35" s="103" t="e">
        <f t="shared" si="12"/>
        <v>#DIV/0!</v>
      </c>
      <c r="AK35" s="103" t="e">
        <f t="shared" si="13"/>
        <v>#DIV/0!</v>
      </c>
      <c r="AL35" s="124" t="e">
        <f t="shared" si="14"/>
        <v>#DIV/0!</v>
      </c>
      <c r="AM35" s="124" t="e">
        <f t="shared" si="15"/>
        <v>#DIV/0!</v>
      </c>
      <c r="AN35" s="106" t="e">
        <f t="shared" si="16"/>
        <v>#DIV/0!</v>
      </c>
      <c r="AO35" s="107" t="e">
        <f t="shared" si="17"/>
        <v>#DIV/0!</v>
      </c>
      <c r="AP35" s="119"/>
    </row>
    <row r="36" spans="1:42">
      <c r="A36" s="182" t="s">
        <v>36</v>
      </c>
      <c r="B36" s="132">
        <v>1234946382.6108501</v>
      </c>
      <c r="C36" s="132">
        <v>1965.8750255935399</v>
      </c>
      <c r="D36" s="132">
        <v>1238897141.25019</v>
      </c>
      <c r="E36" s="132">
        <v>1970.19504423336</v>
      </c>
      <c r="F36" s="92">
        <f t="shared" ref="F36:F44" si="69">((D36-B36)/B36)</f>
        <v>3.199133739707359E-3</v>
      </c>
      <c r="G36" s="92">
        <f t="shared" ref="G36:G44" si="70">((E36-C36)/C36)</f>
        <v>2.1975042073265998E-3</v>
      </c>
      <c r="H36" s="132">
        <v>1474326391.2954199</v>
      </c>
      <c r="I36" s="132">
        <v>1972.78134091179</v>
      </c>
      <c r="J36" s="92">
        <f t="shared" ref="J36:J44" si="71">((H36-D36)/D36)</f>
        <v>0.19003131269449428</v>
      </c>
      <c r="K36" s="92">
        <f t="shared" ref="K36:K44" si="72">((I36-E36)/E36)</f>
        <v>1.312710985645786E-3</v>
      </c>
      <c r="L36" s="132">
        <v>1450285054.8615201</v>
      </c>
      <c r="M36" s="132">
        <v>1976.1854236960301</v>
      </c>
      <c r="N36" s="92">
        <f t="shared" ref="N36:N44" si="73">((L36-H36)/H36)</f>
        <v>-1.6306658129327734E-2</v>
      </c>
      <c r="O36" s="92">
        <f t="shared" ref="O36:O44" si="74">((M36-I36)/I36)</f>
        <v>1.7255246253833187E-3</v>
      </c>
      <c r="P36" s="132">
        <v>1269401573.3740001</v>
      </c>
      <c r="Q36" s="132">
        <v>1979.89147510726</v>
      </c>
      <c r="R36" s="92">
        <f t="shared" ref="R36:R44" si="75">((P36-L36)/L36)</f>
        <v>-0.12472270942955527</v>
      </c>
      <c r="S36" s="92">
        <f t="shared" ref="S36:S44" si="76">((Q36-M36)/M36)</f>
        <v>1.8753561112188511E-3</v>
      </c>
      <c r="T36" s="132">
        <v>1197845405.27091</v>
      </c>
      <c r="U36" s="132">
        <v>1983.6956805095101</v>
      </c>
      <c r="V36" s="92">
        <f t="shared" ref="V36:W44" si="77">((T36-P36)/P36)</f>
        <v>-5.6370001112333319E-2</v>
      </c>
      <c r="W36" s="92">
        <f t="shared" si="77"/>
        <v>1.9214211738772192E-3</v>
      </c>
      <c r="X36" s="132">
        <v>1198249163.9190199</v>
      </c>
      <c r="Y36" s="132">
        <v>1987.7461478934799</v>
      </c>
      <c r="Z36" s="92">
        <f t="shared" ref="Z36:Z44" si="78">((X36-T36)/T36)</f>
        <v>3.3707074914111895E-4</v>
      </c>
      <c r="AA36" s="92">
        <f t="shared" ref="AA36:AA44" si="79">((Y36-U36)/U36)</f>
        <v>2.041879419190679E-3</v>
      </c>
      <c r="AB36" s="132">
        <v>1074285952.23542</v>
      </c>
      <c r="AC36" s="132">
        <v>1991.99809765903</v>
      </c>
      <c r="AD36" s="92">
        <f t="shared" ref="AD36:AD44" si="80">((AB36-X36)/X36)</f>
        <v>-0.10345361834275198</v>
      </c>
      <c r="AE36" s="92">
        <f t="shared" ref="AE36:AE44" si="81">((AC36-Y36)/Y36)</f>
        <v>2.1390808731065066E-3</v>
      </c>
      <c r="AF36" s="132">
        <v>1157982058.13377</v>
      </c>
      <c r="AG36" s="132">
        <v>1996.3403488543599</v>
      </c>
      <c r="AH36" s="92">
        <f t="shared" ref="AH36:AH44" si="82">((AF36-AB36)/AB36)</f>
        <v>7.7908591957468659E-2</v>
      </c>
      <c r="AI36" s="92">
        <f t="shared" ref="AI36:AI44" si="83">((AG36-AC36)/AC36)</f>
        <v>2.1798470593083863E-3</v>
      </c>
      <c r="AJ36" s="103">
        <f t="shared" si="12"/>
        <v>-3.6721097341446095E-3</v>
      </c>
      <c r="AK36" s="103">
        <f t="shared" si="13"/>
        <v>1.9241655568821685E-3</v>
      </c>
      <c r="AL36" s="124">
        <f t="shared" si="14"/>
        <v>-6.5312188092360418E-2</v>
      </c>
      <c r="AM36" s="124">
        <f t="shared" si="15"/>
        <v>1.3270414367108284E-2</v>
      </c>
      <c r="AN36" s="106">
        <f t="shared" si="16"/>
        <v>0.10126768697705106</v>
      </c>
      <c r="AO36" s="107">
        <f t="shared" si="17"/>
        <v>2.9661350537929282E-4</v>
      </c>
      <c r="AP36" s="119"/>
    </row>
    <row r="37" spans="1:42">
      <c r="A37" s="180" t="s">
        <v>85</v>
      </c>
      <c r="B37" s="150">
        <v>3981607281.1700001</v>
      </c>
      <c r="C37" s="153">
        <v>1</v>
      </c>
      <c r="D37" s="150">
        <v>4000463512.1799998</v>
      </c>
      <c r="E37" s="153">
        <v>1</v>
      </c>
      <c r="F37" s="92">
        <f t="shared" si="69"/>
        <v>4.7358339681503759E-3</v>
      </c>
      <c r="G37" s="92">
        <f t="shared" si="70"/>
        <v>0</v>
      </c>
      <c r="H37" s="150">
        <v>3991947250.5599999</v>
      </c>
      <c r="I37" s="153">
        <v>1</v>
      </c>
      <c r="J37" s="92">
        <f t="shared" si="71"/>
        <v>-2.1288187216483476E-3</v>
      </c>
      <c r="K37" s="92">
        <f t="shared" si="72"/>
        <v>0</v>
      </c>
      <c r="L37" s="143">
        <v>4000074087.9400001</v>
      </c>
      <c r="M37" s="153">
        <v>1</v>
      </c>
      <c r="N37" s="92">
        <f t="shared" si="73"/>
        <v>2.0358078075455688E-3</v>
      </c>
      <c r="O37" s="92">
        <f t="shared" si="74"/>
        <v>0</v>
      </c>
      <c r="P37" s="194">
        <v>3971517280.27</v>
      </c>
      <c r="Q37" s="153">
        <v>1</v>
      </c>
      <c r="R37" s="92">
        <f t="shared" si="75"/>
        <v>-7.1390696877583482E-3</v>
      </c>
      <c r="S37" s="92">
        <f t="shared" si="76"/>
        <v>0</v>
      </c>
      <c r="T37" s="143">
        <v>4051159715.0999999</v>
      </c>
      <c r="U37" s="153">
        <v>1</v>
      </c>
      <c r="V37" s="92">
        <f t="shared" si="77"/>
        <v>2.0053402568749622E-2</v>
      </c>
      <c r="W37" s="92">
        <f t="shared" si="77"/>
        <v>0</v>
      </c>
      <c r="X37" s="150">
        <v>4056683843.0900002</v>
      </c>
      <c r="Y37" s="153">
        <v>1</v>
      </c>
      <c r="Z37" s="92">
        <f t="shared" si="78"/>
        <v>1.3635917560618537E-3</v>
      </c>
      <c r="AA37" s="92">
        <f t="shared" si="79"/>
        <v>0</v>
      </c>
      <c r="AB37" s="131">
        <v>4025072913.9899998</v>
      </c>
      <c r="AC37" s="293">
        <v>1</v>
      </c>
      <c r="AD37" s="92">
        <f t="shared" si="80"/>
        <v>-7.7923077870229469E-3</v>
      </c>
      <c r="AE37" s="92">
        <f t="shared" si="81"/>
        <v>0</v>
      </c>
      <c r="AF37" s="132">
        <v>3985422565.4899998</v>
      </c>
      <c r="AG37" s="293">
        <v>1</v>
      </c>
      <c r="AH37" s="92">
        <f t="shared" si="82"/>
        <v>-9.850839810177538E-3</v>
      </c>
      <c r="AI37" s="92">
        <f t="shared" si="83"/>
        <v>0</v>
      </c>
      <c r="AJ37" s="103">
        <f t="shared" si="12"/>
        <v>1.5970001173752982E-4</v>
      </c>
      <c r="AK37" s="103">
        <f t="shared" si="13"/>
        <v>0</v>
      </c>
      <c r="AL37" s="124">
        <f t="shared" si="14"/>
        <v>-3.759800994111228E-3</v>
      </c>
      <c r="AM37" s="124">
        <f t="shared" si="15"/>
        <v>0</v>
      </c>
      <c r="AN37" s="106">
        <f t="shared" si="16"/>
        <v>9.5888643144347412E-3</v>
      </c>
      <c r="AO37" s="107">
        <f t="shared" si="17"/>
        <v>0</v>
      </c>
      <c r="AP37" s="119"/>
    </row>
    <row r="38" spans="1:42">
      <c r="A38" s="180" t="s">
        <v>37</v>
      </c>
      <c r="B38" s="150">
        <v>734869496.41999996</v>
      </c>
      <c r="C38" s="149">
        <v>16.744800000000001</v>
      </c>
      <c r="D38" s="150">
        <v>734933876.07000005</v>
      </c>
      <c r="E38" s="149">
        <v>16.7654</v>
      </c>
      <c r="F38" s="92">
        <f t="shared" si="69"/>
        <v>8.7606915668330399E-5</v>
      </c>
      <c r="G38" s="92">
        <f t="shared" si="70"/>
        <v>1.2302326692464631E-3</v>
      </c>
      <c r="H38" s="150">
        <v>735825443.08000004</v>
      </c>
      <c r="I38" s="149">
        <v>16.785699999999999</v>
      </c>
      <c r="J38" s="92">
        <f t="shared" si="71"/>
        <v>1.2131254784002795E-3</v>
      </c>
      <c r="K38" s="92">
        <f t="shared" si="72"/>
        <v>1.2108270604935685E-3</v>
      </c>
      <c r="L38" s="150">
        <v>736787080.32000005</v>
      </c>
      <c r="M38" s="149">
        <v>16.807700000000001</v>
      </c>
      <c r="N38" s="92">
        <f t="shared" si="73"/>
        <v>1.3068822898740929E-3</v>
      </c>
      <c r="O38" s="92">
        <f t="shared" si="74"/>
        <v>1.3106394133102592E-3</v>
      </c>
      <c r="P38" s="150">
        <v>737383230.71000004</v>
      </c>
      <c r="Q38" s="149">
        <v>16.828900000000001</v>
      </c>
      <c r="R38" s="92">
        <f t="shared" si="75"/>
        <v>8.0912166611426834E-4</v>
      </c>
      <c r="S38" s="92">
        <f t="shared" si="76"/>
        <v>1.261326653855098E-3</v>
      </c>
      <c r="T38" s="150">
        <v>738146978.88</v>
      </c>
      <c r="U38" s="149">
        <v>16.850200000000001</v>
      </c>
      <c r="V38" s="92">
        <f t="shared" si="77"/>
        <v>1.0357547313146398E-3</v>
      </c>
      <c r="W38" s="92">
        <f t="shared" si="77"/>
        <v>1.2656798721247435E-3</v>
      </c>
      <c r="X38" s="150">
        <v>739078842.02999997</v>
      </c>
      <c r="Y38" s="149">
        <v>16.871500000000001</v>
      </c>
      <c r="Z38" s="92">
        <f t="shared" si="78"/>
        <v>1.2624357704666138E-3</v>
      </c>
      <c r="AA38" s="92">
        <f t="shared" si="79"/>
        <v>1.2640799515732807E-3</v>
      </c>
      <c r="AB38" s="131">
        <v>740020131.94000006</v>
      </c>
      <c r="AC38" s="293">
        <v>16.893000000000001</v>
      </c>
      <c r="AD38" s="92">
        <f t="shared" si="80"/>
        <v>1.273598777925614E-3</v>
      </c>
      <c r="AE38" s="92">
        <f t="shared" si="81"/>
        <v>1.2743383812938761E-3</v>
      </c>
      <c r="AF38" s="132">
        <v>740597214.34000003</v>
      </c>
      <c r="AG38" s="293">
        <v>16.913900000000002</v>
      </c>
      <c r="AH38" s="92">
        <f t="shared" si="82"/>
        <v>7.7981986582868442E-4</v>
      </c>
      <c r="AI38" s="92">
        <f t="shared" si="83"/>
        <v>1.2371988397561729E-3</v>
      </c>
      <c r="AJ38" s="103">
        <f t="shared" si="12"/>
        <v>9.7104318694906538E-4</v>
      </c>
      <c r="AK38" s="103">
        <f t="shared" si="13"/>
        <v>1.2567903552066827E-3</v>
      </c>
      <c r="AL38" s="124">
        <f t="shared" si="14"/>
        <v>7.7059153951158548E-3</v>
      </c>
      <c r="AM38" s="124">
        <f t="shared" si="15"/>
        <v>8.8575280041038144E-3</v>
      </c>
      <c r="AN38" s="106">
        <f t="shared" si="16"/>
        <v>4.1322312013285196E-4</v>
      </c>
      <c r="AO38" s="107">
        <f t="shared" si="17"/>
        <v>3.0617820749046046E-5</v>
      </c>
      <c r="AP38" s="119"/>
    </row>
    <row r="39" spans="1:42">
      <c r="A39" s="181" t="s">
        <v>35</v>
      </c>
      <c r="B39" s="154">
        <v>0</v>
      </c>
      <c r="C39" s="155">
        <v>0</v>
      </c>
      <c r="D39" s="154">
        <v>0</v>
      </c>
      <c r="E39" s="155">
        <v>0</v>
      </c>
      <c r="F39" s="92" t="e">
        <f t="shared" si="69"/>
        <v>#DIV/0!</v>
      </c>
      <c r="G39" s="92" t="e">
        <f t="shared" si="70"/>
        <v>#DIV/0!</v>
      </c>
      <c r="H39" s="154">
        <v>0</v>
      </c>
      <c r="I39" s="155">
        <v>0</v>
      </c>
      <c r="J39" s="92" t="e">
        <f t="shared" si="71"/>
        <v>#DIV/0!</v>
      </c>
      <c r="K39" s="92" t="e">
        <f t="shared" si="72"/>
        <v>#DIV/0!</v>
      </c>
      <c r="L39" s="154">
        <v>0</v>
      </c>
      <c r="M39" s="155">
        <v>0</v>
      </c>
      <c r="N39" s="92" t="e">
        <f t="shared" si="73"/>
        <v>#DIV/0!</v>
      </c>
      <c r="O39" s="92" t="e">
        <f t="shared" si="74"/>
        <v>#DIV/0!</v>
      </c>
      <c r="P39" s="154">
        <v>0</v>
      </c>
      <c r="Q39" s="155">
        <v>0</v>
      </c>
      <c r="R39" s="92" t="e">
        <f t="shared" si="75"/>
        <v>#DIV/0!</v>
      </c>
      <c r="S39" s="92" t="e">
        <f t="shared" si="76"/>
        <v>#DIV/0!</v>
      </c>
      <c r="T39" s="154">
        <v>0</v>
      </c>
      <c r="U39" s="155">
        <v>0</v>
      </c>
      <c r="V39" s="92" t="e">
        <f t="shared" si="77"/>
        <v>#DIV/0!</v>
      </c>
      <c r="W39" s="92" t="e">
        <f t="shared" si="77"/>
        <v>#DIV/0!</v>
      </c>
      <c r="X39" s="154">
        <v>0</v>
      </c>
      <c r="Y39" s="155">
        <v>0</v>
      </c>
      <c r="Z39" s="92" t="e">
        <f t="shared" si="78"/>
        <v>#DIV/0!</v>
      </c>
      <c r="AA39" s="92" t="e">
        <f t="shared" si="79"/>
        <v>#DIV/0!</v>
      </c>
      <c r="AB39" s="154">
        <v>0</v>
      </c>
      <c r="AC39" s="155">
        <v>0</v>
      </c>
      <c r="AD39" s="92" t="e">
        <f t="shared" si="80"/>
        <v>#DIV/0!</v>
      </c>
      <c r="AE39" s="92" t="e">
        <f t="shared" si="81"/>
        <v>#DIV/0!</v>
      </c>
      <c r="AF39" s="154">
        <v>0</v>
      </c>
      <c r="AG39" s="155">
        <v>0</v>
      </c>
      <c r="AH39" s="92" t="e">
        <f t="shared" si="82"/>
        <v>#DIV/0!</v>
      </c>
      <c r="AI39" s="92" t="e">
        <f t="shared" si="83"/>
        <v>#DIV/0!</v>
      </c>
      <c r="AJ39" s="103" t="e">
        <f t="shared" si="12"/>
        <v>#DIV/0!</v>
      </c>
      <c r="AK39" s="103" t="e">
        <f t="shared" si="13"/>
        <v>#DIV/0!</v>
      </c>
      <c r="AL39" s="124" t="e">
        <f t="shared" si="14"/>
        <v>#DIV/0!</v>
      </c>
      <c r="AM39" s="124" t="e">
        <f t="shared" si="15"/>
        <v>#DIV/0!</v>
      </c>
      <c r="AN39" s="106" t="e">
        <f t="shared" si="16"/>
        <v>#DIV/0!</v>
      </c>
      <c r="AO39" s="107" t="e">
        <f t="shared" si="17"/>
        <v>#DIV/0!</v>
      </c>
      <c r="AP39" s="119"/>
    </row>
    <row r="40" spans="1:42">
      <c r="A40" s="180" t="s">
        <v>104</v>
      </c>
      <c r="B40" s="143">
        <v>3734451135.8499999</v>
      </c>
      <c r="C40" s="144">
        <v>175.6</v>
      </c>
      <c r="D40" s="143">
        <v>3733365032.5799999</v>
      </c>
      <c r="E40" s="144">
        <v>175.88</v>
      </c>
      <c r="F40" s="92">
        <f t="shared" si="69"/>
        <v>-2.9083343990596159E-4</v>
      </c>
      <c r="G40" s="92">
        <f t="shared" si="70"/>
        <v>1.5945330296127627E-3</v>
      </c>
      <c r="H40" s="143">
        <v>3567188311.48</v>
      </c>
      <c r="I40" s="144">
        <v>176.08</v>
      </c>
      <c r="J40" s="92">
        <f t="shared" si="71"/>
        <v>-4.4511243784045647E-2</v>
      </c>
      <c r="K40" s="92">
        <f t="shared" si="72"/>
        <v>1.1371389583808111E-3</v>
      </c>
      <c r="L40" s="143">
        <v>3561426462.8600001</v>
      </c>
      <c r="M40" s="144">
        <v>176.35</v>
      </c>
      <c r="N40" s="92">
        <f t="shared" si="73"/>
        <v>-1.6152353385597794E-3</v>
      </c>
      <c r="O40" s="92">
        <f t="shared" si="74"/>
        <v>1.5333939118581429E-3</v>
      </c>
      <c r="P40" s="143">
        <v>3472119262.2800002</v>
      </c>
      <c r="Q40" s="144">
        <v>176.63</v>
      </c>
      <c r="R40" s="92">
        <f t="shared" si="75"/>
        <v>-2.5076244451859849E-2</v>
      </c>
      <c r="S40" s="92">
        <f t="shared" si="76"/>
        <v>1.5877516302806984E-3</v>
      </c>
      <c r="T40" s="143">
        <v>3399793562.1100001</v>
      </c>
      <c r="U40" s="144">
        <v>176.82</v>
      </c>
      <c r="V40" s="92">
        <f t="shared" si="77"/>
        <v>-2.0830419322205748E-2</v>
      </c>
      <c r="W40" s="92">
        <f t="shared" si="77"/>
        <v>1.0756949555568009E-3</v>
      </c>
      <c r="X40" s="143">
        <v>3320655667.8400002</v>
      </c>
      <c r="Y40" s="144">
        <v>177.09</v>
      </c>
      <c r="Z40" s="92">
        <f t="shared" si="78"/>
        <v>-2.3277264582172146E-2</v>
      </c>
      <c r="AA40" s="92">
        <f t="shared" si="79"/>
        <v>1.5269765863590672E-3</v>
      </c>
      <c r="AB40" s="131">
        <v>3221730169.5100002</v>
      </c>
      <c r="AC40" s="130">
        <v>177.28</v>
      </c>
      <c r="AD40" s="92">
        <f t="shared" si="80"/>
        <v>-2.9790953421662169E-2</v>
      </c>
      <c r="AE40" s="92">
        <f t="shared" si="81"/>
        <v>1.0729007849116139E-3</v>
      </c>
      <c r="AF40" s="131">
        <v>3114338918.1599998</v>
      </c>
      <c r="AG40" s="130">
        <v>177.48</v>
      </c>
      <c r="AH40" s="92">
        <f t="shared" si="82"/>
        <v>-3.33334095966E-2</v>
      </c>
      <c r="AI40" s="92">
        <f t="shared" si="83"/>
        <v>1.1281588447652788E-3</v>
      </c>
      <c r="AJ40" s="103">
        <f t="shared" si="12"/>
        <v>-2.2340700492126414E-2</v>
      </c>
      <c r="AK40" s="103">
        <f t="shared" si="13"/>
        <v>1.332068587715647E-3</v>
      </c>
      <c r="AL40" s="124">
        <f t="shared" si="14"/>
        <v>-0.16580915849854963</v>
      </c>
      <c r="AM40" s="124">
        <f t="shared" si="15"/>
        <v>9.0971116670456806E-3</v>
      </c>
      <c r="AN40" s="106">
        <f t="shared" si="16"/>
        <v>1.5091443920046748E-2</v>
      </c>
      <c r="AO40" s="107">
        <f t="shared" si="17"/>
        <v>2.4647646903949564E-4</v>
      </c>
      <c r="AP40" s="119"/>
    </row>
    <row r="41" spans="1:42">
      <c r="A41" s="180" t="s">
        <v>64</v>
      </c>
      <c r="B41" s="164">
        <v>1335402360</v>
      </c>
      <c r="C41" s="144">
        <v>1.18</v>
      </c>
      <c r="D41" s="164">
        <v>1332839754</v>
      </c>
      <c r="E41" s="144">
        <v>1.18</v>
      </c>
      <c r="F41" s="92">
        <f t="shared" si="69"/>
        <v>-1.9189766895424687E-3</v>
      </c>
      <c r="G41" s="92">
        <f t="shared" si="70"/>
        <v>0</v>
      </c>
      <c r="H41" s="164">
        <v>1495318451</v>
      </c>
      <c r="I41" s="144">
        <v>1.18</v>
      </c>
      <c r="J41" s="92">
        <f t="shared" si="71"/>
        <v>0.12190414977673303</v>
      </c>
      <c r="K41" s="92">
        <f t="shared" si="72"/>
        <v>0</v>
      </c>
      <c r="L41" s="164">
        <v>1434798482</v>
      </c>
      <c r="M41" s="144">
        <v>1.18</v>
      </c>
      <c r="N41" s="92">
        <f t="shared" si="73"/>
        <v>-4.0472963441016217E-2</v>
      </c>
      <c r="O41" s="92">
        <f t="shared" si="74"/>
        <v>0</v>
      </c>
      <c r="P41" s="164">
        <v>1317131082</v>
      </c>
      <c r="Q41" s="144">
        <v>1.19</v>
      </c>
      <c r="R41" s="92">
        <f t="shared" si="75"/>
        <v>-8.2009704830451585E-2</v>
      </c>
      <c r="S41" s="92">
        <f t="shared" si="76"/>
        <v>8.4745762711864493E-3</v>
      </c>
      <c r="T41" s="164">
        <v>1312760589</v>
      </c>
      <c r="U41" s="144">
        <v>1.19</v>
      </c>
      <c r="V41" s="92">
        <f t="shared" si="77"/>
        <v>-3.3181913780089504E-3</v>
      </c>
      <c r="W41" s="92">
        <f t="shared" si="77"/>
        <v>0</v>
      </c>
      <c r="X41" s="164">
        <v>1300500308</v>
      </c>
      <c r="Y41" s="144">
        <v>1.19</v>
      </c>
      <c r="Z41" s="92">
        <f t="shared" si="78"/>
        <v>-9.3393122117866999E-3</v>
      </c>
      <c r="AA41" s="92">
        <f t="shared" si="79"/>
        <v>0</v>
      </c>
      <c r="AB41" s="164">
        <v>1311252588</v>
      </c>
      <c r="AC41" s="130">
        <v>1.19</v>
      </c>
      <c r="AD41" s="92">
        <f t="shared" si="80"/>
        <v>8.267802732423498E-3</v>
      </c>
      <c r="AE41" s="92">
        <f t="shared" si="81"/>
        <v>0</v>
      </c>
      <c r="AF41" s="131">
        <v>1311800891</v>
      </c>
      <c r="AG41" s="301">
        <v>1.2</v>
      </c>
      <c r="AH41" s="92">
        <f t="shared" si="82"/>
        <v>4.1815208222872158E-4</v>
      </c>
      <c r="AI41" s="92">
        <f t="shared" si="83"/>
        <v>8.4033613445378234E-3</v>
      </c>
      <c r="AJ41" s="103">
        <f t="shared" si="12"/>
        <v>-8.0863049492758488E-4</v>
      </c>
      <c r="AK41" s="103">
        <f t="shared" si="13"/>
        <v>2.1097422019655341E-3</v>
      </c>
      <c r="AL41" s="124">
        <f t="shared" si="14"/>
        <v>-1.5784990608856044E-2</v>
      </c>
      <c r="AM41" s="124">
        <f t="shared" si="15"/>
        <v>1.6949152542372899E-2</v>
      </c>
      <c r="AN41" s="106">
        <f t="shared" si="16"/>
        <v>5.7804461214359379E-2</v>
      </c>
      <c r="AO41" s="107">
        <f t="shared" si="17"/>
        <v>3.9065298373911986E-3</v>
      </c>
      <c r="AP41" s="119"/>
    </row>
    <row r="42" spans="1:42">
      <c r="A42" s="180" t="s">
        <v>82</v>
      </c>
      <c r="B42" s="148">
        <v>713291352.16999996</v>
      </c>
      <c r="C42" s="153">
        <v>2.4300000000000002</v>
      </c>
      <c r="D42" s="148">
        <v>734435135.96000004</v>
      </c>
      <c r="E42" s="153">
        <v>2.44</v>
      </c>
      <c r="F42" s="92">
        <f t="shared" si="69"/>
        <v>2.9642562924218442E-2</v>
      </c>
      <c r="G42" s="92">
        <f t="shared" si="70"/>
        <v>4.1152263374484715E-3</v>
      </c>
      <c r="H42" s="148">
        <v>745959662.03999996</v>
      </c>
      <c r="I42" s="153">
        <v>2.46</v>
      </c>
      <c r="J42" s="92">
        <f t="shared" si="71"/>
        <v>1.5691686734099267E-2</v>
      </c>
      <c r="K42" s="92">
        <f t="shared" si="72"/>
        <v>8.1967213114754172E-3</v>
      </c>
      <c r="L42" s="148">
        <v>747883373.01999998</v>
      </c>
      <c r="M42" s="153">
        <v>2.4700000000000002</v>
      </c>
      <c r="N42" s="92">
        <f t="shared" si="73"/>
        <v>2.5788404894966904E-3</v>
      </c>
      <c r="O42" s="92">
        <f t="shared" si="74"/>
        <v>4.0650406504065982E-3</v>
      </c>
      <c r="P42" s="148">
        <v>750473647.76999998</v>
      </c>
      <c r="Q42" s="153">
        <v>2.4700000000000002</v>
      </c>
      <c r="R42" s="92">
        <f t="shared" si="75"/>
        <v>3.4634741771839479E-3</v>
      </c>
      <c r="S42" s="92">
        <f t="shared" si="76"/>
        <v>0</v>
      </c>
      <c r="T42" s="148">
        <v>772699224.57000005</v>
      </c>
      <c r="U42" s="153">
        <v>2.4700000000000002</v>
      </c>
      <c r="V42" s="92">
        <f t="shared" si="77"/>
        <v>2.9615399376170519E-2</v>
      </c>
      <c r="W42" s="92">
        <f t="shared" si="77"/>
        <v>0</v>
      </c>
      <c r="X42" s="148">
        <v>776682398.99000001</v>
      </c>
      <c r="Y42" s="153">
        <v>2.4700000000000002</v>
      </c>
      <c r="Z42" s="92">
        <f t="shared" si="78"/>
        <v>5.1548834182104384E-3</v>
      </c>
      <c r="AA42" s="92">
        <f t="shared" si="79"/>
        <v>0</v>
      </c>
      <c r="AB42" s="290">
        <v>778066277.88999999</v>
      </c>
      <c r="AC42" s="293">
        <v>2.4700000000000002</v>
      </c>
      <c r="AD42" s="92">
        <f t="shared" si="80"/>
        <v>1.7817822340245849E-3</v>
      </c>
      <c r="AE42" s="92">
        <f t="shared" si="81"/>
        <v>0</v>
      </c>
      <c r="AF42" s="290">
        <v>775299097.85000002</v>
      </c>
      <c r="AG42" s="293">
        <v>2.48</v>
      </c>
      <c r="AH42" s="92">
        <f t="shared" si="82"/>
        <v>-3.5564837066376178E-3</v>
      </c>
      <c r="AI42" s="92">
        <f t="shared" si="83"/>
        <v>4.0485829959513303E-3</v>
      </c>
      <c r="AJ42" s="103">
        <f t="shared" si="12"/>
        <v>1.0546518205845784E-2</v>
      </c>
      <c r="AK42" s="103">
        <f t="shared" si="13"/>
        <v>2.553196411910227E-3</v>
      </c>
      <c r="AL42" s="124">
        <f t="shared" si="14"/>
        <v>5.5639987643817716E-2</v>
      </c>
      <c r="AM42" s="124">
        <f t="shared" si="15"/>
        <v>1.6393442622950834E-2</v>
      </c>
      <c r="AN42" s="106">
        <f t="shared" si="16"/>
        <v>1.2945999372912954E-2</v>
      </c>
      <c r="AO42" s="107">
        <f t="shared" si="17"/>
        <v>3.0445833045557938E-3</v>
      </c>
      <c r="AP42" s="119"/>
    </row>
    <row r="43" spans="1:42">
      <c r="A43" s="182" t="s">
        <v>110</v>
      </c>
      <c r="B43" s="143">
        <v>8510991382.8299999</v>
      </c>
      <c r="C43" s="143">
        <v>2240.79</v>
      </c>
      <c r="D43" s="143">
        <v>8556636061.3000002</v>
      </c>
      <c r="E43" s="143">
        <v>2243.96</v>
      </c>
      <c r="F43" s="92">
        <f t="shared" si="69"/>
        <v>5.3630272217268888E-3</v>
      </c>
      <c r="G43" s="92">
        <f t="shared" si="70"/>
        <v>1.4146796442326469E-3</v>
      </c>
      <c r="H43" s="143">
        <v>8445991697.79</v>
      </c>
      <c r="I43" s="143">
        <v>2248.0300000000002</v>
      </c>
      <c r="J43" s="92">
        <f t="shared" si="71"/>
        <v>-1.2930825001477292E-2</v>
      </c>
      <c r="K43" s="92">
        <f t="shared" si="72"/>
        <v>1.8137578209950996E-3</v>
      </c>
      <c r="L43" s="143">
        <v>8490024633.3999996</v>
      </c>
      <c r="M43" s="143">
        <v>2251.44</v>
      </c>
      <c r="N43" s="92">
        <f t="shared" si="73"/>
        <v>5.2134713347541444E-3</v>
      </c>
      <c r="O43" s="92">
        <f t="shared" si="74"/>
        <v>1.5168836714811876E-3</v>
      </c>
      <c r="P43" s="143">
        <v>8477151332.0299997</v>
      </c>
      <c r="Q43" s="143">
        <v>2255.4299999999998</v>
      </c>
      <c r="R43" s="92">
        <f t="shared" si="75"/>
        <v>-1.5162855145738859E-3</v>
      </c>
      <c r="S43" s="92">
        <f t="shared" si="76"/>
        <v>1.7721991258926649E-3</v>
      </c>
      <c r="T43" s="143">
        <v>8203923172.6099997</v>
      </c>
      <c r="U43" s="143">
        <v>2259.42</v>
      </c>
      <c r="V43" s="92">
        <f t="shared" si="77"/>
        <v>-3.2231129151562628E-2</v>
      </c>
      <c r="W43" s="92">
        <f t="shared" si="77"/>
        <v>1.7690639922321848E-3</v>
      </c>
      <c r="X43" s="143">
        <v>8144502990.9799995</v>
      </c>
      <c r="Y43" s="143">
        <v>2263.5700000000002</v>
      </c>
      <c r="Z43" s="92">
        <f t="shared" si="78"/>
        <v>-7.242898352386222E-3</v>
      </c>
      <c r="AA43" s="92">
        <f t="shared" si="79"/>
        <v>1.8367545653309658E-3</v>
      </c>
      <c r="AB43" s="131">
        <v>7727501708.7299995</v>
      </c>
      <c r="AC43" s="131">
        <v>2266.79</v>
      </c>
      <c r="AD43" s="92">
        <f t="shared" si="80"/>
        <v>-5.1200335086355429E-2</v>
      </c>
      <c r="AE43" s="92">
        <f t="shared" si="81"/>
        <v>1.4225316645828491E-3</v>
      </c>
      <c r="AF43" s="131">
        <v>7257812839.6599998</v>
      </c>
      <c r="AG43" s="131">
        <v>2270.4499999999998</v>
      </c>
      <c r="AH43" s="92">
        <f t="shared" si="82"/>
        <v>-6.0781464278342058E-2</v>
      </c>
      <c r="AI43" s="92">
        <f t="shared" si="83"/>
        <v>1.6146180281366401E-3</v>
      </c>
      <c r="AJ43" s="103">
        <f t="shared" si="12"/>
        <v>-1.941580485352706E-2</v>
      </c>
      <c r="AK43" s="103">
        <f t="shared" si="13"/>
        <v>1.64506106411053E-3</v>
      </c>
      <c r="AL43" s="124">
        <f t="shared" si="14"/>
        <v>-0.15179133626055746</v>
      </c>
      <c r="AM43" s="124">
        <f t="shared" si="15"/>
        <v>1.1805023262446649E-2</v>
      </c>
      <c r="AN43" s="106">
        <f t="shared" si="16"/>
        <v>2.5681638388267165E-2</v>
      </c>
      <c r="AO43" s="107">
        <f t="shared" si="17"/>
        <v>1.7594518701233828E-4</v>
      </c>
      <c r="AP43" s="119"/>
    </row>
    <row r="44" spans="1:42">
      <c r="A44" s="182" t="s">
        <v>111</v>
      </c>
      <c r="B44" s="143">
        <v>434389196.56999999</v>
      </c>
      <c r="C44" s="143">
        <v>1986.92</v>
      </c>
      <c r="D44" s="143">
        <v>438895446.74000001</v>
      </c>
      <c r="E44" s="143">
        <v>2015.53</v>
      </c>
      <c r="F44" s="92">
        <f t="shared" si="69"/>
        <v>1.0373762067707992E-2</v>
      </c>
      <c r="G44" s="92">
        <f t="shared" si="70"/>
        <v>1.4399170575564139E-2</v>
      </c>
      <c r="H44" s="143">
        <v>421442571.67000002</v>
      </c>
      <c r="I44" s="143">
        <v>2003.19</v>
      </c>
      <c r="J44" s="92">
        <f t="shared" si="71"/>
        <v>-3.976545029034901E-2</v>
      </c>
      <c r="K44" s="92">
        <f t="shared" si="72"/>
        <v>-6.1224591050492517E-3</v>
      </c>
      <c r="L44" s="143">
        <v>419882820.16000003</v>
      </c>
      <c r="M44" s="143">
        <v>1995.71</v>
      </c>
      <c r="N44" s="92">
        <f t="shared" si="73"/>
        <v>-3.7009823279583499E-3</v>
      </c>
      <c r="O44" s="92">
        <f t="shared" si="74"/>
        <v>-3.7340441995018037E-3</v>
      </c>
      <c r="P44" s="143">
        <v>421859594.70999998</v>
      </c>
      <c r="Q44" s="143">
        <v>2005.14</v>
      </c>
      <c r="R44" s="92">
        <f t="shared" si="75"/>
        <v>4.7079195791975602E-3</v>
      </c>
      <c r="S44" s="92">
        <f t="shared" si="76"/>
        <v>4.7251354154662067E-3</v>
      </c>
      <c r="T44" s="143">
        <v>418901899.20999998</v>
      </c>
      <c r="U44" s="143">
        <v>1990.98</v>
      </c>
      <c r="V44" s="92">
        <f t="shared" si="77"/>
        <v>-7.0110897964362198E-3</v>
      </c>
      <c r="W44" s="92">
        <f t="shared" si="77"/>
        <v>-7.0618510428199933E-3</v>
      </c>
      <c r="X44" s="143">
        <v>421796041.39999998</v>
      </c>
      <c r="Y44" s="143">
        <v>2004.5</v>
      </c>
      <c r="Z44" s="92">
        <f t="shared" si="78"/>
        <v>6.9088781775828939E-3</v>
      </c>
      <c r="AA44" s="92">
        <f t="shared" si="79"/>
        <v>6.7906257220062393E-3</v>
      </c>
      <c r="AB44" s="131">
        <v>421197447.35000002</v>
      </c>
      <c r="AC44" s="131">
        <v>2001.63</v>
      </c>
      <c r="AD44" s="92">
        <f t="shared" si="80"/>
        <v>-1.4191552106869829E-3</v>
      </c>
      <c r="AE44" s="92">
        <f t="shared" si="81"/>
        <v>-1.4317784983785937E-3</v>
      </c>
      <c r="AF44" s="131">
        <v>419849608.14999998</v>
      </c>
      <c r="AG44" s="131">
        <v>1995.24</v>
      </c>
      <c r="AH44" s="92">
        <f t="shared" si="82"/>
        <v>-3.2000174941232288E-3</v>
      </c>
      <c r="AI44" s="92">
        <f t="shared" si="83"/>
        <v>-3.1923981954707411E-3</v>
      </c>
      <c r="AJ44" s="103">
        <f t="shared" si="12"/>
        <v>-4.1382669118831678E-3</v>
      </c>
      <c r="AK44" s="103">
        <f t="shared" si="13"/>
        <v>5.4655008397702502E-4</v>
      </c>
      <c r="AL44" s="124">
        <f t="shared" si="14"/>
        <v>-4.339493319301331E-2</v>
      </c>
      <c r="AM44" s="124">
        <f t="shared" si="15"/>
        <v>-1.0066831056843591E-2</v>
      </c>
      <c r="AN44" s="106">
        <f t="shared" si="16"/>
        <v>1.5569695015807739E-2</v>
      </c>
      <c r="AO44" s="107">
        <f t="shared" si="17"/>
        <v>7.4347120929497334E-3</v>
      </c>
      <c r="AP44" s="119"/>
    </row>
    <row r="45" spans="1:42">
      <c r="A45" s="183" t="s">
        <v>72</v>
      </c>
      <c r="B45" s="158">
        <f>SUM(B36:B44)</f>
        <v>20679948587.62085</v>
      </c>
      <c r="C45" s="160"/>
      <c r="D45" s="158">
        <f>SUM(D36:D44)</f>
        <v>20770465960.080189</v>
      </c>
      <c r="E45" s="160"/>
      <c r="F45" s="92">
        <f>((D45-B45)/B45)</f>
        <v>4.377059840154701E-3</v>
      </c>
      <c r="G45" s="92"/>
      <c r="H45" s="158">
        <f>SUM(H36:H44)</f>
        <v>20877999778.915421</v>
      </c>
      <c r="I45" s="160"/>
      <c r="J45" s="92">
        <f>((H45-D45)/D45)</f>
        <v>5.1772463382336476E-3</v>
      </c>
      <c r="K45" s="92"/>
      <c r="L45" s="158">
        <f>SUM(L36:L44)</f>
        <v>20841161994.56152</v>
      </c>
      <c r="M45" s="160"/>
      <c r="N45" s="92">
        <f>((L45-H45)/H45)</f>
        <v>-1.7644307282301626E-3</v>
      </c>
      <c r="O45" s="92"/>
      <c r="P45" s="158">
        <f>SUM(P36:P44)</f>
        <v>20417037003.144001</v>
      </c>
      <c r="Q45" s="160"/>
      <c r="R45" s="92">
        <f>((P45-L45)/L45)</f>
        <v>-2.0350352419322568E-2</v>
      </c>
      <c r="S45" s="92"/>
      <c r="T45" s="158">
        <f>SUM(T36:T44)</f>
        <v>20095230546.750908</v>
      </c>
      <c r="U45" s="160"/>
      <c r="V45" s="92">
        <f>((T45-P45)/P45)</f>
        <v>-1.5761662984865945E-2</v>
      </c>
      <c r="W45" s="92"/>
      <c r="X45" s="158">
        <f>SUM(X36:X44)</f>
        <v>19958149256.249023</v>
      </c>
      <c r="Y45" s="160"/>
      <c r="Z45" s="92">
        <f>((X45-T45)/T45)</f>
        <v>-6.8215833693955012E-3</v>
      </c>
      <c r="AA45" s="92"/>
      <c r="AB45" s="295">
        <f>SUM(AB36:AB44)</f>
        <v>19299127189.645416</v>
      </c>
      <c r="AC45" s="134"/>
      <c r="AD45" s="92">
        <f>((AB45-X45)/X45)</f>
        <v>-3.3020199325208631E-2</v>
      </c>
      <c r="AE45" s="92"/>
      <c r="AF45" s="295">
        <f>SUM(AF36:AF44)</f>
        <v>18763103192.783772</v>
      </c>
      <c r="AG45" s="134"/>
      <c r="AH45" s="92">
        <f>((AF45-AB45)/AB45)</f>
        <v>-2.7774520142508741E-2</v>
      </c>
      <c r="AI45" s="92"/>
      <c r="AJ45" s="103">
        <f t="shared" si="12"/>
        <v>-1.1992305348892901E-2</v>
      </c>
      <c r="AK45" s="103"/>
      <c r="AL45" s="124">
        <f t="shared" si="14"/>
        <v>-9.6645052217628119E-2</v>
      </c>
      <c r="AM45" s="124"/>
      <c r="AN45" s="106">
        <f t="shared" si="16"/>
        <v>1.4488473465704465E-2</v>
      </c>
      <c r="AO45" s="107"/>
      <c r="AP45" s="119"/>
    </row>
    <row r="46" spans="1:42">
      <c r="A46" s="184" t="s">
        <v>74</v>
      </c>
      <c r="B46" s="158"/>
      <c r="C46" s="160"/>
      <c r="D46" s="158"/>
      <c r="E46" s="160"/>
      <c r="F46" s="92"/>
      <c r="G46" s="92"/>
      <c r="H46" s="158"/>
      <c r="I46" s="160"/>
      <c r="J46" s="92"/>
      <c r="K46" s="92"/>
      <c r="L46" s="158"/>
      <c r="M46" s="160"/>
      <c r="N46" s="92"/>
      <c r="O46" s="92"/>
      <c r="P46" s="158"/>
      <c r="Q46" s="160"/>
      <c r="R46" s="92"/>
      <c r="S46" s="92"/>
      <c r="T46" s="158"/>
      <c r="U46" s="160"/>
      <c r="V46" s="92"/>
      <c r="W46" s="92"/>
      <c r="X46" s="158"/>
      <c r="Y46" s="160"/>
      <c r="Z46" s="92"/>
      <c r="AA46" s="92"/>
      <c r="AB46" s="295"/>
      <c r="AC46" s="134"/>
      <c r="AD46" s="92"/>
      <c r="AE46" s="92"/>
      <c r="AF46" s="295"/>
      <c r="AG46" s="134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80" t="s">
        <v>40</v>
      </c>
      <c r="B47" s="165">
        <v>2392006592</v>
      </c>
      <c r="C47" s="142">
        <v>100</v>
      </c>
      <c r="D47" s="133">
        <v>2393506596</v>
      </c>
      <c r="E47" s="142">
        <v>100</v>
      </c>
      <c r="F47" s="92">
        <f t="shared" ref="F47:G49" si="84">((D47-B47)/B47)</f>
        <v>6.2709024507571261E-4</v>
      </c>
      <c r="G47" s="92">
        <f t="shared" si="84"/>
        <v>0</v>
      </c>
      <c r="H47" s="165">
        <v>2399574411</v>
      </c>
      <c r="I47" s="142">
        <v>100</v>
      </c>
      <c r="J47" s="92">
        <f t="shared" ref="J47:J49" si="85">((H47-D47)/D47)</f>
        <v>2.5351152197117238E-3</v>
      </c>
      <c r="K47" s="92">
        <f t="shared" ref="K47:K49" si="86">((I47-E47)/E47)</f>
        <v>0</v>
      </c>
      <c r="L47" s="165">
        <v>2400574411</v>
      </c>
      <c r="M47" s="142">
        <v>100</v>
      </c>
      <c r="N47" s="92">
        <f t="shared" ref="N47:N49" si="87">((L47-H47)/H47)</f>
        <v>4.1674056675044283E-4</v>
      </c>
      <c r="O47" s="92">
        <f t="shared" ref="O47:O49" si="88">((M47-I47)/I47)</f>
        <v>0</v>
      </c>
      <c r="P47" s="133">
        <v>2402077089</v>
      </c>
      <c r="Q47" s="142">
        <v>100</v>
      </c>
      <c r="R47" s="92">
        <f t="shared" ref="R47:R49" si="89">((P47-L47)/L47)</f>
        <v>6.2596601593117624E-4</v>
      </c>
      <c r="S47" s="92">
        <f t="shared" ref="S47:S49" si="90">((Q47-M47)/M47)</f>
        <v>0</v>
      </c>
      <c r="T47" s="165">
        <v>2403027482</v>
      </c>
      <c r="U47" s="142">
        <v>100</v>
      </c>
      <c r="V47" s="92">
        <f t="shared" ref="V47:W49" si="91">((T47-P47)/P47)</f>
        <v>3.9565466252194871E-4</v>
      </c>
      <c r="W47" s="92">
        <f t="shared" si="91"/>
        <v>0</v>
      </c>
      <c r="X47" s="165">
        <v>2412598749</v>
      </c>
      <c r="Y47" s="142">
        <v>100</v>
      </c>
      <c r="Z47" s="92">
        <f t="shared" ref="Z47:Z49" si="92">((X47-T47)/T47)</f>
        <v>3.9830035535149159E-3</v>
      </c>
      <c r="AA47" s="92">
        <f t="shared" ref="AA47:AA49" si="93">((Y47-U47)/U47)</f>
        <v>0</v>
      </c>
      <c r="AB47" s="133">
        <v>2413659242</v>
      </c>
      <c r="AC47" s="302">
        <v>100</v>
      </c>
      <c r="AD47" s="92">
        <f t="shared" ref="AD47:AD49" si="94">((AB47-X47)/X47)</f>
        <v>4.3956459831522525E-4</v>
      </c>
      <c r="AE47" s="92">
        <f t="shared" ref="AE47:AE49" si="95">((AC47-Y47)/Y47)</f>
        <v>0</v>
      </c>
      <c r="AF47" s="133">
        <v>2415510464</v>
      </c>
      <c r="AG47" s="302">
        <v>100</v>
      </c>
      <c r="AH47" s="92">
        <f t="shared" ref="AH47:AH49" si="96">((AF47-AB47)/AB47)</f>
        <v>7.6697736274737994E-4</v>
      </c>
      <c r="AI47" s="92">
        <f t="shared" ref="AI47:AI49" si="97">((AG47-AC47)/AC47)</f>
        <v>0</v>
      </c>
      <c r="AJ47" s="103">
        <f t="shared" si="12"/>
        <v>1.2237640280710657E-3</v>
      </c>
      <c r="AK47" s="103">
        <f t="shared" si="13"/>
        <v>0</v>
      </c>
      <c r="AL47" s="124">
        <f t="shared" si="14"/>
        <v>9.1931511852829679E-3</v>
      </c>
      <c r="AM47" s="124">
        <f t="shared" si="15"/>
        <v>0</v>
      </c>
      <c r="AN47" s="106">
        <f t="shared" si="16"/>
        <v>1.320557326331812E-3</v>
      </c>
      <c r="AO47" s="107">
        <f t="shared" si="17"/>
        <v>0</v>
      </c>
      <c r="AP47" s="119"/>
    </row>
    <row r="48" spans="1:42">
      <c r="A48" s="180" t="s">
        <v>41</v>
      </c>
      <c r="B48" s="165">
        <v>12153673145</v>
      </c>
      <c r="C48" s="130">
        <v>45.22</v>
      </c>
      <c r="D48" s="165">
        <v>12153673145</v>
      </c>
      <c r="E48" s="130">
        <v>45.22</v>
      </c>
      <c r="F48" s="92">
        <f t="shared" si="84"/>
        <v>0</v>
      </c>
      <c r="G48" s="92">
        <f t="shared" si="84"/>
        <v>0</v>
      </c>
      <c r="H48" s="165">
        <v>12153673145</v>
      </c>
      <c r="I48" s="130">
        <v>45.22</v>
      </c>
      <c r="J48" s="92">
        <f t="shared" si="85"/>
        <v>0</v>
      </c>
      <c r="K48" s="92">
        <f t="shared" si="86"/>
        <v>0</v>
      </c>
      <c r="L48" s="165">
        <v>12153673145</v>
      </c>
      <c r="M48" s="130">
        <v>45.22</v>
      </c>
      <c r="N48" s="92">
        <f t="shared" si="87"/>
        <v>0</v>
      </c>
      <c r="O48" s="92">
        <f t="shared" si="88"/>
        <v>0</v>
      </c>
      <c r="P48" s="165">
        <v>12153673145</v>
      </c>
      <c r="Q48" s="130">
        <v>45.22</v>
      </c>
      <c r="R48" s="92">
        <f t="shared" si="89"/>
        <v>0</v>
      </c>
      <c r="S48" s="92">
        <f t="shared" si="90"/>
        <v>0</v>
      </c>
      <c r="T48" s="165">
        <v>12153673145</v>
      </c>
      <c r="U48" s="130">
        <v>45.22</v>
      </c>
      <c r="V48" s="92">
        <f t="shared" si="91"/>
        <v>0</v>
      </c>
      <c r="W48" s="92">
        <f t="shared" si="91"/>
        <v>0</v>
      </c>
      <c r="X48" s="165">
        <v>12153673145</v>
      </c>
      <c r="Y48" s="130">
        <v>45.22</v>
      </c>
      <c r="Z48" s="92">
        <f t="shared" si="92"/>
        <v>0</v>
      </c>
      <c r="AA48" s="92">
        <f t="shared" si="93"/>
        <v>0</v>
      </c>
      <c r="AB48" s="133">
        <v>12153673145</v>
      </c>
      <c r="AC48" s="130">
        <v>45.22</v>
      </c>
      <c r="AD48" s="92">
        <f t="shared" si="94"/>
        <v>0</v>
      </c>
      <c r="AE48" s="92">
        <f t="shared" si="95"/>
        <v>0</v>
      </c>
      <c r="AF48" s="133">
        <v>12153673145</v>
      </c>
      <c r="AG48" s="130">
        <v>45.22</v>
      </c>
      <c r="AH48" s="92">
        <f t="shared" si="96"/>
        <v>0</v>
      </c>
      <c r="AI48" s="92">
        <f t="shared" si="97"/>
        <v>0</v>
      </c>
      <c r="AJ48" s="103">
        <f t="shared" si="12"/>
        <v>0</v>
      </c>
      <c r="AK48" s="103">
        <f t="shared" si="13"/>
        <v>0</v>
      </c>
      <c r="AL48" s="124">
        <f t="shared" si="14"/>
        <v>0</v>
      </c>
      <c r="AM48" s="124">
        <f t="shared" si="15"/>
        <v>0</v>
      </c>
      <c r="AN48" s="106">
        <f t="shared" si="16"/>
        <v>0</v>
      </c>
      <c r="AO48" s="107">
        <f t="shared" si="17"/>
        <v>0</v>
      </c>
      <c r="AP48" s="119"/>
    </row>
    <row r="49" spans="1:42">
      <c r="A49" s="180" t="s">
        <v>42</v>
      </c>
      <c r="B49" s="166">
        <v>31395821428.639999</v>
      </c>
      <c r="C49" s="170">
        <v>11.77</v>
      </c>
      <c r="D49" s="166">
        <v>31395821428.639999</v>
      </c>
      <c r="E49" s="170">
        <v>11.77</v>
      </c>
      <c r="F49" s="92">
        <f t="shared" si="84"/>
        <v>0</v>
      </c>
      <c r="G49" s="92">
        <f t="shared" si="84"/>
        <v>0</v>
      </c>
      <c r="H49" s="166">
        <v>31395821428.639999</v>
      </c>
      <c r="I49" s="170">
        <v>11.77</v>
      </c>
      <c r="J49" s="92">
        <f t="shared" si="85"/>
        <v>0</v>
      </c>
      <c r="K49" s="92">
        <f t="shared" si="86"/>
        <v>0</v>
      </c>
      <c r="L49" s="166">
        <v>31507613595.857655</v>
      </c>
      <c r="M49" s="166">
        <v>11.808257597614354</v>
      </c>
      <c r="N49" s="92">
        <f t="shared" si="87"/>
        <v>3.5607339489985685E-3</v>
      </c>
      <c r="O49" s="92">
        <f t="shared" si="88"/>
        <v>3.250433102324062E-3</v>
      </c>
      <c r="P49" s="166">
        <v>31507613595.857655</v>
      </c>
      <c r="Q49" s="166">
        <v>11.808257597614354</v>
      </c>
      <c r="R49" s="92">
        <f t="shared" si="89"/>
        <v>0</v>
      </c>
      <c r="S49" s="92">
        <f t="shared" si="90"/>
        <v>0</v>
      </c>
      <c r="T49" s="166">
        <v>31507613595.857655</v>
      </c>
      <c r="U49" s="166">
        <v>11.808257597614354</v>
      </c>
      <c r="V49" s="92">
        <f t="shared" si="91"/>
        <v>0</v>
      </c>
      <c r="W49" s="92">
        <f t="shared" si="91"/>
        <v>0</v>
      </c>
      <c r="X49" s="166">
        <v>31507613595.857655</v>
      </c>
      <c r="Y49" s="166">
        <v>11.808257597614354</v>
      </c>
      <c r="Z49" s="92">
        <f t="shared" si="92"/>
        <v>0</v>
      </c>
      <c r="AA49" s="92">
        <f t="shared" si="93"/>
        <v>0</v>
      </c>
      <c r="AB49" s="166">
        <v>30680241274.151199</v>
      </c>
      <c r="AC49" s="132">
        <v>11.498179353379109</v>
      </c>
      <c r="AD49" s="92">
        <f t="shared" si="94"/>
        <v>-2.6259441045551953E-2</v>
      </c>
      <c r="AE49" s="92">
        <f t="shared" si="95"/>
        <v>-2.625944104555189E-2</v>
      </c>
      <c r="AF49" s="166">
        <v>30680241274.151199</v>
      </c>
      <c r="AG49" s="132">
        <v>11.498179353379109</v>
      </c>
      <c r="AH49" s="92">
        <f t="shared" si="96"/>
        <v>0</v>
      </c>
      <c r="AI49" s="92">
        <f t="shared" si="97"/>
        <v>0</v>
      </c>
      <c r="AJ49" s="103">
        <f t="shared" si="12"/>
        <v>-2.8373383870691732E-3</v>
      </c>
      <c r="AK49" s="103">
        <f t="shared" si="13"/>
        <v>-2.8761259929034784E-3</v>
      </c>
      <c r="AL49" s="124">
        <f t="shared" si="14"/>
        <v>-2.2792209979766009E-2</v>
      </c>
      <c r="AM49" s="124">
        <f t="shared" si="15"/>
        <v>-2.3094362499650817E-2</v>
      </c>
      <c r="AN49" s="106">
        <f t="shared" si="16"/>
        <v>9.5456284482066094E-3</v>
      </c>
      <c r="AO49" s="107">
        <f t="shared" si="17"/>
        <v>9.5165026105862114E-3</v>
      </c>
      <c r="AP49" s="119"/>
    </row>
    <row r="50" spans="1:42">
      <c r="A50" s="183" t="s">
        <v>72</v>
      </c>
      <c r="B50" s="158">
        <f>SUM(B47:B49)</f>
        <v>45941501165.639999</v>
      </c>
      <c r="C50" s="160"/>
      <c r="D50" s="158">
        <f>SUM(D47:D49)</f>
        <v>45943001169.639999</v>
      </c>
      <c r="E50" s="160"/>
      <c r="F50" s="92">
        <f>((D50-B50)/B50)</f>
        <v>3.2650304451128046E-5</v>
      </c>
      <c r="G50" s="92"/>
      <c r="H50" s="158">
        <f>SUM(H47:H49)</f>
        <v>45949068984.639999</v>
      </c>
      <c r="I50" s="160"/>
      <c r="J50" s="92">
        <f>((H50-D50)/D50)</f>
        <v>1.3207267365044769E-4</v>
      </c>
      <c r="K50" s="92"/>
      <c r="L50" s="158">
        <f>SUM(L47:L49)</f>
        <v>46061861151.857651</v>
      </c>
      <c r="M50" s="160"/>
      <c r="N50" s="92">
        <f>((L50-H50)/H50)</f>
        <v>2.4547214929502899E-3</v>
      </c>
      <c r="O50" s="92"/>
      <c r="P50" s="158">
        <f>SUM(P47:P49)</f>
        <v>46063363829.857651</v>
      </c>
      <c r="Q50" s="160"/>
      <c r="R50" s="92">
        <f>((P50-L50)/L50)</f>
        <v>3.2623041327964186E-5</v>
      </c>
      <c r="S50" s="92"/>
      <c r="T50" s="158">
        <f>SUM(T47:T49)</f>
        <v>46064314222.857651</v>
      </c>
      <c r="U50" s="160"/>
      <c r="V50" s="92">
        <f>((T50-P50)/P50)</f>
        <v>2.0632296927129062E-5</v>
      </c>
      <c r="W50" s="92"/>
      <c r="X50" s="158">
        <f>SUM(X47:X49)</f>
        <v>46073885489.857651</v>
      </c>
      <c r="Y50" s="160"/>
      <c r="Z50" s="92">
        <f>((X50-T50)/T50)</f>
        <v>2.0778051646865993E-4</v>
      </c>
      <c r="AA50" s="92"/>
      <c r="AB50" s="295">
        <f>SUM(AB47:AB49)</f>
        <v>45247573661.151199</v>
      </c>
      <c r="AC50" s="134"/>
      <c r="AD50" s="92">
        <f>((AB50-X50)/X50)</f>
        <v>-1.7934494126577393E-2</v>
      </c>
      <c r="AE50" s="92"/>
      <c r="AF50" s="295">
        <f>SUM(AF47:AF49)</f>
        <v>45249424883.151199</v>
      </c>
      <c r="AG50" s="134"/>
      <c r="AH50" s="92">
        <f>((AF50-AB50)/AB50)</f>
        <v>4.091317722058162E-5</v>
      </c>
      <c r="AI50" s="92"/>
      <c r="AJ50" s="103">
        <f t="shared" si="12"/>
        <v>-1.876637577947649E-3</v>
      </c>
      <c r="AK50" s="103"/>
      <c r="AL50" s="124">
        <f t="shared" si="14"/>
        <v>-1.5096451447040606E-2</v>
      </c>
      <c r="AM50" s="124"/>
      <c r="AN50" s="106">
        <f t="shared" si="16"/>
        <v>6.54176073078158E-3</v>
      </c>
      <c r="AO50" s="107"/>
      <c r="AP50" s="119"/>
    </row>
    <row r="51" spans="1:42">
      <c r="A51" s="184" t="s">
        <v>99</v>
      </c>
      <c r="B51" s="158"/>
      <c r="C51" s="160"/>
      <c r="D51" s="158"/>
      <c r="E51" s="160"/>
      <c r="F51" s="92"/>
      <c r="G51" s="92"/>
      <c r="H51" s="158"/>
      <c r="I51" s="160"/>
      <c r="J51" s="92"/>
      <c r="K51" s="92"/>
      <c r="L51" s="158"/>
      <c r="M51" s="160"/>
      <c r="N51" s="92"/>
      <c r="O51" s="92"/>
      <c r="P51" s="158"/>
      <c r="Q51" s="160"/>
      <c r="R51" s="92"/>
      <c r="S51" s="92"/>
      <c r="T51" s="158"/>
      <c r="U51" s="160"/>
      <c r="V51" s="92"/>
      <c r="W51" s="92"/>
      <c r="X51" s="158"/>
      <c r="Y51" s="160"/>
      <c r="Z51" s="92"/>
      <c r="AA51" s="92"/>
      <c r="AB51" s="295"/>
      <c r="AC51" s="134"/>
      <c r="AD51" s="92"/>
      <c r="AE51" s="92"/>
      <c r="AF51" s="295"/>
      <c r="AG51" s="134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80" t="s">
        <v>50</v>
      </c>
      <c r="B52" s="143">
        <v>882165511.99000001</v>
      </c>
      <c r="C52" s="143">
        <v>1769.87</v>
      </c>
      <c r="D52" s="143">
        <v>901730255.25999999</v>
      </c>
      <c r="E52" s="143">
        <v>1802.88</v>
      </c>
      <c r="F52" s="92">
        <f t="shared" ref="F52:F66" si="98">((D52-B52)/B52)</f>
        <v>2.2178086769528756E-2</v>
      </c>
      <c r="G52" s="92">
        <f t="shared" ref="G52:G66" si="99">((E52-C52)/C52)</f>
        <v>1.8651087367998902E-2</v>
      </c>
      <c r="H52" s="143">
        <v>889961557.80999994</v>
      </c>
      <c r="I52" s="143">
        <v>1777.24</v>
      </c>
      <c r="J52" s="92">
        <f t="shared" ref="J52:J66" si="100">((H52-D52)/D52)</f>
        <v>-1.3051239415945654E-2</v>
      </c>
      <c r="K52" s="92">
        <f t="shared" ref="K52:K66" si="101">((I52-E52)/E52)</f>
        <v>-1.4221689740859125E-2</v>
      </c>
      <c r="L52" s="143">
        <v>885520077.95000005</v>
      </c>
      <c r="M52" s="143">
        <v>1764.12</v>
      </c>
      <c r="N52" s="92">
        <f t="shared" ref="N52:N66" si="102">((L52-H52)/H52)</f>
        <v>-4.9906423721597622E-3</v>
      </c>
      <c r="O52" s="92">
        <f t="shared" ref="O52:O66" si="103">((M52-I52)/I52)</f>
        <v>-7.382233125520536E-3</v>
      </c>
      <c r="P52" s="143">
        <v>889601021.88999999</v>
      </c>
      <c r="Q52" s="143">
        <v>1772.75</v>
      </c>
      <c r="R52" s="92">
        <f t="shared" ref="R52:R66" si="104">((P52-L52)/L52)</f>
        <v>4.6085278489082027E-3</v>
      </c>
      <c r="S52" s="92">
        <f t="shared" ref="S52:S66" si="105">((Q52-M52)/M52)</f>
        <v>4.8919574632111818E-3</v>
      </c>
      <c r="T52" s="143">
        <v>881737906.69000006</v>
      </c>
      <c r="U52" s="143">
        <v>1756.35</v>
      </c>
      <c r="V52" s="92">
        <f t="shared" ref="V52:W66" si="106">((T52-P52)/P52)</f>
        <v>-8.8389232999017513E-3</v>
      </c>
      <c r="W52" s="92">
        <f t="shared" si="106"/>
        <v>-9.2511634466225304E-3</v>
      </c>
      <c r="X52" s="143">
        <v>885354617.76999998</v>
      </c>
      <c r="Y52" s="143">
        <v>1763.14</v>
      </c>
      <c r="Z52" s="92">
        <f t="shared" ref="Z52:Z66" si="107">((X52-T52)/T52)</f>
        <v>4.1017983377587518E-3</v>
      </c>
      <c r="AA52" s="92">
        <f t="shared" ref="AA52:AA66" si="108">((Y52-U52)/U52)</f>
        <v>3.8659720442965192E-3</v>
      </c>
      <c r="AB52" s="131">
        <v>883283836</v>
      </c>
      <c r="AC52" s="131">
        <v>1768.85</v>
      </c>
      <c r="AD52" s="92">
        <f t="shared" ref="AD52:AD66" si="109">((AB52-X52)/X52)</f>
        <v>-2.3389292024203739E-3</v>
      </c>
      <c r="AE52" s="92">
        <f t="shared" ref="AE52:AE66" si="110">((AC52-Y52)/Y52)</f>
        <v>3.2385403314540017E-3</v>
      </c>
      <c r="AF52" s="131">
        <v>880741897.84000003</v>
      </c>
      <c r="AG52" s="131">
        <v>1760.61</v>
      </c>
      <c r="AH52" s="92">
        <f t="shared" ref="AH52:AH66" si="111">((AF52-AB52)/AB52)</f>
        <v>-2.8778270997364503E-3</v>
      </c>
      <c r="AI52" s="92">
        <f t="shared" ref="AI52:AI66" si="112">((AG52-AC52)/AC52)</f>
        <v>-4.6583938717245721E-3</v>
      </c>
      <c r="AJ52" s="103">
        <f t="shared" si="12"/>
        <v>-1.5114355424603509E-4</v>
      </c>
      <c r="AK52" s="103">
        <f t="shared" si="13"/>
        <v>-6.0824037222076974E-4</v>
      </c>
      <c r="AL52" s="124">
        <f t="shared" si="14"/>
        <v>-2.3275649561018987E-2</v>
      </c>
      <c r="AM52" s="124">
        <f t="shared" si="15"/>
        <v>-2.3445820021299368E-2</v>
      </c>
      <c r="AN52" s="106">
        <f t="shared" si="16"/>
        <v>1.0802568885046455E-2</v>
      </c>
      <c r="AO52" s="107">
        <f t="shared" si="17"/>
        <v>1.0408149443984297E-2</v>
      </c>
      <c r="AP52" s="119"/>
    </row>
    <row r="53" spans="1:42">
      <c r="A53" s="180" t="s">
        <v>43</v>
      </c>
      <c r="B53" s="151">
        <v>116194873</v>
      </c>
      <c r="C53" s="149">
        <v>82.28</v>
      </c>
      <c r="D53" s="151">
        <v>118199343</v>
      </c>
      <c r="E53" s="149">
        <v>83.69</v>
      </c>
      <c r="F53" s="92">
        <f t="shared" si="98"/>
        <v>1.7250933266220791E-2</v>
      </c>
      <c r="G53" s="92">
        <f t="shared" si="99"/>
        <v>1.7136606708799181E-2</v>
      </c>
      <c r="H53" s="151">
        <v>116223855</v>
      </c>
      <c r="I53" s="149">
        <v>82.3</v>
      </c>
      <c r="J53" s="92">
        <f t="shared" si="100"/>
        <v>-1.6713189344884936E-2</v>
      </c>
      <c r="K53" s="92">
        <f t="shared" si="101"/>
        <v>-1.6608913848727452E-2</v>
      </c>
      <c r="L53" s="151">
        <v>115814220</v>
      </c>
      <c r="M53" s="149">
        <v>82.01</v>
      </c>
      <c r="N53" s="92">
        <f t="shared" si="102"/>
        <v>-3.5245346146881807E-3</v>
      </c>
      <c r="O53" s="92">
        <f t="shared" si="103"/>
        <v>-3.5236938031590771E-3</v>
      </c>
      <c r="P53" s="151">
        <v>116193846</v>
      </c>
      <c r="Q53" s="149">
        <v>82.38</v>
      </c>
      <c r="R53" s="92">
        <f t="shared" si="104"/>
        <v>3.2778876376320628E-3</v>
      </c>
      <c r="S53" s="92">
        <f t="shared" si="105"/>
        <v>4.5116449213509369E-3</v>
      </c>
      <c r="T53" s="151">
        <v>113416505</v>
      </c>
      <c r="U53" s="149">
        <v>81.33</v>
      </c>
      <c r="V53" s="92">
        <f t="shared" si="106"/>
        <v>-2.3902651436462478E-2</v>
      </c>
      <c r="W53" s="92">
        <f t="shared" si="106"/>
        <v>-1.274581209031315E-2</v>
      </c>
      <c r="X53" s="151">
        <v>113791197</v>
      </c>
      <c r="Y53" s="149">
        <v>81.52</v>
      </c>
      <c r="Z53" s="92">
        <f t="shared" si="107"/>
        <v>3.3036814174444893E-3</v>
      </c>
      <c r="AA53" s="92">
        <f t="shared" si="108"/>
        <v>2.3361613180867789E-3</v>
      </c>
      <c r="AB53" s="291">
        <v>113211236</v>
      </c>
      <c r="AC53" s="130">
        <v>81.11</v>
      </c>
      <c r="AD53" s="92">
        <f t="shared" si="109"/>
        <v>-5.0967123581624682E-3</v>
      </c>
      <c r="AE53" s="92">
        <f t="shared" si="110"/>
        <v>-5.0294406280666903E-3</v>
      </c>
      <c r="AF53" s="291">
        <v>113120531</v>
      </c>
      <c r="AG53" s="130">
        <v>81.040000000000006</v>
      </c>
      <c r="AH53" s="92">
        <f t="shared" si="111"/>
        <v>-8.0120139311967232E-4</v>
      </c>
      <c r="AI53" s="92">
        <f t="shared" si="112"/>
        <v>-8.6302552089746244E-4</v>
      </c>
      <c r="AJ53" s="103">
        <f t="shared" si="12"/>
        <v>-3.2757233532525491E-3</v>
      </c>
      <c r="AK53" s="103">
        <f t="shared" si="13"/>
        <v>-1.8483091178658668E-3</v>
      </c>
      <c r="AL53" s="124">
        <f t="shared" si="14"/>
        <v>-4.2968191456021883E-2</v>
      </c>
      <c r="AM53" s="124">
        <f t="shared" si="15"/>
        <v>-3.1664476042537838E-2</v>
      </c>
      <c r="AN53" s="106">
        <f t="shared" si="16"/>
        <v>1.2666710236383256E-2</v>
      </c>
      <c r="AO53" s="107">
        <f t="shared" si="17"/>
        <v>1.0480690786301542E-2</v>
      </c>
      <c r="AP53" s="119"/>
    </row>
    <row r="54" spans="1:42">
      <c r="A54" s="180" t="s">
        <v>44</v>
      </c>
      <c r="B54" s="189">
        <v>1166957798.3</v>
      </c>
      <c r="C54" s="190">
        <v>1.2639</v>
      </c>
      <c r="D54" s="150">
        <v>1169460310.8</v>
      </c>
      <c r="E54" s="149">
        <v>1.2650999999999999</v>
      </c>
      <c r="F54" s="92">
        <f t="shared" si="98"/>
        <v>2.1444755788475028E-3</v>
      </c>
      <c r="G54" s="92">
        <f t="shared" si="99"/>
        <v>9.4944220270580569E-4</v>
      </c>
      <c r="H54" s="150">
        <v>1177948417.25</v>
      </c>
      <c r="I54" s="149">
        <v>1.2757000000000001</v>
      </c>
      <c r="J54" s="92">
        <f t="shared" si="100"/>
        <v>7.2581398202334344E-3</v>
      </c>
      <c r="K54" s="92">
        <f t="shared" si="101"/>
        <v>8.3787842858273377E-3</v>
      </c>
      <c r="L54" s="150">
        <v>1168619024.6400001</v>
      </c>
      <c r="M54" s="149">
        <v>1.2655000000000001</v>
      </c>
      <c r="N54" s="92">
        <f t="shared" si="102"/>
        <v>-7.9200349296958111E-3</v>
      </c>
      <c r="O54" s="92">
        <f t="shared" si="103"/>
        <v>-7.9956102531943147E-3</v>
      </c>
      <c r="P54" s="150">
        <v>1067730693.2</v>
      </c>
      <c r="Q54" s="149">
        <v>1.1569</v>
      </c>
      <c r="R54" s="92">
        <f t="shared" si="104"/>
        <v>-8.6331241673118661E-2</v>
      </c>
      <c r="S54" s="92">
        <f t="shared" si="105"/>
        <v>-8.5815883050177816E-2</v>
      </c>
      <c r="T54" s="150">
        <v>1061957801.53</v>
      </c>
      <c r="U54" s="149">
        <v>1.1635</v>
      </c>
      <c r="V54" s="92">
        <f t="shared" si="106"/>
        <v>-5.4066926302349331E-3</v>
      </c>
      <c r="W54" s="92">
        <f t="shared" si="106"/>
        <v>5.7049010286108906E-3</v>
      </c>
      <c r="X54" s="150">
        <v>1066913090.3099999</v>
      </c>
      <c r="Y54" s="149">
        <v>1.1691</v>
      </c>
      <c r="Z54" s="92">
        <f t="shared" si="107"/>
        <v>4.6661823783023327E-3</v>
      </c>
      <c r="AA54" s="92">
        <f t="shared" si="108"/>
        <v>4.8130640309411686E-3</v>
      </c>
      <c r="AB54" s="150">
        <v>1070083045.9299999</v>
      </c>
      <c r="AC54" s="149">
        <v>1.1719999999999999</v>
      </c>
      <c r="AD54" s="92">
        <f t="shared" si="109"/>
        <v>2.9711469929373062E-3</v>
      </c>
      <c r="AE54" s="92">
        <f t="shared" si="110"/>
        <v>2.4805405867760694E-3</v>
      </c>
      <c r="AF54" s="291">
        <v>1075032584.77</v>
      </c>
      <c r="AG54" s="130">
        <v>1.1773</v>
      </c>
      <c r="AH54" s="92">
        <f t="shared" si="111"/>
        <v>4.6253782440767782E-3</v>
      </c>
      <c r="AI54" s="92">
        <f t="shared" si="112"/>
        <v>4.5221843003413675E-3</v>
      </c>
      <c r="AJ54" s="103">
        <f t="shared" si="12"/>
        <v>-9.7490807773315067E-3</v>
      </c>
      <c r="AK54" s="103">
        <f t="shared" si="13"/>
        <v>-8.3703221085211863E-3</v>
      </c>
      <c r="AL54" s="124">
        <f t="shared" si="14"/>
        <v>-8.0744703482415928E-2</v>
      </c>
      <c r="AM54" s="124">
        <f t="shared" si="15"/>
        <v>-6.9401628329776213E-2</v>
      </c>
      <c r="AN54" s="106">
        <f t="shared" si="16"/>
        <v>3.1382343590862664E-2</v>
      </c>
      <c r="AO54" s="107">
        <f t="shared" si="17"/>
        <v>3.1670665583617599E-2</v>
      </c>
      <c r="AP54" s="119"/>
    </row>
    <row r="55" spans="1:42">
      <c r="A55" s="180" t="s">
        <v>10</v>
      </c>
      <c r="B55" s="150">
        <v>4243093197.6500001</v>
      </c>
      <c r="C55" s="149">
        <v>301.9957</v>
      </c>
      <c r="D55" s="150">
        <v>4398559616.8800001</v>
      </c>
      <c r="E55" s="149">
        <v>314.26499999999999</v>
      </c>
      <c r="F55" s="92">
        <f t="shared" si="98"/>
        <v>3.6639878500925628E-2</v>
      </c>
      <c r="G55" s="92">
        <f t="shared" si="99"/>
        <v>4.062739966165077E-2</v>
      </c>
      <c r="H55" s="150">
        <v>4309902723.1499996</v>
      </c>
      <c r="I55" s="149">
        <v>307.71519999999998</v>
      </c>
      <c r="J55" s="92">
        <f t="shared" si="100"/>
        <v>-2.0155892258404098E-2</v>
      </c>
      <c r="K55" s="92">
        <f t="shared" si="101"/>
        <v>-2.0841646381238779E-2</v>
      </c>
      <c r="L55" s="150">
        <v>4252708597.46</v>
      </c>
      <c r="M55" s="149">
        <v>303.39999999999998</v>
      </c>
      <c r="N55" s="92">
        <f t="shared" si="102"/>
        <v>-1.3270398281332399E-2</v>
      </c>
      <c r="O55" s="92">
        <f t="shared" si="103"/>
        <v>-1.4023356662264343E-2</v>
      </c>
      <c r="P55" s="150">
        <v>4225004458.3400002</v>
      </c>
      <c r="Q55" s="149">
        <v>302.00599999999997</v>
      </c>
      <c r="R55" s="92">
        <f t="shared" si="104"/>
        <v>-6.5144691871309116E-3</v>
      </c>
      <c r="S55" s="92">
        <f t="shared" si="105"/>
        <v>-4.5945945945946127E-3</v>
      </c>
      <c r="T55" s="150">
        <v>4149449743.9400001</v>
      </c>
      <c r="U55" s="149">
        <v>297.50619999999998</v>
      </c>
      <c r="V55" s="92">
        <f t="shared" si="106"/>
        <v>-1.7882753768663585E-2</v>
      </c>
      <c r="W55" s="92">
        <f t="shared" si="106"/>
        <v>-1.4899703979391117E-2</v>
      </c>
      <c r="X55" s="150">
        <v>4173976375.3699999</v>
      </c>
      <c r="Y55" s="149">
        <v>299.53579999999999</v>
      </c>
      <c r="Z55" s="92">
        <f t="shared" si="107"/>
        <v>5.9108153956604417E-3</v>
      </c>
      <c r="AA55" s="92">
        <f t="shared" si="108"/>
        <v>6.8220427002866372E-3</v>
      </c>
      <c r="AB55" s="150">
        <v>4156742532.8499999</v>
      </c>
      <c r="AC55" s="149">
        <v>297.82400000000001</v>
      </c>
      <c r="AD55" s="92">
        <f t="shared" si="109"/>
        <v>-4.1288787885083071E-3</v>
      </c>
      <c r="AE55" s="92">
        <f t="shared" si="110"/>
        <v>-5.7148427667076274E-3</v>
      </c>
      <c r="AF55" s="150">
        <v>4113694245.6799998</v>
      </c>
      <c r="AG55" s="149">
        <v>295.28199999999998</v>
      </c>
      <c r="AH55" s="92">
        <f t="shared" si="111"/>
        <v>-1.035625536818725E-2</v>
      </c>
      <c r="AI55" s="92">
        <f t="shared" si="112"/>
        <v>-8.5352422907489997E-3</v>
      </c>
      <c r="AJ55" s="103">
        <f t="shared" si="12"/>
        <v>-3.7197442194550601E-3</v>
      </c>
      <c r="AK55" s="103">
        <f t="shared" si="13"/>
        <v>-2.6449930391260089E-3</v>
      </c>
      <c r="AL55" s="124">
        <f t="shared" si="14"/>
        <v>-6.4763330729176713E-2</v>
      </c>
      <c r="AM55" s="124">
        <f t="shared" si="15"/>
        <v>-6.0404435746901519E-2</v>
      </c>
      <c r="AN55" s="106">
        <f t="shared" si="16"/>
        <v>1.8266365571956204E-2</v>
      </c>
      <c r="AO55" s="107">
        <f t="shared" si="17"/>
        <v>1.9349448081407733E-2</v>
      </c>
      <c r="AP55" s="119"/>
    </row>
    <row r="56" spans="1:42">
      <c r="A56" s="180" t="s">
        <v>22</v>
      </c>
      <c r="B56" s="150">
        <v>2502880942.3699999</v>
      </c>
      <c r="C56" s="149">
        <v>10.0296</v>
      </c>
      <c r="D56" s="150">
        <v>2607342331.54</v>
      </c>
      <c r="E56" s="149">
        <v>10.4536</v>
      </c>
      <c r="F56" s="92">
        <f t="shared" si="98"/>
        <v>4.1736459534141755E-2</v>
      </c>
      <c r="G56" s="92">
        <f t="shared" si="99"/>
        <v>4.227486639546936E-2</v>
      </c>
      <c r="H56" s="150">
        <v>2535499880.8800001</v>
      </c>
      <c r="I56" s="149">
        <v>10.1655</v>
      </c>
      <c r="J56" s="92">
        <f t="shared" si="100"/>
        <v>-2.7553900303366317E-2</v>
      </c>
      <c r="K56" s="92">
        <f t="shared" si="101"/>
        <v>-2.7559883676436827E-2</v>
      </c>
      <c r="L56" s="150">
        <v>2491305393.5300002</v>
      </c>
      <c r="M56" s="149">
        <v>9.9847999999999999</v>
      </c>
      <c r="N56" s="92">
        <f t="shared" si="102"/>
        <v>-1.7430285713388102E-2</v>
      </c>
      <c r="O56" s="92">
        <f t="shared" si="103"/>
        <v>-1.7775810338891335E-2</v>
      </c>
      <c r="P56" s="150">
        <v>2380798395.6900001</v>
      </c>
      <c r="Q56" s="149">
        <v>9.5950000000000006</v>
      </c>
      <c r="R56" s="92">
        <f t="shared" si="104"/>
        <v>-4.4357066029315537E-2</v>
      </c>
      <c r="S56" s="92">
        <f t="shared" si="105"/>
        <v>-3.9039339796490595E-2</v>
      </c>
      <c r="T56" s="150">
        <v>2318448612.54</v>
      </c>
      <c r="U56" s="149">
        <v>9.7065999999999999</v>
      </c>
      <c r="V56" s="92">
        <f t="shared" si="106"/>
        <v>-2.6188602639716563E-2</v>
      </c>
      <c r="W56" s="92">
        <f t="shared" si="106"/>
        <v>1.163105784262629E-2</v>
      </c>
      <c r="X56" s="150">
        <v>2336951594.8200002</v>
      </c>
      <c r="Y56" s="149">
        <v>9.7842000000000002</v>
      </c>
      <c r="Z56" s="92">
        <f t="shared" si="107"/>
        <v>7.9807601427616202E-3</v>
      </c>
      <c r="AA56" s="92">
        <f t="shared" si="108"/>
        <v>7.9945604022005987E-3</v>
      </c>
      <c r="AB56" s="150">
        <v>2308707942.4699998</v>
      </c>
      <c r="AC56" s="149">
        <v>9.6672999999999991</v>
      </c>
      <c r="AD56" s="92">
        <f t="shared" si="109"/>
        <v>-1.2085681369098192E-2</v>
      </c>
      <c r="AE56" s="92">
        <f t="shared" si="110"/>
        <v>-1.1947834263404377E-2</v>
      </c>
      <c r="AF56" s="150">
        <v>2324887368.4899998</v>
      </c>
      <c r="AG56" s="149">
        <v>9.7392000000000003</v>
      </c>
      <c r="AH56" s="92">
        <f t="shared" si="111"/>
        <v>7.0080003288290425E-3</v>
      </c>
      <c r="AI56" s="92">
        <f t="shared" si="112"/>
        <v>7.4374437536852264E-3</v>
      </c>
      <c r="AJ56" s="103">
        <f t="shared" si="12"/>
        <v>-8.861289506144036E-3</v>
      </c>
      <c r="AK56" s="103">
        <f t="shared" si="13"/>
        <v>-3.3731174601552075E-3</v>
      </c>
      <c r="AL56" s="124">
        <f t="shared" si="14"/>
        <v>-0.10833060148383779</v>
      </c>
      <c r="AM56" s="124">
        <f t="shared" si="15"/>
        <v>-6.8340093364965132E-2</v>
      </c>
      <c r="AN56" s="106">
        <f t="shared" si="16"/>
        <v>2.6963057353402774E-2</v>
      </c>
      <c r="AO56" s="107">
        <f t="shared" si="17"/>
        <v>2.5892631181481333E-2</v>
      </c>
      <c r="AP56" s="119"/>
    </row>
    <row r="57" spans="1:42">
      <c r="A57" s="185" t="s">
        <v>46</v>
      </c>
      <c r="B57" s="167">
        <v>0</v>
      </c>
      <c r="C57" s="168">
        <v>0</v>
      </c>
      <c r="D57" s="167">
        <v>0</v>
      </c>
      <c r="E57" s="168">
        <v>0</v>
      </c>
      <c r="F57" s="92" t="e">
        <f t="shared" si="98"/>
        <v>#DIV/0!</v>
      </c>
      <c r="G57" s="92" t="e">
        <f t="shared" si="99"/>
        <v>#DIV/0!</v>
      </c>
      <c r="H57" s="167">
        <v>0</v>
      </c>
      <c r="I57" s="168">
        <v>0</v>
      </c>
      <c r="J57" s="92" t="e">
        <f t="shared" si="100"/>
        <v>#DIV/0!</v>
      </c>
      <c r="K57" s="92" t="e">
        <f t="shared" si="101"/>
        <v>#DIV/0!</v>
      </c>
      <c r="L57" s="167">
        <v>0</v>
      </c>
      <c r="M57" s="168">
        <v>0</v>
      </c>
      <c r="N57" s="92" t="e">
        <f t="shared" si="102"/>
        <v>#DIV/0!</v>
      </c>
      <c r="O57" s="92" t="e">
        <f t="shared" si="103"/>
        <v>#DIV/0!</v>
      </c>
      <c r="P57" s="167">
        <v>0</v>
      </c>
      <c r="Q57" s="168">
        <v>0</v>
      </c>
      <c r="R57" s="92" t="e">
        <f t="shared" si="104"/>
        <v>#DIV/0!</v>
      </c>
      <c r="S57" s="92" t="e">
        <f t="shared" si="105"/>
        <v>#DIV/0!</v>
      </c>
      <c r="T57" s="167">
        <v>0</v>
      </c>
      <c r="U57" s="168">
        <v>0</v>
      </c>
      <c r="V57" s="92" t="e">
        <f t="shared" si="106"/>
        <v>#DIV/0!</v>
      </c>
      <c r="W57" s="92" t="e">
        <f t="shared" si="106"/>
        <v>#DIV/0!</v>
      </c>
      <c r="X57" s="167">
        <v>0</v>
      </c>
      <c r="Y57" s="168">
        <v>0</v>
      </c>
      <c r="Z57" s="92" t="e">
        <f t="shared" si="107"/>
        <v>#DIV/0!</v>
      </c>
      <c r="AA57" s="92" t="e">
        <f t="shared" si="108"/>
        <v>#DIV/0!</v>
      </c>
      <c r="AB57" s="167">
        <v>0</v>
      </c>
      <c r="AC57" s="168">
        <v>0</v>
      </c>
      <c r="AD57" s="92" t="e">
        <f t="shared" si="109"/>
        <v>#DIV/0!</v>
      </c>
      <c r="AE57" s="92" t="e">
        <f t="shared" si="110"/>
        <v>#DIV/0!</v>
      </c>
      <c r="AF57" s="167">
        <v>0</v>
      </c>
      <c r="AG57" s="168">
        <v>0</v>
      </c>
      <c r="AH57" s="92" t="e">
        <f t="shared" si="111"/>
        <v>#DIV/0!</v>
      </c>
      <c r="AI57" s="92" t="e">
        <f t="shared" si="112"/>
        <v>#DIV/0!</v>
      </c>
      <c r="AJ57" s="103" t="e">
        <f t="shared" si="12"/>
        <v>#DIV/0!</v>
      </c>
      <c r="AK57" s="103" t="e">
        <f t="shared" si="13"/>
        <v>#DIV/0!</v>
      </c>
      <c r="AL57" s="124" t="e">
        <f t="shared" si="14"/>
        <v>#DIV/0!</v>
      </c>
      <c r="AM57" s="124" t="e">
        <f t="shared" si="15"/>
        <v>#DIV/0!</v>
      </c>
      <c r="AN57" s="106" t="e">
        <f t="shared" si="16"/>
        <v>#DIV/0!</v>
      </c>
      <c r="AO57" s="107" t="e">
        <f t="shared" si="17"/>
        <v>#DIV/0!</v>
      </c>
      <c r="AP57" s="119"/>
    </row>
    <row r="58" spans="1:42">
      <c r="A58" s="182" t="s">
        <v>48</v>
      </c>
      <c r="B58" s="150">
        <v>4618111688.46</v>
      </c>
      <c r="C58" s="149">
        <v>113.24</v>
      </c>
      <c r="D58" s="150">
        <v>4722936416.4399996</v>
      </c>
      <c r="E58" s="149">
        <v>115.82</v>
      </c>
      <c r="F58" s="92">
        <f t="shared" si="98"/>
        <v>2.2698612561047739E-2</v>
      </c>
      <c r="G58" s="92">
        <f t="shared" si="99"/>
        <v>2.2783468738961483E-2</v>
      </c>
      <c r="H58" s="150">
        <v>4681261498.7299995</v>
      </c>
      <c r="I58" s="149">
        <v>114.79</v>
      </c>
      <c r="J58" s="92">
        <f t="shared" si="100"/>
        <v>-8.8239421485613138E-3</v>
      </c>
      <c r="K58" s="92">
        <f t="shared" si="101"/>
        <v>-8.8931099982730698E-3</v>
      </c>
      <c r="L58" s="150">
        <v>4660821260.29</v>
      </c>
      <c r="M58" s="149">
        <v>114.29</v>
      </c>
      <c r="N58" s="92">
        <f t="shared" si="102"/>
        <v>-4.3663953499596007E-3</v>
      </c>
      <c r="O58" s="92">
        <f t="shared" si="103"/>
        <v>-4.3557801202195314E-3</v>
      </c>
      <c r="P58" s="150">
        <v>4665079381.5200005</v>
      </c>
      <c r="Q58" s="149">
        <v>114.38</v>
      </c>
      <c r="R58" s="92">
        <f t="shared" si="104"/>
        <v>9.1359891147929412E-4</v>
      </c>
      <c r="S58" s="92">
        <f t="shared" si="105"/>
        <v>7.8747046985728586E-4</v>
      </c>
      <c r="T58" s="150">
        <v>4599972923.5500002</v>
      </c>
      <c r="U58" s="149">
        <v>112.8</v>
      </c>
      <c r="V58" s="92">
        <f t="shared" si="106"/>
        <v>-1.3956130784807126E-2</v>
      </c>
      <c r="W58" s="92">
        <f t="shared" si="106"/>
        <v>-1.3813603776884056E-2</v>
      </c>
      <c r="X58" s="177">
        <v>4648600802.6700001</v>
      </c>
      <c r="Y58" s="149">
        <v>114.01</v>
      </c>
      <c r="Z58" s="92">
        <f t="shared" si="107"/>
        <v>1.0571340294427564E-2</v>
      </c>
      <c r="AA58" s="92">
        <f t="shared" si="108"/>
        <v>1.072695035461E-2</v>
      </c>
      <c r="AB58" s="150">
        <v>4612698822.1800003</v>
      </c>
      <c r="AC58" s="149">
        <v>113.14</v>
      </c>
      <c r="AD58" s="92">
        <f t="shared" si="109"/>
        <v>-7.723179944679027E-3</v>
      </c>
      <c r="AE58" s="92">
        <f t="shared" si="110"/>
        <v>-7.6309095693360626E-3</v>
      </c>
      <c r="AF58" s="132">
        <v>4610024462.3299999</v>
      </c>
      <c r="AG58" s="130">
        <v>113.1</v>
      </c>
      <c r="AH58" s="92">
        <f t="shared" si="111"/>
        <v>-5.797820219999658E-4</v>
      </c>
      <c r="AI58" s="92">
        <f t="shared" si="112"/>
        <v>-3.5354428142130327E-4</v>
      </c>
      <c r="AJ58" s="103">
        <f t="shared" si="12"/>
        <v>-1.5823481038155449E-4</v>
      </c>
      <c r="AK58" s="103">
        <f t="shared" si="13"/>
        <v>-9.3632272838156704E-5</v>
      </c>
      <c r="AL58" s="124">
        <f t="shared" si="14"/>
        <v>-2.3907151008208814E-2</v>
      </c>
      <c r="AM58" s="124">
        <f t="shared" si="15"/>
        <v>-2.3484717665342766E-2</v>
      </c>
      <c r="AN58" s="106">
        <f t="shared" si="16"/>
        <v>1.1827928270914804E-2</v>
      </c>
      <c r="AO58" s="107">
        <f t="shared" si="17"/>
        <v>1.1843838271598114E-2</v>
      </c>
      <c r="AP58" s="119"/>
    </row>
    <row r="59" spans="1:42">
      <c r="A59" s="186" t="s">
        <v>27</v>
      </c>
      <c r="B59" s="169">
        <v>3839972173.8600001</v>
      </c>
      <c r="C59" s="130">
        <v>103.24</v>
      </c>
      <c r="D59" s="131">
        <v>4123332732.6799998</v>
      </c>
      <c r="E59" s="130">
        <v>103.24</v>
      </c>
      <c r="F59" s="92">
        <f t="shared" si="98"/>
        <v>7.3792346920879173E-2</v>
      </c>
      <c r="G59" s="92">
        <f t="shared" si="99"/>
        <v>0</v>
      </c>
      <c r="H59" s="169">
        <v>4072865445.25</v>
      </c>
      <c r="I59" s="130">
        <v>103.24</v>
      </c>
      <c r="J59" s="92">
        <f t="shared" si="100"/>
        <v>-1.2239440933304971E-2</v>
      </c>
      <c r="K59" s="92">
        <f t="shared" si="101"/>
        <v>0</v>
      </c>
      <c r="L59" s="169">
        <v>4038638253.1799998</v>
      </c>
      <c r="M59" s="130">
        <v>103.24</v>
      </c>
      <c r="N59" s="92">
        <f t="shared" si="102"/>
        <v>-8.4037129461072193E-3</v>
      </c>
      <c r="O59" s="92">
        <f t="shared" si="103"/>
        <v>0</v>
      </c>
      <c r="P59" s="131">
        <v>4070781418.1799998</v>
      </c>
      <c r="Q59" s="130">
        <v>103.24</v>
      </c>
      <c r="R59" s="92">
        <f t="shared" si="104"/>
        <v>7.9589116392612437E-3</v>
      </c>
      <c r="S59" s="92">
        <f t="shared" si="105"/>
        <v>0</v>
      </c>
      <c r="T59" s="169">
        <v>3992929592.77</v>
      </c>
      <c r="U59" s="130">
        <v>103.24</v>
      </c>
      <c r="V59" s="92">
        <f t="shared" si="106"/>
        <v>-1.9124540822141836E-2</v>
      </c>
      <c r="W59" s="92">
        <f t="shared" si="106"/>
        <v>0</v>
      </c>
      <c r="X59" s="131">
        <v>4131236617.7600002</v>
      </c>
      <c r="Y59" s="130">
        <v>103.24</v>
      </c>
      <c r="Z59" s="92">
        <f t="shared" si="107"/>
        <v>3.4637982407812268E-2</v>
      </c>
      <c r="AA59" s="92">
        <f t="shared" si="108"/>
        <v>0</v>
      </c>
      <c r="AB59" s="132">
        <v>4096564913.5100002</v>
      </c>
      <c r="AC59" s="130">
        <v>103.24</v>
      </c>
      <c r="AD59" s="92">
        <f t="shared" si="109"/>
        <v>-8.3925728439150412E-3</v>
      </c>
      <c r="AE59" s="92">
        <f t="shared" si="110"/>
        <v>0</v>
      </c>
      <c r="AF59" s="132">
        <v>4124740840.1300001</v>
      </c>
      <c r="AG59" s="130">
        <v>103.24</v>
      </c>
      <c r="AH59" s="92">
        <f t="shared" si="111"/>
        <v>6.8779397409470845E-3</v>
      </c>
      <c r="AI59" s="92">
        <f t="shared" si="112"/>
        <v>0</v>
      </c>
      <c r="AJ59" s="103">
        <f t="shared" si="12"/>
        <v>9.3883641454288371E-3</v>
      </c>
      <c r="AK59" s="103">
        <f t="shared" si="13"/>
        <v>0</v>
      </c>
      <c r="AL59" s="124">
        <f t="shared" si="14"/>
        <v>3.4149741029632433E-4</v>
      </c>
      <c r="AM59" s="124">
        <f t="shared" si="15"/>
        <v>0</v>
      </c>
      <c r="AN59" s="106">
        <f t="shared" si="16"/>
        <v>3.0954411673939829E-2</v>
      </c>
      <c r="AO59" s="107">
        <f t="shared" si="17"/>
        <v>0</v>
      </c>
      <c r="AP59" s="119"/>
    </row>
    <row r="60" spans="1:42">
      <c r="A60" s="180" t="s">
        <v>12</v>
      </c>
      <c r="B60" s="132">
        <v>2976170633.0466299</v>
      </c>
      <c r="C60" s="166">
        <v>2290.74529731026</v>
      </c>
      <c r="D60" s="132">
        <v>3006502529.4222498</v>
      </c>
      <c r="E60" s="166">
        <v>2312.7245654421099</v>
      </c>
      <c r="F60" s="92">
        <f t="shared" si="98"/>
        <v>1.0191585132526458E-2</v>
      </c>
      <c r="G60" s="92">
        <f t="shared" si="99"/>
        <v>9.5948109803641185E-3</v>
      </c>
      <c r="H60" s="132">
        <v>2957846079.7876601</v>
      </c>
      <c r="I60" s="166">
        <v>2274.69478990885</v>
      </c>
      <c r="J60" s="92">
        <f t="shared" si="100"/>
        <v>-1.6183738133737687E-2</v>
      </c>
      <c r="K60" s="92">
        <f t="shared" si="101"/>
        <v>-1.6443711500072202E-2</v>
      </c>
      <c r="L60" s="132">
        <v>2937534593.23487</v>
      </c>
      <c r="M60" s="166">
        <v>2258.8848703921399</v>
      </c>
      <c r="N60" s="92">
        <f t="shared" si="102"/>
        <v>-6.8669856391744026E-3</v>
      </c>
      <c r="O60" s="92">
        <f t="shared" si="103"/>
        <v>-6.9503476188749035E-3</v>
      </c>
      <c r="P60" s="132">
        <v>2949900693.0342598</v>
      </c>
      <c r="Q60" s="166">
        <v>2268.4710622449602</v>
      </c>
      <c r="R60" s="92">
        <f t="shared" si="104"/>
        <v>4.2096865268817316E-3</v>
      </c>
      <c r="S60" s="92">
        <f t="shared" si="105"/>
        <v>4.2437717736168506E-3</v>
      </c>
      <c r="T60" s="132">
        <v>2911807184.5723801</v>
      </c>
      <c r="U60" s="166">
        <v>2239.2048831622501</v>
      </c>
      <c r="V60" s="92">
        <f t="shared" si="106"/>
        <v>-1.2913488427536471E-2</v>
      </c>
      <c r="W60" s="92">
        <f t="shared" si="106"/>
        <v>-1.2901279443144951E-2</v>
      </c>
      <c r="X60" s="132">
        <v>2931134847.0043802</v>
      </c>
      <c r="Y60" s="166">
        <v>2254.1853324818899</v>
      </c>
      <c r="Z60" s="92">
        <f t="shared" si="107"/>
        <v>6.6376862226330989E-3</v>
      </c>
      <c r="AA60" s="92">
        <f t="shared" si="108"/>
        <v>6.6900753174868408E-3</v>
      </c>
      <c r="AB60" s="132">
        <v>2903245875.5936899</v>
      </c>
      <c r="AC60" s="166">
        <v>2232.3986215432901</v>
      </c>
      <c r="AD60" s="92">
        <f t="shared" si="109"/>
        <v>-9.514735031447917E-3</v>
      </c>
      <c r="AE60" s="92">
        <f t="shared" si="110"/>
        <v>-9.6650043031786901E-3</v>
      </c>
      <c r="AF60" s="132">
        <v>2898059935.7287202</v>
      </c>
      <c r="AG60" s="166">
        <v>2233.1830239425599</v>
      </c>
      <c r="AH60" s="92">
        <f t="shared" si="111"/>
        <v>-1.7862558278531088E-3</v>
      </c>
      <c r="AI60" s="92">
        <f t="shared" si="112"/>
        <v>3.5137201380616191E-4</v>
      </c>
      <c r="AJ60" s="103">
        <f t="shared" si="12"/>
        <v>-3.2782806472135373E-3</v>
      </c>
      <c r="AK60" s="103">
        <f t="shared" si="13"/>
        <v>-3.135039097499597E-3</v>
      </c>
      <c r="AL60" s="124">
        <f t="shared" si="14"/>
        <v>-3.6069350560090391E-2</v>
      </c>
      <c r="AM60" s="124">
        <f t="shared" si="15"/>
        <v>-3.4393002386924762E-2</v>
      </c>
      <c r="AN60" s="106">
        <f t="shared" si="16"/>
        <v>9.6304554280563573E-3</v>
      </c>
      <c r="AO60" s="107">
        <f t="shared" si="17"/>
        <v>9.6723546024575415E-3</v>
      </c>
      <c r="AP60" s="119"/>
    </row>
    <row r="61" spans="1:42">
      <c r="A61" s="180" t="s">
        <v>19</v>
      </c>
      <c r="B61" s="171">
        <v>1150434521.8900001</v>
      </c>
      <c r="C61" s="130">
        <v>0.66080000000000005</v>
      </c>
      <c r="D61" s="171">
        <v>1176820425.0899999</v>
      </c>
      <c r="E61" s="172">
        <v>0.67479999999999996</v>
      </c>
      <c r="F61" s="92">
        <f t="shared" si="98"/>
        <v>2.2935597548525862E-2</v>
      </c>
      <c r="G61" s="92">
        <f t="shared" si="99"/>
        <v>2.1186440677965952E-2</v>
      </c>
      <c r="H61" s="171">
        <v>1162833422.4200001</v>
      </c>
      <c r="I61" s="172">
        <v>0.66700000000000004</v>
      </c>
      <c r="J61" s="92">
        <f t="shared" si="100"/>
        <v>-1.1885418005835641E-2</v>
      </c>
      <c r="K61" s="92">
        <f t="shared" si="101"/>
        <v>-1.1558980438648368E-2</v>
      </c>
      <c r="L61" s="171">
        <v>1159945504.2</v>
      </c>
      <c r="M61" s="172">
        <v>0.67290000000000005</v>
      </c>
      <c r="N61" s="92">
        <f t="shared" si="102"/>
        <v>-2.4835184165844784E-3</v>
      </c>
      <c r="O61" s="92">
        <f t="shared" si="103"/>
        <v>8.8455772113943277E-3</v>
      </c>
      <c r="P61" s="171">
        <v>1153364151.25</v>
      </c>
      <c r="Q61" s="172">
        <v>0.66920000000000002</v>
      </c>
      <c r="R61" s="92">
        <f t="shared" si="104"/>
        <v>-5.6738466817362462E-3</v>
      </c>
      <c r="S61" s="92">
        <f t="shared" si="105"/>
        <v>-5.4985882003269967E-3</v>
      </c>
      <c r="T61" s="171">
        <v>1117929583.1400001</v>
      </c>
      <c r="U61" s="172">
        <v>0.64929999999999999</v>
      </c>
      <c r="V61" s="92">
        <f t="shared" si="106"/>
        <v>-3.0722793032535653E-2</v>
      </c>
      <c r="W61" s="92">
        <f t="shared" si="106"/>
        <v>-2.9736999402271411E-2</v>
      </c>
      <c r="X61" s="171">
        <v>1131224777.76</v>
      </c>
      <c r="Y61" s="172">
        <v>0.6573</v>
      </c>
      <c r="Z61" s="92">
        <f t="shared" si="107"/>
        <v>1.1892694155795417E-2</v>
      </c>
      <c r="AA61" s="92">
        <f t="shared" si="108"/>
        <v>1.2320961034960737E-2</v>
      </c>
      <c r="AB61" s="132">
        <v>1142213520.5599999</v>
      </c>
      <c r="AC61" s="166">
        <v>0.66390000000000005</v>
      </c>
      <c r="AD61" s="92">
        <f t="shared" si="109"/>
        <v>9.714022372953466E-3</v>
      </c>
      <c r="AE61" s="92">
        <f t="shared" si="110"/>
        <v>1.0041077133728968E-2</v>
      </c>
      <c r="AF61" s="132">
        <v>1137891743.6099999</v>
      </c>
      <c r="AG61" s="166">
        <v>0.6613</v>
      </c>
      <c r="AH61" s="92">
        <f t="shared" si="111"/>
        <v>-3.7836856876647582E-3</v>
      </c>
      <c r="AI61" s="92">
        <f t="shared" si="112"/>
        <v>-3.9162524476578503E-3</v>
      </c>
      <c r="AJ61" s="103">
        <f t="shared" si="12"/>
        <v>-1.250868468385254E-3</v>
      </c>
      <c r="AK61" s="103">
        <f t="shared" si="13"/>
        <v>2.1040444614316969E-4</v>
      </c>
      <c r="AL61" s="124">
        <f t="shared" si="14"/>
        <v>-3.3079542681308291E-2</v>
      </c>
      <c r="AM61" s="124">
        <f t="shared" si="15"/>
        <v>-2.0005927682276166E-2</v>
      </c>
      <c r="AN61" s="106">
        <f t="shared" si="16"/>
        <v>1.6419294027897002E-2</v>
      </c>
      <c r="AO61" s="107">
        <f t="shared" si="17"/>
        <v>1.6225444405311047E-2</v>
      </c>
      <c r="AP61" s="119"/>
    </row>
    <row r="62" spans="1:42">
      <c r="A62" s="180" t="s">
        <v>23</v>
      </c>
      <c r="B62" s="150">
        <v>313129822.48000002</v>
      </c>
      <c r="C62" s="153">
        <v>121.48</v>
      </c>
      <c r="D62" s="150">
        <v>323223056.83999997</v>
      </c>
      <c r="E62" s="153">
        <v>125.39</v>
      </c>
      <c r="F62" s="92">
        <f t="shared" si="98"/>
        <v>3.223338575693991E-2</v>
      </c>
      <c r="G62" s="92">
        <f t="shared" si="99"/>
        <v>3.2186368126440539E-2</v>
      </c>
      <c r="H62" s="150">
        <v>315425702.75</v>
      </c>
      <c r="I62" s="153">
        <v>122.44</v>
      </c>
      <c r="J62" s="92">
        <f t="shared" si="100"/>
        <v>-2.4123755793386284E-2</v>
      </c>
      <c r="K62" s="92">
        <f t="shared" si="101"/>
        <v>-2.3526597017306028E-2</v>
      </c>
      <c r="L62" s="150">
        <v>311570752.08999997</v>
      </c>
      <c r="M62" s="153">
        <v>121</v>
      </c>
      <c r="N62" s="92">
        <f t="shared" si="102"/>
        <v>-1.2221422117446725E-2</v>
      </c>
      <c r="O62" s="92">
        <f t="shared" si="103"/>
        <v>-1.1760862463247286E-2</v>
      </c>
      <c r="P62" s="150">
        <v>314139057.29000002</v>
      </c>
      <c r="Q62" s="153">
        <v>121.99</v>
      </c>
      <c r="R62" s="92">
        <f t="shared" si="104"/>
        <v>8.2430882320371646E-3</v>
      </c>
      <c r="S62" s="92">
        <f t="shared" si="105"/>
        <v>8.1818181818181391E-3</v>
      </c>
      <c r="T62" s="150">
        <v>305384743.75999999</v>
      </c>
      <c r="U62" s="153">
        <v>118.71</v>
      </c>
      <c r="V62" s="92">
        <f t="shared" si="106"/>
        <v>-2.7867637999303013E-2</v>
      </c>
      <c r="W62" s="92">
        <f t="shared" si="106"/>
        <v>-2.6887449790966484E-2</v>
      </c>
      <c r="X62" s="150">
        <v>318569106.36000001</v>
      </c>
      <c r="Y62" s="153">
        <v>123.8</v>
      </c>
      <c r="Z62" s="92">
        <f t="shared" si="107"/>
        <v>4.3172957619525137E-2</v>
      </c>
      <c r="AA62" s="92">
        <f t="shared" si="108"/>
        <v>4.2877600876084609E-2</v>
      </c>
      <c r="AB62" s="131">
        <v>319047847.38999999</v>
      </c>
      <c r="AC62" s="293">
        <v>124.04</v>
      </c>
      <c r="AD62" s="92">
        <f t="shared" si="109"/>
        <v>1.5027854881162538E-3</v>
      </c>
      <c r="AE62" s="92">
        <f t="shared" si="110"/>
        <v>1.9386106623587164E-3</v>
      </c>
      <c r="AF62" s="131">
        <v>320873913.36000001</v>
      </c>
      <c r="AG62" s="293">
        <v>124.02</v>
      </c>
      <c r="AH62" s="92">
        <f t="shared" si="111"/>
        <v>5.7234862574323184E-3</v>
      </c>
      <c r="AI62" s="92">
        <f t="shared" si="112"/>
        <v>-1.6123831022259134E-4</v>
      </c>
      <c r="AJ62" s="103">
        <f t="shared" si="12"/>
        <v>3.3328609304893453E-3</v>
      </c>
      <c r="AK62" s="103">
        <f t="shared" si="13"/>
        <v>2.8560312831199517E-3</v>
      </c>
      <c r="AL62" s="124">
        <f t="shared" si="14"/>
        <v>-7.2678709958578823E-3</v>
      </c>
      <c r="AM62" s="124">
        <f t="shared" si="15"/>
        <v>-1.0925911157189605E-2</v>
      </c>
      <c r="AN62" s="106">
        <f t="shared" si="16"/>
        <v>2.5142226556965765E-2</v>
      </c>
      <c r="AO62" s="107">
        <f t="shared" si="17"/>
        <v>2.4769438541844206E-2</v>
      </c>
      <c r="AP62" s="119"/>
    </row>
    <row r="63" spans="1:42">
      <c r="A63" s="180" t="s">
        <v>67</v>
      </c>
      <c r="B63" s="141">
        <v>107166743.81999999</v>
      </c>
      <c r="C63" s="142">
        <v>98.69</v>
      </c>
      <c r="D63" s="141">
        <v>108958700.89</v>
      </c>
      <c r="E63" s="142">
        <v>100.34</v>
      </c>
      <c r="F63" s="92">
        <f t="shared" si="98"/>
        <v>1.672120478914452E-2</v>
      </c>
      <c r="G63" s="92">
        <f t="shared" si="99"/>
        <v>1.6719019150876539E-2</v>
      </c>
      <c r="H63" s="141">
        <v>106777485.39</v>
      </c>
      <c r="I63" s="142">
        <v>98.33</v>
      </c>
      <c r="J63" s="92">
        <f t="shared" si="100"/>
        <v>-2.001873629350685E-2</v>
      </c>
      <c r="K63" s="92">
        <f t="shared" si="101"/>
        <v>-2.0031891568666586E-2</v>
      </c>
      <c r="L63" s="141">
        <v>106199847.42</v>
      </c>
      <c r="M63" s="142">
        <v>97.8</v>
      </c>
      <c r="N63" s="92">
        <f t="shared" si="102"/>
        <v>-5.4097356562593877E-3</v>
      </c>
      <c r="O63" s="92">
        <f t="shared" si="103"/>
        <v>-5.3900132207871567E-3</v>
      </c>
      <c r="P63" s="141">
        <v>106640854.16</v>
      </c>
      <c r="Q63" s="142">
        <v>97.99</v>
      </c>
      <c r="R63" s="92">
        <f t="shared" si="104"/>
        <v>4.1526118041949498E-3</v>
      </c>
      <c r="S63" s="92">
        <f t="shared" si="105"/>
        <v>1.9427402862985453E-3</v>
      </c>
      <c r="T63" s="141">
        <v>110896411.09999999</v>
      </c>
      <c r="U63" s="142">
        <v>97.35</v>
      </c>
      <c r="V63" s="92">
        <f t="shared" si="106"/>
        <v>3.9905503134990999E-2</v>
      </c>
      <c r="W63" s="92">
        <f t="shared" si="106"/>
        <v>-6.5312787019083645E-3</v>
      </c>
      <c r="X63" s="141">
        <v>107042123.67</v>
      </c>
      <c r="Y63" s="142">
        <v>98.67</v>
      </c>
      <c r="Z63" s="92">
        <f t="shared" si="107"/>
        <v>-3.4755745400312531E-2</v>
      </c>
      <c r="AA63" s="92">
        <f t="shared" si="108"/>
        <v>1.3559322033898381E-2</v>
      </c>
      <c r="AB63" s="303">
        <v>106563321.63</v>
      </c>
      <c r="AC63" s="302">
        <v>98.13</v>
      </c>
      <c r="AD63" s="92">
        <f t="shared" si="109"/>
        <v>-4.4730244840442872E-3</v>
      </c>
      <c r="AE63" s="92">
        <f t="shared" si="110"/>
        <v>-5.4727880814837973E-3</v>
      </c>
      <c r="AF63" s="303">
        <v>106816157.77</v>
      </c>
      <c r="AG63" s="302">
        <v>98.36</v>
      </c>
      <c r="AH63" s="92">
        <f t="shared" si="111"/>
        <v>2.3726375654643771E-3</v>
      </c>
      <c r="AI63" s="92">
        <f t="shared" si="112"/>
        <v>2.3438296137776827E-3</v>
      </c>
      <c r="AJ63" s="103">
        <f t="shared" si="12"/>
        <v>-1.8816056754102615E-4</v>
      </c>
      <c r="AK63" s="103">
        <f t="shared" si="13"/>
        <v>-3.5763256099934451E-4</v>
      </c>
      <c r="AL63" s="124">
        <f t="shared" si="14"/>
        <v>-1.9663809337842821E-2</v>
      </c>
      <c r="AM63" s="124">
        <f t="shared" si="15"/>
        <v>-1.9732908112417819E-2</v>
      </c>
      <c r="AN63" s="106">
        <f t="shared" si="16"/>
        <v>2.2528150826729265E-2</v>
      </c>
      <c r="AO63" s="107">
        <f t="shared" si="17"/>
        <v>1.179929366700264E-2</v>
      </c>
      <c r="AP63" s="119"/>
    </row>
    <row r="64" spans="1:42">
      <c r="A64" s="180" t="s">
        <v>56</v>
      </c>
      <c r="B64" s="150">
        <v>1007751026.89</v>
      </c>
      <c r="C64" s="148">
        <v>552.20000000000005</v>
      </c>
      <c r="D64" s="150">
        <v>1017704415.36</v>
      </c>
      <c r="E64" s="148">
        <v>552.20000000000005</v>
      </c>
      <c r="F64" s="92">
        <f t="shared" si="98"/>
        <v>9.8768328728148051E-3</v>
      </c>
      <c r="G64" s="92">
        <f t="shared" si="99"/>
        <v>0</v>
      </c>
      <c r="H64" s="150">
        <v>1017540335.95</v>
      </c>
      <c r="I64" s="148">
        <v>552.20000000000005</v>
      </c>
      <c r="J64" s="92">
        <f t="shared" si="100"/>
        <v>-1.6122501536158278E-4</v>
      </c>
      <c r="K64" s="92">
        <f t="shared" si="101"/>
        <v>0</v>
      </c>
      <c r="L64" s="150">
        <v>1011476602.11</v>
      </c>
      <c r="M64" s="148">
        <v>552.20000000000005</v>
      </c>
      <c r="N64" s="92">
        <f t="shared" si="102"/>
        <v>-5.9592073412389947E-3</v>
      </c>
      <c r="O64" s="92">
        <f t="shared" si="103"/>
        <v>0</v>
      </c>
      <c r="P64" s="150">
        <v>1010569828.72</v>
      </c>
      <c r="Q64" s="148">
        <v>552.20000000000005</v>
      </c>
      <c r="R64" s="92">
        <f t="shared" si="104"/>
        <v>-8.9648479075878052E-4</v>
      </c>
      <c r="S64" s="92">
        <f t="shared" si="105"/>
        <v>0</v>
      </c>
      <c r="T64" s="150">
        <v>1007344545.71</v>
      </c>
      <c r="U64" s="148">
        <v>552.20000000000005</v>
      </c>
      <c r="V64" s="92">
        <f t="shared" si="106"/>
        <v>-3.1915488849347234E-3</v>
      </c>
      <c r="W64" s="92">
        <f t="shared" si="106"/>
        <v>0</v>
      </c>
      <c r="X64" s="150">
        <v>1006946046.95</v>
      </c>
      <c r="Y64" s="148">
        <v>552.20000000000005</v>
      </c>
      <c r="Z64" s="92">
        <f t="shared" si="107"/>
        <v>-3.9559330687507637E-4</v>
      </c>
      <c r="AA64" s="92">
        <f t="shared" si="108"/>
        <v>0</v>
      </c>
      <c r="AB64" s="303">
        <v>1033911723.23</v>
      </c>
      <c r="AC64" s="290">
        <v>552.20000000000005</v>
      </c>
      <c r="AD64" s="92">
        <f t="shared" si="109"/>
        <v>2.6779663480161569E-2</v>
      </c>
      <c r="AE64" s="92">
        <f t="shared" si="110"/>
        <v>0</v>
      </c>
      <c r="AF64" s="303">
        <v>1033585201.33</v>
      </c>
      <c r="AG64" s="290">
        <v>552.20000000000005</v>
      </c>
      <c r="AH64" s="92">
        <f t="shared" si="111"/>
        <v>-3.1581216525904441E-4</v>
      </c>
      <c r="AI64" s="92">
        <f t="shared" si="112"/>
        <v>0</v>
      </c>
      <c r="AJ64" s="103">
        <f t="shared" si="12"/>
        <v>3.2170781060685215E-3</v>
      </c>
      <c r="AK64" s="103">
        <f t="shared" si="13"/>
        <v>0</v>
      </c>
      <c r="AL64" s="124">
        <f t="shared" si="14"/>
        <v>1.5604517117460281E-2</v>
      </c>
      <c r="AM64" s="124">
        <f t="shared" si="15"/>
        <v>0</v>
      </c>
      <c r="AN64" s="106">
        <f t="shared" si="16"/>
        <v>1.0547101955909608E-2</v>
      </c>
      <c r="AO64" s="107">
        <f t="shared" si="17"/>
        <v>0</v>
      </c>
      <c r="AP64" s="119"/>
    </row>
    <row r="65" spans="1:42">
      <c r="A65" s="180" t="s">
        <v>88</v>
      </c>
      <c r="B65" s="150">
        <v>1784096573.0899999</v>
      </c>
      <c r="C65" s="149">
        <v>1.5975999999999999</v>
      </c>
      <c r="D65" s="150">
        <v>1812776294.0899999</v>
      </c>
      <c r="E65" s="149">
        <v>1.6235999999999999</v>
      </c>
      <c r="F65" s="92">
        <f t="shared" si="98"/>
        <v>1.6075206596203262E-2</v>
      </c>
      <c r="G65" s="92">
        <f t="shared" si="99"/>
        <v>1.6274411617426154E-2</v>
      </c>
      <c r="H65" s="150">
        <v>1793004345.45</v>
      </c>
      <c r="I65" s="149">
        <v>1.6057999999999999</v>
      </c>
      <c r="J65" s="92">
        <f t="shared" si="100"/>
        <v>-1.0906998676262609E-2</v>
      </c>
      <c r="K65" s="92">
        <f t="shared" si="101"/>
        <v>-1.0963291451096353E-2</v>
      </c>
      <c r="L65" s="150">
        <v>1797143374.0599999</v>
      </c>
      <c r="M65" s="149">
        <v>1.6094999999999999</v>
      </c>
      <c r="N65" s="92">
        <f t="shared" si="102"/>
        <v>2.3084320015750439E-3</v>
      </c>
      <c r="O65" s="92">
        <f t="shared" si="103"/>
        <v>2.304147465437811E-3</v>
      </c>
      <c r="P65" s="150">
        <v>1806925494.71</v>
      </c>
      <c r="Q65" s="149">
        <v>1.6188</v>
      </c>
      <c r="R65" s="92">
        <f t="shared" si="104"/>
        <v>5.4431498294434388E-3</v>
      </c>
      <c r="S65" s="92">
        <f t="shared" si="105"/>
        <v>5.7781919850885908E-3</v>
      </c>
      <c r="T65" s="150">
        <v>1806020569.3</v>
      </c>
      <c r="U65" s="149">
        <v>1.6175999999999999</v>
      </c>
      <c r="V65" s="92">
        <f t="shared" si="106"/>
        <v>-5.0080947590222611E-4</v>
      </c>
      <c r="W65" s="92">
        <f t="shared" si="106"/>
        <v>-7.4128984432918817E-4</v>
      </c>
      <c r="X65" s="150">
        <v>1812522091.8199999</v>
      </c>
      <c r="Y65" s="149">
        <v>1.6227</v>
      </c>
      <c r="Z65" s="92">
        <f t="shared" si="107"/>
        <v>3.599916097589034E-3</v>
      </c>
      <c r="AA65" s="92">
        <f t="shared" si="108"/>
        <v>3.1528189910979875E-3</v>
      </c>
      <c r="AB65" s="150">
        <v>1828188239.95</v>
      </c>
      <c r="AC65" s="149">
        <v>1.6356999999999999</v>
      </c>
      <c r="AD65" s="92">
        <f t="shared" si="109"/>
        <v>8.6432867222431108E-3</v>
      </c>
      <c r="AE65" s="92">
        <f t="shared" si="110"/>
        <v>8.0113391261477165E-3</v>
      </c>
      <c r="AF65" s="303">
        <v>1827363776.1700001</v>
      </c>
      <c r="AG65" s="290">
        <v>1.6327</v>
      </c>
      <c r="AH65" s="92">
        <f t="shared" si="111"/>
        <v>-4.5097313393861456E-4</v>
      </c>
      <c r="AI65" s="92">
        <f t="shared" si="112"/>
        <v>-1.8340771535121916E-3</v>
      </c>
      <c r="AJ65" s="103">
        <f t="shared" si="12"/>
        <v>3.0264012451188056E-3</v>
      </c>
      <c r="AK65" s="103">
        <f t="shared" si="13"/>
        <v>2.7477813420325658E-3</v>
      </c>
      <c r="AL65" s="124">
        <f t="shared" si="14"/>
        <v>8.0470392996411996E-3</v>
      </c>
      <c r="AM65" s="124">
        <f t="shared" si="15"/>
        <v>5.6048287755605499E-3</v>
      </c>
      <c r="AN65" s="106">
        <f t="shared" si="16"/>
        <v>7.8118845156950854E-3</v>
      </c>
      <c r="AO65" s="107">
        <f t="shared" si="17"/>
        <v>7.9406691377657598E-3</v>
      </c>
      <c r="AP65" s="119"/>
    </row>
    <row r="66" spans="1:42">
      <c r="A66" s="182" t="s">
        <v>84</v>
      </c>
      <c r="B66" s="150">
        <v>179866777.56999999</v>
      </c>
      <c r="C66" s="149">
        <v>1.0602640000000001</v>
      </c>
      <c r="D66" s="150">
        <v>0</v>
      </c>
      <c r="E66" s="149">
        <v>0</v>
      </c>
      <c r="F66" s="92">
        <f t="shared" si="98"/>
        <v>-1</v>
      </c>
      <c r="G66" s="92">
        <f t="shared" si="99"/>
        <v>-1</v>
      </c>
      <c r="H66" s="150">
        <v>148573456.18000001</v>
      </c>
      <c r="I66" s="149">
        <v>1.0978859999999999</v>
      </c>
      <c r="J66" s="92" t="e">
        <f t="shared" si="100"/>
        <v>#DIV/0!</v>
      </c>
      <c r="K66" s="92" t="e">
        <f t="shared" si="101"/>
        <v>#DIV/0!</v>
      </c>
      <c r="L66" s="177">
        <v>147967478.66</v>
      </c>
      <c r="M66" s="149">
        <v>1.093761</v>
      </c>
      <c r="N66" s="92">
        <f t="shared" si="102"/>
        <v>-4.0786391834747096E-3</v>
      </c>
      <c r="O66" s="92">
        <f t="shared" si="103"/>
        <v>-3.7572206950447812E-3</v>
      </c>
      <c r="P66" s="150">
        <v>147237283.68000001</v>
      </c>
      <c r="Q66" s="149">
        <v>1.089523</v>
      </c>
      <c r="R66" s="92">
        <f t="shared" si="104"/>
        <v>-4.9348342393387198E-3</v>
      </c>
      <c r="S66" s="92">
        <f t="shared" si="105"/>
        <v>-3.8747038886922866E-3</v>
      </c>
      <c r="T66" s="150">
        <v>146117643.13999999</v>
      </c>
      <c r="U66" s="149">
        <v>1.081628</v>
      </c>
      <c r="V66" s="92">
        <f t="shared" si="106"/>
        <v>-7.6043275997498445E-3</v>
      </c>
      <c r="W66" s="92">
        <f t="shared" si="106"/>
        <v>-7.2462903490793538E-3</v>
      </c>
      <c r="X66" s="150">
        <v>146744114.84999999</v>
      </c>
      <c r="Y66" s="149">
        <v>1.0862860000000001</v>
      </c>
      <c r="Z66" s="92">
        <f t="shared" si="107"/>
        <v>4.2874474056481034E-3</v>
      </c>
      <c r="AA66" s="92">
        <f t="shared" si="108"/>
        <v>4.3064713561409753E-3</v>
      </c>
      <c r="AB66" s="150">
        <v>147803995.94999999</v>
      </c>
      <c r="AC66" s="149">
        <v>1.0944309999999999</v>
      </c>
      <c r="AD66" s="92">
        <f t="shared" si="109"/>
        <v>7.2226480842750747E-3</v>
      </c>
      <c r="AE66" s="92">
        <f t="shared" si="110"/>
        <v>7.4980253818974435E-3</v>
      </c>
      <c r="AF66" s="150">
        <v>147203745.74000001</v>
      </c>
      <c r="AG66" s="149">
        <v>1.0911599999999999</v>
      </c>
      <c r="AH66" s="92">
        <f t="shared" si="111"/>
        <v>-4.0611230172899705E-3</v>
      </c>
      <c r="AI66" s="92">
        <f t="shared" si="112"/>
        <v>-2.9887676792781127E-3</v>
      </c>
      <c r="AJ66" s="103" t="e">
        <f t="shared" si="12"/>
        <v>#DIV/0!</v>
      </c>
      <c r="AK66" s="103" t="e">
        <f t="shared" si="13"/>
        <v>#DIV/0!</v>
      </c>
      <c r="AL66" s="124" t="e">
        <f t="shared" si="14"/>
        <v>#DIV/0!</v>
      </c>
      <c r="AM66" s="124" t="e">
        <f t="shared" si="15"/>
        <v>#DIV/0!</v>
      </c>
      <c r="AN66" s="106" t="e">
        <f t="shared" si="16"/>
        <v>#DIV/0!</v>
      </c>
      <c r="AO66" s="107" t="e">
        <f t="shared" si="17"/>
        <v>#DIV/0!</v>
      </c>
      <c r="AP66" s="119"/>
    </row>
    <row r="67" spans="1:42">
      <c r="A67" s="183" t="s">
        <v>72</v>
      </c>
      <c r="B67" s="135">
        <f>SUM(B52:B66)</f>
        <v>24887992284.41663</v>
      </c>
      <c r="C67" s="136"/>
      <c r="D67" s="135">
        <f>SUM(D52:D66)</f>
        <v>25487546428.292248</v>
      </c>
      <c r="E67" s="136"/>
      <c r="F67" s="92">
        <f>((D67-B67)/B67)</f>
        <v>2.4090096823560288E-2</v>
      </c>
      <c r="G67" s="92"/>
      <c r="H67" s="135">
        <f>SUM(H52:H66)</f>
        <v>25285664205.997658</v>
      </c>
      <c r="I67" s="136"/>
      <c r="J67" s="92">
        <f>((H67-D67)/D67)</f>
        <v>-7.9208182263669075E-3</v>
      </c>
      <c r="K67" s="92"/>
      <c r="L67" s="135">
        <f>SUM(L52:L66)</f>
        <v>25085264978.824871</v>
      </c>
      <c r="M67" s="136"/>
      <c r="N67" s="92">
        <f>((L67-H67)/H67)</f>
        <v>-7.9254088617238226E-3</v>
      </c>
      <c r="O67" s="92"/>
      <c r="P67" s="135">
        <f>SUM(P52:P66)</f>
        <v>24903966577.664261</v>
      </c>
      <c r="Q67" s="136"/>
      <c r="R67" s="92">
        <f>((P67-L67)/L67)</f>
        <v>-7.2272866686339142E-3</v>
      </c>
      <c r="S67" s="92"/>
      <c r="T67" s="135">
        <f>SUM(T52:T66)</f>
        <v>24523413766.742374</v>
      </c>
      <c r="U67" s="136"/>
      <c r="V67" s="92">
        <f>((T67-P67)/P67)</f>
        <v>-1.5280811180625124E-2</v>
      </c>
      <c r="W67" s="92"/>
      <c r="X67" s="135">
        <f>SUM(X52:X66)</f>
        <v>24811007404.114376</v>
      </c>
      <c r="Y67" s="136"/>
      <c r="Z67" s="92">
        <f>((X67-T67)/T67)</f>
        <v>1.172730844520611E-2</v>
      </c>
      <c r="AA67" s="92"/>
      <c r="AB67" s="135">
        <f>SUM(AB52:AB66)</f>
        <v>24722266853.243694</v>
      </c>
      <c r="AC67" s="136"/>
      <c r="AD67" s="92">
        <f>((AB67-X67)/X67)</f>
        <v>-3.5766605291474799E-3</v>
      </c>
      <c r="AE67" s="92"/>
      <c r="AF67" s="135">
        <f>SUM(AF52:AF66)</f>
        <v>24714036403.948727</v>
      </c>
      <c r="AG67" s="136"/>
      <c r="AH67" s="92">
        <f>((AF67-AB67)/AB67)</f>
        <v>-3.3291644911954228E-4</v>
      </c>
      <c r="AI67" s="92"/>
      <c r="AJ67" s="103">
        <f t="shared" si="12"/>
        <v>-8.0581208085629924E-4</v>
      </c>
      <c r="AK67" s="103"/>
      <c r="AL67" s="124">
        <f t="shared" si="14"/>
        <v>-3.0348547927896759E-2</v>
      </c>
      <c r="AM67" s="124"/>
      <c r="AN67" s="106">
        <f t="shared" si="16"/>
        <v>1.2743959506326933E-2</v>
      </c>
      <c r="AO67" s="107"/>
      <c r="AP67" s="119"/>
    </row>
    <row r="68" spans="1:42">
      <c r="A68" s="184" t="s">
        <v>108</v>
      </c>
      <c r="B68" s="158"/>
      <c r="C68" s="160"/>
      <c r="D68" s="158"/>
      <c r="E68" s="160"/>
      <c r="F68" s="92"/>
      <c r="G68" s="92"/>
      <c r="H68" s="158"/>
      <c r="I68" s="160"/>
      <c r="J68" s="92"/>
      <c r="K68" s="92"/>
      <c r="L68" s="158"/>
      <c r="M68" s="160"/>
      <c r="N68" s="92"/>
      <c r="O68" s="92"/>
      <c r="P68" s="158"/>
      <c r="Q68" s="160"/>
      <c r="R68" s="92"/>
      <c r="S68" s="92"/>
      <c r="T68" s="158"/>
      <c r="U68" s="160"/>
      <c r="V68" s="92"/>
      <c r="W68" s="92"/>
      <c r="X68" s="158"/>
      <c r="Y68" s="160"/>
      <c r="Z68" s="92"/>
      <c r="AA68" s="92"/>
      <c r="AB68" s="295"/>
      <c r="AC68" s="134"/>
      <c r="AD68" s="92"/>
      <c r="AE68" s="92"/>
      <c r="AF68" s="295"/>
      <c r="AG68" s="134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2" t="s">
        <v>51</v>
      </c>
      <c r="B69" s="150">
        <v>651858781.59000003</v>
      </c>
      <c r="C69" s="149">
        <v>11.7263</v>
      </c>
      <c r="D69" s="150">
        <v>665249448.88</v>
      </c>
      <c r="E69" s="149">
        <v>11.9689</v>
      </c>
      <c r="F69" s="92">
        <f t="shared" ref="F69:G73" si="113">((D69-B69)/B69)</f>
        <v>2.0542282574360249E-2</v>
      </c>
      <c r="G69" s="92">
        <f t="shared" si="113"/>
        <v>2.0688537731424188E-2</v>
      </c>
      <c r="H69" s="150">
        <v>661633880.11000001</v>
      </c>
      <c r="I69" s="149">
        <v>11.9033</v>
      </c>
      <c r="J69" s="92">
        <f>((H69-D69)/D69)</f>
        <v>-5.4349068249317251E-3</v>
      </c>
      <c r="K69" s="92">
        <f>((I69-E69)/E69)</f>
        <v>-5.4808712580103336E-3</v>
      </c>
      <c r="L69" s="150">
        <v>654732947.5</v>
      </c>
      <c r="M69" s="149">
        <v>11.7789</v>
      </c>
      <c r="N69" s="92">
        <f>((L69-H69)/H69)</f>
        <v>-1.0430137901723984E-2</v>
      </c>
      <c r="O69" s="92">
        <f>((M69-I69)/I69)</f>
        <v>-1.0450883368477618E-2</v>
      </c>
      <c r="P69" s="150">
        <v>655360703.61000001</v>
      </c>
      <c r="Q69" s="149">
        <v>11.7959</v>
      </c>
      <c r="R69" s="92">
        <f>((P69-L69)/L69)</f>
        <v>9.5879718959769361E-4</v>
      </c>
      <c r="S69" s="92">
        <f>((Q69-M69)/M69)</f>
        <v>1.4432587083683078E-3</v>
      </c>
      <c r="T69" s="150">
        <v>647440920.45000005</v>
      </c>
      <c r="U69" s="149">
        <v>11.6549</v>
      </c>
      <c r="V69" s="92">
        <f t="shared" ref="V69:W73" si="114">((T69-P69)/P69)</f>
        <v>-1.2084617091587119E-2</v>
      </c>
      <c r="W69" s="92">
        <f t="shared" si="114"/>
        <v>-1.1953305809645726E-2</v>
      </c>
      <c r="X69" s="150">
        <v>640873657.65999997</v>
      </c>
      <c r="Y69" s="149">
        <v>11.5358</v>
      </c>
      <c r="Z69" s="92">
        <f t="shared" ref="Z69:Z73" si="115">((X69-T69)/T69)</f>
        <v>-1.0143416306518814E-2</v>
      </c>
      <c r="AA69" s="92">
        <f t="shared" ref="AA69:AA73" si="116">((Y69-U69)/U69)</f>
        <v>-1.0218877896850213E-2</v>
      </c>
      <c r="AB69" s="131">
        <v>636868261.33000004</v>
      </c>
      <c r="AC69" s="293">
        <v>11.4672</v>
      </c>
      <c r="AD69" s="92">
        <f t="shared" ref="AD69:AD73" si="117">((AB69-X69)/X69)</f>
        <v>-6.2499000889265606E-3</v>
      </c>
      <c r="AE69" s="92">
        <f t="shared" ref="AE69:AE73" si="118">((AC69-Y69)/Y69)</f>
        <v>-5.9467050399625507E-3</v>
      </c>
      <c r="AF69" s="131">
        <v>634576738.38999999</v>
      </c>
      <c r="AG69" s="293">
        <v>11.425599999999999</v>
      </c>
      <c r="AH69" s="92">
        <f t="shared" ref="AH69:AH73" si="119">((AF69-AB69)/AB69)</f>
        <v>-3.5981113821162464E-3</v>
      </c>
      <c r="AI69" s="92">
        <f t="shared" ref="AI69:AI73" si="120">((AG69-AC69)/AC69)</f>
        <v>-3.6277382447328682E-3</v>
      </c>
      <c r="AJ69" s="103">
        <f t="shared" si="12"/>
        <v>-3.3050012289808132E-3</v>
      </c>
      <c r="AK69" s="103">
        <f t="shared" si="13"/>
        <v>-3.1933231472358516E-3</v>
      </c>
      <c r="AL69" s="124">
        <f t="shared" si="14"/>
        <v>-4.6107081398774459E-2</v>
      </c>
      <c r="AM69" s="124">
        <f t="shared" si="15"/>
        <v>-4.5392642598735086E-2</v>
      </c>
      <c r="AN69" s="106">
        <f t="shared" si="16"/>
        <v>1.0520598234817437E-2</v>
      </c>
      <c r="AO69" s="107">
        <f t="shared" si="17"/>
        <v>1.0580384621452827E-2</v>
      </c>
      <c r="AP69" s="119"/>
    </row>
    <row r="70" spans="1:42">
      <c r="A70" s="182" t="s">
        <v>53</v>
      </c>
      <c r="B70" s="150">
        <v>1935594741.4100001</v>
      </c>
      <c r="C70" s="153">
        <v>0.94</v>
      </c>
      <c r="D70" s="150">
        <v>2011418772.51</v>
      </c>
      <c r="E70" s="153">
        <v>0.98</v>
      </c>
      <c r="F70" s="92">
        <f t="shared" si="113"/>
        <v>3.917350542333322E-2</v>
      </c>
      <c r="G70" s="92">
        <f t="shared" si="113"/>
        <v>4.2553191489361743E-2</v>
      </c>
      <c r="H70" s="150">
        <v>2009095487.8699999</v>
      </c>
      <c r="I70" s="153">
        <v>0.98</v>
      </c>
      <c r="J70" s="92">
        <f>((H70-D70)/D70)</f>
        <v>-1.1550477065006882E-3</v>
      </c>
      <c r="K70" s="92">
        <f>((I70-E70)/E70)</f>
        <v>0</v>
      </c>
      <c r="L70" s="150">
        <v>2006646624.5699999</v>
      </c>
      <c r="M70" s="153">
        <v>0.97</v>
      </c>
      <c r="N70" s="92">
        <f>((L70-H70)/H70)</f>
        <v>-1.2188884574103468E-3</v>
      </c>
      <c r="O70" s="92">
        <f>((M70-I70)/I70)</f>
        <v>-1.0204081632653071E-2</v>
      </c>
      <c r="P70" s="150">
        <v>2008697910.1900001</v>
      </c>
      <c r="Q70" s="153">
        <v>0.98</v>
      </c>
      <c r="R70" s="92">
        <f>((P70-L70)/L70)</f>
        <v>1.022245568743171E-3</v>
      </c>
      <c r="S70" s="92">
        <f>((Q70-M70)/M70)</f>
        <v>1.0309278350515474E-2</v>
      </c>
      <c r="T70" s="150">
        <v>2004423652.6099999</v>
      </c>
      <c r="U70" s="153">
        <v>0.97</v>
      </c>
      <c r="V70" s="92">
        <f t="shared" si="114"/>
        <v>-2.1278747582287602E-3</v>
      </c>
      <c r="W70" s="92">
        <f t="shared" si="114"/>
        <v>-1.0204081632653071E-2</v>
      </c>
      <c r="X70" s="150">
        <v>2128320668.46</v>
      </c>
      <c r="Y70" s="153">
        <v>1.04</v>
      </c>
      <c r="Z70" s="92">
        <f t="shared" si="115"/>
        <v>6.1811790979751896E-2</v>
      </c>
      <c r="AA70" s="92">
        <f t="shared" si="116"/>
        <v>7.216494845360831E-2</v>
      </c>
      <c r="AB70" s="131">
        <v>2135359279.3499999</v>
      </c>
      <c r="AC70" s="293">
        <v>1.04</v>
      </c>
      <c r="AD70" s="92">
        <f t="shared" si="117"/>
        <v>3.3071195493735587E-3</v>
      </c>
      <c r="AE70" s="92">
        <f t="shared" si="118"/>
        <v>0</v>
      </c>
      <c r="AF70" s="131">
        <v>2134510316.9000001</v>
      </c>
      <c r="AG70" s="293">
        <v>1.04</v>
      </c>
      <c r="AH70" s="92">
        <f t="shared" si="119"/>
        <v>-3.975735878311926E-4</v>
      </c>
      <c r="AI70" s="92">
        <f t="shared" si="120"/>
        <v>0</v>
      </c>
      <c r="AJ70" s="103">
        <f t="shared" ref="AJ70:AJ75" si="121">AVERAGE(F70,J70,N70,R70,V70,Z70,AD70,AH70)</f>
        <v>1.2551909626403856E-2</v>
      </c>
      <c r="AK70" s="103">
        <f t="shared" ref="AK70:AK75" si="122">AVERAGE(G70,K70,O70,S70,W70,AA70,AE70,AI70)</f>
        <v>1.3077406878522423E-2</v>
      </c>
      <c r="AL70" s="124">
        <f t="shared" ref="AL70:AL75" si="123">((AF70-D70)/D70)</f>
        <v>6.1196378433118231E-2</v>
      </c>
      <c r="AM70" s="124">
        <f t="shared" ref="AM70:AM75" si="124">((AG70-E70)/E70)</f>
        <v>6.1224489795918421E-2</v>
      </c>
      <c r="AN70" s="106">
        <f t="shared" ref="AN70:AN75" si="125">STDEV(F70,J70,N70,R70,V70,Z70,AD70,AH70)</f>
        <v>2.4243836668487777E-2</v>
      </c>
      <c r="AO70" s="107">
        <f t="shared" ref="AO70:AO75" si="126">STDEV(G70,K70,O70,S70,W70,AA70,AE70,AI70)</f>
        <v>2.9191322365072152E-2</v>
      </c>
      <c r="AP70" s="119"/>
    </row>
    <row r="71" spans="1:42">
      <c r="A71" s="182" t="s">
        <v>54</v>
      </c>
      <c r="B71" s="143">
        <v>1787220422.47</v>
      </c>
      <c r="C71" s="144">
        <v>0.79</v>
      </c>
      <c r="D71" s="143">
        <v>1874630755.9000001</v>
      </c>
      <c r="E71" s="144">
        <v>0.83</v>
      </c>
      <c r="F71" s="92">
        <f t="shared" si="113"/>
        <v>4.8908535472751584E-2</v>
      </c>
      <c r="G71" s="92">
        <f t="shared" si="113"/>
        <v>5.0632911392404965E-2</v>
      </c>
      <c r="H71" s="143">
        <v>1838653048.75</v>
      </c>
      <c r="I71" s="144">
        <v>0.81</v>
      </c>
      <c r="J71" s="92">
        <f t="shared" ref="J71" si="127">((H71-D71)/D71)</f>
        <v>-1.9191889942468905E-2</v>
      </c>
      <c r="K71" s="92">
        <f>((I71-E71)/E71)</f>
        <v>-2.4096385542168565E-2</v>
      </c>
      <c r="L71" s="143">
        <v>1810876435.8299999</v>
      </c>
      <c r="M71" s="144">
        <v>0.8</v>
      </c>
      <c r="N71" s="92">
        <f t="shared" ref="N71" si="128">((L71-H71)/H71)</f>
        <v>-1.5107044223968129E-2</v>
      </c>
      <c r="O71" s="92">
        <f>((M71-I71)/I71)</f>
        <v>-1.2345679012345689E-2</v>
      </c>
      <c r="P71" s="143">
        <v>1813878793.4000001</v>
      </c>
      <c r="Q71" s="144">
        <v>0.8</v>
      </c>
      <c r="R71" s="92">
        <f t="shared" ref="R71" si="129">((P71-L71)/L71)</f>
        <v>1.6579582740133599E-3</v>
      </c>
      <c r="S71" s="92">
        <f>((Q71-M71)/M71)</f>
        <v>0</v>
      </c>
      <c r="T71" s="143">
        <v>1764844023.3299999</v>
      </c>
      <c r="U71" s="144">
        <v>0.78</v>
      </c>
      <c r="V71" s="92">
        <f t="shared" si="114"/>
        <v>-2.7033101797329921E-2</v>
      </c>
      <c r="W71" s="92">
        <f t="shared" si="114"/>
        <v>-2.5000000000000022E-2</v>
      </c>
      <c r="X71" s="143">
        <v>1789192828.73</v>
      </c>
      <c r="Y71" s="144">
        <v>0.79</v>
      </c>
      <c r="Z71" s="92">
        <f t="shared" si="115"/>
        <v>1.3796576398891897E-2</v>
      </c>
      <c r="AA71" s="92">
        <f t="shared" si="116"/>
        <v>1.2820512820512832E-2</v>
      </c>
      <c r="AB71" s="131">
        <v>1773551394.23</v>
      </c>
      <c r="AC71" s="130">
        <v>0.79</v>
      </c>
      <c r="AD71" s="92">
        <f t="shared" si="117"/>
        <v>-8.7421737047216758E-3</v>
      </c>
      <c r="AE71" s="92">
        <f t="shared" si="118"/>
        <v>0</v>
      </c>
      <c r="AF71" s="131">
        <v>1766223245.72</v>
      </c>
      <c r="AG71" s="130">
        <v>0.78</v>
      </c>
      <c r="AH71" s="92">
        <f t="shared" si="119"/>
        <v>-4.131906486522517E-3</v>
      </c>
      <c r="AI71" s="92">
        <f t="shared" si="120"/>
        <v>-1.2658227848101276E-2</v>
      </c>
      <c r="AJ71" s="103">
        <f t="shared" si="121"/>
        <v>-1.2303807511692883E-3</v>
      </c>
      <c r="AK71" s="103">
        <f t="shared" si="122"/>
        <v>-1.3308585237122193E-3</v>
      </c>
      <c r="AL71" s="124">
        <f t="shared" si="123"/>
        <v>-5.7828726984666484E-2</v>
      </c>
      <c r="AM71" s="124">
        <f t="shared" si="124"/>
        <v>-6.024096385542161E-2</v>
      </c>
      <c r="AN71" s="106">
        <f t="shared" si="125"/>
        <v>2.3886238607036335E-2</v>
      </c>
      <c r="AO71" s="107">
        <f t="shared" si="126"/>
        <v>2.4588528418460619E-2</v>
      </c>
      <c r="AP71" s="119"/>
    </row>
    <row r="72" spans="1:42">
      <c r="A72" s="182" t="s">
        <v>55</v>
      </c>
      <c r="B72" s="150">
        <v>202351386.31999999</v>
      </c>
      <c r="C72" s="149">
        <v>22.591000000000001</v>
      </c>
      <c r="D72" s="150">
        <v>207593674.12</v>
      </c>
      <c r="E72" s="149">
        <v>23.216200000000001</v>
      </c>
      <c r="F72" s="92">
        <f t="shared" si="113"/>
        <v>2.5906853890834327E-2</v>
      </c>
      <c r="G72" s="92">
        <f t="shared" si="113"/>
        <v>2.7674737727413551E-2</v>
      </c>
      <c r="H72" s="150">
        <v>212428329.53</v>
      </c>
      <c r="I72" s="149">
        <v>23.749300000000002</v>
      </c>
      <c r="J72" s="92">
        <f>((H72-D72)/D72)</f>
        <v>2.3289030508729821E-2</v>
      </c>
      <c r="K72" s="92">
        <f>((I72-E72)/E72)</f>
        <v>2.2962414176307965E-2</v>
      </c>
      <c r="L72" s="150">
        <v>208096355.63999999</v>
      </c>
      <c r="M72" s="149">
        <v>23.452000000000002</v>
      </c>
      <c r="N72" s="92">
        <f>((L72-H72)/H72)</f>
        <v>-2.0392637364256241E-2</v>
      </c>
      <c r="O72" s="92">
        <f>((M72-I72)/I72)</f>
        <v>-1.2518263696193146E-2</v>
      </c>
      <c r="P72" s="150">
        <v>205835412.50999999</v>
      </c>
      <c r="Q72" s="149">
        <v>23.0625</v>
      </c>
      <c r="R72" s="92">
        <f>((P72-L72)/L72)</f>
        <v>-1.0864885754709487E-2</v>
      </c>
      <c r="S72" s="92">
        <f>((Q72-M72)/M72)</f>
        <v>-1.6608391608391681E-2</v>
      </c>
      <c r="T72" s="150">
        <v>204761812.31</v>
      </c>
      <c r="U72" s="149">
        <v>22.980499999999999</v>
      </c>
      <c r="V72" s="92">
        <f t="shared" si="114"/>
        <v>-5.2158187306464085E-3</v>
      </c>
      <c r="W72" s="92">
        <f t="shared" si="114"/>
        <v>-3.5555555555555874E-3</v>
      </c>
      <c r="X72" s="150">
        <v>204378030.47999999</v>
      </c>
      <c r="Y72" s="149">
        <v>22.9087</v>
      </c>
      <c r="Z72" s="92">
        <f t="shared" si="115"/>
        <v>-1.87428420207077E-3</v>
      </c>
      <c r="AA72" s="92">
        <f t="shared" si="116"/>
        <v>-3.1243880681447161E-3</v>
      </c>
      <c r="AB72" s="150">
        <v>200196598.52000001</v>
      </c>
      <c r="AC72" s="149">
        <v>22.5397</v>
      </c>
      <c r="AD72" s="92">
        <f t="shared" si="117"/>
        <v>-2.0459302549200194E-2</v>
      </c>
      <c r="AE72" s="92">
        <f t="shared" si="118"/>
        <v>-1.6107417705937037E-2</v>
      </c>
      <c r="AF72" s="131">
        <v>198081010.81999999</v>
      </c>
      <c r="AG72" s="130">
        <v>22.365500000000001</v>
      </c>
      <c r="AH72" s="92">
        <f t="shared" si="119"/>
        <v>-1.0567550675885568E-2</v>
      </c>
      <c r="AI72" s="92">
        <f t="shared" si="120"/>
        <v>-7.7285855623632537E-3</v>
      </c>
      <c r="AJ72" s="103">
        <f t="shared" si="121"/>
        <v>-2.5223243596505652E-3</v>
      </c>
      <c r="AK72" s="103">
        <f t="shared" si="122"/>
        <v>-1.1256812866079877E-3</v>
      </c>
      <c r="AL72" s="124">
        <f t="shared" si="123"/>
        <v>-4.5823473862219882E-2</v>
      </c>
      <c r="AM72" s="124">
        <f t="shared" si="124"/>
        <v>-3.6642516863224804E-2</v>
      </c>
      <c r="AN72" s="106">
        <f t="shared" si="125"/>
        <v>1.7958389820743374E-2</v>
      </c>
      <c r="AO72" s="107">
        <f t="shared" si="126"/>
        <v>1.7142910321578234E-2</v>
      </c>
      <c r="AP72" s="119"/>
    </row>
    <row r="73" spans="1:42">
      <c r="A73" s="180" t="s">
        <v>107</v>
      </c>
      <c r="B73" s="143">
        <v>143197005.31999999</v>
      </c>
      <c r="C73" s="144">
        <v>132.61000000000001</v>
      </c>
      <c r="D73" s="143">
        <v>150313030.16</v>
      </c>
      <c r="E73" s="144">
        <v>139.12</v>
      </c>
      <c r="F73" s="92">
        <f t="shared" si="113"/>
        <v>4.9693950122056949E-2</v>
      </c>
      <c r="G73" s="92">
        <f t="shared" si="113"/>
        <v>4.9091320413241761E-2</v>
      </c>
      <c r="H73" s="143">
        <v>164533258.44999999</v>
      </c>
      <c r="I73" s="144">
        <v>138.16999999999999</v>
      </c>
      <c r="J73" s="92">
        <f t="shared" ref="J73" si="130">((H73-D73)/D73)</f>
        <v>9.4604095698578736E-2</v>
      </c>
      <c r="K73" s="92">
        <f>((I73-E73)/E73)</f>
        <v>-6.8286371477862063E-3</v>
      </c>
      <c r="L73" s="143">
        <v>161705637.43000001</v>
      </c>
      <c r="M73" s="144">
        <v>135.63</v>
      </c>
      <c r="N73" s="92">
        <f t="shared" ref="N73" si="131">((L73-H73)/H73)</f>
        <v>-1.7185710941592193E-2</v>
      </c>
      <c r="O73" s="92">
        <f>((M73-I73)/I73)</f>
        <v>-1.8383151190562295E-2</v>
      </c>
      <c r="P73" s="143">
        <v>162110289.16</v>
      </c>
      <c r="Q73" s="144">
        <v>135.30000000000001</v>
      </c>
      <c r="R73" s="92">
        <f t="shared" ref="R73" si="132">((P73-L73)/L73)</f>
        <v>2.5023971732287755E-3</v>
      </c>
      <c r="S73" s="92">
        <f>((Q73-M73)/M73)</f>
        <v>-2.4330900243307828E-3</v>
      </c>
      <c r="T73" s="143">
        <v>159545304.44</v>
      </c>
      <c r="U73" s="144">
        <v>133.41999999999999</v>
      </c>
      <c r="V73" s="92">
        <f t="shared" si="114"/>
        <v>-1.582246711970518E-2</v>
      </c>
      <c r="W73" s="92">
        <f t="shared" si="114"/>
        <v>-1.389504804138968E-2</v>
      </c>
      <c r="X73" s="143">
        <v>160273731.87</v>
      </c>
      <c r="Y73" s="144">
        <v>133.94</v>
      </c>
      <c r="Z73" s="92">
        <f t="shared" si="115"/>
        <v>4.5656463069017866E-3</v>
      </c>
      <c r="AA73" s="92">
        <f t="shared" si="116"/>
        <v>3.8974666466797354E-3</v>
      </c>
      <c r="AB73" s="131">
        <v>160568027.72</v>
      </c>
      <c r="AC73" s="130">
        <v>133.69</v>
      </c>
      <c r="AD73" s="92">
        <f t="shared" si="117"/>
        <v>1.8362076340663299E-3</v>
      </c>
      <c r="AE73" s="92">
        <f t="shared" si="118"/>
        <v>-1.8665073913692698E-3</v>
      </c>
      <c r="AF73" s="131">
        <v>156315824.24000001</v>
      </c>
      <c r="AG73" s="130">
        <v>134.13</v>
      </c>
      <c r="AH73" s="92">
        <f t="shared" si="119"/>
        <v>-2.6482255156144913E-2</v>
      </c>
      <c r="AI73" s="92">
        <f t="shared" si="120"/>
        <v>3.2911960505647223E-3</v>
      </c>
      <c r="AJ73" s="103">
        <f t="shared" si="121"/>
        <v>1.1713982964673788E-2</v>
      </c>
      <c r="AK73" s="103">
        <f t="shared" si="122"/>
        <v>1.6091936643809982E-3</v>
      </c>
      <c r="AL73" s="124">
        <f t="shared" si="123"/>
        <v>3.9935287537017694E-2</v>
      </c>
      <c r="AM73" s="124">
        <f t="shared" si="124"/>
        <v>-3.5868315123634337E-2</v>
      </c>
      <c r="AN73" s="106">
        <f t="shared" si="125"/>
        <v>4.0706566980334084E-2</v>
      </c>
      <c r="AO73" s="107">
        <f t="shared" si="126"/>
        <v>2.0709937551113642E-2</v>
      </c>
      <c r="AP73" s="119"/>
    </row>
    <row r="74" spans="1:42">
      <c r="A74" s="183" t="s">
        <v>72</v>
      </c>
      <c r="B74" s="173">
        <f>SUM(B69:B73)</f>
        <v>4720222337.1099997</v>
      </c>
      <c r="C74" s="160"/>
      <c r="D74" s="173">
        <f>SUM(D69:D73)</f>
        <v>4909205681.5699997</v>
      </c>
      <c r="E74" s="160"/>
      <c r="F74" s="92">
        <f>((D74-B74)/B74)</f>
        <v>4.0036958211529264E-2</v>
      </c>
      <c r="G74" s="92"/>
      <c r="H74" s="173">
        <f>SUM(H69:H73)</f>
        <v>4886344004.7099991</v>
      </c>
      <c r="I74" s="160"/>
      <c r="J74" s="92">
        <f>((H74-D74)/D74)</f>
        <v>-4.6568993729122548E-3</v>
      </c>
      <c r="K74" s="92"/>
      <c r="L74" s="173">
        <f>SUM(L69:L73)</f>
        <v>4842058000.9700003</v>
      </c>
      <c r="M74" s="160"/>
      <c r="N74" s="92">
        <f>((L74-H74)/H74)</f>
        <v>-9.0632185735001602E-3</v>
      </c>
      <c r="O74" s="92"/>
      <c r="P74" s="173">
        <f>SUM(P69:P73)</f>
        <v>4845883108.8700008</v>
      </c>
      <c r="Q74" s="160"/>
      <c r="R74" s="92">
        <f>((P74-L74)/L74)</f>
        <v>7.8997564656067636E-4</v>
      </c>
      <c r="S74" s="92"/>
      <c r="T74" s="173">
        <f>SUM(T69:T73)</f>
        <v>4781015713.1399994</v>
      </c>
      <c r="U74" s="160"/>
      <c r="V74" s="92">
        <f>((T74-P74)/P74)</f>
        <v>-1.3386083459435264E-2</v>
      </c>
      <c r="W74" s="92"/>
      <c r="X74" s="173">
        <f>SUM(X69:X73)</f>
        <v>4923038917.1999998</v>
      </c>
      <c r="Y74" s="160"/>
      <c r="Z74" s="92">
        <f>((X74-T74)/T74)</f>
        <v>2.9705655153918053E-2</v>
      </c>
      <c r="AA74" s="92"/>
      <c r="AB74" s="304">
        <f>SUM(AB69:AB73)</f>
        <v>4906543561.1500006</v>
      </c>
      <c r="AC74" s="134"/>
      <c r="AD74" s="92">
        <f>((AB74-X74)/X74)</f>
        <v>-3.3506450644475191E-3</v>
      </c>
      <c r="AE74" s="92"/>
      <c r="AF74" s="304">
        <f>SUM(AF69:AF73)</f>
        <v>4889707136.0699997</v>
      </c>
      <c r="AG74" s="134"/>
      <c r="AH74" s="92">
        <f>((AF74-AB74)/AB74)</f>
        <v>-3.4314227256253562E-3</v>
      </c>
      <c r="AI74" s="92"/>
      <c r="AJ74" s="103">
        <f t="shared" si="121"/>
        <v>4.5805399770109303E-3</v>
      </c>
      <c r="AK74" s="103"/>
      <c r="AL74" s="124">
        <f t="shared" si="123"/>
        <v>-3.97183307539973E-3</v>
      </c>
      <c r="AM74" s="124"/>
      <c r="AN74" s="106">
        <f t="shared" si="125"/>
        <v>1.9361872024171316E-2</v>
      </c>
      <c r="AO74" s="107"/>
      <c r="AP74" s="119"/>
    </row>
    <row r="75" spans="1:42">
      <c r="A75" s="187" t="s">
        <v>57</v>
      </c>
      <c r="B75" s="139">
        <f>SUM(B17,B26,B34,B45,B50,B67,B74)</f>
        <v>270983976420.02856</v>
      </c>
      <c r="C75" s="174"/>
      <c r="D75" s="139">
        <f>SUM(D17,D26,D34,D45,D50,D67,D74)</f>
        <v>268301215439.03351</v>
      </c>
      <c r="E75" s="174"/>
      <c r="F75" s="92">
        <f>((D75-B75)/B75)</f>
        <v>-9.9000723822752646E-3</v>
      </c>
      <c r="G75" s="92"/>
      <c r="H75" s="139">
        <f>SUM(H17,H26,H34,H45,H50,H67,H74)</f>
        <v>263753388907.9342</v>
      </c>
      <c r="I75" s="174"/>
      <c r="J75" s="92">
        <f t="shared" ref="J75" si="133">((H75-D75)/D75)</f>
        <v>-1.6950450722548863E-2</v>
      </c>
      <c r="K75" s="92"/>
      <c r="L75" s="139">
        <f>SUM(L17,L26,L34,L45,L50,L67,L74)</f>
        <v>262361160373.59515</v>
      </c>
      <c r="M75" s="174"/>
      <c r="N75" s="92">
        <f t="shared" ref="N75" si="134">((L75-H75)/H75)</f>
        <v>-5.2785237759542941E-3</v>
      </c>
      <c r="O75" s="92"/>
      <c r="P75" s="139">
        <f>SUM(P17,P26,P34,P45,P50,P67,P74)</f>
        <v>259845690526.84003</v>
      </c>
      <c r="Q75" s="174"/>
      <c r="R75" s="92">
        <f t="shared" ref="R75" si="135">((P75-L75)/L75)</f>
        <v>-9.5878133911786578E-3</v>
      </c>
      <c r="S75" s="92"/>
      <c r="T75" s="139">
        <f>SUM(T17,T26,T34,T45,T50,T67,T74)</f>
        <v>254615993240.55505</v>
      </c>
      <c r="U75" s="174"/>
      <c r="V75" s="92">
        <f>((T75-P75)/P75)</f>
        <v>-2.0126165170111936E-2</v>
      </c>
      <c r="W75" s="92"/>
      <c r="X75" s="139">
        <f>SUM(X17,X26,X34,X45,X50,X67,X74)</f>
        <v>250175161123.00519</v>
      </c>
      <c r="Y75" s="174"/>
      <c r="Z75" s="92">
        <f>((X75-T75)/T75)</f>
        <v>-1.744129290949243E-2</v>
      </c>
      <c r="AA75" s="92"/>
      <c r="AB75" s="139">
        <f>SUM(AB17,AB26,AB34,AB45,AB50,AB67,AB74)</f>
        <v>241471222023.73437</v>
      </c>
      <c r="AC75" s="305"/>
      <c r="AD75" s="92">
        <f>((AB75-X75)/X75)</f>
        <v>-3.4791380008310627E-2</v>
      </c>
      <c r="AE75" s="92"/>
      <c r="AF75" s="139">
        <f>SUM(AF17,AF26,AF34,AF45,AF50,AF67,AF74)</f>
        <v>234064117578.72778</v>
      </c>
      <c r="AG75" s="305"/>
      <c r="AH75" s="92">
        <f>((AF75-AB75)/AB75)</f>
        <v>-3.0674895264656183E-2</v>
      </c>
      <c r="AI75" s="92"/>
      <c r="AJ75" s="103">
        <f t="shared" si="121"/>
        <v>-1.8093824203066031E-2</v>
      </c>
      <c r="AK75" s="103"/>
      <c r="AL75" s="124">
        <f t="shared" si="123"/>
        <v>-0.12760694283207774</v>
      </c>
      <c r="AM75" s="124"/>
      <c r="AN75" s="106">
        <f t="shared" si="125"/>
        <v>1.0328026658475068E-2</v>
      </c>
      <c r="AO75" s="107"/>
      <c r="AP75" s="119"/>
    </row>
    <row r="76" spans="1:42">
      <c r="A76" s="182"/>
      <c r="B76" s="158"/>
      <c r="C76" s="160"/>
      <c r="D76" s="158"/>
      <c r="E76" s="160"/>
      <c r="F76" s="92"/>
      <c r="G76" s="92"/>
      <c r="H76" s="158"/>
      <c r="I76" s="160"/>
      <c r="J76" s="92"/>
      <c r="K76" s="92"/>
      <c r="L76" s="158"/>
      <c r="M76" s="160"/>
      <c r="N76" s="92"/>
      <c r="O76" s="92"/>
      <c r="P76" s="158"/>
      <c r="Q76" s="160"/>
      <c r="R76" s="92"/>
      <c r="S76" s="92"/>
      <c r="T76" s="158"/>
      <c r="U76" s="160"/>
      <c r="V76" s="92"/>
      <c r="W76" s="92"/>
      <c r="X76" s="24"/>
      <c r="Y76" s="45"/>
      <c r="Z76" s="92"/>
      <c r="AA76" s="92"/>
      <c r="AB76" s="295"/>
      <c r="AC76" s="134"/>
      <c r="AD76" s="92"/>
      <c r="AE76" s="92"/>
      <c r="AF76" s="295"/>
      <c r="AG76" s="134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282" t="s">
        <v>124</v>
      </c>
      <c r="C77" s="282"/>
      <c r="D77" s="282" t="s">
        <v>127</v>
      </c>
      <c r="E77" s="282"/>
      <c r="F77" s="283" t="s">
        <v>101</v>
      </c>
      <c r="G77" s="283"/>
      <c r="H77" s="282" t="s">
        <v>129</v>
      </c>
      <c r="I77" s="282"/>
      <c r="J77" s="283" t="s">
        <v>101</v>
      </c>
      <c r="K77" s="283"/>
      <c r="L77" s="282" t="s">
        <v>132</v>
      </c>
      <c r="M77" s="282"/>
      <c r="N77" s="283" t="s">
        <v>101</v>
      </c>
      <c r="O77" s="283"/>
      <c r="P77" s="282" t="s">
        <v>134</v>
      </c>
      <c r="Q77" s="282"/>
      <c r="R77" s="283" t="s">
        <v>101</v>
      </c>
      <c r="S77" s="283"/>
      <c r="T77" s="282" t="s">
        <v>136</v>
      </c>
      <c r="U77" s="282"/>
      <c r="V77" s="283" t="s">
        <v>101</v>
      </c>
      <c r="W77" s="283"/>
      <c r="X77" s="282" t="s">
        <v>138</v>
      </c>
      <c r="Y77" s="282"/>
      <c r="Z77" s="283" t="s">
        <v>101</v>
      </c>
      <c r="AA77" s="283"/>
      <c r="AB77" s="276" t="s">
        <v>145</v>
      </c>
      <c r="AC77" s="276"/>
      <c r="AD77" s="283" t="s">
        <v>101</v>
      </c>
      <c r="AE77" s="283"/>
      <c r="AF77" s="276" t="s">
        <v>149</v>
      </c>
      <c r="AG77" s="276"/>
      <c r="AH77" s="283" t="s">
        <v>101</v>
      </c>
      <c r="AI77" s="283"/>
      <c r="AJ77" s="286" t="s">
        <v>122</v>
      </c>
      <c r="AK77" s="286"/>
      <c r="AL77" s="286" t="s">
        <v>123</v>
      </c>
      <c r="AM77" s="286"/>
      <c r="AN77" s="307" t="s">
        <v>112</v>
      </c>
      <c r="AO77" s="308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54" t="s">
        <v>114</v>
      </c>
      <c r="G78" s="254" t="s">
        <v>5</v>
      </c>
      <c r="H78" s="99" t="s">
        <v>115</v>
      </c>
      <c r="I78" s="100" t="s">
        <v>116</v>
      </c>
      <c r="J78" s="254" t="s">
        <v>114</v>
      </c>
      <c r="K78" s="254" t="s">
        <v>5</v>
      </c>
      <c r="L78" s="99" t="s">
        <v>115</v>
      </c>
      <c r="M78" s="100" t="s">
        <v>116</v>
      </c>
      <c r="N78" s="254" t="s">
        <v>114</v>
      </c>
      <c r="O78" s="254" t="s">
        <v>5</v>
      </c>
      <c r="P78" s="99" t="s">
        <v>115</v>
      </c>
      <c r="Q78" s="100" t="s">
        <v>116</v>
      </c>
      <c r="R78" s="254" t="s">
        <v>114</v>
      </c>
      <c r="S78" s="254" t="s">
        <v>5</v>
      </c>
      <c r="T78" s="99" t="s">
        <v>115</v>
      </c>
      <c r="U78" s="100" t="s">
        <v>116</v>
      </c>
      <c r="V78" s="254" t="s">
        <v>114</v>
      </c>
      <c r="W78" s="254" t="s">
        <v>5</v>
      </c>
      <c r="X78" s="99" t="s">
        <v>115</v>
      </c>
      <c r="Y78" s="100" t="s">
        <v>116</v>
      </c>
      <c r="Z78" s="254" t="s">
        <v>114</v>
      </c>
      <c r="AA78" s="254" t="s">
        <v>5</v>
      </c>
      <c r="AB78" s="306" t="s">
        <v>115</v>
      </c>
      <c r="AC78" s="265" t="s">
        <v>116</v>
      </c>
      <c r="AD78" s="254" t="s">
        <v>114</v>
      </c>
      <c r="AE78" s="254" t="s">
        <v>5</v>
      </c>
      <c r="AF78" s="306" t="s">
        <v>115</v>
      </c>
      <c r="AG78" s="265" t="s">
        <v>116</v>
      </c>
      <c r="AH78" s="265" t="s">
        <v>114</v>
      </c>
      <c r="AI78" s="265" t="s">
        <v>5</v>
      </c>
      <c r="AJ78" s="264" t="s">
        <v>121</v>
      </c>
      <c r="AK78" s="264" t="s">
        <v>121</v>
      </c>
      <c r="AL78" s="264" t="s">
        <v>121</v>
      </c>
      <c r="AM78" s="264" t="s">
        <v>121</v>
      </c>
      <c r="AN78" s="309" t="s">
        <v>121</v>
      </c>
      <c r="AO78" s="310" t="s">
        <v>121</v>
      </c>
      <c r="AP78" s="119"/>
    </row>
    <row r="79" spans="1:42">
      <c r="A79" s="182" t="s">
        <v>59</v>
      </c>
      <c r="B79" s="141">
        <v>2023872991.21</v>
      </c>
      <c r="C79" s="142">
        <v>13.55</v>
      </c>
      <c r="D79" s="141">
        <v>2098080000</v>
      </c>
      <c r="E79" s="142">
        <v>13.95</v>
      </c>
      <c r="F79" s="92">
        <f t="shared" ref="F79:G85" si="136">((D79-B79)/B79)</f>
        <v>3.6665842724465776E-2</v>
      </c>
      <c r="G79" s="92">
        <f t="shared" si="136"/>
        <v>2.9520295202951925E-2</v>
      </c>
      <c r="H79" s="141">
        <v>2007840000</v>
      </c>
      <c r="I79" s="142">
        <v>13.35</v>
      </c>
      <c r="J79" s="92">
        <f t="shared" ref="J79:J85" si="137">((H79-D79)/D79)</f>
        <v>-4.3010752688172046E-2</v>
      </c>
      <c r="K79" s="92">
        <f t="shared" ref="K79:K85" si="138">((I79-E79)/E79)</f>
        <v>-4.3010752688172019E-2</v>
      </c>
      <c r="L79" s="141">
        <v>1970240000</v>
      </c>
      <c r="M79" s="142">
        <v>13.1</v>
      </c>
      <c r="N79" s="92">
        <f t="shared" ref="N79:N85" si="139">((L79-H79)/H79)</f>
        <v>-1.8726591760299626E-2</v>
      </c>
      <c r="O79" s="92">
        <f t="shared" ref="O79:O85" si="140">((M79-I79)/I79)</f>
        <v>-1.8726591760299626E-2</v>
      </c>
      <c r="P79" s="141">
        <v>1959712000</v>
      </c>
      <c r="Q79" s="142">
        <v>13.03</v>
      </c>
      <c r="R79" s="92">
        <f t="shared" ref="R79:R85" si="141">((P79-L79)/L79)</f>
        <v>-5.3435114503816794E-3</v>
      </c>
      <c r="S79" s="92">
        <f t="shared" ref="S79:S85" si="142">((Q79-M79)/M79)</f>
        <v>-5.3435114503817011E-3</v>
      </c>
      <c r="T79" s="141">
        <v>1873984000</v>
      </c>
      <c r="U79" s="142">
        <v>12.46</v>
      </c>
      <c r="V79" s="92">
        <f t="shared" ref="V79:W85" si="143">((T79-P79)/P79)</f>
        <v>-4.3745203376822715E-2</v>
      </c>
      <c r="W79" s="92">
        <f t="shared" si="143"/>
        <v>-4.3745203376822604E-2</v>
      </c>
      <c r="X79" s="141">
        <v>1901056000</v>
      </c>
      <c r="Y79" s="142">
        <v>12.64</v>
      </c>
      <c r="Z79" s="92">
        <f t="shared" ref="Z79:Z85" si="144">((X79-T79)/T79)</f>
        <v>1.4446227929373997E-2</v>
      </c>
      <c r="AA79" s="92">
        <f t="shared" ref="AA79:AA85" si="145">((Y79-U79)/U79)</f>
        <v>1.4446227929373973E-2</v>
      </c>
      <c r="AB79" s="303">
        <v>1870976000</v>
      </c>
      <c r="AC79" s="302">
        <v>12.44</v>
      </c>
      <c r="AD79" s="92">
        <f t="shared" ref="AD79:AD85" si="146">((AB79-X79)/X79)</f>
        <v>-1.5822784810126583E-2</v>
      </c>
      <c r="AE79" s="92">
        <f t="shared" ref="AE79:AE85" si="147">((AC79-Y79)/Y79)</f>
        <v>-1.5822784810126667E-2</v>
      </c>
      <c r="AF79" s="303">
        <v>1854432000</v>
      </c>
      <c r="AG79" s="302">
        <v>12.33</v>
      </c>
      <c r="AH79" s="92">
        <f t="shared" ref="AH79:AH85" si="148">((AF79-AB79)/AB79)</f>
        <v>-8.8424437299035371E-3</v>
      </c>
      <c r="AI79" s="92">
        <f t="shared" ref="AI79:AI85" si="149">((AG79-AC79)/AC79)</f>
        <v>-8.842443729903492E-3</v>
      </c>
      <c r="AJ79" s="103">
        <f t="shared" ref="AJ79" si="150">AVERAGE(F79,J79,N79,R79,V79,Z79,AD79,AH79)</f>
        <v>-1.05474021452333E-2</v>
      </c>
      <c r="AK79" s="103">
        <f t="shared" ref="AK79" si="151">AVERAGE(G79,K79,O79,S79,W79,AA79,AE79,AI79)</f>
        <v>-1.1440595585422526E-2</v>
      </c>
      <c r="AL79" s="124">
        <f t="shared" ref="AL79" si="152">((AF79-D79)/D79)</f>
        <v>-0.11612903225806452</v>
      </c>
      <c r="AM79" s="124">
        <f t="shared" ref="AM79" si="153">((AG79-E79)/E79)</f>
        <v>-0.11612903225806447</v>
      </c>
      <c r="AN79" s="106">
        <f t="shared" ref="AN79" si="154">STDEV(F79,J79,N79,R79,V79,Z79,AD79,AH79)</f>
        <v>2.7083076785277226E-2</v>
      </c>
      <c r="AO79" s="107">
        <f t="shared" ref="AO79" si="155">STDEV(G79,K79,O79,S79,W79,AA79,AE79,AI79)</f>
        <v>2.536701700067396E-2</v>
      </c>
      <c r="AP79" s="119"/>
    </row>
    <row r="80" spans="1:42">
      <c r="A80" s="182" t="s">
        <v>97</v>
      </c>
      <c r="B80" s="141">
        <v>110544662.86</v>
      </c>
      <c r="C80" s="142">
        <v>3.02</v>
      </c>
      <c r="D80" s="141">
        <v>114571124.09</v>
      </c>
      <c r="E80" s="142">
        <v>2.82</v>
      </c>
      <c r="F80" s="92">
        <f t="shared" si="136"/>
        <v>3.6423841059602689E-2</v>
      </c>
      <c r="G80" s="92">
        <f t="shared" si="136"/>
        <v>-6.6225165562913968E-2</v>
      </c>
      <c r="H80" s="141">
        <v>108714453.20999999</v>
      </c>
      <c r="I80" s="142">
        <v>2.97</v>
      </c>
      <c r="J80" s="92">
        <f t="shared" si="137"/>
        <v>-5.1118210862619896E-2</v>
      </c>
      <c r="K80" s="92">
        <f t="shared" si="138"/>
        <v>5.319148936170226E-2</v>
      </c>
      <c r="L80" s="141">
        <v>105054033.91</v>
      </c>
      <c r="M80" s="142">
        <v>2.87</v>
      </c>
      <c r="N80" s="92">
        <f t="shared" si="139"/>
        <v>-3.3670033670033642E-2</v>
      </c>
      <c r="O80" s="92">
        <f t="shared" si="140"/>
        <v>-3.3670033670033697E-2</v>
      </c>
      <c r="P80" s="141">
        <v>105054033.91</v>
      </c>
      <c r="Q80" s="142">
        <v>2.87</v>
      </c>
      <c r="R80" s="92">
        <f t="shared" si="141"/>
        <v>0</v>
      </c>
      <c r="S80" s="92">
        <f t="shared" si="142"/>
        <v>0</v>
      </c>
      <c r="T80" s="141">
        <v>97367153.379999995</v>
      </c>
      <c r="U80" s="142">
        <v>2.66</v>
      </c>
      <c r="V80" s="92">
        <f t="shared" si="143"/>
        <v>-7.3170731707317083E-2</v>
      </c>
      <c r="W80" s="92">
        <f t="shared" si="143"/>
        <v>-7.3170731707317055E-2</v>
      </c>
      <c r="X80" s="141">
        <v>106884243.56</v>
      </c>
      <c r="Y80" s="142">
        <v>2.92</v>
      </c>
      <c r="Z80" s="92">
        <f t="shared" si="144"/>
        <v>9.7744360902255717E-2</v>
      </c>
      <c r="AA80" s="92">
        <f t="shared" si="145"/>
        <v>9.774436090225555E-2</v>
      </c>
      <c r="AB80" s="303">
        <v>101759656.54000001</v>
      </c>
      <c r="AC80" s="302">
        <v>2.78</v>
      </c>
      <c r="AD80" s="92">
        <f t="shared" si="146"/>
        <v>-4.7945205479452017E-2</v>
      </c>
      <c r="AE80" s="92">
        <f t="shared" si="147"/>
        <v>-4.7945205479452101E-2</v>
      </c>
      <c r="AF80" s="303">
        <v>101393614.61</v>
      </c>
      <c r="AG80" s="302">
        <v>2.77</v>
      </c>
      <c r="AH80" s="92">
        <f t="shared" si="148"/>
        <v>-3.5971223021583434E-3</v>
      </c>
      <c r="AI80" s="92">
        <f t="shared" si="149"/>
        <v>-3.5971223021581968E-3</v>
      </c>
      <c r="AJ80" s="103">
        <f t="shared" ref="AJ80:AJ87" si="156">AVERAGE(F80,J80,N80,R80,V80,Z80,AD80,AH80)</f>
        <v>-9.4166377574653234E-3</v>
      </c>
      <c r="AK80" s="103">
        <f t="shared" ref="AK80:AK87" si="157">AVERAGE(G80,K80,O80,S80,W80,AA80,AE80,AI80)</f>
        <v>-9.2090510572396499E-3</v>
      </c>
      <c r="AL80" s="124">
        <f t="shared" ref="AL80:AL87" si="158">((AF80-D80)/D80)</f>
        <v>-0.11501597444089461</v>
      </c>
      <c r="AM80" s="124">
        <f t="shared" ref="AM80:AM87" si="159">((AG80-E80)/E80)</f>
        <v>-1.7730496453900648E-2</v>
      </c>
      <c r="AN80" s="106">
        <f t="shared" ref="AN80:AN87" si="160">STDEV(F80,J80,N80,R80,V80,Z80,AD80,AH80)</f>
        <v>5.5528181259000955E-2</v>
      </c>
      <c r="AO80" s="107">
        <f t="shared" ref="AO80:AO87" si="161">STDEV(G80,K80,O80,S80,W80,AA80,AE80,AI80)</f>
        <v>5.9629718591118652E-2</v>
      </c>
      <c r="AP80" s="119"/>
    </row>
    <row r="81" spans="1:42">
      <c r="A81" s="182" t="s">
        <v>86</v>
      </c>
      <c r="B81" s="141">
        <v>85930437.599999994</v>
      </c>
      <c r="C81" s="142">
        <v>7.35</v>
      </c>
      <c r="D81" s="141">
        <v>88385592.959999993</v>
      </c>
      <c r="E81" s="142">
        <v>7.56</v>
      </c>
      <c r="F81" s="92">
        <f t="shared" si="136"/>
        <v>2.8571428571428567E-2</v>
      </c>
      <c r="G81" s="92">
        <f t="shared" si="136"/>
        <v>2.8571428571428567E-2</v>
      </c>
      <c r="H81" s="141">
        <v>84059843.040000007</v>
      </c>
      <c r="I81" s="142">
        <v>7.19</v>
      </c>
      <c r="J81" s="92">
        <f t="shared" si="137"/>
        <v>-4.89417989417988E-2</v>
      </c>
      <c r="K81" s="92">
        <f t="shared" si="138"/>
        <v>-4.8941798941798842E-2</v>
      </c>
      <c r="L81" s="141">
        <v>83007633.599999994</v>
      </c>
      <c r="M81" s="142">
        <v>7.1</v>
      </c>
      <c r="N81" s="92">
        <f t="shared" si="139"/>
        <v>-1.2517385257301956E-2</v>
      </c>
      <c r="O81" s="92">
        <f t="shared" si="140"/>
        <v>-1.2517385257301911E-2</v>
      </c>
      <c r="P81" s="141">
        <v>83709106.560000002</v>
      </c>
      <c r="Q81" s="142">
        <v>7.16</v>
      </c>
      <c r="R81" s="92">
        <f t="shared" si="141"/>
        <v>8.4507042253522142E-3</v>
      </c>
      <c r="S81" s="92">
        <f t="shared" si="142"/>
        <v>8.4507042253521829E-3</v>
      </c>
      <c r="T81" s="141">
        <v>74037220.549999997</v>
      </c>
      <c r="U81" s="142">
        <v>7.2</v>
      </c>
      <c r="V81" s="92">
        <f t="shared" si="143"/>
        <v>-0.11554162273930743</v>
      </c>
      <c r="W81" s="92">
        <f t="shared" si="143"/>
        <v>5.5865921787709542E-3</v>
      </c>
      <c r="X81" s="141">
        <v>84059843.040000007</v>
      </c>
      <c r="Y81" s="142">
        <v>7.19</v>
      </c>
      <c r="Z81" s="92">
        <f t="shared" si="144"/>
        <v>0.13537275461646175</v>
      </c>
      <c r="AA81" s="92">
        <f t="shared" si="145"/>
        <v>-1.3888888888888592E-3</v>
      </c>
      <c r="AB81" s="303">
        <v>81838512</v>
      </c>
      <c r="AC81" s="302">
        <v>7</v>
      </c>
      <c r="AD81" s="92">
        <f t="shared" si="146"/>
        <v>-2.6425591098748338E-2</v>
      </c>
      <c r="AE81" s="92">
        <f t="shared" si="147"/>
        <v>-2.6425591098748313E-2</v>
      </c>
      <c r="AF81" s="303">
        <v>80669390.400000006</v>
      </c>
      <c r="AG81" s="302">
        <v>6.9</v>
      </c>
      <c r="AH81" s="92">
        <f t="shared" si="148"/>
        <v>-1.4285714285714212E-2</v>
      </c>
      <c r="AI81" s="92">
        <f t="shared" si="149"/>
        <v>-1.4285714285714235E-2</v>
      </c>
      <c r="AJ81" s="103">
        <f t="shared" si="156"/>
        <v>-5.6646531137035244E-3</v>
      </c>
      <c r="AK81" s="103">
        <f t="shared" si="157"/>
        <v>-7.6188316871125565E-3</v>
      </c>
      <c r="AL81" s="124">
        <f t="shared" si="158"/>
        <v>-8.7301587301587172E-2</v>
      </c>
      <c r="AM81" s="124">
        <f t="shared" si="159"/>
        <v>-8.7301587301587213E-2</v>
      </c>
      <c r="AN81" s="106">
        <f t="shared" si="160"/>
        <v>7.1475332374103112E-2</v>
      </c>
      <c r="AO81" s="107">
        <f t="shared" si="161"/>
        <v>2.3636791242625792E-2</v>
      </c>
      <c r="AP81" s="119"/>
    </row>
    <row r="82" spans="1:42">
      <c r="A82" s="182" t="s">
        <v>87</v>
      </c>
      <c r="B82" s="141">
        <v>94227365.760000005</v>
      </c>
      <c r="C82" s="142">
        <v>21.12</v>
      </c>
      <c r="D82" s="141">
        <v>98153506</v>
      </c>
      <c r="E82" s="142">
        <v>22</v>
      </c>
      <c r="F82" s="92">
        <f t="shared" si="136"/>
        <v>4.1666666666666609E-2</v>
      </c>
      <c r="G82" s="92">
        <f t="shared" si="136"/>
        <v>4.1666666666666616E-2</v>
      </c>
      <c r="H82" s="141">
        <v>93825828.689999998</v>
      </c>
      <c r="I82" s="142">
        <v>21.03</v>
      </c>
      <c r="J82" s="92">
        <f t="shared" si="137"/>
        <v>-4.4090909090909118E-2</v>
      </c>
      <c r="K82" s="92">
        <f t="shared" si="138"/>
        <v>-4.4090909090909042E-2</v>
      </c>
      <c r="L82" s="141">
        <v>89855073.219999999</v>
      </c>
      <c r="M82" s="142">
        <v>20.14</v>
      </c>
      <c r="N82" s="92">
        <f t="shared" si="139"/>
        <v>-4.2320494531621483E-2</v>
      </c>
      <c r="O82" s="92">
        <f t="shared" si="140"/>
        <v>-4.2320494531621518E-2</v>
      </c>
      <c r="P82" s="141">
        <v>88159694.480000004</v>
      </c>
      <c r="Q82" s="142">
        <v>19.760000000000002</v>
      </c>
      <c r="R82" s="92">
        <f t="shared" si="141"/>
        <v>-1.8867924528301827E-2</v>
      </c>
      <c r="S82" s="92">
        <f t="shared" si="142"/>
        <v>-1.8867924528301838E-2</v>
      </c>
      <c r="T82" s="141">
        <v>84724321.769999996</v>
      </c>
      <c r="U82" s="142">
        <v>18.989999999999998</v>
      </c>
      <c r="V82" s="92">
        <f t="shared" si="143"/>
        <v>-3.8967611336032479E-2</v>
      </c>
      <c r="W82" s="92">
        <f t="shared" si="143"/>
        <v>-3.8967611336032541E-2</v>
      </c>
      <c r="X82" s="141">
        <v>82672021.189999998</v>
      </c>
      <c r="Y82" s="142">
        <v>18.53</v>
      </c>
      <c r="Z82" s="92">
        <f t="shared" si="144"/>
        <v>-2.422327540810951E-2</v>
      </c>
      <c r="AA82" s="92">
        <f t="shared" si="145"/>
        <v>-2.4223275408109392E-2</v>
      </c>
      <c r="AB82" s="303">
        <v>79861261.700000003</v>
      </c>
      <c r="AC82" s="302">
        <v>17.899999999999999</v>
      </c>
      <c r="AD82" s="92">
        <f t="shared" si="146"/>
        <v>-3.3998920669185043E-2</v>
      </c>
      <c r="AE82" s="92">
        <f t="shared" si="147"/>
        <v>-3.3998920669185244E-2</v>
      </c>
      <c r="AF82" s="303">
        <v>80396644.459999993</v>
      </c>
      <c r="AG82" s="302">
        <v>18.02</v>
      </c>
      <c r="AH82" s="92">
        <f t="shared" si="148"/>
        <v>6.7039106145250198E-3</v>
      </c>
      <c r="AI82" s="92">
        <f t="shared" si="149"/>
        <v>6.7039106145251959E-3</v>
      </c>
      <c r="AJ82" s="103">
        <f t="shared" si="156"/>
        <v>-1.9262319785370977E-2</v>
      </c>
      <c r="AK82" s="103">
        <f t="shared" si="157"/>
        <v>-1.9262319785370973E-2</v>
      </c>
      <c r="AL82" s="124">
        <f t="shared" si="158"/>
        <v>-0.18090909090909096</v>
      </c>
      <c r="AM82" s="124">
        <f t="shared" si="159"/>
        <v>-0.18090909090909094</v>
      </c>
      <c r="AN82" s="106">
        <f t="shared" si="160"/>
        <v>2.9676728087364903E-2</v>
      </c>
      <c r="AO82" s="107">
        <f t="shared" si="161"/>
        <v>2.9676728087364934E-2</v>
      </c>
      <c r="AP82" s="119"/>
    </row>
    <row r="83" spans="1:42">
      <c r="A83" s="182" t="s">
        <v>61</v>
      </c>
      <c r="B83" s="141">
        <v>375000000</v>
      </c>
      <c r="C83" s="142">
        <v>2500</v>
      </c>
      <c r="D83" s="141">
        <v>507300000</v>
      </c>
      <c r="E83" s="142">
        <v>3382</v>
      </c>
      <c r="F83" s="92">
        <f t="shared" si="136"/>
        <v>0.3528</v>
      </c>
      <c r="G83" s="92">
        <f t="shared" si="136"/>
        <v>0.3528</v>
      </c>
      <c r="H83" s="141">
        <v>507300000</v>
      </c>
      <c r="I83" s="142">
        <v>3382</v>
      </c>
      <c r="J83" s="92">
        <f t="shared" si="137"/>
        <v>0</v>
      </c>
      <c r="K83" s="92">
        <f t="shared" si="138"/>
        <v>0</v>
      </c>
      <c r="L83" s="141">
        <v>507300000</v>
      </c>
      <c r="M83" s="142">
        <v>3382</v>
      </c>
      <c r="N83" s="92">
        <f t="shared" si="139"/>
        <v>0</v>
      </c>
      <c r="O83" s="92">
        <f t="shared" si="140"/>
        <v>0</v>
      </c>
      <c r="P83" s="141">
        <v>541500000</v>
      </c>
      <c r="Q83" s="142">
        <v>3610</v>
      </c>
      <c r="R83" s="92">
        <f t="shared" si="141"/>
        <v>6.741573033707865E-2</v>
      </c>
      <c r="S83" s="92">
        <f t="shared" si="142"/>
        <v>6.741573033707865E-2</v>
      </c>
      <c r="T83" s="141">
        <v>541500000</v>
      </c>
      <c r="U83" s="142">
        <v>3610</v>
      </c>
      <c r="V83" s="92">
        <f t="shared" si="143"/>
        <v>0</v>
      </c>
      <c r="W83" s="92">
        <f t="shared" si="143"/>
        <v>0</v>
      </c>
      <c r="X83" s="141">
        <v>541500000</v>
      </c>
      <c r="Y83" s="142">
        <v>3610</v>
      </c>
      <c r="Z83" s="92">
        <f t="shared" si="144"/>
        <v>0</v>
      </c>
      <c r="AA83" s="92">
        <f t="shared" si="145"/>
        <v>0</v>
      </c>
      <c r="AB83" s="303">
        <v>541500000</v>
      </c>
      <c r="AC83" s="302">
        <v>3610</v>
      </c>
      <c r="AD83" s="92">
        <f t="shared" si="146"/>
        <v>0</v>
      </c>
      <c r="AE83" s="92">
        <f t="shared" si="147"/>
        <v>0</v>
      </c>
      <c r="AF83" s="303">
        <v>541500000</v>
      </c>
      <c r="AG83" s="302">
        <v>3610</v>
      </c>
      <c r="AH83" s="92">
        <f t="shared" si="148"/>
        <v>0</v>
      </c>
      <c r="AI83" s="92">
        <f t="shared" si="149"/>
        <v>0</v>
      </c>
      <c r="AJ83" s="103">
        <f t="shared" si="156"/>
        <v>5.2526966292134832E-2</v>
      </c>
      <c r="AK83" s="103">
        <f t="shared" si="157"/>
        <v>5.2526966292134832E-2</v>
      </c>
      <c r="AL83" s="124">
        <f t="shared" si="158"/>
        <v>6.741573033707865E-2</v>
      </c>
      <c r="AM83" s="124">
        <f t="shared" si="159"/>
        <v>6.741573033707865E-2</v>
      </c>
      <c r="AN83" s="106">
        <f t="shared" si="160"/>
        <v>0.12360077623082721</v>
      </c>
      <c r="AO83" s="107">
        <f t="shared" si="161"/>
        <v>0.12360077623082721</v>
      </c>
      <c r="AP83" s="119"/>
    </row>
    <row r="84" spans="1:42">
      <c r="A84" s="182" t="s">
        <v>80</v>
      </c>
      <c r="B84" s="141">
        <v>548604000</v>
      </c>
      <c r="C84" s="142">
        <v>8.82</v>
      </c>
      <c r="D84" s="141">
        <v>590900000</v>
      </c>
      <c r="E84" s="142">
        <v>9.5</v>
      </c>
      <c r="F84" s="92">
        <f t="shared" si="136"/>
        <v>7.7097505668934238E-2</v>
      </c>
      <c r="G84" s="92">
        <f t="shared" si="136"/>
        <v>7.709750566893421E-2</v>
      </c>
      <c r="H84" s="141">
        <v>580326000</v>
      </c>
      <c r="I84" s="142">
        <v>9.33</v>
      </c>
      <c r="J84" s="92">
        <f t="shared" si="137"/>
        <v>-1.7894736842105262E-2</v>
      </c>
      <c r="K84" s="92">
        <f t="shared" si="138"/>
        <v>-1.7894736842105255E-2</v>
      </c>
      <c r="L84" s="141">
        <v>569130000</v>
      </c>
      <c r="M84" s="142">
        <v>9.15</v>
      </c>
      <c r="N84" s="92">
        <f t="shared" si="139"/>
        <v>-1.9292604501607719E-2</v>
      </c>
      <c r="O84" s="92">
        <f t="shared" si="140"/>
        <v>-1.9292604501607687E-2</v>
      </c>
      <c r="P84" s="141">
        <v>567264000</v>
      </c>
      <c r="Q84" s="142">
        <v>9.1199999999999992</v>
      </c>
      <c r="R84" s="92">
        <f t="shared" si="141"/>
        <v>-3.2786885245901639E-3</v>
      </c>
      <c r="S84" s="92">
        <f t="shared" si="142"/>
        <v>-3.278688524590288E-3</v>
      </c>
      <c r="T84" s="141">
        <v>552336000</v>
      </c>
      <c r="U84" s="142">
        <v>8.8800000000000008</v>
      </c>
      <c r="V84" s="92">
        <f t="shared" si="143"/>
        <v>-2.6315789473684209E-2</v>
      </c>
      <c r="W84" s="92">
        <f t="shared" si="143"/>
        <v>-2.6315789473684043E-2</v>
      </c>
      <c r="X84" s="141">
        <v>551092000</v>
      </c>
      <c r="Y84" s="142">
        <v>8.86</v>
      </c>
      <c r="Z84" s="92">
        <f t="shared" si="144"/>
        <v>-2.2522522522522522E-3</v>
      </c>
      <c r="AA84" s="92">
        <f t="shared" si="145"/>
        <v>-2.252252252252404E-3</v>
      </c>
      <c r="AB84" s="303">
        <v>544872000</v>
      </c>
      <c r="AC84" s="302">
        <v>8.76</v>
      </c>
      <c r="AD84" s="92">
        <f t="shared" si="146"/>
        <v>-1.1286681715575621E-2</v>
      </c>
      <c r="AE84" s="92">
        <f t="shared" si="147"/>
        <v>-1.1286681715575581E-2</v>
      </c>
      <c r="AF84" s="303">
        <v>542384000</v>
      </c>
      <c r="AG84" s="302">
        <v>8.7200000000000006</v>
      </c>
      <c r="AH84" s="92">
        <f t="shared" si="148"/>
        <v>-4.5662100456621002E-3</v>
      </c>
      <c r="AI84" s="92">
        <f t="shared" si="149"/>
        <v>-4.5662100456620031E-3</v>
      </c>
      <c r="AJ84" s="103">
        <f t="shared" si="156"/>
        <v>-9.7368221081788617E-4</v>
      </c>
      <c r="AK84" s="103">
        <f t="shared" si="157"/>
        <v>-9.7368221081788205E-4</v>
      </c>
      <c r="AL84" s="124">
        <f t="shared" si="158"/>
        <v>-8.2105263157894737E-2</v>
      </c>
      <c r="AM84" s="124">
        <f t="shared" si="159"/>
        <v>-8.2105263157894667E-2</v>
      </c>
      <c r="AN84" s="106">
        <f t="shared" si="160"/>
        <v>3.2700916963324771E-2</v>
      </c>
      <c r="AO84" s="107">
        <f t="shared" si="161"/>
        <v>3.2700916963324736E-2</v>
      </c>
      <c r="AP84" s="119"/>
    </row>
    <row r="85" spans="1:42">
      <c r="A85" s="182" t="s">
        <v>70</v>
      </c>
      <c r="B85" s="143">
        <v>812131272</v>
      </c>
      <c r="C85" s="144">
        <v>72</v>
      </c>
      <c r="D85" s="143">
        <v>903947224.13999999</v>
      </c>
      <c r="E85" s="144">
        <v>80.14</v>
      </c>
      <c r="F85" s="92">
        <f t="shared" si="136"/>
        <v>0.11305555555555553</v>
      </c>
      <c r="G85" s="92">
        <f t="shared" si="136"/>
        <v>0.11305555555555556</v>
      </c>
      <c r="H85" s="143">
        <v>913647681</v>
      </c>
      <c r="I85" s="144">
        <v>81</v>
      </c>
      <c r="J85" s="92">
        <f t="shared" si="137"/>
        <v>1.0731220364362382E-2</v>
      </c>
      <c r="K85" s="92">
        <f t="shared" si="138"/>
        <v>1.0731220364362359E-2</v>
      </c>
      <c r="L85" s="143">
        <v>913647681</v>
      </c>
      <c r="M85" s="144">
        <v>81</v>
      </c>
      <c r="N85" s="92">
        <f t="shared" si="139"/>
        <v>0</v>
      </c>
      <c r="O85" s="92">
        <f t="shared" si="140"/>
        <v>0</v>
      </c>
      <c r="P85" s="143">
        <v>913647681</v>
      </c>
      <c r="Q85" s="144">
        <v>81</v>
      </c>
      <c r="R85" s="92">
        <f t="shared" si="141"/>
        <v>0</v>
      </c>
      <c r="S85" s="92">
        <f t="shared" si="142"/>
        <v>0</v>
      </c>
      <c r="T85" s="143">
        <v>913647681</v>
      </c>
      <c r="U85" s="144">
        <v>81</v>
      </c>
      <c r="V85" s="92">
        <f t="shared" si="143"/>
        <v>0</v>
      </c>
      <c r="W85" s="92">
        <f t="shared" si="143"/>
        <v>0</v>
      </c>
      <c r="X85" s="143">
        <v>913647681</v>
      </c>
      <c r="Y85" s="144">
        <v>81</v>
      </c>
      <c r="Z85" s="92">
        <f t="shared" si="144"/>
        <v>0</v>
      </c>
      <c r="AA85" s="92">
        <f t="shared" si="145"/>
        <v>0</v>
      </c>
      <c r="AB85" s="131">
        <v>913647681</v>
      </c>
      <c r="AC85" s="130">
        <v>81</v>
      </c>
      <c r="AD85" s="92">
        <f t="shared" si="146"/>
        <v>0</v>
      </c>
      <c r="AE85" s="92">
        <f t="shared" si="147"/>
        <v>0</v>
      </c>
      <c r="AF85" s="131">
        <v>913647681</v>
      </c>
      <c r="AG85" s="130">
        <v>81</v>
      </c>
      <c r="AH85" s="92">
        <f t="shared" si="148"/>
        <v>0</v>
      </c>
      <c r="AI85" s="92">
        <f t="shared" si="149"/>
        <v>0</v>
      </c>
      <c r="AJ85" s="103">
        <f t="shared" si="156"/>
        <v>1.547334698998974E-2</v>
      </c>
      <c r="AK85" s="103">
        <f t="shared" si="157"/>
        <v>1.547334698998974E-2</v>
      </c>
      <c r="AL85" s="124">
        <f t="shared" si="158"/>
        <v>1.0731220364362382E-2</v>
      </c>
      <c r="AM85" s="124">
        <f t="shared" si="159"/>
        <v>1.0731220364362359E-2</v>
      </c>
      <c r="AN85" s="106">
        <f t="shared" si="160"/>
        <v>3.9607578632491196E-2</v>
      </c>
      <c r="AO85" s="107">
        <f t="shared" si="161"/>
        <v>3.960757863249121E-2</v>
      </c>
      <c r="AP85" s="119"/>
    </row>
    <row r="86" spans="1:42">
      <c r="A86" s="183" t="s">
        <v>62</v>
      </c>
      <c r="B86" s="137">
        <f>SUM(B79:B85)</f>
        <v>4050310729.4300003</v>
      </c>
      <c r="C86" s="134"/>
      <c r="D86" s="137">
        <f>SUM(D79:D85)</f>
        <v>4401337447.1900005</v>
      </c>
      <c r="E86" s="134"/>
      <c r="F86" s="92">
        <f>((D86-B86)/B86)</f>
        <v>8.6666614294405059E-2</v>
      </c>
      <c r="G86" s="92"/>
      <c r="H86" s="137">
        <f>SUM(H79:H85)</f>
        <v>4295713805.9400005</v>
      </c>
      <c r="I86" s="134"/>
      <c r="J86" s="92">
        <f>((H86-D86)/D86)</f>
        <v>-2.3998078428963582E-2</v>
      </c>
      <c r="K86" s="92"/>
      <c r="L86" s="137">
        <f>SUM(L79:L85)</f>
        <v>4238234421.73</v>
      </c>
      <c r="M86" s="134"/>
      <c r="N86" s="92">
        <f>((L86-H86)/H86)</f>
        <v>-1.3380636328826079E-2</v>
      </c>
      <c r="O86" s="92"/>
      <c r="P86" s="137">
        <f>SUM(P79:P85)</f>
        <v>4259046515.9500003</v>
      </c>
      <c r="Q86" s="134"/>
      <c r="R86" s="92">
        <f>((P86-L86)/L86)</f>
        <v>4.9105575928726003E-3</v>
      </c>
      <c r="S86" s="92"/>
      <c r="T86" s="137">
        <f>SUM(T79:T85)</f>
        <v>4137596376.6999998</v>
      </c>
      <c r="U86" s="134"/>
      <c r="V86" s="92">
        <f>((T86-P86)/P86)</f>
        <v>-2.8515804839222437E-2</v>
      </c>
      <c r="W86" s="92"/>
      <c r="X86" s="137">
        <f>SUM(X79:X85)</f>
        <v>4180911788.79</v>
      </c>
      <c r="Y86" s="134"/>
      <c r="Z86" s="92">
        <f>((X86-T86)/T86)</f>
        <v>1.046873792086675E-2</v>
      </c>
      <c r="AA86" s="92"/>
      <c r="AB86" s="137">
        <f>SUM(AB79:AB85)</f>
        <v>4134455111.2399998</v>
      </c>
      <c r="AC86" s="134"/>
      <c r="AD86" s="92">
        <f>((AB86-X86)/X86)</f>
        <v>-1.1111613900719308E-2</v>
      </c>
      <c r="AE86" s="92"/>
      <c r="AF86" s="137">
        <f>SUM(AF79:AF85)</f>
        <v>4114423330.4700003</v>
      </c>
      <c r="AG86" s="134"/>
      <c r="AH86" s="92">
        <f>((AF86-AB86)/AB86)</f>
        <v>-4.8450836279588004E-3</v>
      </c>
      <c r="AI86" s="92"/>
      <c r="AJ86" s="103">
        <f t="shared" si="156"/>
        <v>2.5243365853067756E-3</v>
      </c>
      <c r="AK86" s="103"/>
      <c r="AL86" s="124">
        <f t="shared" si="158"/>
        <v>-6.5187938930512668E-2</v>
      </c>
      <c r="AM86" s="124"/>
      <c r="AN86" s="106">
        <f t="shared" si="160"/>
        <v>3.6466961569016181E-2</v>
      </c>
      <c r="AO86" s="107"/>
      <c r="AP86" s="119"/>
    </row>
    <row r="87" spans="1:42" ht="15.75" thickBot="1">
      <c r="A87" s="188" t="s">
        <v>73</v>
      </c>
      <c r="B87" s="138">
        <f>SUM(B75,B86)</f>
        <v>275034287149.45856</v>
      </c>
      <c r="C87" s="140"/>
      <c r="D87" s="138">
        <f>SUM(D75,D86)</f>
        <v>272702552886.22351</v>
      </c>
      <c r="E87" s="140"/>
      <c r="F87" s="92">
        <f>((D87-B87)/B87)</f>
        <v>-8.477976645755227E-3</v>
      </c>
      <c r="G87" s="92"/>
      <c r="H87" s="138">
        <f>SUM(H75,H86)</f>
        <v>268049102713.87421</v>
      </c>
      <c r="I87" s="140"/>
      <c r="J87" s="92">
        <f>((H87-D87)/D87)</f>
        <v>-1.7064197320847262E-2</v>
      </c>
      <c r="K87" s="92"/>
      <c r="L87" s="138">
        <f>SUM(L75,L86)</f>
        <v>266599394795.32516</v>
      </c>
      <c r="M87" s="140"/>
      <c r="N87" s="92">
        <f>((L87-H87)/H87)</f>
        <v>-5.4083669890009484E-3</v>
      </c>
      <c r="O87" s="92"/>
      <c r="P87" s="138">
        <f>SUM(P75,P86)</f>
        <v>264104737042.79004</v>
      </c>
      <c r="Q87" s="140"/>
      <c r="R87" s="92">
        <f>((P87-L87)/L87)</f>
        <v>-9.3573271404098091E-3</v>
      </c>
      <c r="S87" s="92"/>
      <c r="T87" s="138">
        <f>SUM(T75,T86)</f>
        <v>258753589617.25507</v>
      </c>
      <c r="U87" s="140"/>
      <c r="V87" s="92">
        <f>((T87-P87)/P87)</f>
        <v>-2.0261459470406942E-2</v>
      </c>
      <c r="W87" s="92"/>
      <c r="X87" s="138">
        <f>SUM(X75,X86)</f>
        <v>254356072911.7952</v>
      </c>
      <c r="Y87" s="140"/>
      <c r="Z87" s="92">
        <f>((X87-T87)/T87)</f>
        <v>-1.6994997874095655E-2</v>
      </c>
      <c r="AA87" s="92"/>
      <c r="AB87" s="138">
        <f>SUM(AB75,AB86)</f>
        <v>245605677134.97437</v>
      </c>
      <c r="AC87" s="140"/>
      <c r="AD87" s="92">
        <f>((AB87-X87)/X87)</f>
        <v>-3.4402150012181019E-2</v>
      </c>
      <c r="AE87" s="92"/>
      <c r="AF87" s="138">
        <f>SUM(AF75,AF86)</f>
        <v>238178540909.19778</v>
      </c>
      <c r="AG87" s="140"/>
      <c r="AH87" s="92">
        <f>((AF87-AB87)/AB87)</f>
        <v>-3.0240083667507998E-2</v>
      </c>
      <c r="AI87" s="92"/>
      <c r="AJ87" s="103">
        <f t="shared" si="156"/>
        <v>-1.7775819890025607E-2</v>
      </c>
      <c r="AK87" s="103"/>
      <c r="AL87" s="124">
        <f t="shared" si="158"/>
        <v>-0.12659951882236239</v>
      </c>
      <c r="AM87" s="124"/>
      <c r="AN87" s="106">
        <f t="shared" si="160"/>
        <v>1.0346579967037117E-2</v>
      </c>
      <c r="AO87" s="107"/>
      <c r="AP87" s="119"/>
    </row>
  </sheetData>
  <mergeCells count="41">
    <mergeCell ref="A1:AO1"/>
    <mergeCell ref="AN77:AO77"/>
    <mergeCell ref="AL2:AM2"/>
    <mergeCell ref="L2:M2"/>
    <mergeCell ref="N2:O2"/>
    <mergeCell ref="R2:S2"/>
    <mergeCell ref="H2:I2"/>
    <mergeCell ref="AJ2:AK2"/>
    <mergeCell ref="AJ77:AK77"/>
    <mergeCell ref="D77:E77"/>
    <mergeCell ref="F77:G77"/>
    <mergeCell ref="H77:I77"/>
    <mergeCell ref="J77:K77"/>
    <mergeCell ref="AF2:AG2"/>
    <mergeCell ref="AH2:AI2"/>
    <mergeCell ref="AH77:AI77"/>
    <mergeCell ref="AN2:AO2"/>
    <mergeCell ref="AL77:AM77"/>
    <mergeCell ref="X2:Y2"/>
    <mergeCell ref="B77:C77"/>
    <mergeCell ref="B2:C2"/>
    <mergeCell ref="J2:K2"/>
    <mergeCell ref="T2:U2"/>
    <mergeCell ref="V2:W2"/>
    <mergeCell ref="T77:U77"/>
    <mergeCell ref="V77:W77"/>
    <mergeCell ref="P2:Q2"/>
    <mergeCell ref="N77:O77"/>
    <mergeCell ref="P77:Q77"/>
    <mergeCell ref="R77:S77"/>
    <mergeCell ref="D2:E2"/>
    <mergeCell ref="AF77:AG77"/>
    <mergeCell ref="F2:G2"/>
    <mergeCell ref="AB77:AC77"/>
    <mergeCell ref="AB2:AC2"/>
    <mergeCell ref="L77:M77"/>
    <mergeCell ref="AD2:AE2"/>
    <mergeCell ref="AD77:AE77"/>
    <mergeCell ref="Z2:AA2"/>
    <mergeCell ref="Z77:AA77"/>
    <mergeCell ref="X77:Y7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2016-08-18T16:14:49Z</dcterms:modified>
</cp:coreProperties>
</file>