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Standard Deviation" sheetId="10" r:id="rId5"/>
  </sheets>
  <definedNames>
    <definedName name="_GoBack" localSheetId="0">Data!$F$98</definedName>
    <definedName name="_xlnm.Print_Area" localSheetId="3">'NAV Trend'!$B$1:$J$10</definedName>
    <definedName name="_xlnm.Print_Area" localSheetId="4">'Standard Deviation'!$B$1:$J$10</definedName>
  </definedNames>
  <calcPr calcId="125725"/>
</workbook>
</file>

<file path=xl/calcChain.xml><?xml version="1.0" encoding="utf-8"?>
<calcChain xmlns="http://schemas.openxmlformats.org/spreadsheetml/2006/main">
  <c r="J10" i="1"/>
  <c r="J29" i="9"/>
  <c r="K3" i="10"/>
  <c r="K4"/>
  <c r="K5"/>
  <c r="K6"/>
  <c r="K7"/>
  <c r="K8"/>
  <c r="K9"/>
  <c r="K2"/>
  <c r="J10"/>
  <c r="I10"/>
  <c r="H10"/>
  <c r="G10"/>
  <c r="F10"/>
  <c r="E10"/>
  <c r="D10"/>
  <c r="C10"/>
  <c r="K31" i="9"/>
  <c r="J31"/>
  <c r="K7"/>
  <c r="K8"/>
  <c r="K9"/>
  <c r="K10"/>
  <c r="K11"/>
  <c r="K12"/>
  <c r="K13"/>
  <c r="K14"/>
  <c r="K15"/>
  <c r="K16"/>
  <c r="K19"/>
  <c r="K20"/>
  <c r="K21"/>
  <c r="K22"/>
  <c r="K23"/>
  <c r="K24"/>
  <c r="K27"/>
  <c r="K28"/>
  <c r="K29"/>
  <c r="K30"/>
  <c r="K32"/>
  <c r="K35"/>
  <c r="K36"/>
  <c r="K37"/>
  <c r="K38"/>
  <c r="K39"/>
  <c r="K40"/>
  <c r="K41"/>
  <c r="K44"/>
  <c r="K45"/>
  <c r="K46"/>
  <c r="K49"/>
  <c r="K50"/>
  <c r="K51"/>
  <c r="K52"/>
  <c r="K53"/>
  <c r="K54"/>
  <c r="K55"/>
  <c r="K56"/>
  <c r="K57"/>
  <c r="K58"/>
  <c r="K59"/>
  <c r="K60"/>
  <c r="K61"/>
  <c r="K62"/>
  <c r="K63"/>
  <c r="K66"/>
  <c r="K67"/>
  <c r="K68"/>
  <c r="K69"/>
  <c r="K70"/>
  <c r="K73"/>
  <c r="K74"/>
  <c r="K75"/>
  <c r="K80"/>
  <c r="K81"/>
  <c r="K82"/>
  <c r="K83"/>
  <c r="K84"/>
  <c r="K85"/>
  <c r="K86"/>
  <c r="K6"/>
  <c r="J7"/>
  <c r="J8"/>
  <c r="J9"/>
  <c r="J10"/>
  <c r="J11"/>
  <c r="J12"/>
  <c r="J13"/>
  <c r="J14"/>
  <c r="J15"/>
  <c r="J16"/>
  <c r="J19"/>
  <c r="J20"/>
  <c r="J21"/>
  <c r="J22"/>
  <c r="J23"/>
  <c r="J24"/>
  <c r="J27"/>
  <c r="J28"/>
  <c r="J30"/>
  <c r="J32"/>
  <c r="J35"/>
  <c r="J36"/>
  <c r="J37"/>
  <c r="J38"/>
  <c r="J39"/>
  <c r="J40"/>
  <c r="J41"/>
  <c r="J44"/>
  <c r="J45"/>
  <c r="J46"/>
  <c r="J49"/>
  <c r="J50"/>
  <c r="J51"/>
  <c r="J52"/>
  <c r="J53"/>
  <c r="J54"/>
  <c r="J55"/>
  <c r="J56"/>
  <c r="J57"/>
  <c r="J58"/>
  <c r="J59"/>
  <c r="J60"/>
  <c r="J61"/>
  <c r="J62"/>
  <c r="J63"/>
  <c r="J66"/>
  <c r="J67"/>
  <c r="J68"/>
  <c r="J69"/>
  <c r="J70"/>
  <c r="J73"/>
  <c r="J74"/>
  <c r="J75"/>
  <c r="J80"/>
  <c r="J81"/>
  <c r="J82"/>
  <c r="J83"/>
  <c r="J84"/>
  <c r="J85"/>
  <c r="J86"/>
  <c r="J6"/>
  <c r="F10" i="1"/>
  <c r="E10"/>
  <c r="D10"/>
  <c r="C10"/>
  <c r="G10"/>
  <c r="H10"/>
  <c r="I10"/>
  <c r="G42" i="9"/>
  <c r="H37" s="1"/>
  <c r="D42"/>
  <c r="E37" s="1"/>
  <c r="G33"/>
  <c r="D33"/>
  <c r="E31" s="1"/>
  <c r="H30" l="1"/>
  <c r="H32"/>
  <c r="H31"/>
  <c r="H29"/>
  <c r="H28"/>
  <c r="H27"/>
  <c r="J33"/>
  <c r="H35"/>
  <c r="H40"/>
  <c r="H38"/>
  <c r="H36"/>
  <c r="H41"/>
  <c r="H39"/>
  <c r="E35"/>
  <c r="E40"/>
  <c r="E38"/>
  <c r="E36"/>
  <c r="J42"/>
  <c r="E41"/>
  <c r="E39"/>
  <c r="E27"/>
  <c r="E30"/>
  <c r="E28"/>
  <c r="E32"/>
  <c r="E29"/>
  <c r="G17"/>
  <c r="H16" s="1"/>
  <c r="D17"/>
  <c r="G25"/>
  <c r="D25"/>
  <c r="D76"/>
  <c r="G64"/>
  <c r="D64"/>
  <c r="G87"/>
  <c r="G76"/>
  <c r="G71"/>
  <c r="G47"/>
  <c r="D87"/>
  <c r="D71"/>
  <c r="D47"/>
  <c r="H59" l="1"/>
  <c r="H58"/>
  <c r="H75"/>
  <c r="H74"/>
  <c r="H73"/>
  <c r="H82"/>
  <c r="H81"/>
  <c r="H83"/>
  <c r="H85"/>
  <c r="H80"/>
  <c r="H84"/>
  <c r="H86"/>
  <c r="H21"/>
  <c r="H23"/>
  <c r="H19"/>
  <c r="H22"/>
  <c r="H20"/>
  <c r="H8"/>
  <c r="H10"/>
  <c r="H12"/>
  <c r="H14"/>
  <c r="H7"/>
  <c r="H9"/>
  <c r="H11"/>
  <c r="H13"/>
  <c r="H15"/>
  <c r="H6"/>
  <c r="H46"/>
  <c r="H44"/>
  <c r="H45"/>
  <c r="H68"/>
  <c r="H70"/>
  <c r="H67"/>
  <c r="H69"/>
  <c r="H66"/>
  <c r="H51"/>
  <c r="H53"/>
  <c r="H55"/>
  <c r="H57"/>
  <c r="H61"/>
  <c r="H63"/>
  <c r="H50"/>
  <c r="H52"/>
  <c r="H54"/>
  <c r="H56"/>
  <c r="H60"/>
  <c r="H62"/>
  <c r="H49"/>
  <c r="E82"/>
  <c r="E84"/>
  <c r="E86"/>
  <c r="E81"/>
  <c r="E83"/>
  <c r="E85"/>
  <c r="E80"/>
  <c r="E75"/>
  <c r="J76"/>
  <c r="E74"/>
  <c r="E73"/>
  <c r="J71"/>
  <c r="E68"/>
  <c r="E70"/>
  <c r="E67"/>
  <c r="E69"/>
  <c r="E66"/>
  <c r="E51"/>
  <c r="E53"/>
  <c r="E55"/>
  <c r="E57"/>
  <c r="E59"/>
  <c r="E61"/>
  <c r="E63"/>
  <c r="J64"/>
  <c r="E50"/>
  <c r="E52"/>
  <c r="E54"/>
  <c r="E56"/>
  <c r="E58"/>
  <c r="E60"/>
  <c r="E62"/>
  <c r="E49"/>
  <c r="J47"/>
  <c r="E45"/>
  <c r="E46"/>
  <c r="E44"/>
  <c r="E21"/>
  <c r="E23"/>
  <c r="E19"/>
  <c r="J25"/>
  <c r="E20"/>
  <c r="E22"/>
  <c r="E24"/>
  <c r="E8"/>
  <c r="E10"/>
  <c r="E12"/>
  <c r="E14"/>
  <c r="E16"/>
  <c r="E9"/>
  <c r="E11"/>
  <c r="E15"/>
  <c r="J17"/>
  <c r="E7"/>
  <c r="E13"/>
  <c r="E6"/>
  <c r="D77"/>
  <c r="G77"/>
  <c r="H64" s="1"/>
  <c r="G88" l="1"/>
  <c r="H76"/>
  <c r="H71"/>
  <c r="H47"/>
  <c r="H42"/>
  <c r="H33"/>
  <c r="H25"/>
  <c r="H17"/>
  <c r="D88"/>
  <c r="E71"/>
  <c r="E47"/>
  <c r="E33"/>
  <c r="J77"/>
  <c r="E76"/>
  <c r="E42"/>
  <c r="E64"/>
  <c r="E25"/>
  <c r="E17"/>
</calcChain>
</file>

<file path=xl/sharedStrings.xml><?xml version="1.0" encoding="utf-8"?>
<sst xmlns="http://schemas.openxmlformats.org/spreadsheetml/2006/main" count="196" uniqueCount="127">
  <si>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</si>
  <si>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</si>
  <si>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</si>
  <si>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</si>
  <si>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</si>
  <si>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</si>
  <si>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</si>
  <si>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</si>
  <si>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</si>
  <si>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</si>
  <si>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</si>
  <si>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</si>
  <si>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</si>
  <si>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</si>
  <si>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</si>
  <si>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</si>
  <si>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</si>
  <si>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</si>
  <si>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</si>
  <si>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</si>
  <si>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</si>
  <si>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</si>
  <si>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</si>
  <si>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</si>
  <si>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</si>
  <si>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</si>
  <si>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</si>
  <si>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</si>
  <si>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</si>
  <si>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</si>
  <si>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</si>
  <si>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</si>
  <si>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</si>
  <si>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</si>
  <si>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</si>
  <si>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</si>
  <si>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</si>
  <si>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</si>
  <si>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</si>
  <si>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</si>
  <si>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</si>
  <si>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</si>
  <si>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</si>
  <si>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</si>
  <si>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</si>
  <si>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</si>
  <si>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</si>
  <si>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</si>
  <si>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</si>
  <si>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</si>
  <si>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</si>
  <si>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</si>
  <si>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</si>
  <si>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</si>
  <si>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</si>
  <si>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</si>
  <si>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</si>
  <si>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</si>
  <si>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</si>
  <si>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</si>
  <si>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</si>
  <si>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</si>
  <si>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</si>
  <si>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</si>
  <si>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</si>
  <si>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</si>
  <si>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</si>
  <si>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</si>
  <si>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</si>
  <si>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</si>
  <si>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</si>
  <si>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</si>
  <si>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</si>
  <si>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</si>
  <si>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</si>
  <si>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</si>
  <si>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</si>
  <si>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</si>
  <si>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</si>
  <si>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</si>
  <si>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</si>
  <si>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</si>
  <si>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</si>
  <si>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</si>
  <si>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</si>
  <si>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</si>
  <si>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</si>
  <si>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Stanbic IBTC Umbrella Fund: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</si>
  <si>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</si>
  <si>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</si>
  <si>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</si>
  <si>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</si>
  <si>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</si>
  <si>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</si>
  <si>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</si>
  <si>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</si>
  <si>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</si>
  <si>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</si>
  <si>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</si>
  <si>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</si>
  <si>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</si>
  <si>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</si>
  <si>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</si>
  <si>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</si>
  <si>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</si>
  <si>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</si>
  <si>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53a.</t>
  </si>
  <si>
    <t>53b.</t>
  </si>
  <si>
    <t>53c.</t>
  </si>
  <si>
    <t>% on Total</t>
  </si>
  <si>
    <t>% Change (Current from Previous)</t>
  </si>
  <si>
    <t>22a.</t>
  </si>
  <si>
    <t>22b.</t>
  </si>
  <si>
    <t>FBN Nigeria Eurobond USD Fund (Institutional)</t>
  </si>
  <si>
    <t>FBN Nigeria Eurobond USD Fund (Retail)</t>
  </si>
  <si>
    <t>Stanbic IBTC Guaranteed Investment Fund</t>
  </si>
  <si>
    <t>8-Weeks Volatility Measure</t>
  </si>
  <si>
    <t>FUNDS</t>
  </si>
  <si>
    <t>PACAM Asset Management Limited</t>
  </si>
  <si>
    <t>NAV and Unit Price as at Week Ended May 6, 2016</t>
  </si>
  <si>
    <t>Market Cap as at May 6, 2016</t>
  </si>
  <si>
    <t>Stanbic IBTC Imaan Fund</t>
  </si>
  <si>
    <t>NET ASSET VALUES AND UNIT PRICES OF FUND MANAGEMENT AND COLLECTIVE INVESTMENT SCHEMES AS AT WEEK ENDED MAY 13, 2016</t>
  </si>
  <si>
    <t>NAV and Unit Price as at Week Ended May 13, 2016</t>
  </si>
  <si>
    <t>Market Cap as at May 13, 2016</t>
  </si>
  <si>
    <t>ETHICAL FUNDS</t>
  </si>
  <si>
    <t>Nubian &amp; Sapphire Funds by BGL and Union Trustees Mixed Fund by CDL Capital  are not included in this compilation.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</si>
</sst>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b/>
      <sz val="11"/>
      <name val="Calibri"/>
      <family val="2"/>
      <scheme val="minor"/>
    </font>
    <font>
      <strike/>
      <sz val="8"/>
      <color theme="1"/>
      <name val="Arial Narrow"/>
      <family val="2"/>
    </font>
    <font>
      <b/>
      <sz val="8"/>
      <color rgb="FF44546A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220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4" fontId="5" fillId="0" borderId="1" xfId="2" applyFont="1" applyBorder="1" applyAlignment="1">
      <alignment horizontal="right" vertical="top" wrapText="1"/>
    </xf>
    <xf numFmtId="0" fontId="5" fillId="3" borderId="1" xfId="0" applyFont="1" applyFill="1" applyBorder="1" applyAlignment="1">
      <alignment wrapText="1"/>
    </xf>
    <xf numFmtId="164" fontId="5" fillId="3" borderId="1" xfId="2" applyFont="1" applyFill="1" applyBorder="1" applyAlignment="1">
      <alignment horizontal="right" vertical="top" wrapText="1"/>
    </xf>
    <xf numFmtId="0" fontId="5" fillId="3" borderId="1" xfId="0" applyFont="1" applyFill="1" applyBorder="1"/>
    <xf numFmtId="164" fontId="5" fillId="3" borderId="1" xfId="2" applyFont="1" applyFill="1" applyBorder="1" applyAlignment="1">
      <alignment horizontal="center" vertical="top" wrapText="1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5" fillId="5" borderId="1" xfId="0" applyFont="1" applyFill="1" applyBorder="1"/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7" borderId="1" xfId="0" applyFont="1" applyFill="1" applyBorder="1"/>
    <xf numFmtId="0" fontId="15" fillId="3" borderId="1" xfId="0" applyFont="1" applyFill="1" applyBorder="1" applyAlignment="1">
      <alignment wrapText="1"/>
    </xf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/>
    </xf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7" borderId="8" xfId="0" applyFont="1" applyFill="1" applyBorder="1"/>
    <xf numFmtId="0" fontId="5" fillId="10" borderId="8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right"/>
    </xf>
    <xf numFmtId="164" fontId="5" fillId="10" borderId="1" xfId="2" applyFont="1" applyFill="1" applyBorder="1" applyAlignment="1">
      <alignment horizontal="right" vertical="top" wrapText="1"/>
    </xf>
    <xf numFmtId="0" fontId="5" fillId="10" borderId="1" xfId="0" applyFont="1" applyFill="1" applyBorder="1" applyAlignment="1">
      <alignment wrapText="1"/>
    </xf>
    <xf numFmtId="4" fontId="5" fillId="10" borderId="1" xfId="0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 vertical="top" wrapText="1"/>
    </xf>
    <xf numFmtId="0" fontId="5" fillId="10" borderId="1" xfId="0" applyFont="1" applyFill="1" applyBorder="1"/>
    <xf numFmtId="164" fontId="5" fillId="10" borderId="1" xfId="2" applyFont="1" applyFill="1" applyBorder="1" applyAlignment="1">
      <alignment horizontal="right"/>
    </xf>
    <xf numFmtId="0" fontId="5" fillId="8" borderId="8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15" fillId="8" borderId="1" xfId="0" applyFont="1" applyFill="1" applyBorder="1" applyAlignment="1">
      <alignment horizontal="right" vertical="center"/>
    </xf>
    <xf numFmtId="164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164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164" fontId="27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164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164" fontId="1" fillId="5" borderId="0" xfId="2" applyFont="1" applyFill="1" applyBorder="1" applyAlignment="1"/>
    <xf numFmtId="164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0" fontId="5" fillId="10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17" fillId="5" borderId="0" xfId="2" applyFont="1" applyFill="1" applyBorder="1" applyAlignment="1"/>
    <xf numFmtId="164" fontId="0" fillId="0" borderId="0" xfId="2" applyFont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4" fontId="7" fillId="7" borderId="1" xfId="0" applyNumberFormat="1" applyFont="1" applyFill="1" applyBorder="1" applyAlignment="1">
      <alignment horizontal="right"/>
    </xf>
    <xf numFmtId="0" fontId="7" fillId="7" borderId="1" xfId="0" applyFont="1" applyFill="1" applyBorder="1"/>
    <xf numFmtId="164" fontId="7" fillId="7" borderId="1" xfId="2" applyFont="1" applyFill="1" applyBorder="1" applyAlignment="1">
      <alignment horizontal="right"/>
    </xf>
    <xf numFmtId="4" fontId="7" fillId="7" borderId="1" xfId="0" applyNumberFormat="1" applyFont="1" applyFill="1" applyBorder="1"/>
    <xf numFmtId="4" fontId="7" fillId="7" borderId="1" xfId="0" applyNumberFormat="1" applyFont="1" applyFill="1" applyBorder="1" applyAlignment="1">
      <alignment wrapText="1"/>
    </xf>
    <xf numFmtId="4" fontId="20" fillId="7" borderId="1" xfId="0" applyNumberFormat="1" applyFont="1" applyFill="1" applyBorder="1"/>
    <xf numFmtId="4" fontId="7" fillId="7" borderId="1" xfId="2" applyNumberFormat="1" applyFont="1" applyFill="1" applyBorder="1" applyAlignment="1">
      <alignment horizontal="right"/>
    </xf>
    <xf numFmtId="0" fontId="28" fillId="7" borderId="8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wrapText="1"/>
    </xf>
    <xf numFmtId="0" fontId="28" fillId="7" borderId="1" xfId="7" applyFont="1" applyFill="1" applyBorder="1" applyAlignment="1">
      <alignment vertical="top" wrapText="1"/>
    </xf>
    <xf numFmtId="164" fontId="28" fillId="7" borderId="1" xfId="7" applyNumberFormat="1" applyFont="1" applyFill="1" applyBorder="1" applyAlignment="1">
      <alignment horizontal="right"/>
    </xf>
    <xf numFmtId="43" fontId="7" fillId="7" borderId="1" xfId="2" applyNumberFormat="1" applyFont="1" applyFill="1" applyBorder="1"/>
    <xf numFmtId="4" fontId="7" fillId="7" borderId="1" xfId="2" applyNumberFormat="1" applyFont="1" applyFill="1" applyBorder="1" applyAlignment="1">
      <alignment horizontal="right" vertical="top" wrapText="1"/>
    </xf>
    <xf numFmtId="164" fontId="7" fillId="7" borderId="1" xfId="2" applyFont="1" applyFill="1" applyBorder="1" applyAlignment="1">
      <alignment horizontal="right" vertical="top" wrapText="1"/>
    </xf>
    <xf numFmtId="164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11" fillId="7" borderId="1" xfId="0" applyFont="1" applyFill="1" applyBorder="1"/>
    <xf numFmtId="10" fontId="7" fillId="14" borderId="1" xfId="1" applyNumberFormat="1" applyFont="1" applyFill="1" applyBorder="1" applyAlignment="1">
      <alignment horizontal="center"/>
    </xf>
    <xf numFmtId="10" fontId="5" fillId="14" borderId="1" xfId="1" applyNumberFormat="1" applyFont="1" applyFill="1" applyBorder="1" applyAlignment="1">
      <alignment horizontal="center" vertical="top" wrapText="1"/>
    </xf>
    <xf numFmtId="10" fontId="11" fillId="14" borderId="1" xfId="1" applyNumberFormat="1" applyFont="1" applyFill="1" applyBorder="1" applyAlignment="1">
      <alignment horizontal="center"/>
    </xf>
    <xf numFmtId="10" fontId="7" fillId="14" borderId="1" xfId="1" applyNumberFormat="1" applyFont="1" applyFill="1" applyBorder="1" applyAlignment="1">
      <alignment horizontal="center" wrapText="1"/>
    </xf>
    <xf numFmtId="10" fontId="7" fillId="14" borderId="1" xfId="1" applyNumberFormat="1" applyFont="1" applyFill="1" applyBorder="1" applyAlignment="1">
      <alignment horizontal="center" vertical="top" wrapText="1"/>
    </xf>
    <xf numFmtId="10" fontId="5" fillId="14" borderId="1" xfId="2" applyNumberFormat="1" applyFont="1" applyFill="1" applyBorder="1" applyAlignment="1">
      <alignment horizontal="right" vertical="top" wrapText="1"/>
    </xf>
    <xf numFmtId="10" fontId="15" fillId="14" borderId="1" xfId="2" applyNumberFormat="1" applyFont="1" applyFill="1" applyBorder="1" applyAlignment="1">
      <alignment horizontal="right" vertical="center" wrapText="1"/>
    </xf>
    <xf numFmtId="10" fontId="5" fillId="14" borderId="1" xfId="2" applyNumberFormat="1" applyFont="1" applyFill="1" applyBorder="1" applyAlignment="1">
      <alignment horizontal="center" vertical="top" wrapText="1"/>
    </xf>
    <xf numFmtId="2" fontId="7" fillId="7" borderId="1" xfId="0" applyNumberFormat="1" applyFont="1" applyFill="1" applyBorder="1" applyAlignment="1">
      <alignment wrapText="1"/>
    </xf>
    <xf numFmtId="0" fontId="20" fillId="7" borderId="1" xfId="0" applyFont="1" applyFill="1" applyBorder="1"/>
    <xf numFmtId="4" fontId="28" fillId="7" borderId="1" xfId="7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vertical="top" wrapText="1"/>
    </xf>
    <xf numFmtId="4" fontId="5" fillId="8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7" fillId="7" borderId="8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wrapText="1"/>
    </xf>
    <xf numFmtId="0" fontId="11" fillId="7" borderId="8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4" fontId="0" fillId="11" borderId="1" xfId="0" applyNumberFormat="1" applyFont="1" applyFill="1" applyBorder="1"/>
    <xf numFmtId="164" fontId="1" fillId="11" borderId="1" xfId="2" applyFont="1" applyFill="1" applyBorder="1" applyAlignment="1">
      <alignment horizontal="right" vertical="top" wrapText="1"/>
    </xf>
    <xf numFmtId="4" fontId="26" fillId="11" borderId="1" xfId="0" applyNumberFormat="1" applyFont="1" applyFill="1" applyBorder="1" applyAlignment="1">
      <alignment horizontal="right"/>
    </xf>
    <xf numFmtId="164" fontId="1" fillId="11" borderId="1" xfId="2" applyFont="1" applyFill="1" applyBorder="1" applyAlignment="1"/>
    <xf numFmtId="0" fontId="30" fillId="15" borderId="15" xfId="0" applyFont="1" applyFill="1" applyBorder="1" applyAlignment="1">
      <alignment horizontal="center" wrapText="1"/>
    </xf>
    <xf numFmtId="164" fontId="30" fillId="15" borderId="16" xfId="2" applyFont="1" applyFill="1" applyBorder="1"/>
    <xf numFmtId="164" fontId="30" fillId="15" borderId="9" xfId="2" applyFont="1" applyFill="1" applyBorder="1"/>
    <xf numFmtId="0" fontId="2" fillId="5" borderId="0" xfId="0" applyFont="1" applyFill="1"/>
    <xf numFmtId="0" fontId="18" fillId="10" borderId="2" xfId="0" applyFont="1" applyFill="1" applyBorder="1"/>
    <xf numFmtId="164" fontId="2" fillId="10" borderId="3" xfId="0" applyNumberFormat="1" applyFont="1" applyFill="1" applyBorder="1"/>
    <xf numFmtId="0" fontId="2" fillId="15" borderId="17" xfId="0" applyFont="1" applyFill="1" applyBorder="1"/>
    <xf numFmtId="0" fontId="28" fillId="7" borderId="1" xfId="0" applyFont="1" applyFill="1" applyBorder="1"/>
    <xf numFmtId="164" fontId="28" fillId="7" borderId="1" xfId="2" applyFont="1" applyFill="1" applyBorder="1" applyAlignment="1">
      <alignment horizontal="right"/>
    </xf>
    <xf numFmtId="4" fontId="28" fillId="7" borderId="1" xfId="2" applyNumberFormat="1" applyFont="1" applyFill="1" applyBorder="1" applyAlignment="1">
      <alignment horizontal="right"/>
    </xf>
    <xf numFmtId="0" fontId="17" fillId="11" borderId="1" xfId="0" applyFont="1" applyFill="1" applyBorder="1"/>
    <xf numFmtId="164" fontId="7" fillId="7" borderId="1" xfId="2" applyFont="1" applyFill="1" applyBorder="1" applyAlignment="1"/>
    <xf numFmtId="43" fontId="11" fillId="7" borderId="1" xfId="2" applyNumberFormat="1" applyFont="1" applyFill="1" applyBorder="1"/>
    <xf numFmtId="3" fontId="20" fillId="7" borderId="1" xfId="0" applyNumberFormat="1" applyFont="1" applyFill="1" applyBorder="1"/>
    <xf numFmtId="4" fontId="25" fillId="7" borderId="1" xfId="0" applyNumberFormat="1" applyFont="1" applyFill="1" applyBorder="1"/>
    <xf numFmtId="0" fontId="25" fillId="7" borderId="1" xfId="0" applyFont="1" applyFill="1" applyBorder="1"/>
    <xf numFmtId="0" fontId="31" fillId="3" borderId="1" xfId="0" applyFont="1" applyFill="1" applyBorder="1" applyAlignment="1">
      <alignment horizontal="center" vertical="top" wrapText="1"/>
    </xf>
    <xf numFmtId="0" fontId="31" fillId="3" borderId="9" xfId="0" applyFont="1" applyFill="1" applyBorder="1" applyAlignment="1">
      <alignment horizontal="center" vertical="top" wrapText="1"/>
    </xf>
    <xf numFmtId="10" fontId="7" fillId="13" borderId="1" xfId="1" applyNumberFormat="1" applyFont="1" applyFill="1" applyBorder="1" applyAlignment="1">
      <alignment horizontal="center" vertical="top" wrapText="1"/>
    </xf>
    <xf numFmtId="10" fontId="7" fillId="13" borderId="9" xfId="1" applyNumberFormat="1" applyFont="1" applyFill="1" applyBorder="1" applyAlignment="1">
      <alignment horizontal="center" vertical="top" wrapText="1"/>
    </xf>
    <xf numFmtId="10" fontId="11" fillId="13" borderId="1" xfId="1" applyNumberFormat="1" applyFont="1" applyFill="1" applyBorder="1" applyAlignment="1">
      <alignment horizontal="center" vertical="top" wrapText="1"/>
    </xf>
    <xf numFmtId="10" fontId="11" fillId="13" borderId="9" xfId="1" applyNumberFormat="1" applyFont="1" applyFill="1" applyBorder="1" applyAlignment="1">
      <alignment horizontal="center" vertical="top" wrapText="1"/>
    </xf>
    <xf numFmtId="165" fontId="7" fillId="9" borderId="1" xfId="0" applyNumberFormat="1" applyFont="1" applyFill="1" applyBorder="1"/>
    <xf numFmtId="165" fontId="7" fillId="9" borderId="9" xfId="1" applyNumberFormat="1" applyFont="1" applyFill="1" applyBorder="1" applyAlignment="1">
      <alignment horizontal="center" vertical="top" wrapText="1"/>
    </xf>
    <xf numFmtId="165" fontId="7" fillId="11" borderId="3" xfId="0" applyNumberFormat="1" applyFont="1" applyFill="1" applyBorder="1"/>
    <xf numFmtId="165" fontId="7" fillId="11" borderId="4" xfId="1" applyNumberFormat="1" applyFont="1" applyFill="1" applyBorder="1" applyAlignment="1">
      <alignment horizontal="center" vertical="top" wrapText="1"/>
    </xf>
    <xf numFmtId="10" fontId="27" fillId="14" borderId="1" xfId="1" applyNumberFormat="1" applyFont="1" applyFill="1" applyBorder="1" applyAlignment="1">
      <alignment horizontal="center" wrapText="1"/>
    </xf>
    <xf numFmtId="4" fontId="0" fillId="5" borderId="1" xfId="0" applyNumberFormat="1" applyFont="1" applyFill="1" applyBorder="1"/>
    <xf numFmtId="164" fontId="1" fillId="5" borderId="1" xfId="2" applyFont="1" applyFill="1" applyBorder="1" applyAlignment="1">
      <alignment horizontal="right" vertical="top" wrapText="1"/>
    </xf>
    <xf numFmtId="4" fontId="26" fillId="5" borderId="1" xfId="0" applyNumberFormat="1" applyFont="1" applyFill="1" applyBorder="1" applyAlignment="1">
      <alignment horizontal="right"/>
    </xf>
    <xf numFmtId="164" fontId="1" fillId="5" borderId="1" xfId="2" applyFont="1" applyFill="1" applyBorder="1" applyAlignment="1"/>
    <xf numFmtId="3" fontId="7" fillId="7" borderId="1" xfId="0" applyNumberFormat="1" applyFont="1" applyFill="1" applyBorder="1"/>
    <xf numFmtId="4" fontId="0" fillId="0" borderId="1" xfId="0" applyNumberFormat="1" applyFont="1" applyBorder="1"/>
    <xf numFmtId="164" fontId="1" fillId="0" borderId="1" xfId="2" applyFont="1" applyBorder="1" applyAlignment="1">
      <alignment horizontal="right" vertical="top" wrapText="1"/>
    </xf>
    <xf numFmtId="4" fontId="26" fillId="0" borderId="1" xfId="0" applyNumberFormat="1" applyFont="1" applyBorder="1" applyAlignment="1">
      <alignment horizontal="right"/>
    </xf>
    <xf numFmtId="164" fontId="1" fillId="0" borderId="1" xfId="2" applyFont="1" applyBorder="1" applyAlignment="1"/>
    <xf numFmtId="4" fontId="20" fillId="7" borderId="1" xfId="0" applyNumberFormat="1" applyFont="1" applyFill="1" applyBorder="1" applyAlignment="1">
      <alignment horizontal="right"/>
    </xf>
    <xf numFmtId="4" fontId="11" fillId="7" borderId="1" xfId="0" applyNumberFormat="1" applyFont="1" applyFill="1" applyBorder="1"/>
    <xf numFmtId="0" fontId="7" fillId="7" borderId="0" xfId="0" applyFont="1" applyFill="1"/>
    <xf numFmtId="4" fontId="7" fillId="7" borderId="0" xfId="0" applyNumberFormat="1" applyFont="1" applyFill="1"/>
    <xf numFmtId="0" fontId="7" fillId="7" borderId="1" xfId="0" applyFont="1" applyFill="1" applyBorder="1" applyAlignment="1">
      <alignment horizontal="right" vertical="center"/>
    </xf>
    <xf numFmtId="164" fontId="7" fillId="7" borderId="1" xfId="2" applyFont="1" applyFill="1" applyBorder="1" applyAlignment="1">
      <alignment horizontal="center" vertical="center"/>
    </xf>
    <xf numFmtId="164" fontId="7" fillId="7" borderId="0" xfId="2" applyFont="1" applyFill="1" applyBorder="1" applyAlignment="1">
      <alignment horizontal="right" vertical="center"/>
    </xf>
    <xf numFmtId="4" fontId="20" fillId="7" borderId="0" xfId="0" applyNumberFormat="1" applyFont="1" applyFill="1"/>
    <xf numFmtId="0" fontId="7" fillId="7" borderId="0" xfId="0" applyFont="1" applyFill="1" applyAlignment="1">
      <alignment horizontal="right"/>
    </xf>
    <xf numFmtId="43" fontId="7" fillId="7" borderId="0" xfId="2" applyNumberFormat="1" applyFont="1" applyFill="1"/>
    <xf numFmtId="43" fontId="11" fillId="7" borderId="0" xfId="2" applyNumberFormat="1" applyFont="1" applyFill="1"/>
    <xf numFmtId="3" fontId="20" fillId="7" borderId="0" xfId="0" applyNumberFormat="1" applyFont="1" applyFill="1"/>
    <xf numFmtId="4" fontId="25" fillId="7" borderId="0" xfId="0" applyNumberFormat="1" applyFont="1" applyFill="1"/>
    <xf numFmtId="0" fontId="25" fillId="7" borderId="0" xfId="0" applyFont="1" applyFill="1"/>
    <xf numFmtId="3" fontId="7" fillId="7" borderId="0" xfId="0" applyNumberFormat="1" applyFont="1" applyFill="1"/>
    <xf numFmtId="4" fontId="32" fillId="7" borderId="0" xfId="0" applyNumberFormat="1" applyFont="1" applyFill="1"/>
    <xf numFmtId="0" fontId="7" fillId="7" borderId="1" xfId="0" applyFont="1" applyFill="1" applyBorder="1" applyAlignment="1">
      <alignment vertical="top" wrapText="1"/>
    </xf>
    <xf numFmtId="164" fontId="8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3" fontId="11" fillId="7" borderId="1" xfId="0" applyNumberFormat="1" applyFont="1" applyFill="1" applyBorder="1"/>
    <xf numFmtId="16" fontId="17" fillId="0" borderId="18" xfId="0" applyNumberFormat="1" applyFont="1" applyBorder="1"/>
    <xf numFmtId="16" fontId="17" fillId="5" borderId="18" xfId="0" applyNumberFormat="1" applyFont="1" applyFill="1" applyBorder="1"/>
    <xf numFmtId="16" fontId="17" fillId="5" borderId="19" xfId="0" applyNumberFormat="1" applyFont="1" applyFill="1" applyBorder="1"/>
    <xf numFmtId="4" fontId="0" fillId="5" borderId="9" xfId="0" applyNumberFormat="1" applyFont="1" applyFill="1" applyBorder="1"/>
    <xf numFmtId="164" fontId="1" fillId="5" borderId="9" xfId="2" applyFont="1" applyFill="1" applyBorder="1" applyAlignment="1">
      <alignment horizontal="right" vertical="top" wrapText="1"/>
    </xf>
    <xf numFmtId="4" fontId="26" fillId="5" borderId="9" xfId="0" applyNumberFormat="1" applyFont="1" applyFill="1" applyBorder="1" applyAlignment="1">
      <alignment horizontal="right"/>
    </xf>
    <xf numFmtId="164" fontId="1" fillId="5" borderId="9" xfId="2" applyFont="1" applyFill="1" applyBorder="1" applyAlignment="1"/>
    <xf numFmtId="0" fontId="17" fillId="0" borderId="20" xfId="0" applyFont="1" applyBorder="1"/>
    <xf numFmtId="0" fontId="17" fillId="0" borderId="8" xfId="0" applyFont="1" applyBorder="1"/>
    <xf numFmtId="0" fontId="18" fillId="2" borderId="2" xfId="0" applyFont="1" applyFill="1" applyBorder="1"/>
    <xf numFmtId="164" fontId="18" fillId="2" borderId="3" xfId="0" applyNumberFormat="1" applyFont="1" applyFill="1" applyBorder="1"/>
    <xf numFmtId="164" fontId="18" fillId="2" borderId="4" xfId="0" applyNumberFormat="1" applyFont="1" applyFill="1" applyBorder="1"/>
    <xf numFmtId="16" fontId="17" fillId="11" borderId="18" xfId="0" applyNumberFormat="1" applyFont="1" applyFill="1" applyBorder="1"/>
    <xf numFmtId="16" fontId="17" fillId="11" borderId="19" xfId="0" applyNumberFormat="1" applyFont="1" applyFill="1" applyBorder="1"/>
    <xf numFmtId="4" fontId="0" fillId="11" borderId="9" xfId="0" applyNumberFormat="1" applyFont="1" applyFill="1" applyBorder="1"/>
    <xf numFmtId="164" fontId="1" fillId="11" borderId="9" xfId="2" applyFont="1" applyFill="1" applyBorder="1" applyAlignment="1">
      <alignment horizontal="right" vertical="top" wrapText="1"/>
    </xf>
    <xf numFmtId="4" fontId="26" fillId="11" borderId="9" xfId="0" applyNumberFormat="1" applyFont="1" applyFill="1" applyBorder="1" applyAlignment="1">
      <alignment horizontal="right"/>
    </xf>
    <xf numFmtId="164" fontId="1" fillId="11" borderId="9" xfId="2" applyFont="1" applyFill="1" applyBorder="1" applyAlignment="1"/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May 13,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7629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032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42447</c:v>
                </c:pt>
                <c:pt idx="1">
                  <c:v>42461</c:v>
                </c:pt>
                <c:pt idx="2">
                  <c:v>42468</c:v>
                </c:pt>
                <c:pt idx="3">
                  <c:v>42475</c:v>
                </c:pt>
                <c:pt idx="4">
                  <c:v>42482</c:v>
                </c:pt>
                <c:pt idx="5">
                  <c:v>42489</c:v>
                </c:pt>
                <c:pt idx="6">
                  <c:v>38843</c:v>
                </c:pt>
                <c:pt idx="7">
                  <c:v>42503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8101913547.8899994</c:v>
                </c:pt>
                <c:pt idx="1">
                  <c:v>8473705798.54</c:v>
                </c:pt>
                <c:pt idx="2">
                  <c:v>8698777909.9599991</c:v>
                </c:pt>
                <c:pt idx="3">
                  <c:v>9036490486.2399998</c:v>
                </c:pt>
                <c:pt idx="4">
                  <c:v>9242974555.0699997</c:v>
                </c:pt>
                <c:pt idx="5">
                  <c:v>9556436238.0600014</c:v>
                </c:pt>
                <c:pt idx="6">
                  <c:v>9513875443.2900009</c:v>
                </c:pt>
                <c:pt idx="7">
                  <c:v>9687698990.2599983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42447</c:v>
                </c:pt>
                <c:pt idx="1">
                  <c:v>42461</c:v>
                </c:pt>
                <c:pt idx="2">
                  <c:v>42468</c:v>
                </c:pt>
                <c:pt idx="3">
                  <c:v>42475</c:v>
                </c:pt>
                <c:pt idx="4">
                  <c:v>42482</c:v>
                </c:pt>
                <c:pt idx="5">
                  <c:v>42489</c:v>
                </c:pt>
                <c:pt idx="6">
                  <c:v>38843</c:v>
                </c:pt>
                <c:pt idx="7">
                  <c:v>42503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4515333585.5099993</c:v>
                </c:pt>
                <c:pt idx="1">
                  <c:v>4511062086.8499994</c:v>
                </c:pt>
                <c:pt idx="2">
                  <c:v>4473582861.3900003</c:v>
                </c:pt>
                <c:pt idx="3">
                  <c:v>4432668254.2300005</c:v>
                </c:pt>
                <c:pt idx="4">
                  <c:v>4437703284.9799995</c:v>
                </c:pt>
                <c:pt idx="5">
                  <c:v>4437618936.71</c:v>
                </c:pt>
                <c:pt idx="6">
                  <c:v>4513895741.3399992</c:v>
                </c:pt>
                <c:pt idx="7">
                  <c:v>4597750919.8700008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42447</c:v>
                </c:pt>
                <c:pt idx="1">
                  <c:v>42461</c:v>
                </c:pt>
                <c:pt idx="2">
                  <c:v>42468</c:v>
                </c:pt>
                <c:pt idx="3">
                  <c:v>42475</c:v>
                </c:pt>
                <c:pt idx="4">
                  <c:v>42482</c:v>
                </c:pt>
                <c:pt idx="5">
                  <c:v>42489</c:v>
                </c:pt>
                <c:pt idx="6">
                  <c:v>38843</c:v>
                </c:pt>
                <c:pt idx="7">
                  <c:v>42503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23309883243.399342</c:v>
                </c:pt>
                <c:pt idx="1">
                  <c:v>23192363728.683502</c:v>
                </c:pt>
                <c:pt idx="2">
                  <c:v>22138355640.011375</c:v>
                </c:pt>
                <c:pt idx="3">
                  <c:v>22312854265.14048</c:v>
                </c:pt>
                <c:pt idx="4">
                  <c:v>22377975056.450001</c:v>
                </c:pt>
                <c:pt idx="5">
                  <c:v>22521652300.401424</c:v>
                </c:pt>
                <c:pt idx="6">
                  <c:v>22787556145.83482</c:v>
                </c:pt>
                <c:pt idx="7">
                  <c:v>23111972513.726398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42447</c:v>
                </c:pt>
                <c:pt idx="1">
                  <c:v>42461</c:v>
                </c:pt>
                <c:pt idx="2">
                  <c:v>42468</c:v>
                </c:pt>
                <c:pt idx="3">
                  <c:v>42475</c:v>
                </c:pt>
                <c:pt idx="4">
                  <c:v>42482</c:v>
                </c:pt>
                <c:pt idx="5">
                  <c:v>42489</c:v>
                </c:pt>
                <c:pt idx="6">
                  <c:v>38843</c:v>
                </c:pt>
                <c:pt idx="7">
                  <c:v>42503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12648170635.1</c:v>
                </c:pt>
                <c:pt idx="1">
                  <c:v>12573053511.700001</c:v>
                </c:pt>
                <c:pt idx="2">
                  <c:v>12541623630.720001</c:v>
                </c:pt>
                <c:pt idx="3">
                  <c:v>12517952255.030001</c:v>
                </c:pt>
                <c:pt idx="4">
                  <c:v>12587273510.67</c:v>
                </c:pt>
                <c:pt idx="5">
                  <c:v>12671267352.809999</c:v>
                </c:pt>
                <c:pt idx="6">
                  <c:v>12918157106.559999</c:v>
                </c:pt>
                <c:pt idx="7">
                  <c:v>13242067458.550001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42447</c:v>
                </c:pt>
                <c:pt idx="1">
                  <c:v>42461</c:v>
                </c:pt>
                <c:pt idx="2">
                  <c:v>42468</c:v>
                </c:pt>
                <c:pt idx="3">
                  <c:v>42475</c:v>
                </c:pt>
                <c:pt idx="4">
                  <c:v>42482</c:v>
                </c:pt>
                <c:pt idx="5">
                  <c:v>42489</c:v>
                </c:pt>
                <c:pt idx="6">
                  <c:v>38843</c:v>
                </c:pt>
                <c:pt idx="7">
                  <c:v>42503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45555020324.977966</c:v>
                </c:pt>
                <c:pt idx="1">
                  <c:v>45679053321.605835</c:v>
                </c:pt>
                <c:pt idx="2">
                  <c:v>45694974381.345833</c:v>
                </c:pt>
                <c:pt idx="3">
                  <c:v>45692784966.04583</c:v>
                </c:pt>
                <c:pt idx="4">
                  <c:v>45691535366.720001</c:v>
                </c:pt>
                <c:pt idx="5">
                  <c:v>45696370964.415833</c:v>
                </c:pt>
                <c:pt idx="6">
                  <c:v>45707168969.702789</c:v>
                </c:pt>
                <c:pt idx="7">
                  <c:v>45708124212.702789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42447</c:v>
                </c:pt>
                <c:pt idx="1">
                  <c:v>42461</c:v>
                </c:pt>
                <c:pt idx="2">
                  <c:v>42468</c:v>
                </c:pt>
                <c:pt idx="3">
                  <c:v>42475</c:v>
                </c:pt>
                <c:pt idx="4">
                  <c:v>42482</c:v>
                </c:pt>
                <c:pt idx="5">
                  <c:v>42489</c:v>
                </c:pt>
                <c:pt idx="6">
                  <c:v>38843</c:v>
                </c:pt>
                <c:pt idx="7">
                  <c:v>42503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178525969589.07361</c:v>
                </c:pt>
                <c:pt idx="1">
                  <c:v>177351300922.41422</c:v>
                </c:pt>
                <c:pt idx="2">
                  <c:v>177701978276.03</c:v>
                </c:pt>
                <c:pt idx="3">
                  <c:v>173660065061.31421</c:v>
                </c:pt>
                <c:pt idx="4">
                  <c:v>171107837889.85999</c:v>
                </c:pt>
                <c:pt idx="5">
                  <c:v>168120831815.13998</c:v>
                </c:pt>
                <c:pt idx="6">
                  <c:v>167754060247.98999</c:v>
                </c:pt>
                <c:pt idx="7">
                  <c:v>166348275020.61627</c:v>
                </c:pt>
              </c:numCache>
            </c:numRef>
          </c:val>
        </c:ser>
        <c:marker val="1"/>
        <c:axId val="83640704"/>
        <c:axId val="83642240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42447</c:v>
                </c:pt>
                <c:pt idx="1">
                  <c:v>42461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11104617768.764851</c:v>
                </c:pt>
                <c:pt idx="1">
                  <c:v>11432121843.15308</c:v>
                </c:pt>
                <c:pt idx="2">
                  <c:v>11581602589.811298</c:v>
                </c:pt>
                <c:pt idx="3">
                  <c:v>11753443329.59054</c:v>
                </c:pt>
                <c:pt idx="4">
                  <c:v>11889695433.43</c:v>
                </c:pt>
                <c:pt idx="5">
                  <c:v>11960018342.080109</c:v>
                </c:pt>
                <c:pt idx="6">
                  <c:v>12053358995.070839</c:v>
                </c:pt>
                <c:pt idx="7">
                  <c:v>11934686785.794439</c:v>
                </c:pt>
              </c:numCache>
            </c:numRef>
          </c:val>
        </c:ser>
        <c:ser>
          <c:idx val="0"/>
          <c:order val="7"/>
          <c:tx>
            <c:strRef>
              <c:f>'NAV Trend'!$B$9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7791732730.5900002</c:v>
                </c:pt>
                <c:pt idx="1">
                  <c:v>7830065498.039999</c:v>
                </c:pt>
                <c:pt idx="2">
                  <c:v>7854641331.1099997</c:v>
                </c:pt>
                <c:pt idx="3">
                  <c:v>7768597214.7000008</c:v>
                </c:pt>
                <c:pt idx="4">
                  <c:v>7738165719.3299999</c:v>
                </c:pt>
                <c:pt idx="5">
                  <c:v>7926555169.0799999</c:v>
                </c:pt>
                <c:pt idx="6">
                  <c:v>7928001431.04</c:v>
                </c:pt>
                <c:pt idx="7">
                  <c:v>7944808932.3699999</c:v>
                </c:pt>
              </c:numCache>
            </c:numRef>
          </c:val>
        </c:ser>
        <c:marker val="1"/>
        <c:axId val="83670144"/>
        <c:axId val="83643776"/>
      </c:lineChart>
      <c:catAx>
        <c:axId val="8364070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3642240"/>
        <c:crosses val="autoZero"/>
        <c:lblAlgn val="ctr"/>
        <c:lblOffset val="100"/>
      </c:catAx>
      <c:valAx>
        <c:axId val="8364224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83640704"/>
        <c:crossesAt val="41880"/>
        <c:crossBetween val="midCat"/>
      </c:valAx>
      <c:valAx>
        <c:axId val="83643776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83670144"/>
        <c:crosses val="max"/>
        <c:crossBetween val="between"/>
      </c:valAx>
      <c:dateAx>
        <c:axId val="83670144"/>
        <c:scaling>
          <c:orientation val="minMax"/>
        </c:scaling>
        <c:delete val="1"/>
        <c:axPos val="b"/>
        <c:numFmt formatCode="dd\-mmm" sourceLinked="1"/>
        <c:tickLblPos val="none"/>
        <c:crossAx val="83643776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77402786213362573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May 13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3798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496"/>
          <c:y val="0.16834325370345671"/>
          <c:w val="0.8780310474571545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42447</c:v>
                </c:pt>
                <c:pt idx="1">
                  <c:v>42461</c:v>
                </c:pt>
                <c:pt idx="2">
                  <c:v>42468</c:v>
                </c:pt>
                <c:pt idx="3">
                  <c:v>42475</c:v>
                </c:pt>
                <c:pt idx="4">
                  <c:v>42482</c:v>
                </c:pt>
                <c:pt idx="5">
                  <c:v>42489</c:v>
                </c:pt>
                <c:pt idx="6">
                  <c:v>38843</c:v>
                </c:pt>
                <c:pt idx="7">
                  <c:v>42503</c:v>
                </c:pt>
              </c:numCache>
            </c:numRef>
          </c:cat>
          <c:val>
            <c:numRef>
              <c:f>'NAV Trend'!$C$10:$J$10</c:f>
              <c:numCache>
                <c:formatCode>_-* #,##0.00_-;\-* #,##0.00_-;_-* "-"??_-;_-@_-</c:formatCode>
                <c:ptCount val="8"/>
                <c:pt idx="0">
                  <c:v>291552641425.30579</c:v>
                </c:pt>
                <c:pt idx="1">
                  <c:v>291042726710.98663</c:v>
                </c:pt>
                <c:pt idx="2">
                  <c:v>290685536620.37848</c:v>
                </c:pt>
                <c:pt idx="3">
                  <c:v>287174855832.29108</c:v>
                </c:pt>
                <c:pt idx="4">
                  <c:v>285073160816.51001</c:v>
                </c:pt>
                <c:pt idx="5">
                  <c:v>282890751118.69733</c:v>
                </c:pt>
                <c:pt idx="6">
                  <c:v>283176074080.82843</c:v>
                </c:pt>
                <c:pt idx="7">
                  <c:v>282575384833.88989</c:v>
                </c:pt>
              </c:numCache>
            </c:numRef>
          </c:val>
        </c:ser>
        <c:marker val="1"/>
        <c:axId val="84325888"/>
        <c:axId val="84327424"/>
      </c:lineChart>
      <c:catAx>
        <c:axId val="84325888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4327424"/>
        <c:crosses val="autoZero"/>
        <c:lblAlgn val="ctr"/>
        <c:lblOffset val="100"/>
      </c:catAx>
      <c:valAx>
        <c:axId val="84327424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4325888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6"/>
  <sheetViews>
    <sheetView tabSelected="1" zoomScale="150" zoomScaleNormal="150" workbookViewId="0">
      <selection activeCell="A8" sqref="A8"/>
    </sheetView>
  </sheetViews>
  <sheetFormatPr defaultRowHeight="12" customHeight="1"/>
  <cols>
    <col min="1" max="1" width="4.28515625" style="4" customWidth="1"/>
    <col min="2" max="2" width="25.85546875" style="5" customWidth="1"/>
    <col min="3" max="3" width="29.140625" style="5" customWidth="1"/>
    <col min="4" max="4" width="14" style="5" customWidth="1"/>
    <col min="5" max="5" width="6" style="5" customWidth="1"/>
    <col min="6" max="6" width="7.140625" style="5" customWidth="1"/>
    <col min="7" max="7" width="13.5703125" style="5" customWidth="1"/>
    <col min="8" max="8" width="5.85546875" style="5" customWidth="1"/>
    <col min="9" max="9" width="7.140625" style="5" customWidth="1"/>
    <col min="10" max="10" width="7.85546875" style="5" customWidth="1"/>
    <col min="11" max="11" width="7.28515625" style="5" customWidth="1"/>
    <col min="12" max="12" width="8.85546875" style="5" customWidth="1"/>
    <col min="13" max="13" width="13.140625" style="6" customWidth="1"/>
    <col min="14" max="14" width="12.28515625" style="5" customWidth="1"/>
    <col min="15" max="15" width="11.7109375" style="5" customWidth="1"/>
    <col min="16" max="16" width="8.285156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2" customHeight="1" thickBot="1"/>
    <row r="2" spans="1:14" ht="18" customHeight="1">
      <c r="A2" s="193" t="s">
        <v>122</v>
      </c>
      <c r="B2" s="194"/>
      <c r="C2" s="194"/>
      <c r="D2" s="194"/>
      <c r="E2" s="194"/>
      <c r="F2" s="194"/>
      <c r="G2" s="194"/>
      <c r="H2" s="194"/>
      <c r="I2" s="194"/>
      <c r="J2" s="194"/>
      <c r="K2" s="195"/>
      <c r="M2" s="5"/>
    </row>
    <row r="3" spans="1:14" ht="24.75" customHeight="1">
      <c r="A3" s="90"/>
      <c r="B3" s="91"/>
      <c r="C3" s="91"/>
      <c r="D3" s="198" t="s">
        <v>119</v>
      </c>
      <c r="E3" s="199"/>
      <c r="F3" s="200"/>
      <c r="G3" s="198" t="s">
        <v>123</v>
      </c>
      <c r="H3" s="199"/>
      <c r="I3" s="200"/>
      <c r="J3" s="196" t="s">
        <v>110</v>
      </c>
      <c r="K3" s="197"/>
      <c r="M3" s="5"/>
    </row>
    <row r="4" spans="1:14" ht="26.25" customHeight="1">
      <c r="A4" s="57" t="s">
        <v>3</v>
      </c>
      <c r="B4" s="49" t="s">
        <v>4</v>
      </c>
      <c r="C4" s="49" t="s">
        <v>5</v>
      </c>
      <c r="D4" s="50" t="s">
        <v>102</v>
      </c>
      <c r="E4" s="51" t="s">
        <v>109</v>
      </c>
      <c r="F4" s="51" t="s">
        <v>6</v>
      </c>
      <c r="G4" s="50" t="s">
        <v>102</v>
      </c>
      <c r="H4" s="51" t="s">
        <v>109</v>
      </c>
      <c r="I4" s="51" t="s">
        <v>6</v>
      </c>
      <c r="J4" s="114" t="s">
        <v>102</v>
      </c>
      <c r="K4" s="113" t="s">
        <v>6</v>
      </c>
      <c r="L4" s="8"/>
      <c r="M4" s="5"/>
    </row>
    <row r="5" spans="1:14" ht="12.95" customHeight="1">
      <c r="A5" s="58"/>
      <c r="B5" s="52"/>
      <c r="C5" s="52" t="s">
        <v>0</v>
      </c>
      <c r="D5" s="53" t="s">
        <v>7</v>
      </c>
      <c r="E5" s="53"/>
      <c r="F5" s="53" t="s">
        <v>7</v>
      </c>
      <c r="G5" s="53" t="s">
        <v>7</v>
      </c>
      <c r="H5" s="53"/>
      <c r="I5" s="53" t="s">
        <v>7</v>
      </c>
      <c r="J5" s="154"/>
      <c r="K5" s="155"/>
      <c r="L5" s="9"/>
      <c r="M5" s="5"/>
    </row>
    <row r="6" spans="1:14" ht="12.95" customHeight="1">
      <c r="A6" s="130">
        <v>1</v>
      </c>
      <c r="B6" s="131" t="s">
        <v>8</v>
      </c>
      <c r="C6" s="131" t="s">
        <v>9</v>
      </c>
      <c r="D6" s="98">
        <v>7192250613.3699999</v>
      </c>
      <c r="E6" s="116">
        <f>(D6/$D$17)</f>
        <v>0.5567551589628591</v>
      </c>
      <c r="F6" s="98">
        <v>6957.84</v>
      </c>
      <c r="G6" s="98">
        <v>7429989708.8699999</v>
      </c>
      <c r="H6" s="116">
        <f>(G6/$G$17)</f>
        <v>0.56108985489820029</v>
      </c>
      <c r="I6" s="98">
        <v>7186.57</v>
      </c>
      <c r="J6" s="156">
        <f>((G6-D6)/D6)</f>
        <v>3.3054895926187003E-2</v>
      </c>
      <c r="K6" s="157">
        <f>((I6-F6)/F6)</f>
        <v>3.2873707932346757E-2</v>
      </c>
      <c r="L6" s="10"/>
      <c r="M6" s="5"/>
      <c r="N6" s="11"/>
    </row>
    <row r="7" spans="1:14" ht="12.95" customHeight="1">
      <c r="A7" s="130">
        <v>2</v>
      </c>
      <c r="B7" s="99" t="s">
        <v>14</v>
      </c>
      <c r="C7" s="131" t="s">
        <v>82</v>
      </c>
      <c r="D7" s="100">
        <v>441157990.81</v>
      </c>
      <c r="E7" s="116">
        <f t="shared" ref="E7:E16" si="0">(D7/$D$17)</f>
        <v>3.4150226473555929E-2</v>
      </c>
      <c r="F7" s="99">
        <v>0.86</v>
      </c>
      <c r="G7" s="100">
        <v>453315021.94</v>
      </c>
      <c r="H7" s="116">
        <f t="shared" ref="H7:H16" si="1">(G7/$G$17)</f>
        <v>3.4232949149289239E-2</v>
      </c>
      <c r="I7" s="99">
        <v>0.88</v>
      </c>
      <c r="J7" s="156">
        <f t="shared" ref="J7:J71" si="2">((G7-D7)/D7)</f>
        <v>2.7557091525597783E-2</v>
      </c>
      <c r="K7" s="157">
        <f t="shared" ref="K7:K70" si="3">((I7-F7)/F7)</f>
        <v>2.3255813953488393E-2</v>
      </c>
      <c r="L7" s="10"/>
      <c r="M7" s="5"/>
      <c r="N7" s="11"/>
    </row>
    <row r="8" spans="1:14" ht="12.95" customHeight="1">
      <c r="A8" s="132">
        <v>3</v>
      </c>
      <c r="B8" s="115" t="s">
        <v>99</v>
      </c>
      <c r="C8" s="133" t="s">
        <v>15</v>
      </c>
      <c r="D8" s="101">
        <v>150854212.03999999</v>
      </c>
      <c r="E8" s="116">
        <f t="shared" si="0"/>
        <v>1.1677688295290539E-2</v>
      </c>
      <c r="F8" s="99">
        <v>100.12</v>
      </c>
      <c r="G8" s="177">
        <v>156727311.78</v>
      </c>
      <c r="H8" s="116">
        <f t="shared" si="1"/>
        <v>1.1835562103167352E-2</v>
      </c>
      <c r="I8" s="176">
        <v>104.12</v>
      </c>
      <c r="J8" s="156">
        <f t="shared" si="2"/>
        <v>3.8932288734786658E-2</v>
      </c>
      <c r="K8" s="157">
        <f t="shared" si="3"/>
        <v>3.9952057530962842E-2</v>
      </c>
      <c r="L8" s="10"/>
      <c r="M8" s="5"/>
      <c r="N8" s="11"/>
    </row>
    <row r="9" spans="1:14" ht="12.95" customHeight="1">
      <c r="A9" s="130">
        <v>4</v>
      </c>
      <c r="B9" s="131" t="s">
        <v>16</v>
      </c>
      <c r="C9" s="131" t="s">
        <v>17</v>
      </c>
      <c r="D9" s="102">
        <v>159835673</v>
      </c>
      <c r="E9" s="116">
        <f t="shared" si="0"/>
        <v>1.2372946983191083E-2</v>
      </c>
      <c r="F9" s="124">
        <v>9.02</v>
      </c>
      <c r="G9" s="102">
        <v>163914351</v>
      </c>
      <c r="H9" s="116">
        <f t="shared" si="1"/>
        <v>1.2378305088165479E-2</v>
      </c>
      <c r="I9" s="124">
        <v>9.25</v>
      </c>
      <c r="J9" s="156">
        <f t="shared" si="2"/>
        <v>2.551794554648636E-2</v>
      </c>
      <c r="K9" s="157">
        <f t="shared" si="3"/>
        <v>2.5498891352549936E-2</v>
      </c>
      <c r="L9" s="88"/>
      <c r="M9" s="5"/>
      <c r="N9" s="11"/>
    </row>
    <row r="10" spans="1:14" ht="12.95" customHeight="1">
      <c r="A10" s="130">
        <v>5</v>
      </c>
      <c r="B10" s="131" t="s">
        <v>76</v>
      </c>
      <c r="C10" s="131" t="s">
        <v>18</v>
      </c>
      <c r="D10" s="101">
        <v>1088067207.7</v>
      </c>
      <c r="E10" s="116">
        <f t="shared" si="0"/>
        <v>8.4227742295181263E-2</v>
      </c>
      <c r="F10" s="99">
        <v>0.65429999999999999</v>
      </c>
      <c r="G10" s="177">
        <v>1102371173.75</v>
      </c>
      <c r="H10" s="116">
        <f t="shared" si="1"/>
        <v>8.3247663342647632E-2</v>
      </c>
      <c r="I10" s="176">
        <v>0.66339999999999999</v>
      </c>
      <c r="J10" s="156">
        <f t="shared" si="2"/>
        <v>1.3146215554309598E-2</v>
      </c>
      <c r="K10" s="157">
        <f t="shared" si="3"/>
        <v>1.3907993275255994E-2</v>
      </c>
      <c r="L10" s="10"/>
      <c r="M10" s="5"/>
      <c r="N10" s="11"/>
    </row>
    <row r="11" spans="1:14" ht="12.95" customHeight="1">
      <c r="A11" s="130">
        <v>6</v>
      </c>
      <c r="B11" s="131" t="s">
        <v>10</v>
      </c>
      <c r="C11" s="131" t="s">
        <v>19</v>
      </c>
      <c r="D11" s="174">
        <v>2581119191.1900001</v>
      </c>
      <c r="E11" s="116">
        <f t="shared" si="0"/>
        <v>0.19980552720474934</v>
      </c>
      <c r="F11" s="125">
        <v>11.766999999999999</v>
      </c>
      <c r="G11" s="177">
        <v>2628507012.5300002</v>
      </c>
      <c r="H11" s="116">
        <f t="shared" si="1"/>
        <v>0.19849672422812292</v>
      </c>
      <c r="I11" s="176">
        <v>12.002800000000001</v>
      </c>
      <c r="J11" s="156">
        <f t="shared" si="2"/>
        <v>1.8359408392199222E-2</v>
      </c>
      <c r="K11" s="157">
        <f t="shared" si="3"/>
        <v>2.0039092376986582E-2</v>
      </c>
      <c r="L11" s="89"/>
      <c r="M11" s="5"/>
      <c r="N11" s="11"/>
    </row>
    <row r="12" spans="1:14" ht="12.95" customHeight="1">
      <c r="A12" s="130">
        <v>7</v>
      </c>
      <c r="B12" s="131" t="s">
        <v>16</v>
      </c>
      <c r="C12" s="131" t="s">
        <v>50</v>
      </c>
      <c r="D12" s="102">
        <v>114475745</v>
      </c>
      <c r="E12" s="116">
        <f t="shared" si="0"/>
        <v>8.8616157905269475E-3</v>
      </c>
      <c r="F12" s="104">
        <v>1.95</v>
      </c>
      <c r="G12" s="102">
        <v>116306783</v>
      </c>
      <c r="H12" s="116">
        <f t="shared" si="1"/>
        <v>8.7831287194435979E-3</v>
      </c>
      <c r="I12" s="104">
        <v>1.98</v>
      </c>
      <c r="J12" s="156">
        <f t="shared" si="2"/>
        <v>1.5994986536230885E-2</v>
      </c>
      <c r="K12" s="157">
        <f t="shared" si="3"/>
        <v>1.5384615384615399E-2</v>
      </c>
      <c r="L12" s="10"/>
      <c r="M12" s="5"/>
      <c r="N12" s="11"/>
    </row>
    <row r="13" spans="1:14" ht="12.95" customHeight="1">
      <c r="A13" s="130">
        <v>8</v>
      </c>
      <c r="B13" s="131" t="s">
        <v>8</v>
      </c>
      <c r="C13" s="131" t="s">
        <v>51</v>
      </c>
      <c r="D13" s="104">
        <v>854089867.80999994</v>
      </c>
      <c r="E13" s="116">
        <f t="shared" si="0"/>
        <v>6.6115457550541989E-2</v>
      </c>
      <c r="F13" s="104">
        <v>1682.22</v>
      </c>
      <c r="G13" s="104">
        <v>843645898.58000004</v>
      </c>
      <c r="H13" s="116">
        <f t="shared" si="1"/>
        <v>6.3709530344922341E-2</v>
      </c>
      <c r="I13" s="104">
        <v>1702.62</v>
      </c>
      <c r="J13" s="156">
        <f t="shared" si="2"/>
        <v>-1.2228185374426262E-2</v>
      </c>
      <c r="K13" s="157">
        <f t="shared" si="3"/>
        <v>1.212683240004272E-2</v>
      </c>
      <c r="L13" s="10"/>
      <c r="M13" s="5"/>
      <c r="N13" s="11"/>
    </row>
    <row r="14" spans="1:14" ht="12.95" customHeight="1">
      <c r="A14" s="105">
        <v>9</v>
      </c>
      <c r="B14" s="106" t="s">
        <v>25</v>
      </c>
      <c r="C14" s="107" t="s">
        <v>26</v>
      </c>
      <c r="D14" s="108">
        <v>0</v>
      </c>
      <c r="E14" s="116">
        <f t="shared" si="0"/>
        <v>0</v>
      </c>
      <c r="F14" s="126">
        <v>0</v>
      </c>
      <c r="G14" s="108">
        <v>0</v>
      </c>
      <c r="H14" s="116">
        <f t="shared" si="1"/>
        <v>0</v>
      </c>
      <c r="I14" s="126">
        <v>0</v>
      </c>
      <c r="J14" s="156" t="e">
        <f t="shared" si="2"/>
        <v>#DIV/0!</v>
      </c>
      <c r="K14" s="157" t="e">
        <f t="shared" si="3"/>
        <v>#DIV/0!</v>
      </c>
      <c r="L14" s="10"/>
      <c r="M14" s="5"/>
      <c r="N14" s="11"/>
    </row>
    <row r="15" spans="1:14" ht="12.95" customHeight="1">
      <c r="A15" s="130">
        <v>10</v>
      </c>
      <c r="B15" s="131" t="s">
        <v>21</v>
      </c>
      <c r="C15" s="131" t="s">
        <v>95</v>
      </c>
      <c r="D15" s="103">
        <v>132358048.59</v>
      </c>
      <c r="E15" s="116">
        <f t="shared" si="0"/>
        <v>1.0245892467338624E-2</v>
      </c>
      <c r="F15" s="125">
        <v>102.52</v>
      </c>
      <c r="G15" s="181">
        <v>136852460.00999999</v>
      </c>
      <c r="H15" s="116">
        <f t="shared" si="1"/>
        <v>1.0334674735525419E-2</v>
      </c>
      <c r="I15" s="125">
        <v>105.88</v>
      </c>
      <c r="J15" s="156">
        <f t="shared" si="2"/>
        <v>3.395646481554089E-2</v>
      </c>
      <c r="K15" s="157">
        <f t="shared" si="3"/>
        <v>3.2774092859929764E-2</v>
      </c>
      <c r="L15" s="10"/>
      <c r="M15" s="5"/>
      <c r="N15" s="11"/>
    </row>
    <row r="16" spans="1:14" ht="12.95" customHeight="1">
      <c r="A16" s="130">
        <v>11</v>
      </c>
      <c r="B16" s="131" t="s">
        <v>97</v>
      </c>
      <c r="C16" s="131" t="s">
        <v>96</v>
      </c>
      <c r="D16" s="149">
        <v>203948557.05000001</v>
      </c>
      <c r="E16" s="116">
        <f t="shared" si="0"/>
        <v>1.5787743976765262E-2</v>
      </c>
      <c r="F16" s="149">
        <v>9.5</v>
      </c>
      <c r="G16" s="179">
        <v>210437737.09</v>
      </c>
      <c r="H16" s="116">
        <f t="shared" si="1"/>
        <v>1.589160739051565E-2</v>
      </c>
      <c r="I16" s="178">
        <v>9.8035999999999994</v>
      </c>
      <c r="J16" s="156">
        <f t="shared" si="2"/>
        <v>3.1817729597415613E-2</v>
      </c>
      <c r="K16" s="157">
        <f t="shared" si="3"/>
        <v>3.1957894736842046E-2</v>
      </c>
      <c r="L16" s="88"/>
      <c r="M16" s="89"/>
      <c r="N16" s="11"/>
    </row>
    <row r="17" spans="1:14" ht="12.95" customHeight="1">
      <c r="A17" s="62"/>
      <c r="B17" s="63"/>
      <c r="C17" s="64" t="s">
        <v>77</v>
      </c>
      <c r="D17" s="65">
        <f>SUM(D6:D16)</f>
        <v>12918157106.559999</v>
      </c>
      <c r="E17" s="117">
        <f>(D17/$D$77)</f>
        <v>4.5618815602594669E-2</v>
      </c>
      <c r="F17" s="65"/>
      <c r="G17" s="65">
        <f>SUM(G6:G16)</f>
        <v>13242067458.550001</v>
      </c>
      <c r="H17" s="117">
        <f>(G17/$G$77)</f>
        <v>4.6862069979429613E-2</v>
      </c>
      <c r="I17" s="127"/>
      <c r="J17" s="156">
        <f t="shared" si="2"/>
        <v>2.5074037211199111E-2</v>
      </c>
      <c r="K17" s="157"/>
      <c r="L17" s="10"/>
      <c r="M17" s="89"/>
    </row>
    <row r="18" spans="1:14" ht="12.95" customHeight="1">
      <c r="A18" s="59"/>
      <c r="B18" s="27"/>
      <c r="C18" s="27" t="s">
        <v>80</v>
      </c>
      <c r="D18" s="28"/>
      <c r="E18" s="121"/>
      <c r="F18" s="55"/>
      <c r="G18" s="28"/>
      <c r="H18" s="121"/>
      <c r="I18" s="55"/>
      <c r="J18" s="156"/>
      <c r="K18" s="157"/>
      <c r="L18" s="10"/>
      <c r="M18" s="5"/>
    </row>
    <row r="19" spans="1:14" ht="12.95" customHeight="1">
      <c r="A19" s="130">
        <v>12</v>
      </c>
      <c r="B19" s="131" t="s">
        <v>8</v>
      </c>
      <c r="C19" s="131" t="s">
        <v>68</v>
      </c>
      <c r="D19" s="100">
        <v>62088879596.260002</v>
      </c>
      <c r="E19" s="116">
        <f>(D19/$D$25)</f>
        <v>0.37011849075053277</v>
      </c>
      <c r="F19" s="98">
        <v>100</v>
      </c>
      <c r="G19" s="100">
        <v>62192998800.419998</v>
      </c>
      <c r="H19" s="116">
        <f>(G19/$G$25)</f>
        <v>0.37387221955089195</v>
      </c>
      <c r="I19" s="98">
        <v>100</v>
      </c>
      <c r="J19" s="156">
        <f t="shared" si="2"/>
        <v>1.6769380416757878E-3</v>
      </c>
      <c r="K19" s="157">
        <f t="shared" si="3"/>
        <v>0</v>
      </c>
      <c r="L19" s="10"/>
      <c r="M19" s="5"/>
      <c r="N19" s="11"/>
    </row>
    <row r="20" spans="1:14" ht="12.95" customHeight="1">
      <c r="A20" s="130">
        <v>13</v>
      </c>
      <c r="B20" s="131" t="s">
        <v>29</v>
      </c>
      <c r="C20" s="131" t="s">
        <v>30</v>
      </c>
      <c r="D20" s="103">
        <v>89672787900</v>
      </c>
      <c r="E20" s="116">
        <f t="shared" ref="E20:E24" si="4">(D20/$D$25)</f>
        <v>0.53454913560623907</v>
      </c>
      <c r="F20" s="98">
        <v>100</v>
      </c>
      <c r="G20" s="181">
        <v>88422414100</v>
      </c>
      <c r="H20" s="116">
        <f t="shared" ref="H20:H23" si="5">(G20/$G$25)</f>
        <v>0.53154993094482894</v>
      </c>
      <c r="I20" s="98">
        <v>100</v>
      </c>
      <c r="J20" s="156">
        <f t="shared" si="2"/>
        <v>-1.3943737328590404E-2</v>
      </c>
      <c r="K20" s="157">
        <f t="shared" si="3"/>
        <v>0</v>
      </c>
      <c r="L20" s="10"/>
      <c r="M20" s="5"/>
      <c r="N20" s="11"/>
    </row>
    <row r="21" spans="1:14" ht="12.95" customHeight="1">
      <c r="A21" s="130">
        <v>14</v>
      </c>
      <c r="B21" s="131" t="s">
        <v>76</v>
      </c>
      <c r="C21" s="131" t="s">
        <v>31</v>
      </c>
      <c r="D21" s="101">
        <v>408814167.50999999</v>
      </c>
      <c r="E21" s="116">
        <f t="shared" si="4"/>
        <v>2.4369852324626425E-3</v>
      </c>
      <c r="F21" s="99">
        <v>1.2737000000000001</v>
      </c>
      <c r="G21" s="177">
        <v>408899504.06</v>
      </c>
      <c r="H21" s="116">
        <f t="shared" si="5"/>
        <v>2.458092841716112E-3</v>
      </c>
      <c r="I21" s="176">
        <v>1.2648999999999999</v>
      </c>
      <c r="J21" s="156">
        <f t="shared" si="2"/>
        <v>2.0874166499605106E-4</v>
      </c>
      <c r="K21" s="157">
        <f t="shared" si="3"/>
        <v>-6.9090052602654786E-3</v>
      </c>
      <c r="L21" s="10"/>
      <c r="M21" s="5"/>
      <c r="N21" s="11"/>
    </row>
    <row r="22" spans="1:14" ht="12.95" customHeight="1">
      <c r="A22" s="130">
        <v>15</v>
      </c>
      <c r="B22" s="131" t="s">
        <v>70</v>
      </c>
      <c r="C22" s="131" t="s">
        <v>71</v>
      </c>
      <c r="D22" s="103">
        <v>720043394.04999995</v>
      </c>
      <c r="E22" s="116">
        <f t="shared" si="4"/>
        <v>4.2922561336850113E-3</v>
      </c>
      <c r="F22" s="98">
        <v>100</v>
      </c>
      <c r="G22" s="181">
        <v>721823394.04999995</v>
      </c>
      <c r="H22" s="116">
        <f t="shared" si="5"/>
        <v>4.3392298114335193E-3</v>
      </c>
      <c r="I22" s="98">
        <v>100</v>
      </c>
      <c r="J22" s="156">
        <f t="shared" si="2"/>
        <v>2.4720732315702577E-3</v>
      </c>
      <c r="K22" s="157">
        <f t="shared" si="3"/>
        <v>0</v>
      </c>
      <c r="L22" s="10"/>
      <c r="M22" s="94"/>
      <c r="N22" s="94"/>
    </row>
    <row r="23" spans="1:14" ht="12.95" customHeight="1">
      <c r="A23" s="130">
        <v>16</v>
      </c>
      <c r="B23" s="131" t="s">
        <v>10</v>
      </c>
      <c r="C23" s="131" t="s">
        <v>32</v>
      </c>
      <c r="D23" s="103">
        <v>14617269532.24</v>
      </c>
      <c r="E23" s="116">
        <f t="shared" si="4"/>
        <v>8.7135116197076617E-2</v>
      </c>
      <c r="F23" s="104">
        <v>1</v>
      </c>
      <c r="G23" s="177">
        <v>14355627210.386299</v>
      </c>
      <c r="H23" s="116">
        <f t="shared" si="5"/>
        <v>8.6298623827672047E-2</v>
      </c>
      <c r="I23" s="104">
        <v>1</v>
      </c>
      <c r="J23" s="156">
        <f t="shared" si="2"/>
        <v>-1.7899534607104264E-2</v>
      </c>
      <c r="K23" s="157">
        <f t="shared" si="3"/>
        <v>0</v>
      </c>
      <c r="L23" s="10"/>
      <c r="M23" s="5"/>
      <c r="N23" s="11"/>
    </row>
    <row r="24" spans="1:14" ht="12.95" customHeight="1">
      <c r="A24" s="130">
        <v>17</v>
      </c>
      <c r="B24" s="131" t="s">
        <v>97</v>
      </c>
      <c r="C24" s="131" t="s">
        <v>98</v>
      </c>
      <c r="D24" s="149">
        <v>246265657.93000001</v>
      </c>
      <c r="E24" s="116">
        <f t="shared" si="4"/>
        <v>1.4680160800039457E-3</v>
      </c>
      <c r="F24" s="104">
        <v>10</v>
      </c>
      <c r="G24" s="180">
        <v>246512011.69999999</v>
      </c>
      <c r="H24" s="116"/>
      <c r="I24" s="104">
        <v>10</v>
      </c>
      <c r="J24" s="156">
        <f t="shared" si="2"/>
        <v>1.0003577927621802E-3</v>
      </c>
      <c r="K24" s="157">
        <f t="shared" si="3"/>
        <v>0</v>
      </c>
      <c r="L24" s="10"/>
      <c r="M24" s="5"/>
      <c r="N24" s="11"/>
    </row>
    <row r="25" spans="1:14" ht="12.95" customHeight="1">
      <c r="A25" s="62"/>
      <c r="B25" s="66"/>
      <c r="C25" s="64" t="s">
        <v>77</v>
      </c>
      <c r="D25" s="67">
        <f>SUM(D19:D24)</f>
        <v>167754060247.98999</v>
      </c>
      <c r="E25" s="117">
        <f>(D25/$D$77)</f>
        <v>0.59240195624757153</v>
      </c>
      <c r="F25" s="68"/>
      <c r="G25" s="67">
        <f>SUM(G19:G24)</f>
        <v>166348275020.61627</v>
      </c>
      <c r="H25" s="117">
        <f>(G25/$G$77)</f>
        <v>0.58868636105159344</v>
      </c>
      <c r="I25" s="68"/>
      <c r="J25" s="156">
        <f t="shared" si="2"/>
        <v>-8.3800369737433052E-3</v>
      </c>
      <c r="K25" s="157"/>
      <c r="L25" s="10"/>
      <c r="M25" s="5"/>
    </row>
    <row r="26" spans="1:14" ht="12.95" customHeight="1">
      <c r="A26" s="59"/>
      <c r="B26" s="27"/>
      <c r="C26" s="27" t="s">
        <v>104</v>
      </c>
      <c r="D26" s="28"/>
      <c r="E26" s="121"/>
      <c r="F26" s="55"/>
      <c r="G26" s="28"/>
      <c r="H26" s="121"/>
      <c r="I26" s="55"/>
      <c r="J26" s="156"/>
      <c r="K26" s="157"/>
      <c r="L26" s="10"/>
      <c r="M26" s="5"/>
    </row>
    <row r="27" spans="1:14" ht="12.95" customHeight="1">
      <c r="A27" s="130">
        <v>18</v>
      </c>
      <c r="B27" s="131" t="s">
        <v>8</v>
      </c>
      <c r="C27" s="131" t="s">
        <v>33</v>
      </c>
      <c r="D27" s="100">
        <v>1210564037.75</v>
      </c>
      <c r="E27" s="116">
        <f>(D27/$D$33)</f>
        <v>0.15269472997448708</v>
      </c>
      <c r="F27" s="104">
        <v>146.16999999999999</v>
      </c>
      <c r="G27" s="100">
        <v>1202938531.8599999</v>
      </c>
      <c r="H27" s="116">
        <f>(G27/$G$33)</f>
        <v>0.1514118894614063</v>
      </c>
      <c r="I27" s="104">
        <v>145.12</v>
      </c>
      <c r="J27" s="156">
        <f t="shared" si="2"/>
        <v>-6.2991346613708744E-3</v>
      </c>
      <c r="K27" s="157">
        <f t="shared" si="3"/>
        <v>-7.1834165697474382E-3</v>
      </c>
      <c r="L27" s="10"/>
      <c r="M27" s="5"/>
    </row>
    <row r="28" spans="1:14" ht="12.95" customHeight="1">
      <c r="A28" s="130">
        <v>19</v>
      </c>
      <c r="B28" s="131" t="s">
        <v>76</v>
      </c>
      <c r="C28" s="131" t="s">
        <v>34</v>
      </c>
      <c r="D28" s="101">
        <v>695087284.73000002</v>
      </c>
      <c r="E28" s="116">
        <f t="shared" ref="E28:E32" si="6">(D28/$D$33)</f>
        <v>8.7674969634663411E-2</v>
      </c>
      <c r="F28" s="99">
        <v>1.4488000000000001</v>
      </c>
      <c r="G28" s="177">
        <v>745019414.23000002</v>
      </c>
      <c r="H28" s="116">
        <f t="shared" ref="H28:H32" si="7">(G28/$G$33)</f>
        <v>9.3774365195180953E-2</v>
      </c>
      <c r="I28" s="176">
        <v>1.4491000000000001</v>
      </c>
      <c r="J28" s="156">
        <f t="shared" si="2"/>
        <v>7.1835768826350579E-2</v>
      </c>
      <c r="K28" s="157">
        <f t="shared" si="3"/>
        <v>2.0706791827717209E-4</v>
      </c>
      <c r="L28" s="10"/>
      <c r="M28" s="5"/>
    </row>
    <row r="29" spans="1:14" ht="12.95" customHeight="1">
      <c r="A29" s="130">
        <v>20</v>
      </c>
      <c r="B29" s="131" t="s">
        <v>101</v>
      </c>
      <c r="C29" s="131" t="s">
        <v>35</v>
      </c>
      <c r="D29" s="100">
        <v>1161689400.0799999</v>
      </c>
      <c r="E29" s="116">
        <f t="shared" si="6"/>
        <v>0.14652991806127977</v>
      </c>
      <c r="F29" s="104">
        <v>2099.9299999999998</v>
      </c>
      <c r="G29" s="100">
        <v>1171680323.49</v>
      </c>
      <c r="H29" s="116">
        <f t="shared" si="7"/>
        <v>0.14747747031601405</v>
      </c>
      <c r="I29" s="104">
        <v>2104.4699999999998</v>
      </c>
      <c r="J29" s="156">
        <f t="shared" si="2"/>
        <v>8.6003396512975491E-3</v>
      </c>
      <c r="K29" s="157">
        <f t="shared" si="3"/>
        <v>2.1619768277990046E-3</v>
      </c>
      <c r="L29" s="10"/>
      <c r="M29" s="5"/>
    </row>
    <row r="30" spans="1:14" ht="12.95" customHeight="1">
      <c r="A30" s="130">
        <v>21</v>
      </c>
      <c r="B30" s="131" t="s">
        <v>29</v>
      </c>
      <c r="C30" s="131" t="s">
        <v>39</v>
      </c>
      <c r="D30" s="103">
        <v>4695111941.1899996</v>
      </c>
      <c r="E30" s="116">
        <f t="shared" si="6"/>
        <v>0.59221885642042471</v>
      </c>
      <c r="F30" s="101">
        <v>1075.3499999999999</v>
      </c>
      <c r="G30" s="181">
        <v>4658399608.29</v>
      </c>
      <c r="H30" s="116">
        <f t="shared" si="7"/>
        <v>0.58634507738883557</v>
      </c>
      <c r="I30" s="177">
        <v>1066.6099999999999</v>
      </c>
      <c r="J30" s="156">
        <f t="shared" si="2"/>
        <v>-7.8192667948817195E-3</v>
      </c>
      <c r="K30" s="157">
        <f t="shared" si="3"/>
        <v>-8.1275863672292826E-3</v>
      </c>
      <c r="L30" s="10"/>
      <c r="M30" s="5"/>
    </row>
    <row r="31" spans="1:14" ht="12.95" customHeight="1">
      <c r="A31" s="130" t="s">
        <v>111</v>
      </c>
      <c r="B31" s="131" t="s">
        <v>29</v>
      </c>
      <c r="C31" s="131" t="s">
        <v>114</v>
      </c>
      <c r="D31" s="101">
        <v>64411093.5</v>
      </c>
      <c r="E31" s="116">
        <f t="shared" ref="E31" si="8">(D31/$D$33)</f>
        <v>8.1245057862647883E-3</v>
      </c>
      <c r="F31" s="103">
        <v>20467.080000000002</v>
      </c>
      <c r="G31" s="181">
        <v>64995124.850000001</v>
      </c>
      <c r="H31" s="116">
        <f t="shared" ref="H31" si="9">(G31/$G$33)</f>
        <v>8.1808291934103734E-3</v>
      </c>
      <c r="I31" s="181">
        <v>20558.62</v>
      </c>
      <c r="J31" s="156">
        <f t="shared" ref="J31" si="10">((G31-D31)/D31)</f>
        <v>9.0672478646865624E-3</v>
      </c>
      <c r="K31" s="157">
        <f t="shared" ref="K31" si="11">((I31-F31)/F31)</f>
        <v>4.4725481114060838E-3</v>
      </c>
      <c r="L31" s="10"/>
      <c r="M31" s="5"/>
    </row>
    <row r="32" spans="1:14" ht="12.95" customHeight="1">
      <c r="A32" s="130" t="s">
        <v>112</v>
      </c>
      <c r="B32" s="131" t="s">
        <v>29</v>
      </c>
      <c r="C32" s="131" t="s">
        <v>113</v>
      </c>
      <c r="D32" s="103">
        <v>101137673.79000001</v>
      </c>
      <c r="E32" s="116">
        <f t="shared" si="6"/>
        <v>1.2757020122880164E-2</v>
      </c>
      <c r="F32" s="103">
        <v>20473.05</v>
      </c>
      <c r="G32" s="181">
        <v>101775929.65000001</v>
      </c>
      <c r="H32" s="116">
        <f t="shared" si="7"/>
        <v>1.2810368445152705E-2</v>
      </c>
      <c r="I32" s="181">
        <v>20564.59</v>
      </c>
      <c r="J32" s="156">
        <f t="shared" si="2"/>
        <v>6.3107627067363597E-3</v>
      </c>
      <c r="K32" s="157">
        <f t="shared" si="3"/>
        <v>4.4712439035708342E-3</v>
      </c>
      <c r="L32" s="10"/>
      <c r="M32" s="5"/>
    </row>
    <row r="33" spans="1:14" ht="12.95" customHeight="1">
      <c r="A33" s="62"/>
      <c r="B33" s="66"/>
      <c r="C33" s="64" t="s">
        <v>77</v>
      </c>
      <c r="D33" s="67">
        <f>SUM(D27:D32)</f>
        <v>7928001431.04</v>
      </c>
      <c r="E33" s="117">
        <f>(D33/$D$77)</f>
        <v>2.7996720615517359E-2</v>
      </c>
      <c r="F33" s="68"/>
      <c r="G33" s="67">
        <f>SUM(G27:G32)</f>
        <v>7944808932.3699999</v>
      </c>
      <c r="H33" s="117">
        <f>(G33/$G$77)</f>
        <v>2.8115714810192347E-2</v>
      </c>
      <c r="I33" s="68"/>
      <c r="J33" s="156">
        <f t="shared" si="2"/>
        <v>2.1200174440174271E-3</v>
      </c>
      <c r="K33" s="157"/>
      <c r="L33" s="10"/>
      <c r="M33" s="5"/>
      <c r="N33" s="11"/>
    </row>
    <row r="34" spans="1:14" ht="12.95" customHeight="1">
      <c r="A34" s="59"/>
      <c r="B34" s="27"/>
      <c r="C34" s="27" t="s">
        <v>83</v>
      </c>
      <c r="D34" s="28"/>
      <c r="E34" s="121"/>
      <c r="F34" s="56"/>
      <c r="G34" s="28"/>
      <c r="H34" s="121"/>
      <c r="I34" s="56"/>
      <c r="J34" s="156"/>
      <c r="K34" s="157"/>
      <c r="L34" s="10"/>
      <c r="M34" s="5"/>
      <c r="N34" s="11"/>
    </row>
    <row r="35" spans="1:14" ht="12.95" customHeight="1">
      <c r="A35" s="130">
        <v>23</v>
      </c>
      <c r="B35" s="131" t="s">
        <v>12</v>
      </c>
      <c r="C35" s="99" t="s">
        <v>37</v>
      </c>
      <c r="D35" s="150">
        <v>1200290554.97084</v>
      </c>
      <c r="E35" s="118">
        <f>(D35/$D$42)</f>
        <v>9.9581415890930725E-2</v>
      </c>
      <c r="F35" s="150">
        <v>1965.4600365834999</v>
      </c>
      <c r="G35" s="184">
        <v>1211067601.61444</v>
      </c>
      <c r="H35" s="118">
        <f>(G35/$G$42)</f>
        <v>0.10147460284051556</v>
      </c>
      <c r="I35" s="184">
        <v>1968.6250036224001</v>
      </c>
      <c r="J35" s="156">
        <f t="shared" si="2"/>
        <v>8.9786981985056167E-3</v>
      </c>
      <c r="K35" s="157">
        <f t="shared" si="3"/>
        <v>1.6102932545002165E-3</v>
      </c>
      <c r="L35" s="10"/>
      <c r="M35" s="5"/>
      <c r="N35" s="11"/>
    </row>
    <row r="36" spans="1:14" ht="12.95" customHeight="1">
      <c r="A36" s="130">
        <v>24</v>
      </c>
      <c r="B36" s="131" t="s">
        <v>86</v>
      </c>
      <c r="C36" s="131" t="s">
        <v>91</v>
      </c>
      <c r="D36" s="101">
        <v>3766543814.0700002</v>
      </c>
      <c r="E36" s="118">
        <f t="shared" ref="E36:E41" si="12">(D36/$D$42)</f>
        <v>0.31248914228890962</v>
      </c>
      <c r="F36" s="104">
        <v>1</v>
      </c>
      <c r="G36" s="177">
        <v>3821615836.3299999</v>
      </c>
      <c r="H36" s="118">
        <f t="shared" ref="H36:H41" si="13">(G36/$G$42)</f>
        <v>0.32021081951465824</v>
      </c>
      <c r="I36" s="104">
        <v>1</v>
      </c>
      <c r="J36" s="156">
        <f t="shared" si="2"/>
        <v>1.4621367752122544E-2</v>
      </c>
      <c r="K36" s="157">
        <f t="shared" si="3"/>
        <v>0</v>
      </c>
      <c r="L36" s="10"/>
      <c r="M36" s="5"/>
      <c r="N36" s="11"/>
    </row>
    <row r="37" spans="1:14" ht="12.95" customHeight="1">
      <c r="A37" s="130">
        <v>25</v>
      </c>
      <c r="B37" s="131" t="s">
        <v>22</v>
      </c>
      <c r="C37" s="131" t="s">
        <v>38</v>
      </c>
      <c r="D37" s="101">
        <v>730017037.65999997</v>
      </c>
      <c r="E37" s="118">
        <f t="shared" si="12"/>
        <v>6.0565443869923463E-2</v>
      </c>
      <c r="F37" s="99">
        <v>16.606300000000001</v>
      </c>
      <c r="G37" s="177">
        <v>730830735.66999996</v>
      </c>
      <c r="H37" s="118">
        <f t="shared" si="13"/>
        <v>6.1235853842422541E-2</v>
      </c>
      <c r="I37" s="176">
        <v>16.645199999999999</v>
      </c>
      <c r="J37" s="156">
        <f t="shared" si="2"/>
        <v>1.1146287936076422E-3</v>
      </c>
      <c r="K37" s="157">
        <f t="shared" si="3"/>
        <v>2.342484478782038E-3</v>
      </c>
      <c r="L37" s="10"/>
      <c r="M37" s="5"/>
      <c r="N37" s="11"/>
    </row>
    <row r="38" spans="1:14" ht="12.95" customHeight="1">
      <c r="A38" s="105">
        <v>26</v>
      </c>
      <c r="B38" s="106" t="s">
        <v>25</v>
      </c>
      <c r="C38" s="107" t="s">
        <v>36</v>
      </c>
      <c r="D38" s="108">
        <v>0</v>
      </c>
      <c r="E38" s="118">
        <f t="shared" si="12"/>
        <v>0</v>
      </c>
      <c r="F38" s="126">
        <v>0</v>
      </c>
      <c r="G38" s="108">
        <v>0</v>
      </c>
      <c r="H38" s="118">
        <f t="shared" si="13"/>
        <v>0</v>
      </c>
      <c r="I38" s="126">
        <v>0</v>
      </c>
      <c r="J38" s="156" t="e">
        <f t="shared" si="2"/>
        <v>#DIV/0!</v>
      </c>
      <c r="K38" s="157" t="e">
        <f t="shared" si="3"/>
        <v>#DIV/0!</v>
      </c>
      <c r="L38" s="10"/>
      <c r="M38" s="5"/>
      <c r="N38" s="11"/>
    </row>
    <row r="39" spans="1:14" ht="12.95" customHeight="1">
      <c r="A39" s="130">
        <v>27</v>
      </c>
      <c r="B39" s="131" t="s">
        <v>8</v>
      </c>
      <c r="C39" s="131" t="s">
        <v>115</v>
      </c>
      <c r="D39" s="100">
        <v>4273281501.9899998</v>
      </c>
      <c r="E39" s="118">
        <f t="shared" si="12"/>
        <v>0.35453034326261557</v>
      </c>
      <c r="F39" s="104">
        <v>174.2</v>
      </c>
      <c r="G39" s="100">
        <v>4070842393.1799998</v>
      </c>
      <c r="H39" s="118">
        <f t="shared" si="13"/>
        <v>0.34109335806159757</v>
      </c>
      <c r="I39" s="104">
        <v>174.38</v>
      </c>
      <c r="J39" s="156">
        <f t="shared" si="2"/>
        <v>-4.7373220958115497E-2</v>
      </c>
      <c r="K39" s="157">
        <f t="shared" si="3"/>
        <v>1.0332950631458486E-3</v>
      </c>
      <c r="L39" s="10"/>
      <c r="M39" s="5"/>
      <c r="N39" s="11"/>
    </row>
    <row r="40" spans="1:14" ht="12.95" customHeight="1">
      <c r="A40" s="130">
        <v>28</v>
      </c>
      <c r="B40" s="131" t="s">
        <v>40</v>
      </c>
      <c r="C40" s="131" t="s">
        <v>69</v>
      </c>
      <c r="D40" s="151">
        <v>1383137966</v>
      </c>
      <c r="E40" s="118">
        <f t="shared" si="12"/>
        <v>0.11475124623481532</v>
      </c>
      <c r="F40" s="125">
        <v>1.17</v>
      </c>
      <c r="G40" s="185">
        <v>1397751546</v>
      </c>
      <c r="H40" s="118">
        <f t="shared" si="13"/>
        <v>0.11711673469836753</v>
      </c>
      <c r="I40" s="125">
        <v>1.17</v>
      </c>
      <c r="J40" s="156">
        <f t="shared" si="2"/>
        <v>1.056552589779753E-2</v>
      </c>
      <c r="K40" s="157">
        <f t="shared" si="3"/>
        <v>0</v>
      </c>
      <c r="L40" s="10"/>
      <c r="M40" s="5"/>
    </row>
    <row r="41" spans="1:14" ht="12.95" customHeight="1">
      <c r="A41" s="130">
        <v>29</v>
      </c>
      <c r="B41" s="99" t="s">
        <v>14</v>
      </c>
      <c r="C41" s="131" t="s">
        <v>88</v>
      </c>
      <c r="D41" s="100">
        <v>700088120.38</v>
      </c>
      <c r="E41" s="118">
        <f t="shared" si="12"/>
        <v>5.8082408452805358E-2</v>
      </c>
      <c r="F41" s="104">
        <v>2.4</v>
      </c>
      <c r="G41" s="100">
        <v>702578673</v>
      </c>
      <c r="H41" s="118">
        <f t="shared" si="13"/>
        <v>5.8868631042438578E-2</v>
      </c>
      <c r="I41" s="104">
        <v>2.4</v>
      </c>
      <c r="J41" s="156">
        <f t="shared" si="2"/>
        <v>3.5574844758802086E-3</v>
      </c>
      <c r="K41" s="157">
        <f t="shared" si="3"/>
        <v>0</v>
      </c>
      <c r="L41" s="10"/>
      <c r="M41" s="5"/>
    </row>
    <row r="42" spans="1:14" ht="12.95" customHeight="1">
      <c r="A42" s="62"/>
      <c r="B42" s="63"/>
      <c r="C42" s="64" t="s">
        <v>77</v>
      </c>
      <c r="D42" s="65">
        <f>SUM(D35:D41)</f>
        <v>12053358995.070839</v>
      </c>
      <c r="E42" s="117">
        <f>(D42/$D$77)</f>
        <v>4.2564891946451612E-2</v>
      </c>
      <c r="F42" s="65"/>
      <c r="G42" s="65">
        <f>SUM(G35:G41)</f>
        <v>11934686785.794439</v>
      </c>
      <c r="H42" s="117">
        <f>(G42/$G$77)</f>
        <v>4.2235408412555707E-2</v>
      </c>
      <c r="I42" s="69"/>
      <c r="J42" s="156">
        <f t="shared" si="2"/>
        <v>-9.8455716223942238E-3</v>
      </c>
      <c r="K42" s="157"/>
      <c r="L42" s="10"/>
      <c r="M42" s="5"/>
    </row>
    <row r="43" spans="1:14" ht="12.95" customHeight="1">
      <c r="A43" s="59"/>
      <c r="B43" s="27"/>
      <c r="C43" s="27" t="s">
        <v>79</v>
      </c>
      <c r="D43" s="28"/>
      <c r="E43" s="121"/>
      <c r="F43" s="55"/>
      <c r="G43" s="28"/>
      <c r="H43" s="121"/>
      <c r="I43" s="55"/>
      <c r="J43" s="156"/>
      <c r="K43" s="157"/>
      <c r="L43" s="10"/>
      <c r="M43" s="5"/>
      <c r="N43" s="11"/>
    </row>
    <row r="44" spans="1:14" ht="12.95" customHeight="1">
      <c r="A44" s="130">
        <v>30</v>
      </c>
      <c r="B44" s="131" t="s">
        <v>40</v>
      </c>
      <c r="C44" s="131" t="s">
        <v>41</v>
      </c>
      <c r="D44" s="169">
        <v>2380397977</v>
      </c>
      <c r="E44" s="116">
        <f>(D44/$D$47)</f>
        <v>5.207931339125068E-2</v>
      </c>
      <c r="F44" s="110">
        <v>100</v>
      </c>
      <c r="G44" s="188">
        <v>2381353220</v>
      </c>
      <c r="H44" s="116">
        <f>(G44/$G$47)</f>
        <v>5.2099123755732592E-2</v>
      </c>
      <c r="I44" s="110">
        <v>100</v>
      </c>
      <c r="J44" s="156">
        <f t="shared" si="2"/>
        <v>4.0129550152108874E-4</v>
      </c>
      <c r="K44" s="157">
        <f t="shared" si="3"/>
        <v>0</v>
      </c>
      <c r="L44" s="10"/>
      <c r="M44" s="5"/>
      <c r="N44" s="11"/>
    </row>
    <row r="45" spans="1:14" ht="12.95" customHeight="1">
      <c r="A45" s="132">
        <v>31</v>
      </c>
      <c r="B45" s="115" t="s">
        <v>40</v>
      </c>
      <c r="C45" s="133" t="s">
        <v>42</v>
      </c>
      <c r="D45" s="201">
        <v>12153673145</v>
      </c>
      <c r="E45" s="118">
        <f>(D45/$D$47)</f>
        <v>0.26590299550287438</v>
      </c>
      <c r="F45" s="115">
        <v>45.22</v>
      </c>
      <c r="G45" s="201">
        <v>12153673145</v>
      </c>
      <c r="H45" s="118">
        <f t="shared" ref="H45:H46" si="14">(G45/$G$47)</f>
        <v>0.26589743846067437</v>
      </c>
      <c r="I45" s="115">
        <v>45.22</v>
      </c>
      <c r="J45" s="156">
        <f t="shared" si="2"/>
        <v>0</v>
      </c>
      <c r="K45" s="157">
        <f t="shared" si="3"/>
        <v>0</v>
      </c>
      <c r="L45" s="10"/>
      <c r="M45" s="5"/>
      <c r="N45" s="11"/>
    </row>
    <row r="46" spans="1:14" ht="12.95" customHeight="1">
      <c r="A46" s="132">
        <v>32</v>
      </c>
      <c r="B46" s="115" t="s">
        <v>12</v>
      </c>
      <c r="C46" s="133" t="s">
        <v>43</v>
      </c>
      <c r="D46" s="109">
        <v>31173097847.702789</v>
      </c>
      <c r="E46" s="116">
        <f>(D46/$D$47)</f>
        <v>0.68201769110587496</v>
      </c>
      <c r="F46" s="109">
        <v>11.682900621569834</v>
      </c>
      <c r="G46" s="183">
        <v>31173097847.702789</v>
      </c>
      <c r="H46" s="116">
        <f t="shared" si="14"/>
        <v>0.68200343778359307</v>
      </c>
      <c r="I46" s="109">
        <v>11.682900621569834</v>
      </c>
      <c r="J46" s="156">
        <f t="shared" si="2"/>
        <v>0</v>
      </c>
      <c r="K46" s="157">
        <f t="shared" si="3"/>
        <v>0</v>
      </c>
      <c r="L46" s="10"/>
      <c r="M46" s="5"/>
    </row>
    <row r="47" spans="1:14" ht="12.95" customHeight="1">
      <c r="A47" s="62"/>
      <c r="B47" s="66"/>
      <c r="C47" s="64" t="s">
        <v>77</v>
      </c>
      <c r="D47" s="65">
        <f>SUM(D44:D46)</f>
        <v>45707168969.702789</v>
      </c>
      <c r="E47" s="117">
        <f>(D47/$D$77)</f>
        <v>0.16140900716300047</v>
      </c>
      <c r="F47" s="69"/>
      <c r="G47" s="65">
        <f>SUM(G44:G46)</f>
        <v>45708124212.702789</v>
      </c>
      <c r="H47" s="117">
        <f>(G47/$G$77)</f>
        <v>0.16175550548952455</v>
      </c>
      <c r="I47" s="69"/>
      <c r="J47" s="156">
        <f t="shared" si="2"/>
        <v>2.0899194186215892E-5</v>
      </c>
      <c r="K47" s="157"/>
      <c r="L47" s="10"/>
      <c r="M47" s="5"/>
    </row>
    <row r="48" spans="1:14" ht="12.95" customHeight="1">
      <c r="A48" s="59"/>
      <c r="B48" s="27"/>
      <c r="C48" s="27" t="s">
        <v>105</v>
      </c>
      <c r="D48" s="28"/>
      <c r="E48" s="121"/>
      <c r="F48" s="55"/>
      <c r="G48" s="28"/>
      <c r="H48" s="121"/>
      <c r="I48" s="55"/>
      <c r="J48" s="156"/>
      <c r="K48" s="157"/>
      <c r="L48" s="10"/>
      <c r="M48" s="5"/>
      <c r="N48" s="11"/>
    </row>
    <row r="49" spans="1:14" ht="12.95" customHeight="1">
      <c r="A49" s="130">
        <v>33</v>
      </c>
      <c r="B49" s="131" t="s">
        <v>16</v>
      </c>
      <c r="C49" s="131" t="s">
        <v>44</v>
      </c>
      <c r="D49" s="102">
        <v>112784644</v>
      </c>
      <c r="E49" s="119">
        <f>(D49/$D$64)</f>
        <v>4.9493962089750083E-3</v>
      </c>
      <c r="F49" s="99">
        <v>79.72</v>
      </c>
      <c r="G49" s="102">
        <v>112395307</v>
      </c>
      <c r="H49" s="119">
        <f>(G49/$G$64)</f>
        <v>4.8630772182360234E-3</v>
      </c>
      <c r="I49" s="99">
        <v>79.56</v>
      </c>
      <c r="J49" s="156">
        <f t="shared" si="2"/>
        <v>-3.4520390914209915E-3</v>
      </c>
      <c r="K49" s="157">
        <f t="shared" si="3"/>
        <v>-2.0070245860511365E-3</v>
      </c>
      <c r="L49" s="10"/>
      <c r="M49" s="5"/>
      <c r="N49" s="11"/>
    </row>
    <row r="50" spans="1:14" ht="12.95" customHeight="1">
      <c r="A50" s="130">
        <v>34</v>
      </c>
      <c r="B50" s="131" t="s">
        <v>76</v>
      </c>
      <c r="C50" s="131" t="s">
        <v>45</v>
      </c>
      <c r="D50" s="101">
        <v>1163823039.3399999</v>
      </c>
      <c r="E50" s="119">
        <f t="shared" ref="E50:E63" si="15">(D50/$D$64)</f>
        <v>5.1072744786312997E-2</v>
      </c>
      <c r="F50" s="99">
        <v>1.2571000000000001</v>
      </c>
      <c r="G50" s="177">
        <v>1164576112.22</v>
      </c>
      <c r="H50" s="119">
        <f t="shared" ref="H50:H63" si="16">(G50/$G$64)</f>
        <v>5.0388434458735545E-2</v>
      </c>
      <c r="I50" s="176">
        <v>1.258</v>
      </c>
      <c r="J50" s="156">
        <f t="shared" si="2"/>
        <v>6.4706820070100995E-4</v>
      </c>
      <c r="K50" s="157">
        <f t="shared" si="3"/>
        <v>7.1593349773279831E-4</v>
      </c>
      <c r="L50" s="10"/>
      <c r="M50" s="5"/>
      <c r="N50" s="11"/>
    </row>
    <row r="51" spans="1:14" ht="12.95" customHeight="1">
      <c r="A51" s="130">
        <v>35</v>
      </c>
      <c r="B51" s="131" t="s">
        <v>10</v>
      </c>
      <c r="C51" s="131" t="s">
        <v>11</v>
      </c>
      <c r="D51" s="98">
        <v>3958317499.1500001</v>
      </c>
      <c r="E51" s="119">
        <f t="shared" si="15"/>
        <v>0.17370522200001309</v>
      </c>
      <c r="F51" s="125">
        <v>279.005</v>
      </c>
      <c r="G51" s="177">
        <v>3992391004.3899999</v>
      </c>
      <c r="H51" s="119">
        <f t="shared" si="16"/>
        <v>0.17274124923863096</v>
      </c>
      <c r="I51" s="176">
        <v>282.40800000000002</v>
      </c>
      <c r="J51" s="156">
        <f t="shared" si="2"/>
        <v>8.6080778632124984E-3</v>
      </c>
      <c r="K51" s="157">
        <f t="shared" si="3"/>
        <v>1.219691403379875E-2</v>
      </c>
      <c r="L51" s="10"/>
      <c r="M51" s="5"/>
      <c r="N51" s="11"/>
    </row>
    <row r="52" spans="1:14" ht="12.95" customHeight="1">
      <c r="A52" s="130">
        <v>36</v>
      </c>
      <c r="B52" s="131" t="s">
        <v>22</v>
      </c>
      <c r="C52" s="131" t="s">
        <v>23</v>
      </c>
      <c r="D52" s="101">
        <v>2278559802.8600001</v>
      </c>
      <c r="E52" s="119">
        <f t="shared" si="15"/>
        <v>9.9991407076641795E-2</v>
      </c>
      <c r="F52" s="99">
        <v>9.1018000000000008</v>
      </c>
      <c r="G52" s="177">
        <v>2364054586.7600002</v>
      </c>
      <c r="H52" s="119">
        <f t="shared" si="16"/>
        <v>0.10228701100072561</v>
      </c>
      <c r="I52" s="176">
        <v>9.4481999999999999</v>
      </c>
      <c r="J52" s="156">
        <f t="shared" si="2"/>
        <v>3.7521413215790451E-2</v>
      </c>
      <c r="K52" s="157">
        <f t="shared" si="3"/>
        <v>3.8058406029576469E-2</v>
      </c>
      <c r="L52" s="10"/>
      <c r="M52" s="5"/>
      <c r="N52" s="11"/>
    </row>
    <row r="53" spans="1:14" ht="12.95" customHeight="1">
      <c r="A53" s="105">
        <v>37</v>
      </c>
      <c r="B53" s="106" t="s">
        <v>46</v>
      </c>
      <c r="C53" s="145" t="s">
        <v>47</v>
      </c>
      <c r="D53" s="146">
        <v>0</v>
      </c>
      <c r="E53" s="164">
        <f t="shared" si="15"/>
        <v>0</v>
      </c>
      <c r="F53" s="147">
        <v>0</v>
      </c>
      <c r="G53" s="146">
        <v>0</v>
      </c>
      <c r="H53" s="164">
        <f t="shared" si="16"/>
        <v>0</v>
      </c>
      <c r="I53" s="147">
        <v>0</v>
      </c>
      <c r="J53" s="158" t="e">
        <f t="shared" si="2"/>
        <v>#DIV/0!</v>
      </c>
      <c r="K53" s="159" t="e">
        <f t="shared" si="3"/>
        <v>#DIV/0!</v>
      </c>
      <c r="L53" s="10"/>
      <c r="M53" s="5"/>
      <c r="N53" s="11"/>
    </row>
    <row r="54" spans="1:14" ht="12.95" customHeight="1">
      <c r="A54" s="130">
        <v>38</v>
      </c>
      <c r="B54" s="131" t="s">
        <v>48</v>
      </c>
      <c r="C54" s="99" t="s">
        <v>49</v>
      </c>
      <c r="D54" s="101">
        <v>4466230755.3900003</v>
      </c>
      <c r="E54" s="119">
        <f t="shared" si="15"/>
        <v>0.19599428419648027</v>
      </c>
      <c r="F54" s="99">
        <v>109.39</v>
      </c>
      <c r="G54" s="177">
        <v>4499658527.1099997</v>
      </c>
      <c r="H54" s="119">
        <f t="shared" si="16"/>
        <v>0.19468950668047108</v>
      </c>
      <c r="I54" s="176">
        <v>110.2</v>
      </c>
      <c r="J54" s="156">
        <f t="shared" si="2"/>
        <v>7.4845599232994248E-3</v>
      </c>
      <c r="K54" s="157">
        <f t="shared" si="3"/>
        <v>7.404698784166764E-3</v>
      </c>
      <c r="L54" s="10"/>
      <c r="M54" s="5"/>
      <c r="N54" s="11"/>
    </row>
    <row r="55" spans="1:14" ht="12.95" customHeight="1">
      <c r="A55" s="130">
        <v>39</v>
      </c>
      <c r="B55" s="131" t="s">
        <v>27</v>
      </c>
      <c r="C55" s="190" t="s">
        <v>28</v>
      </c>
      <c r="D55" s="175">
        <v>3576416668.8000002</v>
      </c>
      <c r="E55" s="119">
        <f t="shared" si="15"/>
        <v>0.1569460387025183</v>
      </c>
      <c r="F55" s="115">
        <v>103.24</v>
      </c>
      <c r="G55" s="189">
        <v>3627036154.3899999</v>
      </c>
      <c r="H55" s="119">
        <f t="shared" si="16"/>
        <v>0.15693321512198372</v>
      </c>
      <c r="I55" s="115">
        <v>103.24</v>
      </c>
      <c r="J55" s="156">
        <f t="shared" si="2"/>
        <v>1.4153687972543787E-2</v>
      </c>
      <c r="K55" s="157">
        <f t="shared" si="3"/>
        <v>0</v>
      </c>
      <c r="L55" s="10"/>
      <c r="M55" s="5"/>
      <c r="N55" s="11"/>
    </row>
    <row r="56" spans="1:14" ht="12.95" customHeight="1">
      <c r="A56" s="130">
        <v>40</v>
      </c>
      <c r="B56" s="131" t="s">
        <v>12</v>
      </c>
      <c r="C56" s="131" t="s">
        <v>13</v>
      </c>
      <c r="D56" s="150">
        <v>2832635553.2748199</v>
      </c>
      <c r="E56" s="119">
        <f t="shared" si="15"/>
        <v>0.1243062457047452</v>
      </c>
      <c r="F56" s="109">
        <v>2178.9944981246099</v>
      </c>
      <c r="G56" s="184">
        <v>2876631183.4464002</v>
      </c>
      <c r="H56" s="119">
        <f t="shared" si="16"/>
        <v>0.12446497942734849</v>
      </c>
      <c r="I56" s="183">
        <v>2213.17851892524</v>
      </c>
      <c r="J56" s="156">
        <f t="shared" si="2"/>
        <v>1.5531694545285508E-2</v>
      </c>
      <c r="K56" s="157">
        <f t="shared" si="3"/>
        <v>1.5687979400614012E-2</v>
      </c>
      <c r="L56" s="10"/>
      <c r="M56" s="5"/>
      <c r="N56" s="11"/>
    </row>
    <row r="57" spans="1:14" ht="12.95" customHeight="1">
      <c r="A57" s="130">
        <v>41</v>
      </c>
      <c r="B57" s="115" t="s">
        <v>81</v>
      </c>
      <c r="C57" s="131" t="s">
        <v>20</v>
      </c>
      <c r="D57" s="152">
        <v>1098429953.2</v>
      </c>
      <c r="E57" s="119">
        <f t="shared" si="15"/>
        <v>4.8203060748169546E-2</v>
      </c>
      <c r="F57" s="153">
        <v>0.63060000000000005</v>
      </c>
      <c r="G57" s="186">
        <v>1132694947.5</v>
      </c>
      <c r="H57" s="119">
        <f t="shared" si="16"/>
        <v>4.9009012399408261E-2</v>
      </c>
      <c r="I57" s="187">
        <v>0.65059999999999996</v>
      </c>
      <c r="J57" s="156">
        <f t="shared" si="2"/>
        <v>3.1194519231906859E-2</v>
      </c>
      <c r="K57" s="157">
        <f t="shared" si="3"/>
        <v>3.1715826197272291E-2</v>
      </c>
      <c r="L57" s="10"/>
      <c r="M57" s="5"/>
      <c r="N57" s="11"/>
    </row>
    <row r="58" spans="1:14" ht="12.95" customHeight="1">
      <c r="A58" s="130">
        <v>42</v>
      </c>
      <c r="B58" s="131" t="s">
        <v>100</v>
      </c>
      <c r="C58" s="131" t="s">
        <v>24</v>
      </c>
      <c r="D58" s="101">
        <v>281687047.33999997</v>
      </c>
      <c r="E58" s="119">
        <f t="shared" si="15"/>
        <v>1.2361441724477664E-2</v>
      </c>
      <c r="F58" s="104">
        <v>108.47</v>
      </c>
      <c r="G58" s="101">
        <v>295134880.75999999</v>
      </c>
      <c r="H58" s="119">
        <f t="shared" si="16"/>
        <v>1.2769783305372004E-2</v>
      </c>
      <c r="I58" s="104">
        <v>113.87</v>
      </c>
      <c r="J58" s="156">
        <f t="shared" si="2"/>
        <v>4.7740332922615022E-2</v>
      </c>
      <c r="K58" s="157">
        <f t="shared" si="3"/>
        <v>4.9783350235088099E-2</v>
      </c>
      <c r="L58" s="10"/>
      <c r="M58" s="5"/>
      <c r="N58" s="11"/>
    </row>
    <row r="59" spans="1:14" ht="12.95" customHeight="1">
      <c r="A59" s="130">
        <v>43</v>
      </c>
      <c r="B59" s="99" t="s">
        <v>99</v>
      </c>
      <c r="C59" s="131" t="s">
        <v>52</v>
      </c>
      <c r="D59" s="101">
        <v>47956854.350000001</v>
      </c>
      <c r="E59" s="119">
        <f t="shared" si="15"/>
        <v>2.1045194159078663E-3</v>
      </c>
      <c r="F59" s="99">
        <v>20.94</v>
      </c>
      <c r="G59" s="177">
        <v>47851704.729999997</v>
      </c>
      <c r="H59" s="119">
        <f t="shared" si="16"/>
        <v>2.070429285149957E-3</v>
      </c>
      <c r="I59" s="176">
        <v>20.69</v>
      </c>
      <c r="J59" s="156">
        <f t="shared" si="2"/>
        <v>-2.1925879298212302E-3</v>
      </c>
      <c r="K59" s="157">
        <f t="shared" si="3"/>
        <v>-1.1938872970391595E-2</v>
      </c>
      <c r="L59" s="10"/>
      <c r="M59" s="5"/>
      <c r="N59" s="11"/>
    </row>
    <row r="60" spans="1:14" ht="12.95" customHeight="1">
      <c r="A60" s="130">
        <v>44</v>
      </c>
      <c r="B60" s="99" t="s">
        <v>73</v>
      </c>
      <c r="C60" s="131" t="s">
        <v>72</v>
      </c>
      <c r="D60" s="111">
        <v>100481289.79000001</v>
      </c>
      <c r="E60" s="119">
        <f t="shared" si="15"/>
        <v>4.4094807335610794E-3</v>
      </c>
      <c r="F60" s="110">
        <v>92.53</v>
      </c>
      <c r="G60" s="111">
        <v>101675831.5</v>
      </c>
      <c r="H60" s="119">
        <f t="shared" si="16"/>
        <v>4.3992710461910533E-3</v>
      </c>
      <c r="I60" s="110">
        <v>93.63</v>
      </c>
      <c r="J60" s="156">
        <f t="shared" si="2"/>
        <v>1.18882004052348E-2</v>
      </c>
      <c r="K60" s="157">
        <f t="shared" si="3"/>
        <v>1.188803631254722E-2</v>
      </c>
      <c r="L60" s="10"/>
      <c r="M60" s="5"/>
    </row>
    <row r="61" spans="1:14" ht="12.95" customHeight="1">
      <c r="A61" s="130">
        <v>45</v>
      </c>
      <c r="B61" s="99" t="s">
        <v>99</v>
      </c>
      <c r="C61" s="131" t="s">
        <v>58</v>
      </c>
      <c r="D61" s="101">
        <v>964842341.17999995</v>
      </c>
      <c r="E61" s="119">
        <f t="shared" si="15"/>
        <v>4.2340755410770842E-2</v>
      </c>
      <c r="F61" s="100">
        <v>552.20000000000005</v>
      </c>
      <c r="G61" s="177">
        <v>976033379.65999997</v>
      </c>
      <c r="H61" s="119">
        <f t="shared" si="16"/>
        <v>4.2230639512933196E-2</v>
      </c>
      <c r="I61" s="100">
        <v>552.20000000000005</v>
      </c>
      <c r="J61" s="156">
        <f t="shared" si="2"/>
        <v>1.1598826048941224E-2</v>
      </c>
      <c r="K61" s="157">
        <f t="shared" si="3"/>
        <v>0</v>
      </c>
      <c r="L61" s="10"/>
      <c r="M61" s="5"/>
    </row>
    <row r="62" spans="1:14" ht="12.95" customHeight="1">
      <c r="A62" s="130">
        <v>46</v>
      </c>
      <c r="B62" s="99" t="s">
        <v>86</v>
      </c>
      <c r="C62" s="131" t="s">
        <v>94</v>
      </c>
      <c r="D62" s="101">
        <v>1723421621</v>
      </c>
      <c r="E62" s="119">
        <f t="shared" si="15"/>
        <v>7.5629945131918522E-2</v>
      </c>
      <c r="F62" s="99">
        <v>1.5419</v>
      </c>
      <c r="G62" s="177">
        <v>1741610195.99</v>
      </c>
      <c r="H62" s="119">
        <f t="shared" si="16"/>
        <v>7.5355324819447705E-2</v>
      </c>
      <c r="I62" s="182">
        <v>1.5584</v>
      </c>
      <c r="J62" s="156">
        <f t="shared" si="2"/>
        <v>1.0553758156664097E-2</v>
      </c>
      <c r="K62" s="157">
        <f t="shared" si="3"/>
        <v>1.0701083079317698E-2</v>
      </c>
      <c r="L62" s="10"/>
      <c r="M62" s="5"/>
    </row>
    <row r="63" spans="1:14" ht="12.95" customHeight="1">
      <c r="A63" s="130">
        <v>47</v>
      </c>
      <c r="B63" s="99" t="s">
        <v>118</v>
      </c>
      <c r="C63" s="99" t="s">
        <v>90</v>
      </c>
      <c r="D63" s="101">
        <v>181969076.16</v>
      </c>
      <c r="E63" s="119">
        <f t="shared" si="15"/>
        <v>7.9854581595078539E-3</v>
      </c>
      <c r="F63" s="99">
        <v>1.065159</v>
      </c>
      <c r="G63" s="101">
        <v>180228698.27000001</v>
      </c>
      <c r="H63" s="119">
        <f t="shared" si="16"/>
        <v>7.798066485366433E-3</v>
      </c>
      <c r="I63" s="99">
        <v>1.062397</v>
      </c>
      <c r="J63" s="156">
        <f t="shared" si="2"/>
        <v>-9.5641409338679245E-3</v>
      </c>
      <c r="K63" s="157">
        <f t="shared" si="3"/>
        <v>-2.5930401001164438E-3</v>
      </c>
      <c r="L63" s="10"/>
      <c r="M63" s="5"/>
    </row>
    <row r="64" spans="1:14" ht="12.95" customHeight="1">
      <c r="A64" s="62"/>
      <c r="B64" s="66"/>
      <c r="C64" s="64" t="s">
        <v>77</v>
      </c>
      <c r="D64" s="65">
        <f>SUM(D49:D63)</f>
        <v>22787556145.83482</v>
      </c>
      <c r="E64" s="117">
        <f>(D64/$D$77)</f>
        <v>8.0471332967666079E-2</v>
      </c>
      <c r="F64" s="65"/>
      <c r="G64" s="65">
        <f>SUM(G49:G63)</f>
        <v>23111972513.726398</v>
      </c>
      <c r="H64" s="117">
        <f>(G64/$G$77)</f>
        <v>8.1790466382316421E-2</v>
      </c>
      <c r="I64" s="69"/>
      <c r="J64" s="156">
        <f t="shared" si="2"/>
        <v>1.4236558137932509E-2</v>
      </c>
      <c r="K64" s="157"/>
      <c r="L64" s="10"/>
      <c r="M64" s="5"/>
      <c r="N64" s="11"/>
    </row>
    <row r="65" spans="1:14" s="15" customFormat="1" ht="12.95" customHeight="1">
      <c r="A65" s="61"/>
      <c r="B65" s="46"/>
      <c r="C65" s="27" t="s">
        <v>125</v>
      </c>
      <c r="D65" s="28"/>
      <c r="E65" s="121"/>
      <c r="F65" s="55"/>
      <c r="G65" s="28"/>
      <c r="H65" s="121"/>
      <c r="I65" s="55"/>
      <c r="J65" s="156"/>
      <c r="K65" s="157"/>
      <c r="L65" s="10"/>
      <c r="M65" s="5"/>
      <c r="N65" s="11"/>
    </row>
    <row r="66" spans="1:14" ht="12.95" customHeight="1">
      <c r="A66" s="130">
        <v>48</v>
      </c>
      <c r="B66" s="131" t="s">
        <v>22</v>
      </c>
      <c r="C66" s="99" t="s">
        <v>53</v>
      </c>
      <c r="D66" s="101">
        <v>633673922.51999998</v>
      </c>
      <c r="E66" s="116">
        <f>(D66/$D$71)</f>
        <v>0.14038293279939315</v>
      </c>
      <c r="F66" s="99">
        <v>11.375</v>
      </c>
      <c r="G66" s="177">
        <v>645264978.59000003</v>
      </c>
      <c r="H66" s="116">
        <f>(G66/$G$71)</f>
        <v>0.14034361361364148</v>
      </c>
      <c r="I66" s="176">
        <v>11.5908</v>
      </c>
      <c r="J66" s="156">
        <f t="shared" si="2"/>
        <v>1.8291830637285244E-2</v>
      </c>
      <c r="K66" s="157">
        <f t="shared" si="3"/>
        <v>1.8971428571428552E-2</v>
      </c>
      <c r="L66" s="10"/>
      <c r="M66" s="15"/>
      <c r="N66" s="11"/>
    </row>
    <row r="67" spans="1:14" ht="12" customHeight="1">
      <c r="A67" s="130">
        <v>49</v>
      </c>
      <c r="B67" s="131" t="s">
        <v>54</v>
      </c>
      <c r="C67" s="99" t="s">
        <v>55</v>
      </c>
      <c r="D67" s="101">
        <v>1894666366.3499999</v>
      </c>
      <c r="E67" s="116">
        <f t="shared" ref="E67:E70" si="17">(D67/$D$71)</f>
        <v>0.41974083472905988</v>
      </c>
      <c r="F67" s="104">
        <v>0.92</v>
      </c>
      <c r="G67" s="101">
        <v>1908916079.5999999</v>
      </c>
      <c r="H67" s="116">
        <f t="shared" ref="H67:H70" si="18">(G67/$G$71)</f>
        <v>0.41518475290827056</v>
      </c>
      <c r="I67" s="104">
        <v>0.92</v>
      </c>
      <c r="J67" s="156">
        <f t="shared" si="2"/>
        <v>7.5209617392699652E-3</v>
      </c>
      <c r="K67" s="157">
        <f t="shared" si="3"/>
        <v>0</v>
      </c>
      <c r="L67" s="10"/>
      <c r="M67" s="5"/>
      <c r="N67" s="11"/>
    </row>
    <row r="68" spans="1:14" ht="12" customHeight="1">
      <c r="A68" s="130">
        <v>50</v>
      </c>
      <c r="B68" s="131" t="s">
        <v>8</v>
      </c>
      <c r="C68" s="99" t="s">
        <v>56</v>
      </c>
      <c r="D68" s="103">
        <v>1656658491.6099999</v>
      </c>
      <c r="E68" s="116">
        <f t="shared" si="17"/>
        <v>0.3670130163702458</v>
      </c>
      <c r="F68" s="104">
        <v>0.73</v>
      </c>
      <c r="G68" s="103">
        <v>1714906566.6099999</v>
      </c>
      <c r="H68" s="116">
        <f t="shared" si="18"/>
        <v>0.37298814061430019</v>
      </c>
      <c r="I68" s="104">
        <v>0.76</v>
      </c>
      <c r="J68" s="156">
        <f t="shared" si="2"/>
        <v>3.5159977324833218E-2</v>
      </c>
      <c r="K68" s="157">
        <f t="shared" si="3"/>
        <v>4.1095890410958943E-2</v>
      </c>
      <c r="L68" s="10"/>
      <c r="M68" s="5"/>
      <c r="N68" s="16"/>
    </row>
    <row r="69" spans="1:14" ht="12" customHeight="1">
      <c r="A69" s="132">
        <v>51</v>
      </c>
      <c r="B69" s="133" t="s">
        <v>10</v>
      </c>
      <c r="C69" s="115" t="s">
        <v>57</v>
      </c>
      <c r="D69" s="103">
        <v>196798756.86000001</v>
      </c>
      <c r="E69" s="118">
        <f t="shared" si="17"/>
        <v>4.3598427641480739E-2</v>
      </c>
      <c r="F69" s="125">
        <v>21.7197</v>
      </c>
      <c r="G69" s="177">
        <v>194909396.75999999</v>
      </c>
      <c r="H69" s="116">
        <f t="shared" si="18"/>
        <v>4.2392334895234161E-2</v>
      </c>
      <c r="I69" s="176">
        <v>21.606999999999999</v>
      </c>
      <c r="J69" s="156">
        <f t="shared" si="2"/>
        <v>-9.6004676561249284E-3</v>
      </c>
      <c r="K69" s="157">
        <f t="shared" si="3"/>
        <v>-5.1888377832106447E-3</v>
      </c>
      <c r="L69" s="10"/>
      <c r="M69" s="5"/>
      <c r="N69" s="11"/>
    </row>
    <row r="70" spans="1:14" ht="12" customHeight="1">
      <c r="A70" s="130">
        <v>52</v>
      </c>
      <c r="B70" s="131" t="s">
        <v>8</v>
      </c>
      <c r="C70" s="131" t="s">
        <v>121</v>
      </c>
      <c r="D70" s="104">
        <v>132098204</v>
      </c>
      <c r="E70" s="116">
        <f t="shared" si="17"/>
        <v>2.9264788459820563E-2</v>
      </c>
      <c r="F70" s="104">
        <v>129.03</v>
      </c>
      <c r="G70" s="104">
        <v>133753898.31</v>
      </c>
      <c r="H70" s="116">
        <f t="shared" si="18"/>
        <v>2.9091157968553421E-2</v>
      </c>
      <c r="I70" s="104">
        <v>130.65</v>
      </c>
      <c r="J70" s="156">
        <f t="shared" si="2"/>
        <v>1.2533813934366604E-2</v>
      </c>
      <c r="K70" s="157">
        <f t="shared" si="3"/>
        <v>1.2555219716345071E-2</v>
      </c>
      <c r="L70" s="10"/>
      <c r="M70" s="5"/>
      <c r="N70" s="11"/>
    </row>
    <row r="71" spans="1:14" ht="12" customHeight="1">
      <c r="A71" s="92"/>
      <c r="B71" s="70"/>
      <c r="C71" s="64" t="s">
        <v>77</v>
      </c>
      <c r="D71" s="71">
        <f>SUM(D66:D70)</f>
        <v>4513895741.3399992</v>
      </c>
      <c r="E71" s="117">
        <f>(D71/$D$77)</f>
        <v>1.594024409015422E-2</v>
      </c>
      <c r="F71" s="69"/>
      <c r="G71" s="71">
        <f>SUM(G66:G70)</f>
        <v>4597750919.8700008</v>
      </c>
      <c r="H71" s="117">
        <f>(G71/$G$77)</f>
        <v>1.6270882626852862E-2</v>
      </c>
      <c r="I71" s="69"/>
      <c r="J71" s="156">
        <f t="shared" si="2"/>
        <v>1.8577119041989287E-2</v>
      </c>
      <c r="K71" s="157"/>
      <c r="L71" s="10"/>
      <c r="M71" s="5"/>
      <c r="N71" s="11"/>
    </row>
    <row r="72" spans="1:14" ht="12" customHeight="1">
      <c r="A72" s="59"/>
      <c r="B72" s="47" t="s">
        <v>87</v>
      </c>
      <c r="C72" s="29" t="s">
        <v>1</v>
      </c>
      <c r="D72" s="28"/>
      <c r="E72" s="121"/>
      <c r="F72" s="55"/>
      <c r="G72" s="28"/>
      <c r="H72" s="121"/>
      <c r="I72" s="55"/>
      <c r="J72" s="156"/>
      <c r="K72" s="157"/>
      <c r="L72" s="10"/>
      <c r="M72" s="5"/>
      <c r="N72" s="11"/>
    </row>
    <row r="73" spans="1:14" ht="12" customHeight="1">
      <c r="A73" s="130" t="s">
        <v>106</v>
      </c>
      <c r="B73" s="131" t="s">
        <v>8</v>
      </c>
      <c r="C73" s="99" t="s">
        <v>59</v>
      </c>
      <c r="D73" s="111">
        <v>286429495.69</v>
      </c>
      <c r="E73" s="120">
        <f>(D73/$D$76)</f>
        <v>3.0106500489452445E-2</v>
      </c>
      <c r="F73" s="110">
        <v>1355.83</v>
      </c>
      <c r="G73" s="111">
        <v>290798006.31</v>
      </c>
      <c r="H73" s="120">
        <f>(G73/$G$76)</f>
        <v>3.0017242133799572E-2</v>
      </c>
      <c r="I73" s="110">
        <v>1376.56</v>
      </c>
      <c r="J73" s="156">
        <f t="shared" ref="J73:J86" si="19">((G73-D73)/D73)</f>
        <v>1.5251608810316113E-2</v>
      </c>
      <c r="K73" s="157">
        <f t="shared" ref="K73:K86" si="20">((I73-F73)/F73)</f>
        <v>1.5289527448131416E-2</v>
      </c>
      <c r="L73" s="10"/>
      <c r="M73" s="5"/>
      <c r="N73" s="11"/>
    </row>
    <row r="74" spans="1:14" ht="12" customHeight="1">
      <c r="A74" s="130" t="s">
        <v>107</v>
      </c>
      <c r="B74" s="131" t="s">
        <v>8</v>
      </c>
      <c r="C74" s="99" t="s">
        <v>60</v>
      </c>
      <c r="D74" s="111">
        <v>8791841649.8299999</v>
      </c>
      <c r="E74" s="120">
        <f t="shared" ref="E74:E75" si="21">(D74/$D$76)</f>
        <v>0.92410728963566147</v>
      </c>
      <c r="F74" s="110">
        <v>2221.9</v>
      </c>
      <c r="G74" s="111">
        <v>8957873763.5699997</v>
      </c>
      <c r="H74" s="120">
        <f t="shared" ref="H74:H75" si="22">(G74/$G$76)</f>
        <v>0.92466474986229819</v>
      </c>
      <c r="I74" s="110">
        <v>2224.46</v>
      </c>
      <c r="J74" s="156">
        <f t="shared" si="19"/>
        <v>1.8884793465679648E-2</v>
      </c>
      <c r="K74" s="157">
        <f t="shared" si="20"/>
        <v>1.1521670642242879E-3</v>
      </c>
      <c r="L74" s="10"/>
      <c r="M74" s="5"/>
      <c r="N74" s="11"/>
    </row>
    <row r="75" spans="1:14" ht="12" customHeight="1">
      <c r="A75" s="130" t="s">
        <v>108</v>
      </c>
      <c r="B75" s="131" t="s">
        <v>8</v>
      </c>
      <c r="C75" s="99" t="s">
        <v>61</v>
      </c>
      <c r="D75" s="111">
        <v>435604297.76999998</v>
      </c>
      <c r="E75" s="120">
        <f t="shared" si="21"/>
        <v>4.5786209874885991E-2</v>
      </c>
      <c r="F75" s="110">
        <v>1921.93</v>
      </c>
      <c r="G75" s="111">
        <v>439027220.38</v>
      </c>
      <c r="H75" s="120">
        <f t="shared" si="22"/>
        <v>4.531800800390242E-2</v>
      </c>
      <c r="I75" s="110">
        <v>1937.1</v>
      </c>
      <c r="J75" s="156">
        <f t="shared" si="19"/>
        <v>7.857871530476325E-3</v>
      </c>
      <c r="K75" s="157">
        <f t="shared" si="20"/>
        <v>7.8931074492826717E-3</v>
      </c>
      <c r="L75" s="10"/>
      <c r="M75" s="5"/>
      <c r="N75" s="11"/>
    </row>
    <row r="76" spans="1:14" ht="12" customHeight="1">
      <c r="A76" s="62"/>
      <c r="B76" s="66"/>
      <c r="C76" s="64" t="s">
        <v>77</v>
      </c>
      <c r="D76" s="65">
        <f>SUM(D73:D75)</f>
        <v>9513875443.2900009</v>
      </c>
      <c r="E76" s="117">
        <f>(D76/$D$77)</f>
        <v>3.3597031367044117E-2</v>
      </c>
      <c r="F76" s="69"/>
      <c r="G76" s="65">
        <f>SUM(G73:G75)</f>
        <v>9687698990.2599983</v>
      </c>
      <c r="H76" s="117">
        <f>(G76/$G$77)</f>
        <v>3.4283591247535057E-2</v>
      </c>
      <c r="I76" s="69"/>
      <c r="J76" s="156">
        <f t="shared" si="19"/>
        <v>1.8270530028075219E-2</v>
      </c>
      <c r="K76" s="157"/>
      <c r="L76" s="10"/>
      <c r="M76" s="5"/>
      <c r="N76" s="11"/>
    </row>
    <row r="77" spans="1:14" ht="15" customHeight="1">
      <c r="A77" s="72"/>
      <c r="B77" s="73"/>
      <c r="C77" s="74" t="s">
        <v>62</v>
      </c>
      <c r="D77" s="75">
        <f>SUM(D17,D25,D33,D42,D47,D64,D71,D76)</f>
        <v>283176074080.82843</v>
      </c>
      <c r="E77" s="122"/>
      <c r="F77" s="76"/>
      <c r="G77" s="77">
        <f>SUM(G17,G25,G33,G42,G47,G64,G71,G76)</f>
        <v>282575384833.88989</v>
      </c>
      <c r="H77" s="122"/>
      <c r="I77" s="128"/>
      <c r="J77" s="156">
        <f t="shared" si="19"/>
        <v>-2.1212570620181693E-3</v>
      </c>
      <c r="K77" s="157"/>
      <c r="L77" s="10"/>
      <c r="M77" s="5"/>
    </row>
    <row r="78" spans="1:14" ht="12" customHeight="1">
      <c r="A78" s="60"/>
      <c r="B78" s="34"/>
      <c r="C78" s="13"/>
      <c r="D78" s="26"/>
      <c r="E78" s="121"/>
      <c r="F78" s="54"/>
      <c r="G78" s="26"/>
      <c r="H78" s="121"/>
      <c r="I78" s="54"/>
      <c r="J78" s="156"/>
      <c r="K78" s="157"/>
      <c r="L78" s="10"/>
      <c r="M78" s="5"/>
    </row>
    <row r="79" spans="1:14" ht="27" customHeight="1">
      <c r="A79" s="93"/>
      <c r="B79" s="46"/>
      <c r="C79" s="29" t="s">
        <v>84</v>
      </c>
      <c r="D79" s="30" t="s">
        <v>120</v>
      </c>
      <c r="E79" s="123"/>
      <c r="F79" s="55"/>
      <c r="G79" s="30" t="s">
        <v>124</v>
      </c>
      <c r="H79" s="123"/>
      <c r="I79" s="55"/>
      <c r="J79" s="156"/>
      <c r="K79" s="157"/>
      <c r="M79" s="5"/>
    </row>
    <row r="80" spans="1:14" ht="12" customHeight="1">
      <c r="A80" s="130">
        <v>1</v>
      </c>
      <c r="B80" s="99" t="s">
        <v>63</v>
      </c>
      <c r="C80" s="99" t="s">
        <v>64</v>
      </c>
      <c r="D80" s="111">
        <v>1771712000</v>
      </c>
      <c r="E80" s="120">
        <f>(D80/$D$87)</f>
        <v>0.47722675824784516</v>
      </c>
      <c r="F80" s="110">
        <v>11.78</v>
      </c>
      <c r="G80" s="111">
        <v>1843904000</v>
      </c>
      <c r="H80" s="120">
        <f>(G80/$G$87)</f>
        <v>0.48502915751203168</v>
      </c>
      <c r="I80" s="110">
        <v>12.26</v>
      </c>
      <c r="J80" s="156">
        <f t="shared" si="19"/>
        <v>4.074702886247878E-2</v>
      </c>
      <c r="K80" s="157">
        <f t="shared" si="20"/>
        <v>4.0747028862478815E-2</v>
      </c>
      <c r="M80" s="5"/>
    </row>
    <row r="81" spans="1:14" ht="12" customHeight="1">
      <c r="A81" s="130">
        <v>2</v>
      </c>
      <c r="B81" s="99" t="s">
        <v>63</v>
      </c>
      <c r="C81" s="99" t="s">
        <v>103</v>
      </c>
      <c r="D81" s="111">
        <v>88216105.129999995</v>
      </c>
      <c r="E81" s="120">
        <f t="shared" ref="E81:E86" si="23">(D81/$D$87)</f>
        <v>2.3761811104988286E-2</v>
      </c>
      <c r="F81" s="110">
        <v>2.41</v>
      </c>
      <c r="G81" s="111">
        <v>96635069.519999996</v>
      </c>
      <c r="H81" s="120">
        <f t="shared" ref="H81:H86" si="24">(G81/$G$87)</f>
        <v>2.5419341980603225E-2</v>
      </c>
      <c r="I81" s="110">
        <v>2.64</v>
      </c>
      <c r="J81" s="156">
        <f t="shared" si="19"/>
        <v>9.5435684647302912E-2</v>
      </c>
      <c r="K81" s="157">
        <f t="shared" si="20"/>
        <v>9.5435684647302885E-2</v>
      </c>
      <c r="M81" s="5"/>
    </row>
    <row r="82" spans="1:14" ht="12" customHeight="1">
      <c r="A82" s="130">
        <v>3</v>
      </c>
      <c r="B82" s="99" t="s">
        <v>63</v>
      </c>
      <c r="C82" s="99" t="s">
        <v>92</v>
      </c>
      <c r="D82" s="111">
        <v>73654660.799999997</v>
      </c>
      <c r="E82" s="120">
        <f t="shared" si="23"/>
        <v>1.9839553495956813E-2</v>
      </c>
      <c r="F82" s="110">
        <v>6.3</v>
      </c>
      <c r="G82" s="111">
        <v>76577464.799999997</v>
      </c>
      <c r="H82" s="120">
        <f t="shared" si="24"/>
        <v>2.0143295549199556E-2</v>
      </c>
      <c r="I82" s="110">
        <v>6.55</v>
      </c>
      <c r="J82" s="156">
        <f t="shared" si="19"/>
        <v>3.9682539682539687E-2</v>
      </c>
      <c r="K82" s="157">
        <f t="shared" si="20"/>
        <v>3.968253968253968E-2</v>
      </c>
      <c r="M82" s="5"/>
    </row>
    <row r="83" spans="1:14" ht="12" customHeight="1">
      <c r="A83" s="130">
        <v>4</v>
      </c>
      <c r="B83" s="99" t="s">
        <v>63</v>
      </c>
      <c r="C83" s="99" t="s">
        <v>93</v>
      </c>
      <c r="D83" s="111">
        <v>84992013.150000006</v>
      </c>
      <c r="E83" s="120">
        <f t="shared" si="23"/>
        <v>2.2893372575527361E-2</v>
      </c>
      <c r="F83" s="110">
        <v>19.05</v>
      </c>
      <c r="G83" s="111">
        <v>81913562.280000001</v>
      </c>
      <c r="H83" s="120">
        <f t="shared" si="24"/>
        <v>2.1546927660809748E-2</v>
      </c>
      <c r="I83" s="110">
        <v>18.36</v>
      </c>
      <c r="J83" s="156">
        <f t="shared" si="19"/>
        <v>-3.6220472440944937E-2</v>
      </c>
      <c r="K83" s="157">
        <f t="shared" si="20"/>
        <v>-3.6220472440944951E-2</v>
      </c>
      <c r="M83" s="5"/>
    </row>
    <row r="84" spans="1:14" ht="12" customHeight="1">
      <c r="A84" s="130">
        <v>5</v>
      </c>
      <c r="B84" s="99" t="s">
        <v>65</v>
      </c>
      <c r="C84" s="99" t="s">
        <v>66</v>
      </c>
      <c r="D84" s="111">
        <v>365550000</v>
      </c>
      <c r="E84" s="120">
        <f t="shared" si="23"/>
        <v>9.8464220752300491E-2</v>
      </c>
      <c r="F84" s="110">
        <v>2437</v>
      </c>
      <c r="G84" s="111">
        <v>366750000</v>
      </c>
      <c r="H84" s="120">
        <f t="shared" si="24"/>
        <v>9.647164034436588E-2</v>
      </c>
      <c r="I84" s="110">
        <v>2445</v>
      </c>
      <c r="J84" s="156">
        <f t="shared" si="19"/>
        <v>3.2827246614690192E-3</v>
      </c>
      <c r="K84" s="157">
        <f t="shared" si="20"/>
        <v>3.2827246614690192E-3</v>
      </c>
      <c r="M84" s="5"/>
    </row>
    <row r="85" spans="1:14" ht="12" customHeight="1">
      <c r="A85" s="130">
        <v>6</v>
      </c>
      <c r="B85" s="99" t="s">
        <v>54</v>
      </c>
      <c r="C85" s="99" t="s">
        <v>85</v>
      </c>
      <c r="D85" s="111">
        <v>516260000</v>
      </c>
      <c r="E85" s="120">
        <f t="shared" si="23"/>
        <v>0.13905933143368254</v>
      </c>
      <c r="F85" s="110">
        <v>8.02</v>
      </c>
      <c r="G85" s="111">
        <v>523724000</v>
      </c>
      <c r="H85" s="120">
        <f t="shared" si="24"/>
        <v>0.1377628176352084</v>
      </c>
      <c r="I85" s="110">
        <v>8.42</v>
      </c>
      <c r="J85" s="156">
        <f t="shared" si="19"/>
        <v>1.4457831325301205E-2</v>
      </c>
      <c r="K85" s="157">
        <f t="shared" si="20"/>
        <v>4.9875311720698298E-2</v>
      </c>
      <c r="M85" s="5"/>
    </row>
    <row r="86" spans="1:14" ht="12" customHeight="1">
      <c r="A86" s="130">
        <v>7</v>
      </c>
      <c r="B86" s="99" t="s">
        <v>74</v>
      </c>
      <c r="C86" s="99" t="s">
        <v>75</v>
      </c>
      <c r="D86" s="111">
        <v>812131272</v>
      </c>
      <c r="E86" s="120">
        <f t="shared" si="23"/>
        <v>0.21875495238969933</v>
      </c>
      <c r="F86" s="110">
        <v>72</v>
      </c>
      <c r="G86" s="111">
        <v>812131272</v>
      </c>
      <c r="H86" s="120">
        <f t="shared" si="24"/>
        <v>0.21362681931778155</v>
      </c>
      <c r="I86" s="110">
        <v>72</v>
      </c>
      <c r="J86" s="156">
        <f t="shared" si="19"/>
        <v>0</v>
      </c>
      <c r="K86" s="157">
        <f t="shared" si="20"/>
        <v>0</v>
      </c>
      <c r="L86" s="10"/>
      <c r="M86" s="5"/>
      <c r="N86" s="11"/>
    </row>
    <row r="87" spans="1:14" ht="12" customHeight="1">
      <c r="A87" s="78"/>
      <c r="B87" s="79"/>
      <c r="C87" s="80" t="s">
        <v>67</v>
      </c>
      <c r="D87" s="81">
        <f>SUM(D80:D86)</f>
        <v>3712516051.0799999</v>
      </c>
      <c r="E87" s="81"/>
      <c r="F87" s="82"/>
      <c r="G87" s="81">
        <f>SUM(G80:G86)</f>
        <v>3801635368.5999999</v>
      </c>
      <c r="H87" s="81"/>
      <c r="I87" s="82"/>
      <c r="J87" s="160"/>
      <c r="K87" s="161"/>
      <c r="M87" s="5"/>
    </row>
    <row r="88" spans="1:14" ht="12" customHeight="1" thickBot="1">
      <c r="A88" s="83"/>
      <c r="B88" s="84"/>
      <c r="C88" s="85" t="s">
        <v>78</v>
      </c>
      <c r="D88" s="86">
        <f>SUM(D77,D87)</f>
        <v>286888590131.90845</v>
      </c>
      <c r="E88" s="112"/>
      <c r="F88" s="87"/>
      <c r="G88" s="86">
        <f>SUM(G77,G87)</f>
        <v>286377020202.48987</v>
      </c>
      <c r="H88" s="112"/>
      <c r="I88" s="129"/>
      <c r="J88" s="162"/>
      <c r="K88" s="163"/>
      <c r="L88" s="10"/>
      <c r="M88" s="5"/>
      <c r="N88" s="11"/>
    </row>
    <row r="89" spans="1:14" ht="12" customHeight="1">
      <c r="A89" s="23"/>
      <c r="B89" s="14"/>
      <c r="C89" s="31"/>
      <c r="D89" s="191"/>
      <c r="E89" s="191"/>
      <c r="F89" s="191"/>
      <c r="G89" s="32"/>
      <c r="H89" s="32"/>
      <c r="I89" s="33"/>
      <c r="K89" s="10"/>
      <c r="L89" s="10"/>
      <c r="M89" s="5"/>
      <c r="N89" s="11"/>
    </row>
    <row r="90" spans="1:14" ht="12.75" customHeight="1">
      <c r="A90" s="23"/>
      <c r="B90" s="14" t="s">
        <v>89</v>
      </c>
      <c r="C90" s="32"/>
      <c r="D90" s="191"/>
      <c r="E90" s="191"/>
      <c r="F90" s="191"/>
      <c r="G90" s="32"/>
      <c r="H90" s="32"/>
      <c r="I90" s="33"/>
      <c r="M90" s="5"/>
    </row>
    <row r="91" spans="1:14" ht="12" customHeight="1">
      <c r="A91" s="23"/>
      <c r="B91" s="96" t="s">
        <v>126</v>
      </c>
      <c r="C91" s="97"/>
      <c r="D91" s="31"/>
      <c r="E91" s="31"/>
      <c r="F91" s="31"/>
      <c r="G91" s="31"/>
      <c r="H91" s="31"/>
      <c r="I91" s="14"/>
      <c r="M91" s="5"/>
    </row>
    <row r="92" spans="1:14" ht="12.75" customHeight="1">
      <c r="A92" s="23"/>
      <c r="B92" s="192"/>
      <c r="C92" s="192"/>
      <c r="D92" s="191"/>
      <c r="E92" s="191"/>
      <c r="F92" s="191"/>
      <c r="I92" s="6"/>
      <c r="M92" s="5"/>
    </row>
    <row r="93" spans="1:14" ht="12" customHeight="1">
      <c r="A93" s="23"/>
      <c r="B93" s="14"/>
      <c r="C93" s="12"/>
      <c r="D93" s="191"/>
      <c r="E93" s="191"/>
      <c r="F93" s="191"/>
      <c r="I93" s="19"/>
      <c r="M93" s="5"/>
    </row>
    <row r="94" spans="1:14" ht="12" customHeight="1">
      <c r="A94" s="23"/>
      <c r="B94" s="14"/>
      <c r="C94" s="12"/>
      <c r="D94" s="191"/>
      <c r="E94" s="191"/>
      <c r="F94" s="191"/>
      <c r="I94" s="6"/>
      <c r="M94" s="5"/>
    </row>
    <row r="95" spans="1:14" ht="12" customHeight="1">
      <c r="A95" s="24"/>
      <c r="B95" s="14"/>
      <c r="C95" s="48"/>
      <c r="D95"/>
      <c r="E95"/>
      <c r="F95" s="38"/>
      <c r="G95"/>
      <c r="H95"/>
      <c r="I95" s="14"/>
      <c r="M95" s="5"/>
    </row>
    <row r="96" spans="1:14" ht="12" customHeight="1">
      <c r="A96" s="25"/>
      <c r="B96" s="14"/>
      <c r="C96" s="38"/>
      <c r="D96"/>
      <c r="E96"/>
      <c r="F96" s="38"/>
      <c r="G96"/>
      <c r="H96"/>
      <c r="I96" s="14"/>
      <c r="M96" s="5"/>
    </row>
    <row r="97" spans="1:13" ht="12" customHeight="1">
      <c r="A97" s="25"/>
      <c r="B97" s="14"/>
      <c r="C97" s="38"/>
      <c r="D97"/>
      <c r="E97"/>
      <c r="F97" s="38"/>
      <c r="G97" s="39"/>
      <c r="H97" s="39"/>
      <c r="I97" s="40"/>
      <c r="J97" s="41"/>
      <c r="K97" s="41"/>
      <c r="L97" s="42"/>
      <c r="M97" s="43"/>
    </row>
    <row r="98" spans="1:13" ht="12" customHeight="1">
      <c r="A98" s="25"/>
      <c r="B98" s="14"/>
      <c r="C98" s="38"/>
      <c r="D98"/>
      <c r="E98"/>
      <c r="F98" s="39"/>
      <c r="G98" s="39"/>
      <c r="H98" s="39"/>
      <c r="I98" s="40"/>
      <c r="J98" s="44"/>
      <c r="K98" s="44"/>
      <c r="L98" s="45"/>
      <c r="M98" s="44"/>
    </row>
    <row r="99" spans="1:13" ht="12" customHeight="1">
      <c r="A99" s="25"/>
      <c r="B99" s="14"/>
      <c r="C99" s="14"/>
      <c r="D99" s="35"/>
      <c r="E99" s="35"/>
      <c r="F99" s="14"/>
      <c r="G99" s="14"/>
      <c r="H99" s="14"/>
      <c r="I99" s="14"/>
      <c r="J99" s="15"/>
      <c r="M99" s="17"/>
    </row>
    <row r="100" spans="1:13" ht="12" customHeight="1">
      <c r="A100" s="25"/>
      <c r="B100" s="14"/>
      <c r="C100" s="14"/>
      <c r="D100" s="35"/>
      <c r="E100" s="35"/>
      <c r="F100" s="14"/>
      <c r="G100" s="14"/>
      <c r="H100" s="14"/>
      <c r="I100" s="14"/>
      <c r="J100" s="15"/>
      <c r="M100" s="17"/>
    </row>
    <row r="101" spans="1:13" ht="12" customHeight="1">
      <c r="A101" s="25"/>
      <c r="B101" s="14"/>
      <c r="C101" s="14"/>
      <c r="D101" s="14"/>
      <c r="E101" s="14"/>
      <c r="F101" s="14"/>
      <c r="G101" s="14"/>
      <c r="H101" s="14"/>
      <c r="I101" s="14"/>
      <c r="J101" s="15"/>
      <c r="M101" s="17"/>
    </row>
    <row r="102" spans="1:13" ht="12" customHeight="1">
      <c r="A102" s="25"/>
      <c r="B102" s="12"/>
      <c r="C102" s="14"/>
      <c r="D102" s="14"/>
      <c r="E102" s="14"/>
      <c r="F102" s="14"/>
      <c r="G102" s="14"/>
      <c r="H102" s="14"/>
      <c r="I102" s="14"/>
      <c r="J102" s="15"/>
      <c r="M102" s="17"/>
    </row>
    <row r="103" spans="1:13" ht="12" customHeight="1">
      <c r="A103" s="25"/>
      <c r="B103" s="12"/>
      <c r="C103" s="36"/>
      <c r="D103" s="14"/>
      <c r="E103" s="14"/>
      <c r="F103" s="14"/>
      <c r="G103" s="14"/>
      <c r="H103" s="14"/>
      <c r="I103" s="14"/>
      <c r="J103" s="15"/>
      <c r="M103" s="17"/>
    </row>
    <row r="104" spans="1:13" ht="12" customHeight="1">
      <c r="A104" s="25"/>
      <c r="B104" s="12"/>
      <c r="C104" s="12"/>
      <c r="D104" s="14"/>
      <c r="E104" s="14"/>
      <c r="F104" s="14"/>
      <c r="G104" s="14"/>
      <c r="H104" s="14"/>
      <c r="I104" s="14"/>
      <c r="J104" s="15"/>
      <c r="M104" s="17"/>
    </row>
    <row r="105" spans="1:13" ht="12" customHeight="1">
      <c r="A105" s="25"/>
      <c r="B105" s="12"/>
      <c r="C105" s="12"/>
      <c r="D105" s="14"/>
      <c r="E105" s="14"/>
      <c r="F105" s="14"/>
      <c r="G105" s="14"/>
      <c r="H105" s="14"/>
      <c r="I105" s="14"/>
      <c r="J105" s="15"/>
      <c r="M105" s="17"/>
    </row>
    <row r="106" spans="1:13" ht="12" customHeight="1">
      <c r="A106" s="25"/>
      <c r="B106" s="12"/>
      <c r="C106" s="12"/>
      <c r="D106" s="14"/>
      <c r="E106" s="14"/>
      <c r="F106" s="14"/>
      <c r="G106" s="14"/>
      <c r="H106" s="14"/>
      <c r="I106" s="14"/>
      <c r="J106" s="15"/>
      <c r="M106" s="17"/>
    </row>
    <row r="107" spans="1:13" ht="12" customHeight="1">
      <c r="A107" s="7"/>
      <c r="B107" s="12"/>
      <c r="C107" s="36"/>
      <c r="D107" s="14"/>
      <c r="E107" s="14"/>
      <c r="F107" s="14"/>
      <c r="G107" s="14"/>
      <c r="H107" s="14"/>
      <c r="I107" s="14"/>
      <c r="J107" s="15"/>
      <c r="M107" s="17"/>
    </row>
    <row r="108" spans="1:13" ht="12" customHeight="1">
      <c r="B108" s="20"/>
      <c r="C108" s="12"/>
      <c r="D108" s="14"/>
      <c r="E108" s="14"/>
      <c r="F108" s="14"/>
      <c r="G108" s="14"/>
      <c r="H108" s="14"/>
      <c r="I108" s="14"/>
      <c r="M108" s="17"/>
    </row>
    <row r="109" spans="1:13" ht="12" customHeight="1">
      <c r="B109" s="21"/>
      <c r="C109" s="20"/>
      <c r="D109" s="15"/>
      <c r="E109" s="15"/>
      <c r="F109" s="15"/>
      <c r="G109" s="15"/>
      <c r="H109" s="15"/>
      <c r="I109" s="15"/>
      <c r="M109" s="17"/>
    </row>
    <row r="110" spans="1:13" ht="12" customHeight="1">
      <c r="B110" s="21"/>
      <c r="C110" s="21"/>
      <c r="M110" s="17"/>
    </row>
    <row r="111" spans="1:13" ht="12" customHeight="1">
      <c r="B111" s="21"/>
      <c r="C111" s="37"/>
      <c r="M111" s="17"/>
    </row>
    <row r="112" spans="1:13" ht="12" customHeight="1">
      <c r="B112" s="21"/>
      <c r="C112" s="21"/>
      <c r="M112" s="17"/>
    </row>
    <row r="113" spans="2:13" ht="12" customHeight="1">
      <c r="B113" s="21"/>
      <c r="C113" s="21"/>
      <c r="M113" s="17"/>
    </row>
    <row r="114" spans="2:13" ht="12" customHeight="1">
      <c r="B114" s="21"/>
      <c r="C114" s="21"/>
      <c r="M114" s="17"/>
    </row>
    <row r="115" spans="2:13" ht="12" customHeight="1">
      <c r="B115" s="21"/>
      <c r="C115" s="21"/>
      <c r="M115" s="17"/>
    </row>
    <row r="116" spans="2:13" ht="12" customHeight="1">
      <c r="B116" s="21"/>
      <c r="C116" s="21"/>
      <c r="M116" s="17"/>
    </row>
    <row r="117" spans="2:13" ht="12" customHeight="1">
      <c r="B117" s="21"/>
      <c r="C117" s="21"/>
      <c r="M117" s="17"/>
    </row>
    <row r="118" spans="2:13" ht="12" customHeight="1">
      <c r="B118" s="21"/>
      <c r="C118" s="21"/>
      <c r="M118" s="17"/>
    </row>
    <row r="119" spans="2:13" ht="12" customHeight="1">
      <c r="B119" s="21"/>
      <c r="C119" s="21"/>
      <c r="M119" s="17"/>
    </row>
    <row r="120" spans="2:13" ht="12" customHeight="1">
      <c r="B120" s="21"/>
      <c r="C120" s="21"/>
      <c r="M120" s="17"/>
    </row>
    <row r="121" spans="2:13" ht="12" customHeight="1">
      <c r="B121" s="21"/>
      <c r="C121" s="21"/>
      <c r="M121" s="17"/>
    </row>
    <row r="122" spans="2:13" ht="12" customHeight="1">
      <c r="B122" s="21"/>
      <c r="C122" s="21"/>
      <c r="M122" s="17"/>
    </row>
    <row r="123" spans="2:13" ht="12" customHeight="1">
      <c r="B123" s="21"/>
      <c r="C123" s="21"/>
      <c r="M123" s="17"/>
    </row>
    <row r="124" spans="2:13" ht="12" customHeight="1">
      <c r="B124" s="21"/>
      <c r="C124" s="21"/>
      <c r="M124" s="17"/>
    </row>
    <row r="125" spans="2:13" ht="12" customHeight="1">
      <c r="B125" s="21"/>
      <c r="C125" s="21"/>
      <c r="M125" s="17"/>
    </row>
    <row r="126" spans="2:13" ht="12" customHeight="1">
      <c r="B126" s="21"/>
      <c r="C126" s="21"/>
      <c r="M126" s="17"/>
    </row>
    <row r="127" spans="2:13" ht="12" customHeight="1">
      <c r="B127" s="21"/>
      <c r="C127" s="21"/>
      <c r="M127" s="17"/>
    </row>
    <row r="128" spans="2:13" ht="12" customHeight="1">
      <c r="B128" s="21"/>
      <c r="C128" s="21"/>
      <c r="M128" s="17"/>
    </row>
    <row r="129" spans="2:13" ht="12" customHeight="1">
      <c r="B129" s="21"/>
      <c r="C129" s="21"/>
      <c r="M129" s="17"/>
    </row>
    <row r="130" spans="2:13" ht="12" customHeight="1">
      <c r="B130" s="21"/>
      <c r="C130" s="21"/>
      <c r="M130" s="17"/>
    </row>
    <row r="131" spans="2:13" ht="12" customHeight="1">
      <c r="B131" s="21"/>
      <c r="C131" s="21"/>
      <c r="M131" s="17"/>
    </row>
    <row r="132" spans="2:13" ht="12" customHeight="1">
      <c r="B132" s="21"/>
      <c r="C132" s="21"/>
      <c r="M132" s="17"/>
    </row>
    <row r="133" spans="2:13" ht="12" customHeight="1">
      <c r="B133" s="21"/>
      <c r="C133" s="21"/>
      <c r="M133" s="17"/>
    </row>
    <row r="134" spans="2:13" ht="12" customHeight="1">
      <c r="B134" s="21"/>
      <c r="C134" s="21"/>
      <c r="M134" s="17"/>
    </row>
    <row r="135" spans="2:13" ht="12" customHeight="1">
      <c r="B135" s="21"/>
      <c r="C135" s="21"/>
      <c r="M135" s="17"/>
    </row>
    <row r="136" spans="2:13" ht="12" customHeight="1">
      <c r="B136" s="21"/>
      <c r="C136" s="21"/>
      <c r="M136" s="17"/>
    </row>
    <row r="137" spans="2:13" ht="12" customHeight="1">
      <c r="B137" s="21"/>
      <c r="C137" s="21"/>
      <c r="M137" s="17"/>
    </row>
    <row r="138" spans="2:13" ht="12" customHeight="1">
      <c r="B138" s="21"/>
      <c r="C138" s="21"/>
      <c r="M138" s="17"/>
    </row>
    <row r="139" spans="2:13" ht="12" customHeight="1">
      <c r="B139" s="21"/>
      <c r="C139" s="21"/>
      <c r="M139" s="18"/>
    </row>
    <row r="140" spans="2:13" ht="12" customHeight="1">
      <c r="B140" s="21"/>
      <c r="C140" s="21"/>
      <c r="M140" s="18"/>
    </row>
    <row r="141" spans="2:13" ht="12" customHeight="1">
      <c r="B141" s="21"/>
      <c r="C141" s="21"/>
      <c r="M141" s="18"/>
    </row>
    <row r="142" spans="2:13" ht="12" customHeight="1">
      <c r="B142" s="21"/>
      <c r="C142" s="21"/>
    </row>
    <row r="143" spans="2:13" ht="12" customHeight="1">
      <c r="B143" s="22"/>
      <c r="C143" s="21"/>
    </row>
    <row r="144" spans="2:13" ht="12" customHeight="1">
      <c r="B144" s="22"/>
      <c r="C144" s="22"/>
    </row>
    <row r="145" spans="2:3" ht="12" customHeight="1">
      <c r="B145" s="22"/>
      <c r="C145" s="22"/>
    </row>
    <row r="146" spans="2:3" ht="12" customHeight="1">
      <c r="C146" s="22"/>
    </row>
  </sheetData>
  <mergeCells count="7">
    <mergeCell ref="D92:F94"/>
    <mergeCell ref="B92:C92"/>
    <mergeCell ref="A2:K2"/>
    <mergeCell ref="J3:K3"/>
    <mergeCell ref="G3:I3"/>
    <mergeCell ref="D3:F3"/>
    <mergeCell ref="D89:F90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opLeftCell="B1" zoomScale="150" zoomScaleNormal="150" workbookViewId="0">
      <pane xSplit="1" topLeftCell="G1" activePane="topRight" state="frozen"/>
      <selection activeCell="B1" sqref="B1"/>
      <selection pane="topRight" activeCell="C1" sqref="C1:J9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209" t="s">
        <v>117</v>
      </c>
      <c r="C1" s="202">
        <v>42447</v>
      </c>
      <c r="D1" s="202">
        <v>42461</v>
      </c>
      <c r="E1" s="203">
        <v>42468</v>
      </c>
      <c r="F1" s="203">
        <v>42475</v>
      </c>
      <c r="G1" s="203">
        <v>42482</v>
      </c>
      <c r="H1" s="203">
        <v>42489</v>
      </c>
      <c r="I1" s="203">
        <v>38843</v>
      </c>
      <c r="J1" s="204">
        <v>42503</v>
      </c>
    </row>
    <row r="2" spans="2:10">
      <c r="B2" s="210" t="s">
        <v>1</v>
      </c>
      <c r="C2" s="170">
        <v>8101913547.8899994</v>
      </c>
      <c r="D2" s="170">
        <v>8473705798.54</v>
      </c>
      <c r="E2" s="165">
        <v>8698777909.9599991</v>
      </c>
      <c r="F2" s="165">
        <v>9036490486.2399998</v>
      </c>
      <c r="G2" s="165">
        <v>9242974555.0699997</v>
      </c>
      <c r="H2" s="165">
        <v>9556436238.0600014</v>
      </c>
      <c r="I2" s="165">
        <v>9513875443.2900009</v>
      </c>
      <c r="J2" s="205">
        <v>9687698990.2599983</v>
      </c>
    </row>
    <row r="3" spans="2:10">
      <c r="B3" s="210" t="s">
        <v>125</v>
      </c>
      <c r="C3" s="170">
        <v>4515333585.5099993</v>
      </c>
      <c r="D3" s="170">
        <v>4511062086.8499994</v>
      </c>
      <c r="E3" s="165">
        <v>4473582861.3900003</v>
      </c>
      <c r="F3" s="165">
        <v>4432668254.2300005</v>
      </c>
      <c r="G3" s="165">
        <v>4437703284.9799995</v>
      </c>
      <c r="H3" s="165">
        <v>4437618936.71</v>
      </c>
      <c r="I3" s="165">
        <v>4513895741.3399992</v>
      </c>
      <c r="J3" s="205">
        <v>4597750919.8700008</v>
      </c>
    </row>
    <row r="4" spans="2:10">
      <c r="B4" s="210" t="s">
        <v>105</v>
      </c>
      <c r="C4" s="171">
        <v>23309883243.399342</v>
      </c>
      <c r="D4" s="171">
        <v>23192363728.683502</v>
      </c>
      <c r="E4" s="166">
        <v>22138355640.011375</v>
      </c>
      <c r="F4" s="166">
        <v>22312854265.14048</v>
      </c>
      <c r="G4" s="166">
        <v>22377975056.450001</v>
      </c>
      <c r="H4" s="166">
        <v>22521652300.401424</v>
      </c>
      <c r="I4" s="166">
        <v>22787556145.83482</v>
      </c>
      <c r="J4" s="206">
        <v>23111972513.726398</v>
      </c>
    </row>
    <row r="5" spans="2:10">
      <c r="B5" s="210" t="s">
        <v>83</v>
      </c>
      <c r="C5" s="170">
        <v>11104617768.764851</v>
      </c>
      <c r="D5" s="170">
        <v>11432121843.15308</v>
      </c>
      <c r="E5" s="165">
        <v>11581602589.811298</v>
      </c>
      <c r="F5" s="165">
        <v>11753443329.59054</v>
      </c>
      <c r="G5" s="165">
        <v>11889695433.43</v>
      </c>
      <c r="H5" s="165">
        <v>11960018342.080109</v>
      </c>
      <c r="I5" s="165">
        <v>12053358995.070839</v>
      </c>
      <c r="J5" s="205">
        <v>11934686785.794439</v>
      </c>
    </row>
    <row r="6" spans="2:10">
      <c r="B6" s="210" t="s">
        <v>0</v>
      </c>
      <c r="C6" s="170">
        <v>12648170635.1</v>
      </c>
      <c r="D6" s="170">
        <v>12573053511.700001</v>
      </c>
      <c r="E6" s="165">
        <v>12541623630.720001</v>
      </c>
      <c r="F6" s="165">
        <v>12517952255.030001</v>
      </c>
      <c r="G6" s="165">
        <v>12587273510.67</v>
      </c>
      <c r="H6" s="165">
        <v>12671267352.809999</v>
      </c>
      <c r="I6" s="165">
        <v>12918157106.559999</v>
      </c>
      <c r="J6" s="205">
        <v>13242067458.550001</v>
      </c>
    </row>
    <row r="7" spans="2:10">
      <c r="B7" s="210" t="s">
        <v>79</v>
      </c>
      <c r="C7" s="170">
        <v>45555020324.977966</v>
      </c>
      <c r="D7" s="170">
        <v>45679053321.605835</v>
      </c>
      <c r="E7" s="165">
        <v>45694974381.345833</v>
      </c>
      <c r="F7" s="165">
        <v>45692784966.04583</v>
      </c>
      <c r="G7" s="165">
        <v>45691535366.720001</v>
      </c>
      <c r="H7" s="165">
        <v>45696370964.415833</v>
      </c>
      <c r="I7" s="165">
        <v>45707168969.702789</v>
      </c>
      <c r="J7" s="205">
        <v>45708124212.702789</v>
      </c>
    </row>
    <row r="8" spans="2:10">
      <c r="B8" s="210" t="s">
        <v>80</v>
      </c>
      <c r="C8" s="172">
        <v>178525969589.07361</v>
      </c>
      <c r="D8" s="172">
        <v>177351300922.41422</v>
      </c>
      <c r="E8" s="167">
        <v>177701978276.03</v>
      </c>
      <c r="F8" s="167">
        <v>173660065061.31421</v>
      </c>
      <c r="G8" s="167">
        <v>171107837889.85999</v>
      </c>
      <c r="H8" s="167">
        <v>168120831815.13998</v>
      </c>
      <c r="I8" s="167">
        <v>167754060247.98999</v>
      </c>
      <c r="J8" s="207">
        <v>166348275020.61627</v>
      </c>
    </row>
    <row r="9" spans="2:10">
      <c r="B9" s="210" t="s">
        <v>104</v>
      </c>
      <c r="C9" s="173">
        <v>7791732730.5900002</v>
      </c>
      <c r="D9" s="173">
        <v>7830065498.039999</v>
      </c>
      <c r="E9" s="168">
        <v>7854641331.1099997</v>
      </c>
      <c r="F9" s="168">
        <v>7768597214.7000008</v>
      </c>
      <c r="G9" s="168">
        <v>7738165719.3299999</v>
      </c>
      <c r="H9" s="168">
        <v>7926555169.0799999</v>
      </c>
      <c r="I9" s="168">
        <v>7928001431.04</v>
      </c>
      <c r="J9" s="208">
        <v>7944808932.3699999</v>
      </c>
    </row>
    <row r="10" spans="2:10" s="3" customFormat="1" ht="15.75" thickBot="1">
      <c r="B10" s="211" t="s">
        <v>2</v>
      </c>
      <c r="C10" s="212">
        <f t="shared" ref="C10:I10" si="0">SUM(C2:C9)</f>
        <v>291552641425.30579</v>
      </c>
      <c r="D10" s="212">
        <f t="shared" si="0"/>
        <v>291042726710.98663</v>
      </c>
      <c r="E10" s="212">
        <f t="shared" si="0"/>
        <v>290685536620.37848</v>
      </c>
      <c r="F10" s="212">
        <f t="shared" si="0"/>
        <v>287174855832.29108</v>
      </c>
      <c r="G10" s="212">
        <f t="shared" si="0"/>
        <v>285073160816.51001</v>
      </c>
      <c r="H10" s="212">
        <f t="shared" si="0"/>
        <v>282890751118.69733</v>
      </c>
      <c r="I10" s="212">
        <f t="shared" si="0"/>
        <v>283176074080.82843</v>
      </c>
      <c r="J10" s="213">
        <f>SUM(J2:J9)</f>
        <v>282575384833.88989</v>
      </c>
    </row>
    <row r="12" spans="2:10">
      <c r="C12" s="1"/>
      <c r="D12" s="1"/>
      <c r="J12" s="95"/>
    </row>
    <row r="14" spans="2:10">
      <c r="C14" s="2"/>
      <c r="D14" s="2"/>
    </row>
    <row r="15" spans="2:10">
      <c r="C15" s="2"/>
      <c r="D15" s="2"/>
    </row>
    <row r="16" spans="2:10">
      <c r="C16" s="2"/>
      <c r="D16" s="2"/>
    </row>
    <row r="17" spans="3:4">
      <c r="C17" s="2"/>
      <c r="D17" s="2"/>
    </row>
    <row r="18" spans="3:4">
      <c r="C18" s="2"/>
      <c r="D18" s="2"/>
    </row>
    <row r="19" spans="3:4">
      <c r="C19" s="2"/>
      <c r="D19" s="2"/>
    </row>
    <row r="20" spans="3:4">
      <c r="C20" s="2"/>
      <c r="D20" s="2"/>
    </row>
    <row r="21" spans="3:4">
      <c r="C21" s="2"/>
      <c r="D21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topLeftCell="B1" zoomScale="150" zoomScaleNormal="150" workbookViewId="0">
      <pane xSplit="1" topLeftCell="C1" activePane="topRight" state="frozen"/>
      <selection activeCell="B1" sqref="B1"/>
      <selection pane="topRight" activeCell="B1" sqref="B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19.7109375" customWidth="1"/>
    <col min="11" max="11" width="20.28515625" customWidth="1"/>
  </cols>
  <sheetData>
    <row r="1" spans="1:11" ht="30" customHeight="1" thickBot="1">
      <c r="B1" s="148" t="s">
        <v>117</v>
      </c>
      <c r="C1" s="214">
        <v>42447</v>
      </c>
      <c r="D1" s="214">
        <v>42461</v>
      </c>
      <c r="E1" s="214">
        <v>42468</v>
      </c>
      <c r="F1" s="214">
        <v>42475</v>
      </c>
      <c r="G1" s="214">
        <v>42482</v>
      </c>
      <c r="H1" s="214">
        <v>42489</v>
      </c>
      <c r="I1" s="214">
        <v>38843</v>
      </c>
      <c r="J1" s="215">
        <v>42503</v>
      </c>
      <c r="K1" s="138" t="s">
        <v>116</v>
      </c>
    </row>
    <row r="2" spans="1:11">
      <c r="B2" s="148" t="s">
        <v>1</v>
      </c>
      <c r="C2" s="134">
        <v>8101913547.8899994</v>
      </c>
      <c r="D2" s="134">
        <v>8473705798.54</v>
      </c>
      <c r="E2" s="134">
        <v>8698777909.9599991</v>
      </c>
      <c r="F2" s="134">
        <v>9036490486.2399998</v>
      </c>
      <c r="G2" s="134">
        <v>9242974555.0699997</v>
      </c>
      <c r="H2" s="134">
        <v>9556436238.0600014</v>
      </c>
      <c r="I2" s="134">
        <v>9513875443.2900009</v>
      </c>
      <c r="J2" s="216">
        <v>9687698990.2599983</v>
      </c>
      <c r="K2" s="139">
        <f>STDEV(C2:J2)</f>
        <v>569349110.23826241</v>
      </c>
    </row>
    <row r="3" spans="1:11">
      <c r="B3" s="148" t="s">
        <v>125</v>
      </c>
      <c r="C3" s="134">
        <v>4515333585.5099993</v>
      </c>
      <c r="D3" s="134">
        <v>4511062086.8499994</v>
      </c>
      <c r="E3" s="134">
        <v>4473582861.3900003</v>
      </c>
      <c r="F3" s="134">
        <v>4432668254.2300005</v>
      </c>
      <c r="G3" s="134">
        <v>4437703284.9799995</v>
      </c>
      <c r="H3" s="134">
        <v>4437618936.71</v>
      </c>
      <c r="I3" s="134">
        <v>4513895741.3399992</v>
      </c>
      <c r="J3" s="216">
        <v>4597750919.8700008</v>
      </c>
      <c r="K3" s="140">
        <f t="shared" ref="K3:K9" si="0">STDEV(C3:J3)</f>
        <v>56444441.061389975</v>
      </c>
    </row>
    <row r="4" spans="1:11">
      <c r="B4" s="148" t="s">
        <v>105</v>
      </c>
      <c r="C4" s="135">
        <v>23309883243.399342</v>
      </c>
      <c r="D4" s="135">
        <v>23192363728.683502</v>
      </c>
      <c r="E4" s="135">
        <v>22138355640.011375</v>
      </c>
      <c r="F4" s="135">
        <v>22312854265.14048</v>
      </c>
      <c r="G4" s="135">
        <v>22377975056.450001</v>
      </c>
      <c r="H4" s="135">
        <v>22521652300.401424</v>
      </c>
      <c r="I4" s="135">
        <v>22787556145.83482</v>
      </c>
      <c r="J4" s="217">
        <v>23111972513.726398</v>
      </c>
      <c r="K4" s="140">
        <f t="shared" si="0"/>
        <v>445563828.85315931</v>
      </c>
    </row>
    <row r="5" spans="1:11">
      <c r="B5" s="148" t="s">
        <v>83</v>
      </c>
      <c r="C5" s="134">
        <v>11104617768.764851</v>
      </c>
      <c r="D5" s="134">
        <v>11432121843.15308</v>
      </c>
      <c r="E5" s="134">
        <v>11581602589.811298</v>
      </c>
      <c r="F5" s="134">
        <v>11753443329.59054</v>
      </c>
      <c r="G5" s="134">
        <v>11889695433.43</v>
      </c>
      <c r="H5" s="134">
        <v>11960018342.080109</v>
      </c>
      <c r="I5" s="134">
        <v>12053358995.070839</v>
      </c>
      <c r="J5" s="216">
        <v>11934686785.794439</v>
      </c>
      <c r="K5" s="140">
        <f t="shared" si="0"/>
        <v>321857819.34839576</v>
      </c>
    </row>
    <row r="6" spans="1:11">
      <c r="B6" s="148" t="s">
        <v>0</v>
      </c>
      <c r="C6" s="134">
        <v>12648170635.1</v>
      </c>
      <c r="D6" s="134">
        <v>12573053511.700001</v>
      </c>
      <c r="E6" s="134">
        <v>12541623630.720001</v>
      </c>
      <c r="F6" s="134">
        <v>12517952255.030001</v>
      </c>
      <c r="G6" s="134">
        <v>12587273510.67</v>
      </c>
      <c r="H6" s="134">
        <v>12671267352.809999</v>
      </c>
      <c r="I6" s="134">
        <v>12918157106.559999</v>
      </c>
      <c r="J6" s="216">
        <v>13242067458.550001</v>
      </c>
      <c r="K6" s="140">
        <f t="shared" si="0"/>
        <v>248063778.8939507</v>
      </c>
    </row>
    <row r="7" spans="1:11">
      <c r="B7" s="148" t="s">
        <v>79</v>
      </c>
      <c r="C7" s="134">
        <v>45555020324.977966</v>
      </c>
      <c r="D7" s="134">
        <v>45679053321.605835</v>
      </c>
      <c r="E7" s="134">
        <v>45694974381.345833</v>
      </c>
      <c r="F7" s="134">
        <v>45692784966.04583</v>
      </c>
      <c r="G7" s="134">
        <v>45691535366.720001</v>
      </c>
      <c r="H7" s="134">
        <v>45696370964.415833</v>
      </c>
      <c r="I7" s="134">
        <v>45707168969.702789</v>
      </c>
      <c r="J7" s="216">
        <v>45708124212.702789</v>
      </c>
      <c r="K7" s="140">
        <f t="shared" si="0"/>
        <v>50583307.541345641</v>
      </c>
    </row>
    <row r="8" spans="1:11">
      <c r="B8" s="148" t="s">
        <v>80</v>
      </c>
      <c r="C8" s="136">
        <v>178525969589.07361</v>
      </c>
      <c r="D8" s="136">
        <v>177351300922.41422</v>
      </c>
      <c r="E8" s="136">
        <v>177701978276.03</v>
      </c>
      <c r="F8" s="136">
        <v>173660065061.31421</v>
      </c>
      <c r="G8" s="136">
        <v>171107837889.85999</v>
      </c>
      <c r="H8" s="136">
        <v>168120831815.13998</v>
      </c>
      <c r="I8" s="136">
        <v>167754060247.98999</v>
      </c>
      <c r="J8" s="218">
        <v>166348275020.61627</v>
      </c>
      <c r="K8" s="140">
        <f t="shared" si="0"/>
        <v>4923645496.087678</v>
      </c>
    </row>
    <row r="9" spans="1:11">
      <c r="B9" s="148" t="s">
        <v>104</v>
      </c>
      <c r="C9" s="137">
        <v>7791732730.5900002</v>
      </c>
      <c r="D9" s="137">
        <v>7830065498.039999</v>
      </c>
      <c r="E9" s="137">
        <v>7854641331.1099997</v>
      </c>
      <c r="F9" s="137">
        <v>7768597214.7000008</v>
      </c>
      <c r="G9" s="137">
        <v>7738165719.3299999</v>
      </c>
      <c r="H9" s="137">
        <v>7926555169.0799999</v>
      </c>
      <c r="I9" s="137">
        <v>7928001431.04</v>
      </c>
      <c r="J9" s="219">
        <v>7944808932.3699999</v>
      </c>
      <c r="K9" s="140">
        <f t="shared" si="0"/>
        <v>79140911.756585374</v>
      </c>
    </row>
    <row r="10" spans="1:11" s="141" customFormat="1" ht="15.75" thickBot="1">
      <c r="A10" s="3"/>
      <c r="B10" s="142" t="s">
        <v>2</v>
      </c>
      <c r="C10" s="143">
        <f t="shared" ref="C10:I10" si="1">SUM(C2:C9)</f>
        <v>291552641425.30579</v>
      </c>
      <c r="D10" s="143">
        <f t="shared" si="1"/>
        <v>291042726710.98663</v>
      </c>
      <c r="E10" s="143">
        <f t="shared" si="1"/>
        <v>290685536620.37848</v>
      </c>
      <c r="F10" s="143">
        <f t="shared" si="1"/>
        <v>287174855832.29108</v>
      </c>
      <c r="G10" s="143">
        <f t="shared" si="1"/>
        <v>285073160816.51001</v>
      </c>
      <c r="H10" s="143">
        <f t="shared" si="1"/>
        <v>282890751118.69733</v>
      </c>
      <c r="I10" s="143">
        <f t="shared" si="1"/>
        <v>283176074080.82843</v>
      </c>
      <c r="J10" s="143">
        <f>SUM(J2:J9)</f>
        <v>282575384833.88989</v>
      </c>
      <c r="K10" s="144"/>
    </row>
    <row r="12" spans="1:11">
      <c r="C12" s="1"/>
      <c r="D12" s="1"/>
      <c r="J12" s="95"/>
    </row>
    <row r="14" spans="1:11">
      <c r="C14" s="2"/>
      <c r="D14" s="2"/>
    </row>
    <row r="15" spans="1:11">
      <c r="C15" s="2"/>
      <c r="D15" s="2"/>
    </row>
    <row r="16" spans="1:11">
      <c r="C16" s="2"/>
      <c r="D16" s="2"/>
    </row>
    <row r="17" spans="3:4">
      <c r="C17" s="2"/>
      <c r="D17" s="2"/>
    </row>
    <row r="18" spans="3:4">
      <c r="C18" s="2"/>
      <c r="D18" s="2"/>
    </row>
    <row r="19" spans="3:4">
      <c r="C19" s="2"/>
      <c r="D19" s="2"/>
    </row>
    <row r="20" spans="3:4">
      <c r="C20" s="2"/>
      <c r="D20" s="2"/>
    </row>
    <row r="21" spans="3:4">
      <c r="C21" s="2"/>
      <c r="D21" s="2"/>
    </row>
  </sheetData>
  <pageMargins left="0.18" right="0.24" top="0.59" bottom="0.75" header="0.25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Standard Deviation</vt:lpstr>
      <vt:lpstr>Sector Trend</vt:lpstr>
      <vt:lpstr>Total NAV</vt:lpstr>
      <vt:lpstr>Data!_GoBack</vt:lpstr>
      <vt:lpstr>'NAV Trend'!Print_Area</vt:lpstr>
      <vt:lpstr>'Standard Deviation'!Print_Area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2016-03-10T16:18:48Z</cp:lastPrinted>
  <dcterms:created xsi:type="dcterms:W3CDTF">2014-07-02T14:15:07Z</dcterms:created>
  <dcterms:modified xsi:type="dcterms:W3CDTF">2016-05-19T16:18:54Z</dcterms:modified>
</cp:coreProperties>
</file>