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5725"/>
</workbook>
</file>

<file path=xl/calcChain.xml><?xml version="1.0" encoding="utf-8"?>
<calcChain xmlns="http://schemas.openxmlformats.org/spreadsheetml/2006/main">
  <c r="J10" i="1"/>
  <c r="K3" i="10"/>
  <c r="K4"/>
  <c r="K5"/>
  <c r="K6"/>
  <c r="K7"/>
  <c r="K8"/>
  <c r="K9"/>
  <c r="K2"/>
  <c r="J10"/>
  <c r="I10"/>
  <c r="H10"/>
  <c r="G10"/>
  <c r="F10"/>
  <c r="E10"/>
  <c r="D10"/>
  <c r="C10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4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<sst xmlns="http://schemas.openxmlformats.org/spreadsheetml/2006/main" count="196" uniqueCount="127">
  <si>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</si>
  <si>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</si>
  <si>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</si>
  <si>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</si>
  <si>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</si>
  <si>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</si>
  <si>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</si>
  <si>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</si>
  <si>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</si>
  <si>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</si>
  <si>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</si>
  <si>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</si>
  <si>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</si>
  <si>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</si>
  <si>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</si>
  <si>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</si>
  <si>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</si>
  <si>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</si>
  <si>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</si>
  <si>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</si>
  <si>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</si>
  <si>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</si>
  <si>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</si>
  <si>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</si>
  <si>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</si>
  <si>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</si>
  <si>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</si>
  <si>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</si>
  <si>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</si>
  <si>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</si>
  <si>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</si>
  <si>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</si>
  <si>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</si>
  <si>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</si>
  <si>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</si>
  <si>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</si>
  <si>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</si>
  <si>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</si>
  <si>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</si>
  <si>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</si>
  <si>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</si>
  <si>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</si>
  <si>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</si>
  <si>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</si>
  <si>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</si>
  <si>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</si>
  <si>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</si>
  <si>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</si>
  <si>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</si>
  <si>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</si>
  <si>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</si>
  <si>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</si>
  <si>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</si>
  <si>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</si>
  <si>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</si>
  <si>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</si>
  <si>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</si>
  <si>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</si>
  <si>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</si>
  <si>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</si>
  <si>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</si>
  <si>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</si>
  <si>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</si>
  <si>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</si>
  <si>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</si>
  <si>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</si>
  <si>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</si>
  <si>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</si>
  <si>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</si>
  <si>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</si>
  <si>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</si>
  <si>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</si>
  <si>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</si>
  <si>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</si>
  <si>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</si>
  <si>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</si>
  <si>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</si>
  <si>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</si>
  <si>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</si>
  <si>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</si>
  <si>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</si>
  <si>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</si>
  <si>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</si>
  <si>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</si>
  <si>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</si>
  <si>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</si>
  <si>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</si>
  <si>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</si>
  <si>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</si>
  <si>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</si>
  <si>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</si>
  <si>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</si>
  <si>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</si>
  <si>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</si>
  <si>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</si>
  <si>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</si>
  <si>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</si>
  <si>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</si>
  <si>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</si>
  <si>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</si>
  <si>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</si>
  <si>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</si>
  <si>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</si>
  <si>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</si>
  <si>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</si>
  <si>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</si>
  <si>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</si>
  <si>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</si>
  <si>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</si>
  <si>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</si>
  <si>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</si>
  <si>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</si>
  <si>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</si>
  <si>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</si>
  <si>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</si>
  <si>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</si>
  <si>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</si>
  <si>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</si>
  <si>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NAV and Unit Price as at Week Ended April 8, 2016</t>
  </si>
  <si>
    <t>Market Cap as at April 8, 2016</t>
  </si>
  <si>
    <t>Stanbic IBTC Guaranteed Investment Fund</t>
  </si>
  <si>
    <t>8-Weeks Volatility Measure</t>
  </si>
  <si>
    <t>FUNDS</t>
  </si>
  <si>
    <t>NET ASSET VALUES AND UNIT PRICES OF FUND MANAGEMENT AND COLLECTIVE INVESTMENT SCHEMES AS AT WEEK ENDED APRIL 15, 2016</t>
  </si>
  <si>
    <t>NAV and Unit Price as at Week Ended April 15, 2016</t>
  </si>
  <si>
    <t>Market Cap as at April 15, 2016</t>
  </si>
  <si>
    <t>Nubian &amp; Sapphire Funds by BGL and Union Trustees Mixed Fund by CDL Capital are not included in this compilation.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</si>
</sst>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z val="8"/>
      <color rgb="FF44546A"/>
      <name val="Arial Narrow"/>
      <family val="2"/>
    </font>
    <font>
      <strike/>
      <sz val="8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96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164" fontId="1" fillId="0" borderId="0" xfId="2" applyFont="1" applyAlignment="1"/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4" fontId="0" fillId="11" borderId="1" xfId="0" applyNumberFormat="1" applyFont="1" applyFill="1" applyBorder="1"/>
    <xf numFmtId="4" fontId="0" fillId="11" borderId="1" xfId="0" applyNumberForma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0" fillId="11" borderId="1" xfId="2" applyFont="1" applyFill="1" applyBorder="1"/>
    <xf numFmtId="164" fontId="1" fillId="11" borderId="1" xfId="2" applyFont="1" applyFill="1" applyBorder="1" applyAlignment="1">
      <alignment horizontal="right"/>
    </xf>
    <xf numFmtId="164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164" fontId="30" fillId="15" borderId="16" xfId="2" applyFont="1" applyFill="1" applyBorder="1"/>
    <xf numFmtId="164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164" fontId="2" fillId="10" borderId="3" xfId="0" applyNumberFormat="1" applyFont="1" applyFill="1" applyBorder="1"/>
    <xf numFmtId="0" fontId="2" fillId="15" borderId="17" xfId="0" applyFont="1" applyFill="1" applyBorder="1"/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16" fontId="0" fillId="11" borderId="1" xfId="0" applyNumberFormat="1" applyFill="1" applyBorder="1"/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3" fontId="20" fillId="7" borderId="1" xfId="0" applyNumberFormat="1" applyFont="1" applyFill="1" applyBorder="1"/>
    <xf numFmtId="3" fontId="11" fillId="7" borderId="1" xfId="0" applyNumberFormat="1" applyFont="1" applyFill="1" applyBorder="1"/>
    <xf numFmtId="4" fontId="11" fillId="7" borderId="1" xfId="0" applyNumberFormat="1" applyFont="1" applyFill="1" applyBorder="1"/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2" fillId="3" borderId="1" xfId="0" applyFont="1" applyFill="1" applyBorder="1" applyAlignment="1">
      <alignment horizontal="center" vertical="top" wrapText="1"/>
    </xf>
    <xf numFmtId="0" fontId="32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" fontId="20" fillId="7" borderId="0" xfId="0" applyNumberFormat="1" applyFont="1" applyFill="1"/>
    <xf numFmtId="4" fontId="0" fillId="11" borderId="0" xfId="0" applyNumberFormat="1" applyFont="1" applyFill="1"/>
    <xf numFmtId="10" fontId="27" fillId="14" borderId="1" xfId="1" applyNumberFormat="1" applyFont="1" applyFill="1" applyBorder="1" applyAlignment="1">
      <alignment horizont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15,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45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92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7708518096.8200006</c:v>
                </c:pt>
                <c:pt idx="1">
                  <c:v>7805985068.4399996</c:v>
                </c:pt>
                <c:pt idx="2">
                  <c:v>7914944666.7699995</c:v>
                </c:pt>
                <c:pt idx="3">
                  <c:v>8101913547.8899994</c:v>
                </c:pt>
                <c:pt idx="4">
                  <c:v>8240336678.039999</c:v>
                </c:pt>
                <c:pt idx="5">
                  <c:v>8473705798.54</c:v>
                </c:pt>
                <c:pt idx="6">
                  <c:v>8698777909.9599991</c:v>
                </c:pt>
                <c:pt idx="7">
                  <c:v>9036490486.2399998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4460136818.6300001</c:v>
                </c:pt>
                <c:pt idx="1">
                  <c:v>4533400065.46</c:v>
                </c:pt>
                <c:pt idx="2">
                  <c:v>4546694064.6199999</c:v>
                </c:pt>
                <c:pt idx="3">
                  <c:v>4515333585.5099993</c:v>
                </c:pt>
                <c:pt idx="4">
                  <c:v>4507720765.8899994</c:v>
                </c:pt>
                <c:pt idx="5">
                  <c:v>4511062086.8499994</c:v>
                </c:pt>
                <c:pt idx="6">
                  <c:v>4473582861.3900003</c:v>
                </c:pt>
                <c:pt idx="7">
                  <c:v>4432668254.2300005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22969076987.011879</c:v>
                </c:pt>
                <c:pt idx="1">
                  <c:v>23221432410.002941</c:v>
                </c:pt>
                <c:pt idx="2">
                  <c:v>23349186013.771824</c:v>
                </c:pt>
                <c:pt idx="3">
                  <c:v>23309883243.399342</c:v>
                </c:pt>
                <c:pt idx="4">
                  <c:v>23388741281.199844</c:v>
                </c:pt>
                <c:pt idx="5">
                  <c:v>23192363728.683502</c:v>
                </c:pt>
                <c:pt idx="6">
                  <c:v>22138355640.011375</c:v>
                </c:pt>
                <c:pt idx="7">
                  <c:v>22312854265.14048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12422744317.26</c:v>
                </c:pt>
                <c:pt idx="1">
                  <c:v>12649695391.910002</c:v>
                </c:pt>
                <c:pt idx="2">
                  <c:v>12744909054.420002</c:v>
                </c:pt>
                <c:pt idx="3">
                  <c:v>12648170635.1</c:v>
                </c:pt>
                <c:pt idx="4">
                  <c:v>12715765389.570002</c:v>
                </c:pt>
                <c:pt idx="5">
                  <c:v>12573053511.700001</c:v>
                </c:pt>
                <c:pt idx="6">
                  <c:v>12541623630.720001</c:v>
                </c:pt>
                <c:pt idx="7">
                  <c:v>12517952255.030001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45269129264.80262</c:v>
                </c:pt>
                <c:pt idx="1">
                  <c:v>45311155438.752625</c:v>
                </c:pt>
                <c:pt idx="2">
                  <c:v>45556485952.677971</c:v>
                </c:pt>
                <c:pt idx="3">
                  <c:v>45555020324.977966</c:v>
                </c:pt>
                <c:pt idx="4">
                  <c:v>45553583263.237968</c:v>
                </c:pt>
                <c:pt idx="5">
                  <c:v>45679053321.605835</c:v>
                </c:pt>
                <c:pt idx="6">
                  <c:v>45694974381.345833</c:v>
                </c:pt>
                <c:pt idx="7">
                  <c:v>45692784966.04583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179413283445.88998</c:v>
                </c:pt>
                <c:pt idx="1">
                  <c:v>176480768116.31</c:v>
                </c:pt>
                <c:pt idx="2">
                  <c:v>180608872534.97632</c:v>
                </c:pt>
                <c:pt idx="3">
                  <c:v>178525969589.07361</c:v>
                </c:pt>
                <c:pt idx="4">
                  <c:v>178683920727.12</c:v>
                </c:pt>
                <c:pt idx="5">
                  <c:v>177351300922.41422</c:v>
                </c:pt>
                <c:pt idx="6">
                  <c:v>177701978276.03</c:v>
                </c:pt>
                <c:pt idx="7">
                  <c:v>173660065061.31421</c:v>
                </c:pt>
              </c:numCache>
            </c:numRef>
          </c:val>
        </c:ser>
        <c:marker val="1"/>
        <c:axId val="84188160"/>
        <c:axId val="8008576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42426</c:v>
                </c:pt>
                <c:pt idx="1">
                  <c:v>42433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10574662940.072191</c:v>
                </c:pt>
                <c:pt idx="1">
                  <c:v>10732452805.682989</c:v>
                </c:pt>
                <c:pt idx="2">
                  <c:v>11000468328.32478</c:v>
                </c:pt>
                <c:pt idx="3">
                  <c:v>11104617768.764851</c:v>
                </c:pt>
                <c:pt idx="4">
                  <c:v>11258935051.51498</c:v>
                </c:pt>
                <c:pt idx="5">
                  <c:v>11432121843.15308</c:v>
                </c:pt>
                <c:pt idx="6">
                  <c:v>11581602589.811298</c:v>
                </c:pt>
                <c:pt idx="7">
                  <c:v>11753443329.59054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_-* #,##0.00_-;\-* #,##0.00_-;_-* "-"??_-;_-@_-</c:formatCode>
                <c:ptCount val="8"/>
                <c:pt idx="0" formatCode="#,##0.00">
                  <c:v>7562136259.3000002</c:v>
                </c:pt>
                <c:pt idx="1">
                  <c:v>7536633858.6199999</c:v>
                </c:pt>
                <c:pt idx="2">
                  <c:v>7548685047.6300001</c:v>
                </c:pt>
                <c:pt idx="3">
                  <c:v>7791732730.5900002</c:v>
                </c:pt>
                <c:pt idx="4">
                  <c:v>7804800347.1700001</c:v>
                </c:pt>
                <c:pt idx="5">
                  <c:v>7830065498.039999</c:v>
                </c:pt>
                <c:pt idx="6">
                  <c:v>7854641331.1099997</c:v>
                </c:pt>
                <c:pt idx="7">
                  <c:v>7768597214.7000008</c:v>
                </c:pt>
              </c:numCache>
            </c:numRef>
          </c:val>
        </c:ser>
        <c:marker val="1"/>
        <c:axId val="80101376"/>
        <c:axId val="80087296"/>
      </c:lineChart>
      <c:catAx>
        <c:axId val="8418816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085760"/>
        <c:crosses val="autoZero"/>
        <c:lblAlgn val="ctr"/>
        <c:lblOffset val="100"/>
      </c:catAx>
      <c:valAx>
        <c:axId val="8008576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4188160"/>
        <c:crossesAt val="41880"/>
        <c:crossBetween val="midCat"/>
      </c:valAx>
      <c:valAx>
        <c:axId val="8008729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0101376"/>
        <c:crosses val="max"/>
        <c:crossBetween val="between"/>
      </c:valAx>
      <c:dateAx>
        <c:axId val="80101376"/>
        <c:scaling>
          <c:orientation val="minMax"/>
        </c:scaling>
        <c:delete val="1"/>
        <c:axPos val="b"/>
        <c:numFmt formatCode="dd\-mmm" sourceLinked="1"/>
        <c:tickLblPos val="none"/>
        <c:crossAx val="8008729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2118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15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69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48"/>
          <c:y val="0.16834325370345671"/>
          <c:w val="0.8780310474571515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42426</c:v>
                </c:pt>
                <c:pt idx="1">
                  <c:v>42433</c:v>
                </c:pt>
                <c:pt idx="2">
                  <c:v>42440</c:v>
                </c:pt>
                <c:pt idx="3">
                  <c:v>42447</c:v>
                </c:pt>
                <c:pt idx="4">
                  <c:v>42453</c:v>
                </c:pt>
                <c:pt idx="5">
                  <c:v>42461</c:v>
                </c:pt>
                <c:pt idx="6">
                  <c:v>42468</c:v>
                </c:pt>
                <c:pt idx="7">
                  <c:v>42475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290379688129.78668</c:v>
                </c:pt>
                <c:pt idx="1">
                  <c:v>288271523155.17859</c:v>
                </c:pt>
                <c:pt idx="2">
                  <c:v>293270245663.19092</c:v>
                </c:pt>
                <c:pt idx="3">
                  <c:v>291552641425.30579</c:v>
                </c:pt>
                <c:pt idx="4">
                  <c:v>292153803503.74274</c:v>
                </c:pt>
                <c:pt idx="5">
                  <c:v>291042726710.98663</c:v>
                </c:pt>
                <c:pt idx="6">
                  <c:v>290685536620.37848</c:v>
                </c:pt>
                <c:pt idx="7">
                  <c:v>287174855832.29108</c:v>
                </c:pt>
              </c:numCache>
            </c:numRef>
          </c:val>
        </c:ser>
        <c:marker val="1"/>
        <c:axId val="80130432"/>
        <c:axId val="80131968"/>
      </c:lineChart>
      <c:catAx>
        <c:axId val="8013043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131968"/>
        <c:crosses val="autoZero"/>
        <c:lblAlgn val="ctr"/>
        <c:lblOffset val="100"/>
      </c:catAx>
      <c:valAx>
        <c:axId val="801319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13043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A9" zoomScale="150" zoomScaleNormal="150" workbookViewId="0">
      <selection activeCell="A15" sqref="A15"/>
    </sheetView>
  </sheetViews>
  <sheetFormatPr defaultRowHeight="12" customHeight="1"/>
  <cols>
    <col min="1" max="1" width="4.28515625" style="6" customWidth="1"/>
    <col min="2" max="2" width="25.8554687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85" t="s">
        <v>123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  <c r="M2" s="7"/>
    </row>
    <row r="3" spans="1:14" ht="24.75" customHeight="1">
      <c r="A3" s="98"/>
      <c r="B3" s="99"/>
      <c r="C3" s="99"/>
      <c r="D3" s="190" t="s">
        <v>118</v>
      </c>
      <c r="E3" s="191"/>
      <c r="F3" s="192"/>
      <c r="G3" s="190" t="s">
        <v>124</v>
      </c>
      <c r="H3" s="191"/>
      <c r="I3" s="192"/>
      <c r="J3" s="188" t="s">
        <v>113</v>
      </c>
      <c r="K3" s="189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105</v>
      </c>
      <c r="E4" s="57" t="s">
        <v>112</v>
      </c>
      <c r="F4" s="57" t="s">
        <v>6</v>
      </c>
      <c r="G4" s="56" t="s">
        <v>105</v>
      </c>
      <c r="H4" s="57" t="s">
        <v>112</v>
      </c>
      <c r="I4" s="57" t="s">
        <v>6</v>
      </c>
      <c r="J4" s="122" t="s">
        <v>105</v>
      </c>
      <c r="K4" s="121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73"/>
      <c r="K5" s="174"/>
      <c r="L5" s="11"/>
      <c r="M5" s="7"/>
    </row>
    <row r="6" spans="1:14" ht="12.95" customHeight="1">
      <c r="A6" s="140">
        <v>1</v>
      </c>
      <c r="B6" s="141" t="s">
        <v>8</v>
      </c>
      <c r="C6" s="141" t="s">
        <v>9</v>
      </c>
      <c r="D6" s="106">
        <v>6945128082.3900003</v>
      </c>
      <c r="E6" s="124">
        <f>(D6/$D$17)</f>
        <v>0.55376626558767883</v>
      </c>
      <c r="F6" s="106">
        <v>6688.58</v>
      </c>
      <c r="G6" s="106">
        <v>6944322202.4099998</v>
      </c>
      <c r="H6" s="124">
        <f>(G6/$G$17)</f>
        <v>0.55474905646964834</v>
      </c>
      <c r="I6" s="106">
        <v>6690.98</v>
      </c>
      <c r="J6" s="175">
        <f>((G6-D6)/D6)</f>
        <v>-1.1603529415733561E-4</v>
      </c>
      <c r="K6" s="176">
        <f>((I6-F6)/F6)</f>
        <v>3.5882055682964639E-4</v>
      </c>
      <c r="L6" s="12"/>
      <c r="M6" s="7"/>
      <c r="N6" s="13"/>
    </row>
    <row r="7" spans="1:14" ht="12.95" customHeight="1">
      <c r="A7" s="140">
        <v>2</v>
      </c>
      <c r="B7" s="107" t="s">
        <v>14</v>
      </c>
      <c r="C7" s="141" t="s">
        <v>84</v>
      </c>
      <c r="D7" s="108">
        <v>423860217.47000003</v>
      </c>
      <c r="E7" s="124">
        <f t="shared" ref="E7:E16" si="0">(D7/$D$17)</f>
        <v>3.3796279489027102E-2</v>
      </c>
      <c r="F7" s="112">
        <v>0.83</v>
      </c>
      <c r="G7" s="108">
        <v>426982864.19999999</v>
      </c>
      <c r="H7" s="124">
        <f t="shared" ref="H7:H16" si="1">(G7/$G$17)</f>
        <v>3.4109641537291249E-2</v>
      </c>
      <c r="I7" s="112">
        <v>0.83</v>
      </c>
      <c r="J7" s="175">
        <f t="shared" ref="J7:J71" si="2">((G7-D7)/D7)</f>
        <v>7.3671616285172457E-3</v>
      </c>
      <c r="K7" s="176">
        <f t="shared" ref="K7:K70" si="3">((I7-F7)/F7)</f>
        <v>0</v>
      </c>
      <c r="L7" s="12"/>
      <c r="M7" s="7"/>
      <c r="N7" s="13"/>
    </row>
    <row r="8" spans="1:14" ht="12.95" customHeight="1">
      <c r="A8" s="142">
        <v>3</v>
      </c>
      <c r="B8" s="123" t="s">
        <v>102</v>
      </c>
      <c r="C8" s="143" t="s">
        <v>15</v>
      </c>
      <c r="D8" s="109">
        <v>151347051.21000001</v>
      </c>
      <c r="E8" s="124">
        <f t="shared" si="0"/>
        <v>1.2067580376059438E-2</v>
      </c>
      <c r="F8" s="107">
        <v>100.44</v>
      </c>
      <c r="G8" s="109">
        <v>153986826.56</v>
      </c>
      <c r="H8" s="124">
        <f t="shared" si="1"/>
        <v>1.2301279268590001E-2</v>
      </c>
      <c r="I8" s="107">
        <v>102.16</v>
      </c>
      <c r="J8" s="175">
        <f t="shared" si="2"/>
        <v>1.7441868400443438E-2</v>
      </c>
      <c r="K8" s="176">
        <f t="shared" si="3"/>
        <v>1.7124651533253672E-2</v>
      </c>
      <c r="L8" s="12"/>
      <c r="M8" s="7"/>
      <c r="N8" s="13"/>
    </row>
    <row r="9" spans="1:14" ht="12.95" customHeight="1">
      <c r="A9" s="140">
        <v>4</v>
      </c>
      <c r="B9" s="141" t="s">
        <v>16</v>
      </c>
      <c r="C9" s="141" t="s">
        <v>17</v>
      </c>
      <c r="D9" s="110">
        <v>156657150</v>
      </c>
      <c r="E9" s="124">
        <f t="shared" si="0"/>
        <v>1.2490978410185833E-2</v>
      </c>
      <c r="F9" s="133">
        <v>8.84</v>
      </c>
      <c r="G9" s="110">
        <v>154250151</v>
      </c>
      <c r="H9" s="124">
        <f t="shared" si="1"/>
        <v>1.2322315012666608E-2</v>
      </c>
      <c r="I9" s="133">
        <v>8.7100000000000009</v>
      </c>
      <c r="J9" s="175">
        <f t="shared" si="2"/>
        <v>-1.5364756731499328E-2</v>
      </c>
      <c r="K9" s="176">
        <f t="shared" si="3"/>
        <v>-1.4705882352941064E-2</v>
      </c>
      <c r="L9" s="96"/>
      <c r="M9" s="7"/>
      <c r="N9" s="13"/>
    </row>
    <row r="10" spans="1:14" ht="12.95" customHeight="1">
      <c r="A10" s="140">
        <v>5</v>
      </c>
      <c r="B10" s="141" t="s">
        <v>78</v>
      </c>
      <c r="C10" s="141" t="s">
        <v>18</v>
      </c>
      <c r="D10" s="109">
        <v>1073792880.46</v>
      </c>
      <c r="E10" s="124">
        <f t="shared" si="0"/>
        <v>8.5618330774159479E-2</v>
      </c>
      <c r="F10" s="107">
        <v>0.64559999999999995</v>
      </c>
      <c r="G10" s="109">
        <v>1071347755.37</v>
      </c>
      <c r="H10" s="124">
        <f t="shared" si="1"/>
        <v>8.5584905066202657E-2</v>
      </c>
      <c r="I10" s="107">
        <v>0.64410000000000001</v>
      </c>
      <c r="J10" s="175">
        <f t="shared" si="2"/>
        <v>-2.2770919182781052E-3</v>
      </c>
      <c r="K10" s="176">
        <f t="shared" si="3"/>
        <v>-2.3234200743493588E-3</v>
      </c>
      <c r="L10" s="12"/>
      <c r="M10" s="7"/>
      <c r="N10" s="13"/>
    </row>
    <row r="11" spans="1:14" ht="12.95" customHeight="1">
      <c r="A11" s="140">
        <v>6</v>
      </c>
      <c r="B11" s="141" t="s">
        <v>10</v>
      </c>
      <c r="C11" s="141" t="s">
        <v>19</v>
      </c>
      <c r="D11" s="111">
        <v>2510509697.1399999</v>
      </c>
      <c r="E11" s="124">
        <f t="shared" si="0"/>
        <v>0.20017421755430834</v>
      </c>
      <c r="F11" s="134">
        <v>11.4185</v>
      </c>
      <c r="G11" s="109">
        <v>2487718605.1999998</v>
      </c>
      <c r="H11" s="124">
        <f t="shared" si="1"/>
        <v>0.19873207330698817</v>
      </c>
      <c r="I11" s="107">
        <v>11.316000000000001</v>
      </c>
      <c r="J11" s="175">
        <f t="shared" si="2"/>
        <v>-9.0782728168562424E-3</v>
      </c>
      <c r="K11" s="176">
        <f t="shared" si="3"/>
        <v>-8.9766606822261376E-3</v>
      </c>
      <c r="L11" s="97"/>
      <c r="M11" s="7"/>
      <c r="N11" s="13"/>
    </row>
    <row r="12" spans="1:14" ht="12.95" customHeight="1">
      <c r="A12" s="140">
        <v>7</v>
      </c>
      <c r="B12" s="141" t="s">
        <v>16</v>
      </c>
      <c r="C12" s="141" t="s">
        <v>51</v>
      </c>
      <c r="D12" s="110">
        <v>110807121</v>
      </c>
      <c r="E12" s="124">
        <f t="shared" si="0"/>
        <v>8.8351495996566339E-3</v>
      </c>
      <c r="F12" s="112">
        <v>1.89</v>
      </c>
      <c r="G12" s="110">
        <v>110059652</v>
      </c>
      <c r="H12" s="124">
        <f t="shared" si="1"/>
        <v>8.7921450535789914E-3</v>
      </c>
      <c r="I12" s="112">
        <v>1.88</v>
      </c>
      <c r="J12" s="175">
        <f t="shared" si="2"/>
        <v>-6.7456765707323086E-3</v>
      </c>
      <c r="K12" s="176">
        <f t="shared" si="3"/>
        <v>-5.2910052910052959E-3</v>
      </c>
      <c r="L12" s="12"/>
      <c r="M12" s="7"/>
      <c r="N12" s="13"/>
    </row>
    <row r="13" spans="1:14" ht="12.95" customHeight="1">
      <c r="A13" s="140">
        <v>8</v>
      </c>
      <c r="B13" s="141" t="s">
        <v>8</v>
      </c>
      <c r="C13" s="141" t="s">
        <v>52</v>
      </c>
      <c r="D13" s="112">
        <v>841094804.96000004</v>
      </c>
      <c r="E13" s="124">
        <f t="shared" si="0"/>
        <v>6.70642677316345E-2</v>
      </c>
      <c r="F13" s="112">
        <v>1657.42</v>
      </c>
      <c r="G13" s="112">
        <v>840676441.92999995</v>
      </c>
      <c r="H13" s="124">
        <f t="shared" si="1"/>
        <v>6.7157664832296904E-2</v>
      </c>
      <c r="I13" s="112">
        <v>1656.17</v>
      </c>
      <c r="J13" s="175">
        <f t="shared" si="2"/>
        <v>-4.9740294141988745E-4</v>
      </c>
      <c r="K13" s="176">
        <f t="shared" si="3"/>
        <v>-7.5418421401937945E-4</v>
      </c>
      <c r="L13" s="12"/>
      <c r="M13" s="7"/>
      <c r="N13" s="13"/>
    </row>
    <row r="14" spans="1:14" ht="12.95" customHeight="1">
      <c r="A14" s="113">
        <v>9</v>
      </c>
      <c r="B14" s="114" t="s">
        <v>25</v>
      </c>
      <c r="C14" s="115" t="s">
        <v>26</v>
      </c>
      <c r="D14" s="116">
        <v>0</v>
      </c>
      <c r="E14" s="124">
        <f t="shared" si="0"/>
        <v>0</v>
      </c>
      <c r="F14" s="135">
        <v>0</v>
      </c>
      <c r="G14" s="116">
        <v>0</v>
      </c>
      <c r="H14" s="124">
        <f t="shared" si="1"/>
        <v>0</v>
      </c>
      <c r="I14" s="135">
        <v>0</v>
      </c>
      <c r="J14" s="175" t="e">
        <f t="shared" si="2"/>
        <v>#DIV/0!</v>
      </c>
      <c r="K14" s="176" t="e">
        <f t="shared" si="3"/>
        <v>#DIV/0!</v>
      </c>
      <c r="L14" s="12"/>
      <c r="M14" s="7"/>
      <c r="N14" s="13"/>
    </row>
    <row r="15" spans="1:14" ht="12.95" customHeight="1">
      <c r="A15" s="140">
        <v>10</v>
      </c>
      <c r="B15" s="141" t="s">
        <v>21</v>
      </c>
      <c r="C15" s="141" t="s">
        <v>98</v>
      </c>
      <c r="D15" s="111">
        <v>126564860.90000001</v>
      </c>
      <c r="E15" s="124">
        <f t="shared" si="0"/>
        <v>1.0091584999408411E-2</v>
      </c>
      <c r="F15" s="134">
        <v>97.61</v>
      </c>
      <c r="G15" s="193">
        <v>125982827.56</v>
      </c>
      <c r="H15" s="124">
        <f t="shared" si="1"/>
        <v>1.0064172237865598E-2</v>
      </c>
      <c r="I15" s="134">
        <v>97.15</v>
      </c>
      <c r="J15" s="175">
        <f t="shared" si="2"/>
        <v>-4.598696161487296E-3</v>
      </c>
      <c r="K15" s="176">
        <f t="shared" si="3"/>
        <v>-4.7126319024689452E-3</v>
      </c>
      <c r="L15" s="12"/>
      <c r="M15" s="7"/>
      <c r="N15" s="13"/>
    </row>
    <row r="16" spans="1:14" ht="12.95" customHeight="1">
      <c r="A16" s="140">
        <v>11</v>
      </c>
      <c r="B16" s="141" t="s">
        <v>100</v>
      </c>
      <c r="C16" s="141" t="s">
        <v>99</v>
      </c>
      <c r="D16" s="164">
        <v>201861765.19</v>
      </c>
      <c r="E16" s="124">
        <f t="shared" si="0"/>
        <v>1.6095345477881426E-2</v>
      </c>
      <c r="F16" s="164">
        <v>9.1463000000000001</v>
      </c>
      <c r="G16" s="164">
        <v>202624928.80000001</v>
      </c>
      <c r="H16" s="124">
        <f t="shared" si="1"/>
        <v>1.61867472148714E-2</v>
      </c>
      <c r="I16" s="164">
        <v>9.2226999999999997</v>
      </c>
      <c r="J16" s="175">
        <f t="shared" si="2"/>
        <v>3.7806248710928274E-3</v>
      </c>
      <c r="K16" s="176">
        <f t="shared" si="3"/>
        <v>8.3531045340738425E-3</v>
      </c>
      <c r="L16" s="96"/>
      <c r="M16" s="97"/>
      <c r="N16" s="13"/>
    </row>
    <row r="17" spans="1:14" ht="12.95" customHeight="1">
      <c r="A17" s="70"/>
      <c r="B17" s="71"/>
      <c r="C17" s="72" t="s">
        <v>79</v>
      </c>
      <c r="D17" s="73">
        <f>SUM(D6:D16)</f>
        <v>12541623630.720001</v>
      </c>
      <c r="E17" s="125">
        <f>(D17/$D$77)</f>
        <v>4.3144986766571615E-2</v>
      </c>
      <c r="F17" s="73"/>
      <c r="G17" s="73">
        <f>SUM(G6:G16)</f>
        <v>12517952255.030001</v>
      </c>
      <c r="H17" s="125">
        <f>(G17/$G$77)</f>
        <v>4.359000100740168E-2</v>
      </c>
      <c r="I17" s="136"/>
      <c r="J17" s="175">
        <f t="shared" si="2"/>
        <v>-1.8874251362494111E-3</v>
      </c>
      <c r="K17" s="176"/>
      <c r="L17" s="12"/>
      <c r="M17" s="97"/>
    </row>
    <row r="18" spans="1:14" ht="12.95" customHeight="1">
      <c r="A18" s="67"/>
      <c r="B18" s="31"/>
      <c r="C18" s="31" t="s">
        <v>82</v>
      </c>
      <c r="D18" s="32"/>
      <c r="E18" s="129"/>
      <c r="F18" s="61"/>
      <c r="G18" s="32"/>
      <c r="H18" s="129"/>
      <c r="I18" s="61"/>
      <c r="J18" s="175"/>
      <c r="K18" s="176"/>
      <c r="L18" s="12"/>
      <c r="M18" s="7"/>
    </row>
    <row r="19" spans="1:14" ht="12.95" customHeight="1">
      <c r="A19" s="140">
        <v>12</v>
      </c>
      <c r="B19" s="141" t="s">
        <v>8</v>
      </c>
      <c r="C19" s="141" t="s">
        <v>70</v>
      </c>
      <c r="D19" s="108">
        <v>66111567298.209999</v>
      </c>
      <c r="E19" s="124">
        <f>(D19/$D$25)</f>
        <v>0.3720361919410759</v>
      </c>
      <c r="F19" s="106">
        <v>100</v>
      </c>
      <c r="G19" s="108">
        <v>64542658728.970001</v>
      </c>
      <c r="H19" s="124">
        <f>(G19/$G$25)</f>
        <v>0.37166091528401712</v>
      </c>
      <c r="I19" s="106">
        <v>100</v>
      </c>
      <c r="J19" s="175">
        <f t="shared" si="2"/>
        <v>-2.3731226370161652E-2</v>
      </c>
      <c r="K19" s="176">
        <f t="shared" si="3"/>
        <v>0</v>
      </c>
      <c r="L19" s="12"/>
      <c r="M19" s="7"/>
      <c r="N19" s="13"/>
    </row>
    <row r="20" spans="1:14" ht="12.95" customHeight="1">
      <c r="A20" s="140">
        <v>13</v>
      </c>
      <c r="B20" s="141" t="s">
        <v>29</v>
      </c>
      <c r="C20" s="141" t="s">
        <v>30</v>
      </c>
      <c r="D20" s="111">
        <v>94195225200</v>
      </c>
      <c r="E20" s="124">
        <f t="shared" ref="E20:E24" si="4">(D20/$D$25)</f>
        <v>0.53007415063035279</v>
      </c>
      <c r="F20" s="106">
        <v>100</v>
      </c>
      <c r="G20" s="111">
        <v>93399324300</v>
      </c>
      <c r="H20" s="124">
        <f t="shared" ref="H20:H24" si="5">(G20/$G$25)</f>
        <v>0.53782845392245748</v>
      </c>
      <c r="I20" s="106">
        <v>100</v>
      </c>
      <c r="J20" s="175">
        <f t="shared" si="2"/>
        <v>-8.4494824266315351E-3</v>
      </c>
      <c r="K20" s="176">
        <f t="shared" si="3"/>
        <v>0</v>
      </c>
      <c r="L20" s="12"/>
      <c r="M20" s="7"/>
      <c r="N20" s="13"/>
    </row>
    <row r="21" spans="1:14" ht="12.95" customHeight="1">
      <c r="A21" s="140">
        <v>14</v>
      </c>
      <c r="B21" s="141" t="s">
        <v>78</v>
      </c>
      <c r="C21" s="141" t="s">
        <v>31</v>
      </c>
      <c r="D21" s="109">
        <v>408321778.06</v>
      </c>
      <c r="E21" s="124">
        <f t="shared" si="4"/>
        <v>2.2977897152373907E-3</v>
      </c>
      <c r="F21" s="107">
        <v>1.2706999999999999</v>
      </c>
      <c r="G21" s="109">
        <v>405718574.80000001</v>
      </c>
      <c r="H21" s="124">
        <f t="shared" si="5"/>
        <v>2.3362802188099654E-3</v>
      </c>
      <c r="I21" s="107">
        <v>1.2621</v>
      </c>
      <c r="J21" s="175">
        <f t="shared" si="2"/>
        <v>-6.3753720714290881E-3</v>
      </c>
      <c r="K21" s="176">
        <f t="shared" si="3"/>
        <v>-6.7679231919414032E-3</v>
      </c>
      <c r="L21" s="12"/>
      <c r="M21" s="7"/>
      <c r="N21" s="13"/>
    </row>
    <row r="22" spans="1:14" ht="12.95" customHeight="1">
      <c r="A22" s="140">
        <v>15</v>
      </c>
      <c r="B22" s="141" t="s">
        <v>72</v>
      </c>
      <c r="C22" s="141" t="s">
        <v>73</v>
      </c>
      <c r="D22" s="109">
        <v>694804464.62</v>
      </c>
      <c r="E22" s="124">
        <f t="shared" si="4"/>
        <v>3.9099422041365163E-3</v>
      </c>
      <c r="F22" s="106">
        <v>100</v>
      </c>
      <c r="G22" s="111">
        <v>703420124.85000002</v>
      </c>
      <c r="H22" s="124">
        <f t="shared" si="5"/>
        <v>4.0505577641102653E-3</v>
      </c>
      <c r="I22" s="106">
        <v>100</v>
      </c>
      <c r="J22" s="175">
        <f t="shared" si="2"/>
        <v>1.2400122147620433E-2</v>
      </c>
      <c r="K22" s="176">
        <f t="shared" si="3"/>
        <v>0</v>
      </c>
      <c r="L22" s="12"/>
      <c r="M22" s="102"/>
      <c r="N22" s="102"/>
    </row>
    <row r="23" spans="1:14" ht="12.95" customHeight="1">
      <c r="A23" s="140">
        <v>16</v>
      </c>
      <c r="B23" s="141" t="s">
        <v>10</v>
      </c>
      <c r="C23" s="141" t="s">
        <v>32</v>
      </c>
      <c r="D23" s="111">
        <v>16045068051.26</v>
      </c>
      <c r="E23" s="124">
        <f t="shared" si="4"/>
        <v>9.0292005789247315E-2</v>
      </c>
      <c r="F23" s="112">
        <v>1</v>
      </c>
      <c r="G23" s="109">
        <v>14363633120.964199</v>
      </c>
      <c r="H23" s="124">
        <f t="shared" si="5"/>
        <v>8.2711204305335406E-2</v>
      </c>
      <c r="I23" s="112">
        <v>1</v>
      </c>
      <c r="J23" s="175">
        <f t="shared" si="2"/>
        <v>-0.10479450289173189</v>
      </c>
      <c r="K23" s="176">
        <f t="shared" si="3"/>
        <v>0</v>
      </c>
      <c r="L23" s="12"/>
      <c r="M23" s="7"/>
      <c r="N23" s="13"/>
    </row>
    <row r="24" spans="1:14" ht="12.95" customHeight="1">
      <c r="A24" s="140">
        <v>17</v>
      </c>
      <c r="B24" s="141" t="s">
        <v>100</v>
      </c>
      <c r="C24" s="141" t="s">
        <v>101</v>
      </c>
      <c r="D24" s="164">
        <v>246991483.88</v>
      </c>
      <c r="E24" s="124">
        <f t="shared" si="4"/>
        <v>1.3899197199501092E-3</v>
      </c>
      <c r="F24" s="112">
        <v>10</v>
      </c>
      <c r="G24" s="164">
        <v>245310211.72999999</v>
      </c>
      <c r="H24" s="124">
        <f t="shared" si="5"/>
        <v>1.4125885052696959E-3</v>
      </c>
      <c r="I24" s="112">
        <v>10</v>
      </c>
      <c r="J24" s="175">
        <f t="shared" si="2"/>
        <v>-6.8070045314471105E-3</v>
      </c>
      <c r="K24" s="176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79</v>
      </c>
      <c r="D25" s="75">
        <f>SUM(D19:D24)</f>
        <v>177701978276.03</v>
      </c>
      <c r="E25" s="125">
        <f>(D25/$D$77)</f>
        <v>0.61132033035444866</v>
      </c>
      <c r="F25" s="76"/>
      <c r="G25" s="75">
        <f>SUM(G19:G24)</f>
        <v>173660065061.31421</v>
      </c>
      <c r="H25" s="125">
        <f>(G25/$G$77)</f>
        <v>0.60471890743363332</v>
      </c>
      <c r="I25" s="76"/>
      <c r="J25" s="175">
        <f t="shared" si="2"/>
        <v>-2.2745459864478044E-2</v>
      </c>
      <c r="K25" s="176"/>
      <c r="L25" s="12"/>
      <c r="M25" s="7"/>
    </row>
    <row r="26" spans="1:14" ht="12.95" customHeight="1">
      <c r="A26" s="67"/>
      <c r="B26" s="31"/>
      <c r="C26" s="31" t="s">
        <v>107</v>
      </c>
      <c r="D26" s="32"/>
      <c r="E26" s="129"/>
      <c r="F26" s="61"/>
      <c r="G26" s="32"/>
      <c r="H26" s="129"/>
      <c r="I26" s="61"/>
      <c r="J26" s="175"/>
      <c r="K26" s="176"/>
      <c r="L26" s="12"/>
      <c r="M26" s="7"/>
    </row>
    <row r="27" spans="1:14" ht="12.95" customHeight="1">
      <c r="A27" s="140">
        <v>18</v>
      </c>
      <c r="B27" s="141" t="s">
        <v>8</v>
      </c>
      <c r="C27" s="141" t="s">
        <v>33</v>
      </c>
      <c r="D27" s="108">
        <v>1256862209.6199999</v>
      </c>
      <c r="E27" s="124">
        <f>(D27/$D$33)</f>
        <v>0.16001522623852044</v>
      </c>
      <c r="F27" s="112">
        <v>147.21</v>
      </c>
      <c r="G27" s="108">
        <v>1213901033.04</v>
      </c>
      <c r="H27" s="124">
        <f>(G27/$G$33)</f>
        <v>0.15625742968666409</v>
      </c>
      <c r="I27" s="112">
        <v>146.76</v>
      </c>
      <c r="J27" s="175">
        <f t="shared" si="2"/>
        <v>-3.4181293900935106E-2</v>
      </c>
      <c r="K27" s="176">
        <f t="shared" si="3"/>
        <v>-3.0568575504382653E-3</v>
      </c>
      <c r="L27" s="12"/>
      <c r="M27" s="7"/>
    </row>
    <row r="28" spans="1:14" ht="12.95" customHeight="1">
      <c r="A28" s="140">
        <v>19</v>
      </c>
      <c r="B28" s="141" t="s">
        <v>78</v>
      </c>
      <c r="C28" s="141" t="s">
        <v>34</v>
      </c>
      <c r="D28" s="109">
        <v>538953472.29999995</v>
      </c>
      <c r="E28" s="124">
        <f t="shared" ref="E28:E32" si="6">(D28/$D$33)</f>
        <v>6.8615923958915678E-2</v>
      </c>
      <c r="F28" s="107">
        <v>1.4554</v>
      </c>
      <c r="G28" s="109">
        <v>545881067.76999998</v>
      </c>
      <c r="H28" s="124">
        <f t="shared" ref="H28:H32" si="7">(G28/$G$33)</f>
        <v>7.0267649703483856E-2</v>
      </c>
      <c r="I28" s="107">
        <v>1.4604999999999999</v>
      </c>
      <c r="J28" s="175">
        <f t="shared" si="2"/>
        <v>1.2853791330884852E-2</v>
      </c>
      <c r="K28" s="176">
        <f t="shared" si="3"/>
        <v>3.5041912876184432E-3</v>
      </c>
      <c r="L28" s="12"/>
      <c r="M28" s="7"/>
    </row>
    <row r="29" spans="1:14" ht="12.95" customHeight="1">
      <c r="A29" s="140">
        <v>20</v>
      </c>
      <c r="B29" s="141" t="s">
        <v>104</v>
      </c>
      <c r="C29" s="141" t="s">
        <v>35</v>
      </c>
      <c r="D29" s="108">
        <v>1150742383.4300001</v>
      </c>
      <c r="E29" s="124">
        <f t="shared" si="6"/>
        <v>0.14650476513449912</v>
      </c>
      <c r="F29" s="112">
        <v>2082.35</v>
      </c>
      <c r="G29" s="108">
        <v>1155975831.53</v>
      </c>
      <c r="H29" s="124">
        <f t="shared" si="7"/>
        <v>0.14880110264213772</v>
      </c>
      <c r="I29" s="112">
        <v>2086.66</v>
      </c>
      <c r="J29" s="175">
        <f t="shared" si="2"/>
        <v>4.5478885416566014E-3</v>
      </c>
      <c r="K29" s="176">
        <f t="shared" si="3"/>
        <v>2.0697769347131586E-3</v>
      </c>
      <c r="L29" s="12"/>
      <c r="M29" s="7"/>
    </row>
    <row r="30" spans="1:14" ht="12.95" customHeight="1">
      <c r="A30" s="140">
        <v>21</v>
      </c>
      <c r="B30" s="141" t="s">
        <v>29</v>
      </c>
      <c r="C30" s="141" t="s">
        <v>39</v>
      </c>
      <c r="D30" s="109">
        <v>4754169136.79</v>
      </c>
      <c r="E30" s="124">
        <f t="shared" si="6"/>
        <v>0.60526877503115117</v>
      </c>
      <c r="F30" s="109">
        <v>1145.32</v>
      </c>
      <c r="G30" s="109">
        <v>4698810443.5200005</v>
      </c>
      <c r="H30" s="124">
        <f t="shared" si="7"/>
        <v>0.60484670702565879</v>
      </c>
      <c r="I30" s="109">
        <v>1082.96</v>
      </c>
      <c r="J30" s="175">
        <f t="shared" si="2"/>
        <v>-1.1644241438868438E-2</v>
      </c>
      <c r="K30" s="176">
        <f t="shared" si="3"/>
        <v>-5.4447665281318676E-2</v>
      </c>
      <c r="L30" s="12"/>
      <c r="M30" s="7"/>
    </row>
    <row r="31" spans="1:14" ht="12.95" customHeight="1">
      <c r="A31" s="140" t="s">
        <v>114</v>
      </c>
      <c r="B31" s="141" t="s">
        <v>29</v>
      </c>
      <c r="C31" s="141" t="s">
        <v>117</v>
      </c>
      <c r="D31" s="111">
        <v>52656537.960000001</v>
      </c>
      <c r="E31" s="124">
        <f t="shared" ref="E31" si="8">(D31/$D$33)</f>
        <v>6.7038755482624569E-3</v>
      </c>
      <c r="F31" s="111">
        <v>20499.669999999998</v>
      </c>
      <c r="G31" s="111">
        <v>52692388.520000003</v>
      </c>
      <c r="H31" s="124">
        <f t="shared" ref="H31" si="9">(G31/$G$33)</f>
        <v>6.7827417310674437E-3</v>
      </c>
      <c r="I31" s="111">
        <v>20485.240000000002</v>
      </c>
      <c r="J31" s="175">
        <f t="shared" ref="J31" si="10">((G31-D31)/D31)</f>
        <v>6.8083777226744184E-4</v>
      </c>
      <c r="K31" s="176">
        <f t="shared" ref="K31" si="11">((I31-F31)/F31)</f>
        <v>-7.0391377031906637E-4</v>
      </c>
      <c r="L31" s="12"/>
      <c r="M31" s="7"/>
    </row>
    <row r="32" spans="1:14" ht="12.95" customHeight="1">
      <c r="A32" s="140" t="s">
        <v>115</v>
      </c>
      <c r="B32" s="141" t="s">
        <v>29</v>
      </c>
      <c r="C32" s="141" t="s">
        <v>116</v>
      </c>
      <c r="D32" s="111">
        <v>101257591.01000001</v>
      </c>
      <c r="E32" s="124">
        <f t="shared" si="6"/>
        <v>1.2891434088651189E-2</v>
      </c>
      <c r="F32" s="111">
        <v>20515.61</v>
      </c>
      <c r="G32" s="111">
        <v>101336450.31999999</v>
      </c>
      <c r="H32" s="124">
        <f t="shared" si="7"/>
        <v>1.3044369210988022E-2</v>
      </c>
      <c r="I32" s="111">
        <v>20501.14</v>
      </c>
      <c r="J32" s="175">
        <f t="shared" si="2"/>
        <v>7.7879899386703254E-4</v>
      </c>
      <c r="K32" s="176">
        <f t="shared" si="3"/>
        <v>-7.0531658576085063E-4</v>
      </c>
      <c r="L32" s="12"/>
      <c r="M32" s="7"/>
    </row>
    <row r="33" spans="1:14" ht="12.95" customHeight="1">
      <c r="A33" s="70"/>
      <c r="B33" s="74"/>
      <c r="C33" s="72" t="s">
        <v>79</v>
      </c>
      <c r="D33" s="75">
        <f>SUM(D27:D32)</f>
        <v>7854641331.1099997</v>
      </c>
      <c r="E33" s="125">
        <f>(D33/$D$77)</f>
        <v>2.7021094418494537E-2</v>
      </c>
      <c r="F33" s="76"/>
      <c r="G33" s="75">
        <f>SUM(G27:G32)</f>
        <v>7768597214.7000008</v>
      </c>
      <c r="H33" s="125">
        <f>(G33/$G$77)</f>
        <v>2.705180156593107E-2</v>
      </c>
      <c r="I33" s="76"/>
      <c r="J33" s="175">
        <f t="shared" si="2"/>
        <v>-1.0954557029765654E-2</v>
      </c>
      <c r="K33" s="176"/>
      <c r="L33" s="12"/>
      <c r="M33" s="7"/>
      <c r="N33" s="13"/>
    </row>
    <row r="34" spans="1:14" ht="12.95" customHeight="1">
      <c r="A34" s="67"/>
      <c r="B34" s="31"/>
      <c r="C34" s="31" t="s">
        <v>85</v>
      </c>
      <c r="D34" s="32"/>
      <c r="E34" s="129"/>
      <c r="F34" s="62"/>
      <c r="G34" s="32"/>
      <c r="H34" s="129"/>
      <c r="I34" s="62"/>
      <c r="J34" s="175"/>
      <c r="K34" s="176"/>
      <c r="L34" s="12"/>
      <c r="M34" s="7"/>
      <c r="N34" s="13"/>
    </row>
    <row r="35" spans="1:14" ht="12.95" customHeight="1">
      <c r="A35" s="140">
        <v>23</v>
      </c>
      <c r="B35" s="141" t="s">
        <v>12</v>
      </c>
      <c r="C35" s="107" t="s">
        <v>37</v>
      </c>
      <c r="D35" s="165">
        <v>1089300638.7413001</v>
      </c>
      <c r="E35" s="126">
        <f>(D35/$D$42)</f>
        <v>9.4054396211072921E-2</v>
      </c>
      <c r="F35" s="165">
        <v>1953.18140498768</v>
      </c>
      <c r="G35" s="165">
        <v>1091030735.50054</v>
      </c>
      <c r="H35" s="126">
        <f>(G35/$G$42)</f>
        <v>9.2826476880503134E-2</v>
      </c>
      <c r="I35" s="165">
        <v>1955.98361327104</v>
      </c>
      <c r="J35" s="175">
        <f t="shared" si="2"/>
        <v>1.5882637884423343E-3</v>
      </c>
      <c r="K35" s="176">
        <f t="shared" si="3"/>
        <v>1.4346892081832179E-3</v>
      </c>
      <c r="L35" s="12"/>
      <c r="M35" s="7"/>
      <c r="N35" s="13"/>
    </row>
    <row r="36" spans="1:14" ht="12.95" customHeight="1">
      <c r="A36" s="140">
        <v>24</v>
      </c>
      <c r="B36" s="141" t="s">
        <v>89</v>
      </c>
      <c r="C36" s="141" t="s">
        <v>94</v>
      </c>
      <c r="D36" s="109">
        <v>3720625017.4099998</v>
      </c>
      <c r="E36" s="126">
        <f t="shared" ref="E36:E41" si="12">(D36/$D$42)</f>
        <v>0.32125303804528321</v>
      </c>
      <c r="F36" s="112">
        <v>1</v>
      </c>
      <c r="G36" s="109">
        <v>3745291943.1999998</v>
      </c>
      <c r="H36" s="126">
        <f t="shared" ref="H36:H41" si="13">(G36/$G$42)</f>
        <v>0.31865486889027916</v>
      </c>
      <c r="I36" s="112">
        <v>1</v>
      </c>
      <c r="J36" s="175">
        <f t="shared" si="2"/>
        <v>6.6297801241929763E-3</v>
      </c>
      <c r="K36" s="176">
        <f t="shared" si="3"/>
        <v>0</v>
      </c>
      <c r="L36" s="12"/>
      <c r="M36" s="7"/>
      <c r="N36" s="13"/>
    </row>
    <row r="37" spans="1:14" ht="12.95" customHeight="1">
      <c r="A37" s="140">
        <v>25</v>
      </c>
      <c r="B37" s="141" t="s">
        <v>22</v>
      </c>
      <c r="C37" s="141" t="s">
        <v>38</v>
      </c>
      <c r="D37" s="109">
        <v>725113748.89999998</v>
      </c>
      <c r="E37" s="126">
        <f t="shared" si="12"/>
        <v>6.2609102952462331E-2</v>
      </c>
      <c r="F37" s="107">
        <v>16.493099999999998</v>
      </c>
      <c r="G37" s="109">
        <v>726340392.40999997</v>
      </c>
      <c r="H37" s="126">
        <f t="shared" si="13"/>
        <v>6.1798093719596284E-2</v>
      </c>
      <c r="I37" s="107">
        <v>16.521100000000001</v>
      </c>
      <c r="J37" s="175">
        <f t="shared" si="2"/>
        <v>1.6916566702269993E-3</v>
      </c>
      <c r="K37" s="176">
        <f t="shared" si="3"/>
        <v>1.6976796357265917E-3</v>
      </c>
      <c r="L37" s="12"/>
      <c r="M37" s="7"/>
      <c r="N37" s="13"/>
    </row>
    <row r="38" spans="1:14" ht="12.95" customHeight="1">
      <c r="A38" s="113">
        <v>26</v>
      </c>
      <c r="B38" s="114" t="s">
        <v>25</v>
      </c>
      <c r="C38" s="115" t="s">
        <v>36</v>
      </c>
      <c r="D38" s="116">
        <v>0</v>
      </c>
      <c r="E38" s="126">
        <f t="shared" si="12"/>
        <v>0</v>
      </c>
      <c r="F38" s="135">
        <v>0</v>
      </c>
      <c r="G38" s="116">
        <v>0</v>
      </c>
      <c r="H38" s="126">
        <f t="shared" si="13"/>
        <v>0</v>
      </c>
      <c r="I38" s="135">
        <v>0</v>
      </c>
      <c r="J38" s="175" t="e">
        <f t="shared" si="2"/>
        <v>#DIV/0!</v>
      </c>
      <c r="K38" s="176" t="e">
        <f t="shared" si="3"/>
        <v>#DIV/0!</v>
      </c>
      <c r="L38" s="12"/>
      <c r="M38" s="7"/>
      <c r="N38" s="13"/>
    </row>
    <row r="39" spans="1:14" ht="12.95" customHeight="1">
      <c r="A39" s="140">
        <v>27</v>
      </c>
      <c r="B39" s="141" t="s">
        <v>8</v>
      </c>
      <c r="C39" s="141" t="s">
        <v>120</v>
      </c>
      <c r="D39" s="108">
        <v>4020920249.21</v>
      </c>
      <c r="E39" s="126">
        <f t="shared" si="12"/>
        <v>0.3471816804305935</v>
      </c>
      <c r="F39" s="112">
        <v>173.37</v>
      </c>
      <c r="G39" s="108">
        <v>4138752793.23</v>
      </c>
      <c r="H39" s="126">
        <f t="shared" si="13"/>
        <v>0.3521310884964452</v>
      </c>
      <c r="I39" s="112">
        <v>173.57</v>
      </c>
      <c r="J39" s="175">
        <f t="shared" si="2"/>
        <v>2.9304869710646667E-2</v>
      </c>
      <c r="K39" s="176">
        <f t="shared" si="3"/>
        <v>1.1536021226278401E-3</v>
      </c>
      <c r="L39" s="12"/>
      <c r="M39" s="7"/>
      <c r="N39" s="13"/>
    </row>
    <row r="40" spans="1:14" ht="12.95" customHeight="1">
      <c r="A40" s="140">
        <v>28</v>
      </c>
      <c r="B40" s="141" t="s">
        <v>40</v>
      </c>
      <c r="C40" s="141" t="s">
        <v>71</v>
      </c>
      <c r="D40" s="166">
        <v>1336921602</v>
      </c>
      <c r="E40" s="126">
        <f t="shared" si="12"/>
        <v>0.11543494016761827</v>
      </c>
      <c r="F40" s="134">
        <v>1.1599999999999999</v>
      </c>
      <c r="G40" s="167">
        <v>1357362058</v>
      </c>
      <c r="H40" s="126">
        <f t="shared" si="13"/>
        <v>0.11548633195709525</v>
      </c>
      <c r="I40" s="134">
        <v>1.1599999999999999</v>
      </c>
      <c r="J40" s="175">
        <f t="shared" si="2"/>
        <v>1.5289195693615549E-2</v>
      </c>
      <c r="K40" s="176">
        <f t="shared" si="3"/>
        <v>0</v>
      </c>
      <c r="L40" s="12"/>
      <c r="M40" s="7"/>
    </row>
    <row r="41" spans="1:14" ht="12.95" customHeight="1">
      <c r="A41" s="140">
        <v>29</v>
      </c>
      <c r="B41" s="107" t="s">
        <v>14</v>
      </c>
      <c r="C41" s="141" t="s">
        <v>91</v>
      </c>
      <c r="D41" s="108">
        <v>688721333.54999995</v>
      </c>
      <c r="E41" s="126">
        <f t="shared" si="12"/>
        <v>5.9466842192969896E-2</v>
      </c>
      <c r="F41" s="112">
        <v>2.38</v>
      </c>
      <c r="G41" s="108">
        <v>694665407.25</v>
      </c>
      <c r="H41" s="126">
        <f t="shared" si="13"/>
        <v>5.9103140056080944E-2</v>
      </c>
      <c r="I41" s="112">
        <v>2.37</v>
      </c>
      <c r="J41" s="175">
        <f t="shared" si="2"/>
        <v>8.6305932609368179E-3</v>
      </c>
      <c r="K41" s="176">
        <f t="shared" si="3"/>
        <v>-4.201680672268818E-3</v>
      </c>
      <c r="L41" s="12"/>
      <c r="M41" s="7"/>
    </row>
    <row r="42" spans="1:14" ht="12.95" customHeight="1">
      <c r="A42" s="70"/>
      <c r="B42" s="71"/>
      <c r="C42" s="72" t="s">
        <v>79</v>
      </c>
      <c r="D42" s="73">
        <f>SUM(D35:D41)</f>
        <v>11581602589.811298</v>
      </c>
      <c r="E42" s="125">
        <f>(D42/$D$77)</f>
        <v>3.9842376488570599E-2</v>
      </c>
      <c r="F42" s="73"/>
      <c r="G42" s="73">
        <f>SUM(G35:G41)</f>
        <v>11753443329.59054</v>
      </c>
      <c r="H42" s="125">
        <f>(G42/$G$77)</f>
        <v>4.092782878057577E-2</v>
      </c>
      <c r="I42" s="77"/>
      <c r="J42" s="175">
        <f t="shared" si="2"/>
        <v>1.4837388733266956E-2</v>
      </c>
      <c r="K42" s="176"/>
      <c r="L42" s="12"/>
      <c r="M42" s="7"/>
    </row>
    <row r="43" spans="1:14" ht="12.95" customHeight="1">
      <c r="A43" s="67"/>
      <c r="B43" s="31"/>
      <c r="C43" s="31" t="s">
        <v>81</v>
      </c>
      <c r="D43" s="32"/>
      <c r="E43" s="129"/>
      <c r="F43" s="61"/>
      <c r="G43" s="32"/>
      <c r="H43" s="129"/>
      <c r="I43" s="61"/>
      <c r="J43" s="175"/>
      <c r="K43" s="176"/>
      <c r="L43" s="12"/>
      <c r="M43" s="7"/>
      <c r="N43" s="13"/>
    </row>
    <row r="44" spans="1:14" ht="12.95" customHeight="1">
      <c r="A44" s="140">
        <v>30</v>
      </c>
      <c r="B44" s="141" t="s">
        <v>40</v>
      </c>
      <c r="C44" s="141" t="s">
        <v>41</v>
      </c>
      <c r="D44" s="166">
        <v>2364488146</v>
      </c>
      <c r="E44" s="124">
        <f>(D44/$D$47)</f>
        <v>5.174503712962493E-2</v>
      </c>
      <c r="F44" s="118">
        <v>100</v>
      </c>
      <c r="G44" s="168">
        <v>2365475787</v>
      </c>
      <c r="H44" s="124">
        <f>(G44/$G$47)</f>
        <v>5.1769131357560672E-2</v>
      </c>
      <c r="I44" s="118">
        <v>100</v>
      </c>
      <c r="J44" s="175">
        <f t="shared" si="2"/>
        <v>4.1769758992904672E-4</v>
      </c>
      <c r="K44" s="176">
        <f t="shared" si="3"/>
        <v>0</v>
      </c>
      <c r="L44" s="12"/>
      <c r="M44" s="7"/>
      <c r="N44" s="13"/>
    </row>
    <row r="45" spans="1:14" ht="12.95" customHeight="1">
      <c r="A45" s="140">
        <v>31</v>
      </c>
      <c r="B45" s="107" t="s">
        <v>42</v>
      </c>
      <c r="C45" s="141" t="s">
        <v>43</v>
      </c>
      <c r="D45" s="109">
        <v>12157358835.280001</v>
      </c>
      <c r="E45" s="124">
        <f>(D45/$D$47)</f>
        <v>0.26605461541177772</v>
      </c>
      <c r="F45" s="107">
        <v>45.22</v>
      </c>
      <c r="G45" s="109">
        <v>12154181778.98</v>
      </c>
      <c r="H45" s="124">
        <f t="shared" ref="H45:H46" si="14">(G45/$G$47)</f>
        <v>0.26599783287474676</v>
      </c>
      <c r="I45" s="107">
        <v>45.22</v>
      </c>
      <c r="J45" s="175">
        <f t="shared" si="2"/>
        <v>-2.6132783798249817E-4</v>
      </c>
      <c r="K45" s="176">
        <f t="shared" si="3"/>
        <v>0</v>
      </c>
      <c r="L45" s="12"/>
      <c r="M45" s="7"/>
      <c r="N45" s="13"/>
    </row>
    <row r="46" spans="1:14" ht="12.95" customHeight="1">
      <c r="A46" s="142">
        <v>32</v>
      </c>
      <c r="B46" s="123" t="s">
        <v>12</v>
      </c>
      <c r="C46" s="143" t="s">
        <v>44</v>
      </c>
      <c r="D46" s="117">
        <v>31173127400.06583</v>
      </c>
      <c r="E46" s="124">
        <f>(D46/$D$47)</f>
        <v>0.68220034745859737</v>
      </c>
      <c r="F46" s="117">
        <v>11.68</v>
      </c>
      <c r="G46" s="117">
        <v>31173127400.06583</v>
      </c>
      <c r="H46" s="124">
        <f t="shared" si="14"/>
        <v>0.68223303576769256</v>
      </c>
      <c r="I46" s="117">
        <v>11.682900621569834</v>
      </c>
      <c r="J46" s="175">
        <f t="shared" si="2"/>
        <v>0</v>
      </c>
      <c r="K46" s="176">
        <f t="shared" si="3"/>
        <v>2.4834088782826815E-4</v>
      </c>
      <c r="L46" s="12"/>
      <c r="M46" s="7"/>
    </row>
    <row r="47" spans="1:14" ht="12.95" customHeight="1">
      <c r="A47" s="70"/>
      <c r="B47" s="74"/>
      <c r="C47" s="72" t="s">
        <v>79</v>
      </c>
      <c r="D47" s="73">
        <f>SUM(D44:D46)</f>
        <v>45694974381.345833</v>
      </c>
      <c r="E47" s="125">
        <f>(D47/$D$77)</f>
        <v>0.15719727549094159</v>
      </c>
      <c r="F47" s="77"/>
      <c r="G47" s="73">
        <f>SUM(G44:G46)</f>
        <v>45692784966.04583</v>
      </c>
      <c r="H47" s="125">
        <f>(G47/$G$77)</f>
        <v>0.15911137078355575</v>
      </c>
      <c r="I47" s="77"/>
      <c r="J47" s="175">
        <f t="shared" si="2"/>
        <v>-4.7913700131033268E-5</v>
      </c>
      <c r="K47" s="176"/>
      <c r="L47" s="12"/>
      <c r="M47" s="7"/>
    </row>
    <row r="48" spans="1:14" ht="12.95" customHeight="1">
      <c r="A48" s="67"/>
      <c r="B48" s="31"/>
      <c r="C48" s="31" t="s">
        <v>108</v>
      </c>
      <c r="D48" s="32"/>
      <c r="E48" s="129"/>
      <c r="F48" s="61"/>
      <c r="G48" s="32"/>
      <c r="H48" s="129"/>
      <c r="I48" s="61"/>
      <c r="J48" s="175"/>
      <c r="K48" s="176"/>
      <c r="L48" s="12"/>
      <c r="M48" s="7"/>
      <c r="N48" s="13"/>
    </row>
    <row r="49" spans="1:14" ht="12.95" customHeight="1">
      <c r="A49" s="140">
        <v>33</v>
      </c>
      <c r="B49" s="141" t="s">
        <v>16</v>
      </c>
      <c r="C49" s="141" t="s">
        <v>45</v>
      </c>
      <c r="D49" s="110">
        <v>110486905</v>
      </c>
      <c r="E49" s="127">
        <f>(D49/$D$64)</f>
        <v>4.9907457806086285E-3</v>
      </c>
      <c r="F49" s="107">
        <v>78.099999999999994</v>
      </c>
      <c r="G49" s="110">
        <v>110953767</v>
      </c>
      <c r="H49" s="127">
        <f>(G49/$G$64)</f>
        <v>4.972638896017163E-3</v>
      </c>
      <c r="I49" s="107">
        <v>78.430000000000007</v>
      </c>
      <c r="J49" s="175">
        <f t="shared" si="2"/>
        <v>4.2254962250956344E-3</v>
      </c>
      <c r="K49" s="176">
        <f t="shared" si="3"/>
        <v>4.2253521126762164E-3</v>
      </c>
      <c r="L49" s="12"/>
      <c r="M49" s="7"/>
      <c r="N49" s="13"/>
    </row>
    <row r="50" spans="1:14" ht="12.95" customHeight="1">
      <c r="A50" s="140">
        <v>34</v>
      </c>
      <c r="B50" s="141" t="s">
        <v>78</v>
      </c>
      <c r="C50" s="141" t="s">
        <v>46</v>
      </c>
      <c r="D50" s="109">
        <v>1171702703</v>
      </c>
      <c r="E50" s="127">
        <f t="shared" ref="E50:E63" si="15">(D50/$D$64)</f>
        <v>5.2926365537390829E-2</v>
      </c>
      <c r="F50" s="107">
        <v>1.2657</v>
      </c>
      <c r="G50" s="109">
        <v>1166373728.3599999</v>
      </c>
      <c r="H50" s="127">
        <f t="shared" ref="H50:H63" si="16">(G50/$G$64)</f>
        <v>5.2273622840903561E-2</v>
      </c>
      <c r="I50" s="107">
        <v>1.2598</v>
      </c>
      <c r="J50" s="175">
        <f t="shared" si="2"/>
        <v>-4.5480603794426045E-3</v>
      </c>
      <c r="K50" s="176">
        <f t="shared" si="3"/>
        <v>-4.6614521608596164E-3</v>
      </c>
      <c r="L50" s="12"/>
      <c r="M50" s="7"/>
      <c r="N50" s="13"/>
    </row>
    <row r="51" spans="1:14" ht="12.95" customHeight="1">
      <c r="A51" s="140">
        <v>35</v>
      </c>
      <c r="B51" s="141" t="s">
        <v>10</v>
      </c>
      <c r="C51" s="141" t="s">
        <v>11</v>
      </c>
      <c r="D51" s="111">
        <v>3875673603.1999998</v>
      </c>
      <c r="E51" s="127">
        <f t="shared" si="15"/>
        <v>0.17506601060267402</v>
      </c>
      <c r="F51" s="134">
        <v>272.46550000000002</v>
      </c>
      <c r="G51" s="109">
        <v>3850845143.21</v>
      </c>
      <c r="H51" s="127">
        <f t="shared" si="16"/>
        <v>0.17258415698193311</v>
      </c>
      <c r="I51" s="107">
        <v>271.26620000000003</v>
      </c>
      <c r="J51" s="175">
        <f t="shared" si="2"/>
        <v>-6.4062308986752225E-3</v>
      </c>
      <c r="K51" s="176">
        <f t="shared" si="3"/>
        <v>-4.4016581915875359E-3</v>
      </c>
      <c r="L51" s="12"/>
      <c r="M51" s="7"/>
      <c r="N51" s="13"/>
    </row>
    <row r="52" spans="1:14" ht="12.95" customHeight="1">
      <c r="A52" s="140">
        <v>36</v>
      </c>
      <c r="B52" s="141" t="s">
        <v>22</v>
      </c>
      <c r="C52" s="141" t="s">
        <v>23</v>
      </c>
      <c r="D52" s="109">
        <v>2225742881.4699998</v>
      </c>
      <c r="E52" s="127">
        <f t="shared" si="15"/>
        <v>0.10053785916454164</v>
      </c>
      <c r="F52" s="107">
        <v>8.8879000000000001</v>
      </c>
      <c r="G52" s="109">
        <v>2211431085.6399999</v>
      </c>
      <c r="H52" s="127">
        <f t="shared" si="16"/>
        <v>9.9110183724676282E-2</v>
      </c>
      <c r="I52" s="107">
        <v>8.8302999999999994</v>
      </c>
      <c r="J52" s="175">
        <f t="shared" si="2"/>
        <v>-6.4301209044180553E-3</v>
      </c>
      <c r="K52" s="176">
        <f t="shared" si="3"/>
        <v>-6.4807209802091341E-3</v>
      </c>
      <c r="L52" s="12"/>
      <c r="M52" s="7"/>
      <c r="N52" s="13"/>
    </row>
    <row r="53" spans="1:14" ht="12.95" customHeight="1">
      <c r="A53" s="113">
        <v>37</v>
      </c>
      <c r="B53" s="114" t="s">
        <v>47</v>
      </c>
      <c r="C53" s="159" t="s">
        <v>48</v>
      </c>
      <c r="D53" s="160">
        <v>0</v>
      </c>
      <c r="E53" s="195">
        <f t="shared" si="15"/>
        <v>0</v>
      </c>
      <c r="F53" s="161">
        <v>0</v>
      </c>
      <c r="G53" s="160">
        <v>0</v>
      </c>
      <c r="H53" s="195">
        <f t="shared" si="16"/>
        <v>0</v>
      </c>
      <c r="I53" s="161">
        <v>0</v>
      </c>
      <c r="J53" s="177" t="e">
        <f t="shared" si="2"/>
        <v>#DIV/0!</v>
      </c>
      <c r="K53" s="178" t="e">
        <f t="shared" si="3"/>
        <v>#DIV/0!</v>
      </c>
      <c r="L53" s="12"/>
      <c r="M53" s="7"/>
      <c r="N53" s="13"/>
    </row>
    <row r="54" spans="1:14" ht="12.95" customHeight="1">
      <c r="A54" s="140">
        <v>38</v>
      </c>
      <c r="B54" s="141" t="s">
        <v>49</v>
      </c>
      <c r="C54" s="107" t="s">
        <v>50</v>
      </c>
      <c r="D54" s="109">
        <v>4381087673.8900003</v>
      </c>
      <c r="E54" s="127">
        <f t="shared" si="15"/>
        <v>0.19789580333472992</v>
      </c>
      <c r="F54" s="107">
        <v>107.18</v>
      </c>
      <c r="G54" s="109">
        <v>4384848019.3800001</v>
      </c>
      <c r="H54" s="127">
        <f t="shared" si="16"/>
        <v>0.19651667900822878</v>
      </c>
      <c r="I54" s="107">
        <v>107.28</v>
      </c>
      <c r="J54" s="175">
        <f t="shared" si="2"/>
        <v>8.5831322491223563E-4</v>
      </c>
      <c r="K54" s="176">
        <f t="shared" si="3"/>
        <v>9.3300988990477991E-4</v>
      </c>
      <c r="L54" s="12"/>
      <c r="M54" s="7"/>
      <c r="N54" s="13"/>
    </row>
    <row r="55" spans="1:14" ht="12.95" customHeight="1">
      <c r="A55" s="142">
        <v>39</v>
      </c>
      <c r="B55" s="143" t="s">
        <v>27</v>
      </c>
      <c r="C55" s="144" t="s">
        <v>28</v>
      </c>
      <c r="D55" s="169">
        <v>3447135116.48</v>
      </c>
      <c r="E55" s="127">
        <f t="shared" si="15"/>
        <v>0.15570872437562072</v>
      </c>
      <c r="F55" s="123">
        <v>103.24</v>
      </c>
      <c r="G55" s="170">
        <v>3491260386.0300002</v>
      </c>
      <c r="H55" s="127">
        <f t="shared" si="16"/>
        <v>0.15646856939698744</v>
      </c>
      <c r="I55" s="123">
        <v>103.24</v>
      </c>
      <c r="J55" s="175">
        <f t="shared" si="2"/>
        <v>1.280056280331076E-2</v>
      </c>
      <c r="K55" s="176">
        <f t="shared" si="3"/>
        <v>0</v>
      </c>
      <c r="L55" s="12"/>
      <c r="M55" s="7"/>
      <c r="N55" s="13"/>
    </row>
    <row r="56" spans="1:14" ht="12.95" customHeight="1">
      <c r="A56" s="140">
        <v>40</v>
      </c>
      <c r="B56" s="141" t="s">
        <v>12</v>
      </c>
      <c r="C56" s="141" t="s">
        <v>13</v>
      </c>
      <c r="D56" s="165">
        <v>2784542131.0213699</v>
      </c>
      <c r="E56" s="127">
        <f t="shared" si="15"/>
        <v>0.12577908568732069</v>
      </c>
      <c r="F56" s="165">
        <v>2140.2375705601298</v>
      </c>
      <c r="G56" s="165">
        <v>2773297502.5804801</v>
      </c>
      <c r="H56" s="127">
        <f t="shared" si="16"/>
        <v>0.12429147206474706</v>
      </c>
      <c r="I56" s="165">
        <v>2132.5205776784001</v>
      </c>
      <c r="J56" s="175">
        <f t="shared" si="2"/>
        <v>-4.038232467599729E-3</v>
      </c>
      <c r="K56" s="176">
        <f t="shared" si="3"/>
        <v>-3.6056711590714305E-3</v>
      </c>
      <c r="L56" s="12"/>
      <c r="M56" s="7"/>
      <c r="N56" s="13"/>
    </row>
    <row r="57" spans="1:14" ht="12.95" customHeight="1">
      <c r="A57" s="140">
        <v>41</v>
      </c>
      <c r="B57" s="123" t="s">
        <v>83</v>
      </c>
      <c r="C57" s="141" t="s">
        <v>20</v>
      </c>
      <c r="D57" s="171">
        <v>1086833944.6300001</v>
      </c>
      <c r="E57" s="127">
        <f t="shared" si="15"/>
        <v>4.9092803562416784E-2</v>
      </c>
      <c r="F57" s="172">
        <v>0.62380000000000002</v>
      </c>
      <c r="G57" s="171">
        <v>1085191227.95</v>
      </c>
      <c r="H57" s="127">
        <f t="shared" si="16"/>
        <v>4.8635249217999041E-2</v>
      </c>
      <c r="I57" s="172">
        <v>0.62280000000000002</v>
      </c>
      <c r="J57" s="175">
        <f t="shared" si="2"/>
        <v>-1.5114697954702826E-3</v>
      </c>
      <c r="K57" s="176">
        <f t="shared" si="3"/>
        <v>-1.6030779095864073E-3</v>
      </c>
      <c r="L57" s="12"/>
      <c r="M57" s="7"/>
      <c r="N57" s="13"/>
    </row>
    <row r="58" spans="1:14" ht="12.95" customHeight="1">
      <c r="A58" s="140">
        <v>42</v>
      </c>
      <c r="B58" s="141" t="s">
        <v>103</v>
      </c>
      <c r="C58" s="141" t="s">
        <v>24</v>
      </c>
      <c r="D58" s="109">
        <v>262804962.44999999</v>
      </c>
      <c r="E58" s="127">
        <f t="shared" si="15"/>
        <v>1.1871024511640963E-2</v>
      </c>
      <c r="F58" s="112">
        <v>101.06</v>
      </c>
      <c r="G58" s="109">
        <v>268657841.19</v>
      </c>
      <c r="H58" s="127">
        <f t="shared" si="16"/>
        <v>1.2040496388206413E-2</v>
      </c>
      <c r="I58" s="112">
        <v>103.32</v>
      </c>
      <c r="J58" s="175">
        <f t="shared" si="2"/>
        <v>2.2270807542736373E-2</v>
      </c>
      <c r="K58" s="176">
        <f t="shared" si="3"/>
        <v>2.2362952701365436E-2</v>
      </c>
      <c r="L58" s="12"/>
      <c r="M58" s="7"/>
      <c r="N58" s="13"/>
    </row>
    <row r="59" spans="1:14" ht="12.95" customHeight="1">
      <c r="A59" s="140">
        <v>43</v>
      </c>
      <c r="B59" s="107" t="s">
        <v>102</v>
      </c>
      <c r="C59" s="141" t="s">
        <v>53</v>
      </c>
      <c r="D59" s="109">
        <v>47340272.630000003</v>
      </c>
      <c r="E59" s="127">
        <f t="shared" si="15"/>
        <v>2.1383825158378237E-3</v>
      </c>
      <c r="F59" s="107">
        <v>20.46</v>
      </c>
      <c r="G59" s="109">
        <v>47284955.109999999</v>
      </c>
      <c r="H59" s="127">
        <f t="shared" si="16"/>
        <v>2.1191800272667761E-3</v>
      </c>
      <c r="I59" s="107">
        <v>20.440000000000001</v>
      </c>
      <c r="J59" s="175">
        <f t="shared" si="2"/>
        <v>-1.1685086909480114E-3</v>
      </c>
      <c r="K59" s="176">
        <f t="shared" si="3"/>
        <v>-9.775171065493438E-4</v>
      </c>
      <c r="L59" s="12"/>
      <c r="M59" s="7"/>
      <c r="N59" s="13"/>
    </row>
    <row r="60" spans="1:14" ht="12.95" customHeight="1">
      <c r="A60" s="140">
        <v>44</v>
      </c>
      <c r="B60" s="107" t="s">
        <v>75</v>
      </c>
      <c r="C60" s="141" t="s">
        <v>74</v>
      </c>
      <c r="D60" s="119">
        <v>99441008.75</v>
      </c>
      <c r="E60" s="127">
        <f t="shared" si="15"/>
        <v>4.4917974201424881E-3</v>
      </c>
      <c r="F60" s="118">
        <v>91.57</v>
      </c>
      <c r="G60" s="119">
        <v>99038701.049999997</v>
      </c>
      <c r="H60" s="127">
        <f t="shared" si="16"/>
        <v>4.4386388165824579E-3</v>
      </c>
      <c r="I60" s="118">
        <v>91.21</v>
      </c>
      <c r="J60" s="175">
        <f t="shared" si="2"/>
        <v>-4.0456920646433307E-3</v>
      </c>
      <c r="K60" s="176">
        <f t="shared" si="3"/>
        <v>-3.9314185868734239E-3</v>
      </c>
      <c r="L60" s="12"/>
      <c r="M60" s="7"/>
    </row>
    <row r="61" spans="1:14" ht="12.95" customHeight="1">
      <c r="A61" s="140">
        <v>45</v>
      </c>
      <c r="B61" s="107" t="s">
        <v>102</v>
      </c>
      <c r="C61" s="141" t="s">
        <v>60</v>
      </c>
      <c r="D61" s="109">
        <v>950228241.88</v>
      </c>
      <c r="E61" s="127">
        <f t="shared" si="15"/>
        <v>4.2922259328177989E-2</v>
      </c>
      <c r="F61" s="108">
        <v>552.20000000000005</v>
      </c>
      <c r="G61" s="109">
        <v>948184661.34000003</v>
      </c>
      <c r="H61" s="127">
        <f t="shared" si="16"/>
        <v>4.249499638517136E-2</v>
      </c>
      <c r="I61" s="108">
        <v>552.20000000000005</v>
      </c>
      <c r="J61" s="175">
        <f t="shared" si="2"/>
        <v>-2.1506207139842474E-3</v>
      </c>
      <c r="K61" s="176">
        <f t="shared" si="3"/>
        <v>0</v>
      </c>
      <c r="L61" s="12"/>
      <c r="M61" s="7"/>
    </row>
    <row r="62" spans="1:14" ht="12.95" customHeight="1">
      <c r="A62" s="140">
        <v>46</v>
      </c>
      <c r="B62" s="107" t="s">
        <v>89</v>
      </c>
      <c r="C62" s="141" t="s">
        <v>97</v>
      </c>
      <c r="D62" s="109">
        <v>1695336195.6099999</v>
      </c>
      <c r="E62" s="127">
        <f t="shared" si="15"/>
        <v>7.6579138178897221E-2</v>
      </c>
      <c r="F62" s="107">
        <v>1.5197000000000001</v>
      </c>
      <c r="G62" s="109">
        <v>1692816464.98</v>
      </c>
      <c r="H62" s="127">
        <f t="shared" si="16"/>
        <v>7.586732046310625E-2</v>
      </c>
      <c r="I62" s="107">
        <v>1.5161</v>
      </c>
      <c r="J62" s="175">
        <f t="shared" si="2"/>
        <v>-1.4862719480210533E-3</v>
      </c>
      <c r="K62" s="176">
        <f t="shared" si="3"/>
        <v>-2.368888596433538E-3</v>
      </c>
      <c r="L62" s="12"/>
      <c r="M62" s="7"/>
    </row>
    <row r="63" spans="1:14" ht="12.95" customHeight="1">
      <c r="A63" s="140">
        <v>47</v>
      </c>
      <c r="B63" s="107" t="s">
        <v>93</v>
      </c>
      <c r="C63" s="107" t="s">
        <v>93</v>
      </c>
      <c r="D63" s="109">
        <v>0</v>
      </c>
      <c r="E63" s="127">
        <f t="shared" si="15"/>
        <v>0</v>
      </c>
      <c r="F63" s="107">
        <v>0</v>
      </c>
      <c r="G63" s="109">
        <v>182670781.31999999</v>
      </c>
      <c r="H63" s="127">
        <f t="shared" si="16"/>
        <v>8.1867957881743419E-3</v>
      </c>
      <c r="I63" s="107">
        <v>1.069267</v>
      </c>
      <c r="J63" s="175" t="e">
        <f t="shared" si="2"/>
        <v>#DIV/0!</v>
      </c>
      <c r="K63" s="176" t="e">
        <f t="shared" si="3"/>
        <v>#DIV/0!</v>
      </c>
      <c r="L63" s="12"/>
      <c r="M63" s="7"/>
    </row>
    <row r="64" spans="1:14" ht="12.95" customHeight="1">
      <c r="A64" s="70"/>
      <c r="B64" s="74"/>
      <c r="C64" s="72" t="s">
        <v>79</v>
      </c>
      <c r="D64" s="73">
        <f>SUM(D49:D63)</f>
        <v>22138355640.011375</v>
      </c>
      <c r="E64" s="125">
        <f>(D64/$D$77)</f>
        <v>7.6159123351647914E-2</v>
      </c>
      <c r="F64" s="73"/>
      <c r="G64" s="73">
        <f>SUM(G49:G63)</f>
        <v>22312854265.14048</v>
      </c>
      <c r="H64" s="125">
        <f>(G64/$G$77)</f>
        <v>7.7697799135210827E-2</v>
      </c>
      <c r="I64" s="77"/>
      <c r="J64" s="175">
        <f t="shared" si="2"/>
        <v>7.8821854688126674E-3</v>
      </c>
      <c r="K64" s="176"/>
      <c r="L64" s="12"/>
      <c r="M64" s="7"/>
      <c r="N64" s="13"/>
    </row>
    <row r="65" spans="1:14" s="17" customFormat="1" ht="12.95" customHeight="1">
      <c r="A65" s="69"/>
      <c r="B65" s="52"/>
      <c r="C65" s="31" t="s">
        <v>86</v>
      </c>
      <c r="D65" s="32"/>
      <c r="E65" s="129"/>
      <c r="F65" s="61"/>
      <c r="G65" s="32"/>
      <c r="H65" s="129"/>
      <c r="I65" s="61"/>
      <c r="J65" s="175"/>
      <c r="K65" s="176"/>
      <c r="L65" s="12"/>
      <c r="M65" s="7"/>
      <c r="N65" s="13"/>
    </row>
    <row r="66" spans="1:14" ht="12.95" customHeight="1">
      <c r="A66" s="140">
        <v>48</v>
      </c>
      <c r="B66" s="141" t="s">
        <v>22</v>
      </c>
      <c r="C66" s="107" t="s">
        <v>54</v>
      </c>
      <c r="D66" s="109">
        <v>633182087.38</v>
      </c>
      <c r="E66" s="124">
        <f>(D66/$D$71)</f>
        <v>0.14153802600702517</v>
      </c>
      <c r="F66" s="107">
        <v>11.357799999999999</v>
      </c>
      <c r="G66" s="109">
        <v>624945548.52999997</v>
      </c>
      <c r="H66" s="124">
        <f>(G66/$G$71)</f>
        <v>0.14098631178492274</v>
      </c>
      <c r="I66" s="107">
        <v>11.211600000000001</v>
      </c>
      <c r="J66" s="175">
        <f t="shared" si="2"/>
        <v>-1.3008167814856267E-2</v>
      </c>
      <c r="K66" s="176">
        <f t="shared" si="3"/>
        <v>-1.2872211167655582E-2</v>
      </c>
      <c r="L66" s="12"/>
      <c r="M66" s="17"/>
      <c r="N66" s="13"/>
    </row>
    <row r="67" spans="1:14" ht="12" customHeight="1">
      <c r="A67" s="140">
        <v>49</v>
      </c>
      <c r="B67" s="141" t="s">
        <v>55</v>
      </c>
      <c r="C67" s="107" t="s">
        <v>56</v>
      </c>
      <c r="D67" s="109">
        <v>1872320122.8199999</v>
      </c>
      <c r="E67" s="124">
        <f t="shared" ref="E67:E70" si="17">(D67/$D$71)</f>
        <v>0.41852809723932233</v>
      </c>
      <c r="F67" s="112">
        <v>0.91</v>
      </c>
      <c r="G67" s="109">
        <v>1863036583.02</v>
      </c>
      <c r="H67" s="124">
        <f t="shared" ref="H67:H70" si="18">(G67/$G$71)</f>
        <v>0.42029686774825614</v>
      </c>
      <c r="I67" s="112">
        <v>0.9</v>
      </c>
      <c r="J67" s="175">
        <f t="shared" si="2"/>
        <v>-4.9583079767457306E-3</v>
      </c>
      <c r="K67" s="176">
        <f t="shared" si="3"/>
        <v>-1.0989010989010999E-2</v>
      </c>
      <c r="L67" s="12"/>
      <c r="M67" s="7"/>
      <c r="N67" s="13"/>
    </row>
    <row r="68" spans="1:14" ht="12" customHeight="1">
      <c r="A68" s="140">
        <v>50</v>
      </c>
      <c r="B68" s="141" t="s">
        <v>8</v>
      </c>
      <c r="C68" s="107" t="s">
        <v>57</v>
      </c>
      <c r="D68" s="111">
        <v>1636192560.22</v>
      </c>
      <c r="E68" s="124">
        <f t="shared" si="17"/>
        <v>0.36574544630466815</v>
      </c>
      <c r="F68" s="112">
        <v>0.71</v>
      </c>
      <c r="G68" s="111">
        <v>1614460929.3800001</v>
      </c>
      <c r="H68" s="124">
        <f t="shared" si="18"/>
        <v>0.36421875872153403</v>
      </c>
      <c r="I68" s="112">
        <v>0.71</v>
      </c>
      <c r="J68" s="175">
        <f t="shared" si="2"/>
        <v>-1.3281829638119068E-2</v>
      </c>
      <c r="K68" s="176">
        <f t="shared" si="3"/>
        <v>0</v>
      </c>
      <c r="L68" s="12"/>
      <c r="M68" s="7"/>
      <c r="N68" s="18"/>
    </row>
    <row r="69" spans="1:14" ht="12" customHeight="1">
      <c r="A69" s="142">
        <v>51</v>
      </c>
      <c r="B69" s="143" t="s">
        <v>10</v>
      </c>
      <c r="C69" s="123" t="s">
        <v>58</v>
      </c>
      <c r="D69" s="109">
        <v>198365240.5</v>
      </c>
      <c r="E69" s="126">
        <f t="shared" si="17"/>
        <v>4.4341470057931452E-2</v>
      </c>
      <c r="F69" s="134">
        <v>21.7607</v>
      </c>
      <c r="G69" s="109">
        <v>197100873.22</v>
      </c>
      <c r="H69" s="124">
        <f t="shared" si="18"/>
        <v>4.4465514203981059E-2</v>
      </c>
      <c r="I69" s="107">
        <v>21.606999999999999</v>
      </c>
      <c r="J69" s="175">
        <f t="shared" si="2"/>
        <v>-6.3739356593576239E-3</v>
      </c>
      <c r="K69" s="176">
        <f t="shared" si="3"/>
        <v>-7.0631919009958603E-3</v>
      </c>
      <c r="L69" s="12"/>
      <c r="M69" s="7"/>
      <c r="N69" s="13"/>
    </row>
    <row r="70" spans="1:14" ht="12" customHeight="1">
      <c r="A70" s="140">
        <v>52</v>
      </c>
      <c r="B70" s="141" t="s">
        <v>8</v>
      </c>
      <c r="C70" s="141" t="s">
        <v>59</v>
      </c>
      <c r="D70" s="112">
        <v>133522850.47</v>
      </c>
      <c r="E70" s="124">
        <f t="shared" si="17"/>
        <v>2.9846960391052803E-2</v>
      </c>
      <c r="F70" s="112">
        <v>130.25</v>
      </c>
      <c r="G70" s="112">
        <v>133124320.08</v>
      </c>
      <c r="H70" s="124">
        <f t="shared" si="18"/>
        <v>3.003254754130592E-2</v>
      </c>
      <c r="I70" s="112">
        <v>129.82</v>
      </c>
      <c r="J70" s="175">
        <f t="shared" si="2"/>
        <v>-2.9847354860772887E-3</v>
      </c>
      <c r="K70" s="176">
        <f t="shared" si="3"/>
        <v>-3.3013435700576339E-3</v>
      </c>
      <c r="L70" s="12"/>
      <c r="M70" s="7"/>
      <c r="N70" s="13"/>
    </row>
    <row r="71" spans="1:14" ht="12" customHeight="1">
      <c r="A71" s="100"/>
      <c r="B71" s="78"/>
      <c r="C71" s="72" t="s">
        <v>79</v>
      </c>
      <c r="D71" s="79">
        <f>SUM(D66:D70)</f>
        <v>4473582861.3900003</v>
      </c>
      <c r="E71" s="125">
        <f>(D71/$D$77)</f>
        <v>1.5389767627937699E-2</v>
      </c>
      <c r="F71" s="77"/>
      <c r="G71" s="79">
        <f>SUM(G66:G70)</f>
        <v>4432668254.2300005</v>
      </c>
      <c r="H71" s="125">
        <f>(G71/$G$77)</f>
        <v>1.5435433026973156E-2</v>
      </c>
      <c r="I71" s="77"/>
      <c r="J71" s="175">
        <f t="shared" si="2"/>
        <v>-9.1458252652745434E-3</v>
      </c>
      <c r="K71" s="176"/>
      <c r="L71" s="12"/>
      <c r="M71" s="7"/>
      <c r="N71" s="13"/>
    </row>
    <row r="72" spans="1:14" ht="12" customHeight="1">
      <c r="A72" s="67"/>
      <c r="B72" s="53" t="s">
        <v>90</v>
      </c>
      <c r="C72" s="33" t="s">
        <v>1</v>
      </c>
      <c r="D72" s="32"/>
      <c r="E72" s="129"/>
      <c r="F72" s="61"/>
      <c r="G72" s="32"/>
      <c r="H72" s="129"/>
      <c r="I72" s="61"/>
      <c r="J72" s="175"/>
      <c r="K72" s="176"/>
      <c r="L72" s="12"/>
      <c r="M72" s="7"/>
      <c r="N72" s="13"/>
    </row>
    <row r="73" spans="1:14" ht="12" customHeight="1">
      <c r="A73" s="140" t="s">
        <v>109</v>
      </c>
      <c r="B73" s="141" t="s">
        <v>8</v>
      </c>
      <c r="C73" s="107" t="s">
        <v>61</v>
      </c>
      <c r="D73" s="119">
        <v>281773743.19</v>
      </c>
      <c r="E73" s="128">
        <f>(D73/$D$76)</f>
        <v>3.2392336728975728E-2</v>
      </c>
      <c r="F73" s="118">
        <v>1324.21</v>
      </c>
      <c r="G73" s="119">
        <v>281736860.75999999</v>
      </c>
      <c r="H73" s="128">
        <f>(G73/$G$76)</f>
        <v>3.1177685760750255E-2</v>
      </c>
      <c r="I73" s="118">
        <v>1323.98</v>
      </c>
      <c r="J73" s="175">
        <f t="shared" ref="J73:J86" si="19">((G73-D73)/D73)</f>
        <v>-1.3089377875474131E-4</v>
      </c>
      <c r="K73" s="176">
        <f t="shared" ref="K73:K86" si="20">((I73-F73)/F73)</f>
        <v>-1.7368846331021378E-4</v>
      </c>
      <c r="L73" s="12"/>
      <c r="M73" s="7"/>
      <c r="N73" s="13"/>
    </row>
    <row r="74" spans="1:14" ht="12" customHeight="1">
      <c r="A74" s="140" t="s">
        <v>110</v>
      </c>
      <c r="B74" s="141" t="s">
        <v>8</v>
      </c>
      <c r="C74" s="107" t="s">
        <v>62</v>
      </c>
      <c r="D74" s="119">
        <v>7957907435.4399996</v>
      </c>
      <c r="E74" s="128">
        <f t="shared" ref="E74:E75" si="21">(D74/$D$76)</f>
        <v>0.91483051042472163</v>
      </c>
      <c r="F74" s="118">
        <v>2209.62</v>
      </c>
      <c r="G74" s="119">
        <v>8294908173.1300001</v>
      </c>
      <c r="H74" s="128">
        <f t="shared" ref="H74:H75" si="22">(G74/$G$76)</f>
        <v>0.9179346988480519</v>
      </c>
      <c r="I74" s="118">
        <v>2212.58</v>
      </c>
      <c r="J74" s="175">
        <f t="shared" si="19"/>
        <v>4.2347908721480053E-2</v>
      </c>
      <c r="K74" s="176">
        <f t="shared" si="20"/>
        <v>1.3395968537576763E-3</v>
      </c>
      <c r="L74" s="12"/>
      <c r="M74" s="7"/>
      <c r="N74" s="13"/>
    </row>
    <row r="75" spans="1:14" ht="12" customHeight="1">
      <c r="A75" s="140" t="s">
        <v>111</v>
      </c>
      <c r="B75" s="141" t="s">
        <v>8</v>
      </c>
      <c r="C75" s="107" t="s">
        <v>63</v>
      </c>
      <c r="D75" s="119">
        <v>459096731.32999998</v>
      </c>
      <c r="E75" s="128">
        <f t="shared" si="21"/>
        <v>5.2777152846302647E-2</v>
      </c>
      <c r="F75" s="118">
        <v>1893.49</v>
      </c>
      <c r="G75" s="119">
        <v>459845452.35000002</v>
      </c>
      <c r="H75" s="128">
        <f t="shared" si="22"/>
        <v>5.0887615391197905E-2</v>
      </c>
      <c r="I75" s="118">
        <v>1896.56</v>
      </c>
      <c r="J75" s="175">
        <f t="shared" si="19"/>
        <v>1.6308567866100919E-3</v>
      </c>
      <c r="K75" s="176">
        <f t="shared" si="20"/>
        <v>1.6213447126733895E-3</v>
      </c>
      <c r="L75" s="12"/>
      <c r="M75" s="7"/>
      <c r="N75" s="13"/>
    </row>
    <row r="76" spans="1:14" ht="12" customHeight="1">
      <c r="A76" s="70"/>
      <c r="B76" s="74"/>
      <c r="C76" s="72" t="s">
        <v>79</v>
      </c>
      <c r="D76" s="73">
        <f>SUM(D73:D75)</f>
        <v>8698777909.9599991</v>
      </c>
      <c r="E76" s="125">
        <f>(D76/$D$77)</f>
        <v>2.9925045501387255E-2</v>
      </c>
      <c r="F76" s="77"/>
      <c r="G76" s="73">
        <f>SUM(G73:G75)</f>
        <v>9036490486.2399998</v>
      </c>
      <c r="H76" s="125">
        <f>(G76/$G$77)</f>
        <v>3.1466858266718425E-2</v>
      </c>
      <c r="I76" s="77"/>
      <c r="J76" s="175">
        <f t="shared" si="19"/>
        <v>3.8822990973631337E-2</v>
      </c>
      <c r="K76" s="176"/>
      <c r="L76" s="12"/>
      <c r="M76" s="7"/>
      <c r="N76" s="13"/>
    </row>
    <row r="77" spans="1:14" ht="15" customHeight="1">
      <c r="A77" s="80"/>
      <c r="B77" s="81"/>
      <c r="C77" s="82" t="s">
        <v>64</v>
      </c>
      <c r="D77" s="83">
        <f>SUM(D17,D25,D33,D42,D47,D64,D71,D76)</f>
        <v>290685536620.37854</v>
      </c>
      <c r="E77" s="130"/>
      <c r="F77" s="84"/>
      <c r="G77" s="85">
        <f>SUM(G17,G25,G33,G42,G47,G64,G71,G76)</f>
        <v>287174855832.29108</v>
      </c>
      <c r="H77" s="130"/>
      <c r="I77" s="137"/>
      <c r="J77" s="175">
        <f t="shared" si="19"/>
        <v>-1.2077246184670843E-2</v>
      </c>
      <c r="K77" s="176"/>
      <c r="L77" s="12"/>
      <c r="M77" s="7"/>
    </row>
    <row r="78" spans="1:14" ht="12" customHeight="1">
      <c r="A78" s="68"/>
      <c r="B78" s="40"/>
      <c r="C78" s="15"/>
      <c r="D78" s="30"/>
      <c r="E78" s="129"/>
      <c r="F78" s="60"/>
      <c r="G78" s="30"/>
      <c r="H78" s="129"/>
      <c r="I78" s="60"/>
      <c r="J78" s="175"/>
      <c r="K78" s="176"/>
      <c r="L78" s="12"/>
      <c r="M78" s="7"/>
    </row>
    <row r="79" spans="1:14" ht="27" customHeight="1">
      <c r="A79" s="101"/>
      <c r="B79" s="52"/>
      <c r="C79" s="33" t="s">
        <v>87</v>
      </c>
      <c r="D79" s="34" t="s">
        <v>119</v>
      </c>
      <c r="E79" s="131"/>
      <c r="F79" s="61"/>
      <c r="G79" s="34" t="s">
        <v>125</v>
      </c>
      <c r="H79" s="131"/>
      <c r="I79" s="61"/>
      <c r="J79" s="175"/>
      <c r="K79" s="176"/>
      <c r="M79" s="7"/>
    </row>
    <row r="80" spans="1:14" ht="12" customHeight="1">
      <c r="A80" s="140">
        <v>1</v>
      </c>
      <c r="B80" s="107" t="s">
        <v>65</v>
      </c>
      <c r="C80" s="107" t="s">
        <v>66</v>
      </c>
      <c r="D80" s="119">
        <v>1725088000</v>
      </c>
      <c r="E80" s="128">
        <f>(D80/$D$87)</f>
        <v>0.4732062323937804</v>
      </c>
      <c r="F80" s="118">
        <v>11.47</v>
      </c>
      <c r="G80" s="119">
        <v>1687488000</v>
      </c>
      <c r="H80" s="128">
        <f>(G80/$G$87)</f>
        <v>0.47074241621509866</v>
      </c>
      <c r="I80" s="118">
        <v>11.22</v>
      </c>
      <c r="J80" s="175">
        <f t="shared" si="19"/>
        <v>-2.1795989537925022E-2</v>
      </c>
      <c r="K80" s="176">
        <f t="shared" si="20"/>
        <v>-2.1795989537925022E-2</v>
      </c>
      <c r="M80" s="7"/>
    </row>
    <row r="81" spans="1:14" ht="12" customHeight="1">
      <c r="A81" s="140">
        <v>2</v>
      </c>
      <c r="B81" s="107" t="s">
        <v>65</v>
      </c>
      <c r="C81" s="107" t="s">
        <v>106</v>
      </c>
      <c r="D81" s="119">
        <v>80163182.670000002</v>
      </c>
      <c r="E81" s="128">
        <f t="shared" ref="E81:E86" si="23">(D81/$D$87)</f>
        <v>2.1989439175256621E-2</v>
      </c>
      <c r="F81" s="118">
        <v>2.19</v>
      </c>
      <c r="G81" s="119">
        <v>79797140.739999995</v>
      </c>
      <c r="H81" s="128">
        <f t="shared" ref="H81:H86" si="24">(G81/$G$87)</f>
        <v>2.2260246495977385E-2</v>
      </c>
      <c r="I81" s="118">
        <v>2.1800000000000002</v>
      </c>
      <c r="J81" s="175">
        <f t="shared" si="19"/>
        <v>-4.5662100456621895E-3</v>
      </c>
      <c r="K81" s="176">
        <f t="shared" si="20"/>
        <v>-4.5662100456620031E-3</v>
      </c>
      <c r="M81" s="7"/>
    </row>
    <row r="82" spans="1:14" ht="12" customHeight="1">
      <c r="A82" s="140">
        <v>3</v>
      </c>
      <c r="B82" s="107" t="s">
        <v>65</v>
      </c>
      <c r="C82" s="107" t="s">
        <v>95</v>
      </c>
      <c r="D82" s="119">
        <v>71433329.760000005</v>
      </c>
      <c r="E82" s="128">
        <f t="shared" si="23"/>
        <v>1.9594766668756675E-2</v>
      </c>
      <c r="F82" s="118">
        <v>6.11</v>
      </c>
      <c r="G82" s="119">
        <v>69095086.560000002</v>
      </c>
      <c r="H82" s="128">
        <f t="shared" si="24"/>
        <v>1.9274796618314199E-2</v>
      </c>
      <c r="I82" s="118">
        <v>5.91</v>
      </c>
      <c r="J82" s="175">
        <f t="shared" si="19"/>
        <v>-3.2733224222585962E-2</v>
      </c>
      <c r="K82" s="176">
        <f t="shared" si="20"/>
        <v>-3.2733224222585955E-2</v>
      </c>
      <c r="M82" s="7"/>
    </row>
    <row r="83" spans="1:14" ht="12" customHeight="1">
      <c r="A83" s="140">
        <v>4</v>
      </c>
      <c r="B83" s="107" t="s">
        <v>65</v>
      </c>
      <c r="C83" s="107" t="s">
        <v>96</v>
      </c>
      <c r="D83" s="119">
        <v>86821237.579999998</v>
      </c>
      <c r="E83" s="128">
        <f t="shared" si="23"/>
        <v>2.3815799963246571E-2</v>
      </c>
      <c r="F83" s="118">
        <v>19.46</v>
      </c>
      <c r="G83" s="119">
        <v>83832017.170000002</v>
      </c>
      <c r="H83" s="128">
        <f t="shared" si="24"/>
        <v>2.3385817451022726E-2</v>
      </c>
      <c r="I83" s="118">
        <v>18.79</v>
      </c>
      <c r="J83" s="175">
        <f t="shared" si="19"/>
        <v>-3.4429599177800578E-2</v>
      </c>
      <c r="K83" s="176">
        <f t="shared" si="20"/>
        <v>-3.4429599177800703E-2</v>
      </c>
      <c r="M83" s="7"/>
    </row>
    <row r="84" spans="1:14" ht="12" customHeight="1">
      <c r="A84" s="140">
        <v>5</v>
      </c>
      <c r="B84" s="107" t="s">
        <v>67</v>
      </c>
      <c r="C84" s="107" t="s">
        <v>68</v>
      </c>
      <c r="D84" s="119">
        <v>355500000</v>
      </c>
      <c r="E84" s="128">
        <f t="shared" si="23"/>
        <v>9.7516657478336724E-2</v>
      </c>
      <c r="F84" s="118">
        <v>2370</v>
      </c>
      <c r="G84" s="119">
        <v>353550000</v>
      </c>
      <c r="H84" s="128">
        <f t="shared" si="24"/>
        <v>9.8626468012126975E-2</v>
      </c>
      <c r="I84" s="118">
        <v>2357</v>
      </c>
      <c r="J84" s="175">
        <f t="shared" si="19"/>
        <v>-5.4852320675105488E-3</v>
      </c>
      <c r="K84" s="176">
        <f t="shared" si="20"/>
        <v>-5.4852320675105488E-3</v>
      </c>
      <c r="M84" s="7"/>
    </row>
    <row r="85" spans="1:14" ht="12" customHeight="1">
      <c r="A85" s="140">
        <v>6</v>
      </c>
      <c r="B85" s="107" t="s">
        <v>55</v>
      </c>
      <c r="C85" s="107" t="s">
        <v>88</v>
      </c>
      <c r="D85" s="119">
        <v>514394000</v>
      </c>
      <c r="E85" s="128">
        <f t="shared" si="23"/>
        <v>0.14110262589848535</v>
      </c>
      <c r="F85" s="118">
        <v>8.27</v>
      </c>
      <c r="G85" s="119">
        <v>498844000</v>
      </c>
      <c r="H85" s="128">
        <f t="shared" si="24"/>
        <v>0.13915774801029973</v>
      </c>
      <c r="I85" s="118">
        <v>8.02</v>
      </c>
      <c r="J85" s="175">
        <f t="shared" si="19"/>
        <v>-3.0229746070133012E-2</v>
      </c>
      <c r="K85" s="176">
        <f t="shared" si="20"/>
        <v>-3.0229746070133012E-2</v>
      </c>
      <c r="M85" s="7"/>
    </row>
    <row r="86" spans="1:14" ht="12" customHeight="1">
      <c r="A86" s="140">
        <v>7</v>
      </c>
      <c r="B86" s="107" t="s">
        <v>76</v>
      </c>
      <c r="C86" s="107" t="s">
        <v>77</v>
      </c>
      <c r="D86" s="119">
        <v>812131272</v>
      </c>
      <c r="E86" s="128">
        <f t="shared" si="23"/>
        <v>0.2227744784221376</v>
      </c>
      <c r="F86" s="118">
        <v>72</v>
      </c>
      <c r="G86" s="119">
        <v>812131272</v>
      </c>
      <c r="H86" s="128">
        <f t="shared" si="24"/>
        <v>0.22655250719716022</v>
      </c>
      <c r="I86" s="118">
        <v>72</v>
      </c>
      <c r="J86" s="175">
        <f t="shared" si="19"/>
        <v>0</v>
      </c>
      <c r="K86" s="176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69</v>
      </c>
      <c r="D87" s="89">
        <f>SUM(D80:D86)</f>
        <v>3645531022.0100002</v>
      </c>
      <c r="E87" s="89"/>
      <c r="F87" s="90"/>
      <c r="G87" s="89">
        <f>SUM(G80:G86)</f>
        <v>3584737516.4700003</v>
      </c>
      <c r="H87" s="89"/>
      <c r="I87" s="90"/>
      <c r="J87" s="179"/>
      <c r="K87" s="180"/>
      <c r="M87" s="7"/>
    </row>
    <row r="88" spans="1:14" ht="12" customHeight="1" thickBot="1">
      <c r="A88" s="91"/>
      <c r="B88" s="92"/>
      <c r="C88" s="93" t="s">
        <v>80</v>
      </c>
      <c r="D88" s="94">
        <f>SUM(D77,D87)</f>
        <v>294331067642.38855</v>
      </c>
      <c r="E88" s="120"/>
      <c r="F88" s="95"/>
      <c r="G88" s="94">
        <f>SUM(G77,G87)</f>
        <v>290759593348.76105</v>
      </c>
      <c r="H88" s="120"/>
      <c r="I88" s="138"/>
      <c r="J88" s="181"/>
      <c r="K88" s="182"/>
      <c r="L88" s="12"/>
      <c r="M88" s="7"/>
      <c r="N88" s="13"/>
    </row>
    <row r="89" spans="1:14" ht="12" customHeight="1">
      <c r="A89" s="25"/>
      <c r="B89" s="16"/>
      <c r="C89" s="35"/>
      <c r="D89" s="183"/>
      <c r="E89" s="183"/>
      <c r="F89" s="183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92</v>
      </c>
      <c r="C90" s="36"/>
      <c r="D90" s="183"/>
      <c r="E90" s="183"/>
      <c r="F90" s="183"/>
      <c r="G90" s="36"/>
      <c r="H90" s="36"/>
      <c r="I90" s="39"/>
      <c r="M90" s="7"/>
    </row>
    <row r="91" spans="1:14" ht="12" customHeight="1">
      <c r="A91" s="25"/>
      <c r="B91" s="104" t="s">
        <v>126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84"/>
      <c r="C92" s="184"/>
      <c r="D92" s="183"/>
      <c r="E92" s="183"/>
      <c r="F92" s="183"/>
      <c r="I92" s="8"/>
      <c r="M92" s="7"/>
    </row>
    <row r="93" spans="1:14" ht="12" customHeight="1">
      <c r="A93" s="25"/>
      <c r="B93" s="16"/>
      <c r="C93" s="14"/>
      <c r="D93" s="183"/>
      <c r="E93" s="183"/>
      <c r="F93" s="183"/>
      <c r="I93" s="21"/>
      <c r="M93" s="7"/>
    </row>
    <row r="94" spans="1:14" ht="12" customHeight="1">
      <c r="A94" s="25"/>
      <c r="B94" s="16"/>
      <c r="C94" s="14"/>
      <c r="D94" s="183"/>
      <c r="E94" s="183"/>
      <c r="F94" s="183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37" t="s">
        <v>122</v>
      </c>
      <c r="C1" s="28">
        <v>42426</v>
      </c>
      <c r="D1" s="28">
        <v>42433</v>
      </c>
      <c r="E1" s="28">
        <v>42440</v>
      </c>
      <c r="F1" s="28">
        <v>42447</v>
      </c>
      <c r="G1" s="28">
        <v>42453</v>
      </c>
      <c r="H1" s="28">
        <v>42461</v>
      </c>
      <c r="I1" s="28">
        <v>42468</v>
      </c>
      <c r="J1" s="28">
        <v>42475</v>
      </c>
    </row>
    <row r="2" spans="2:10">
      <c r="B2" s="37" t="s">
        <v>1</v>
      </c>
      <c r="C2" s="63">
        <v>7708518096.8200006</v>
      </c>
      <c r="D2" s="2">
        <v>7805985068.4399996</v>
      </c>
      <c r="E2" s="63">
        <v>7914944666.7699995</v>
      </c>
      <c r="F2" s="63">
        <v>8101913547.8899994</v>
      </c>
      <c r="G2" s="63">
        <v>8240336678.039999</v>
      </c>
      <c r="H2" s="63">
        <v>8473705798.54</v>
      </c>
      <c r="I2" s="63">
        <v>8698777909.9599991</v>
      </c>
      <c r="J2" s="63">
        <v>9036490486.2399998</v>
      </c>
    </row>
    <row r="3" spans="2:10">
      <c r="B3" s="37" t="s">
        <v>86</v>
      </c>
      <c r="C3" s="63">
        <v>4460136818.6300001</v>
      </c>
      <c r="D3" s="2">
        <v>4533400065.46</v>
      </c>
      <c r="E3" s="63">
        <v>4546694064.6199999</v>
      </c>
      <c r="F3" s="63">
        <v>4515333585.5099993</v>
      </c>
      <c r="G3" s="63">
        <v>4507720765.8899994</v>
      </c>
      <c r="H3" s="63">
        <v>4511062086.8499994</v>
      </c>
      <c r="I3" s="63">
        <v>4473582861.3900003</v>
      </c>
      <c r="J3" s="63">
        <v>4432668254.2300005</v>
      </c>
    </row>
    <row r="4" spans="2:10">
      <c r="B4" s="37" t="s">
        <v>108</v>
      </c>
      <c r="C4" s="29">
        <v>22969076987.011879</v>
      </c>
      <c r="D4" s="29">
        <v>23221432410.002941</v>
      </c>
      <c r="E4" s="29">
        <v>23349186013.771824</v>
      </c>
      <c r="F4" s="29">
        <v>23309883243.399342</v>
      </c>
      <c r="G4" s="29">
        <v>23388741281.199844</v>
      </c>
      <c r="H4" s="29">
        <v>23192363728.683502</v>
      </c>
      <c r="I4" s="29">
        <v>22138355640.011375</v>
      </c>
      <c r="J4" s="29">
        <v>22312854265.14048</v>
      </c>
    </row>
    <row r="5" spans="2:10">
      <c r="B5" s="37" t="s">
        <v>85</v>
      </c>
      <c r="C5" s="63">
        <v>10574662940.072191</v>
      </c>
      <c r="D5" s="63">
        <v>10732452805.682989</v>
      </c>
      <c r="E5" s="63">
        <v>11000468328.32478</v>
      </c>
      <c r="F5" s="63">
        <v>11104617768.764851</v>
      </c>
      <c r="G5" s="63">
        <v>11258935051.51498</v>
      </c>
      <c r="H5" s="63">
        <v>11432121843.15308</v>
      </c>
      <c r="I5" s="63">
        <v>11581602589.811298</v>
      </c>
      <c r="J5" s="63">
        <v>11753443329.59054</v>
      </c>
    </row>
    <row r="6" spans="2:10">
      <c r="B6" s="37" t="s">
        <v>0</v>
      </c>
      <c r="C6" s="63">
        <v>12422744317.26</v>
      </c>
      <c r="D6" s="63">
        <v>12649695391.910002</v>
      </c>
      <c r="E6" s="63">
        <v>12744909054.420002</v>
      </c>
      <c r="F6" s="63">
        <v>12648170635.1</v>
      </c>
      <c r="G6" s="63">
        <v>12715765389.570002</v>
      </c>
      <c r="H6" s="63">
        <v>12573053511.700001</v>
      </c>
      <c r="I6" s="63">
        <v>12541623630.720001</v>
      </c>
      <c r="J6" s="63">
        <v>12517952255.030001</v>
      </c>
    </row>
    <row r="7" spans="2:10">
      <c r="B7" s="37" t="s">
        <v>81</v>
      </c>
      <c r="C7" s="63">
        <v>45269129264.80262</v>
      </c>
      <c r="D7" s="2">
        <v>45311155438.752625</v>
      </c>
      <c r="E7" s="63">
        <v>45556485952.677971</v>
      </c>
      <c r="F7" s="63">
        <v>45555020324.977966</v>
      </c>
      <c r="G7" s="63">
        <v>45553583263.237968</v>
      </c>
      <c r="H7" s="63">
        <v>45679053321.605835</v>
      </c>
      <c r="I7" s="63">
        <v>45694974381.345833</v>
      </c>
      <c r="J7" s="63">
        <v>45692784966.04583</v>
      </c>
    </row>
    <row r="8" spans="2:10">
      <c r="B8" s="37" t="s">
        <v>82</v>
      </c>
      <c r="C8" s="64">
        <v>179413283445.88998</v>
      </c>
      <c r="D8" s="64">
        <v>176480768116.31</v>
      </c>
      <c r="E8" s="64">
        <v>180608872534.97632</v>
      </c>
      <c r="F8" s="64">
        <v>178525969589.07361</v>
      </c>
      <c r="G8" s="64">
        <v>178683920727.12</v>
      </c>
      <c r="H8" s="64">
        <v>177351300922.41422</v>
      </c>
      <c r="I8" s="64">
        <v>177701978276.03</v>
      </c>
      <c r="J8" s="64">
        <v>173660065061.31421</v>
      </c>
    </row>
    <row r="9" spans="2:10">
      <c r="B9" s="37" t="s">
        <v>107</v>
      </c>
      <c r="C9" s="64">
        <v>7562136259.3000002</v>
      </c>
      <c r="D9" s="103">
        <v>7536633858.6199999</v>
      </c>
      <c r="E9" s="132">
        <v>7548685047.6300001</v>
      </c>
      <c r="F9" s="139">
        <v>7791732730.5900002</v>
      </c>
      <c r="G9" s="139">
        <v>7804800347.1700001</v>
      </c>
      <c r="H9" s="139">
        <v>7830065498.039999</v>
      </c>
      <c r="I9" s="139">
        <v>7854641331.1099997</v>
      </c>
      <c r="J9" s="139">
        <v>7768597214.7000008</v>
      </c>
    </row>
    <row r="10" spans="2:10" s="4" customFormat="1">
      <c r="B10" s="38" t="s">
        <v>2</v>
      </c>
      <c r="C10" s="5">
        <f t="shared" ref="C10:I10" si="0">SUM(C2:C9)</f>
        <v>290379688129.78668</v>
      </c>
      <c r="D10" s="5">
        <f t="shared" si="0"/>
        <v>288271523155.17859</v>
      </c>
      <c r="E10" s="5">
        <f t="shared" si="0"/>
        <v>293270245663.19092</v>
      </c>
      <c r="F10" s="5">
        <f t="shared" si="0"/>
        <v>291552641425.30579</v>
      </c>
      <c r="G10" s="5">
        <f t="shared" si="0"/>
        <v>292153803503.74274</v>
      </c>
      <c r="H10" s="5">
        <f t="shared" si="0"/>
        <v>291042726710.98663</v>
      </c>
      <c r="I10" s="5">
        <f t="shared" si="0"/>
        <v>290685536620.37848</v>
      </c>
      <c r="J10" s="5">
        <f>SUM(J2:J9)</f>
        <v>287174855832.29108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H1" activePane="topRight" state="frozen"/>
      <selection activeCell="B1" sqref="B1"/>
      <selection pane="topRight" activeCell="J6" sqref="J6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162" t="s">
        <v>122</v>
      </c>
      <c r="C1" s="163">
        <v>42426</v>
      </c>
      <c r="D1" s="163">
        <v>42433</v>
      </c>
      <c r="E1" s="163">
        <v>42440</v>
      </c>
      <c r="F1" s="163">
        <v>42447</v>
      </c>
      <c r="G1" s="163">
        <v>42453</v>
      </c>
      <c r="H1" s="163">
        <v>42461</v>
      </c>
      <c r="I1" s="163">
        <v>42468</v>
      </c>
      <c r="J1" s="163">
        <v>42475</v>
      </c>
      <c r="K1" s="152" t="s">
        <v>121</v>
      </c>
    </row>
    <row r="2" spans="1:11">
      <c r="B2" s="162" t="s">
        <v>1</v>
      </c>
      <c r="C2" s="145">
        <v>7708518096.8200006</v>
      </c>
      <c r="D2" s="146">
        <v>7805985068.4399996</v>
      </c>
      <c r="E2" s="145">
        <v>7914944666.7699995</v>
      </c>
      <c r="F2" s="145">
        <v>8101913547.8899994</v>
      </c>
      <c r="G2" s="145">
        <v>8240336678.039999</v>
      </c>
      <c r="H2" s="145">
        <v>8473705798.54</v>
      </c>
      <c r="I2" s="145">
        <v>8698777909.9599991</v>
      </c>
      <c r="J2" s="145">
        <v>9036490486.2399998</v>
      </c>
      <c r="K2" s="153">
        <f>STDEV(C2:J2)</f>
        <v>462076593.96358049</v>
      </c>
    </row>
    <row r="3" spans="1:11">
      <c r="B3" s="162" t="s">
        <v>86</v>
      </c>
      <c r="C3" s="145">
        <v>4460136818.6300001</v>
      </c>
      <c r="D3" s="146">
        <v>4533400065.46</v>
      </c>
      <c r="E3" s="145">
        <v>4546694064.6199999</v>
      </c>
      <c r="F3" s="145">
        <v>4515333585.5099993</v>
      </c>
      <c r="G3" s="145">
        <v>4507720765.8899994</v>
      </c>
      <c r="H3" s="145">
        <v>4511062086.8499994</v>
      </c>
      <c r="I3" s="145">
        <v>4473582861.3900003</v>
      </c>
      <c r="J3" s="145">
        <v>4432668254.2300005</v>
      </c>
      <c r="K3" s="154">
        <f t="shared" ref="K3:K9" si="0">STDEV(C3:J3)</f>
        <v>38704833.67085804</v>
      </c>
    </row>
    <row r="4" spans="1:11">
      <c r="B4" s="162" t="s">
        <v>108</v>
      </c>
      <c r="C4" s="147">
        <v>22969076987.011879</v>
      </c>
      <c r="D4" s="147">
        <v>23221432410.002941</v>
      </c>
      <c r="E4" s="147">
        <v>23349186013.771824</v>
      </c>
      <c r="F4" s="147">
        <v>23309883243.399342</v>
      </c>
      <c r="G4" s="147">
        <v>23388741281.199844</v>
      </c>
      <c r="H4" s="147">
        <v>23192363728.683502</v>
      </c>
      <c r="I4" s="147">
        <v>22138355640.011375</v>
      </c>
      <c r="J4" s="147">
        <v>22312854265.14048</v>
      </c>
      <c r="K4" s="154">
        <f t="shared" si="0"/>
        <v>488280840.21084356</v>
      </c>
    </row>
    <row r="5" spans="1:11">
      <c r="B5" s="162" t="s">
        <v>85</v>
      </c>
      <c r="C5" s="145">
        <v>10574662940.072191</v>
      </c>
      <c r="D5" s="145">
        <v>10732452805.682989</v>
      </c>
      <c r="E5" s="145">
        <v>11000468328.32478</v>
      </c>
      <c r="F5" s="145">
        <v>11104617768.764851</v>
      </c>
      <c r="G5" s="145">
        <v>11258935051.51498</v>
      </c>
      <c r="H5" s="145">
        <v>11432121843.15308</v>
      </c>
      <c r="I5" s="145">
        <v>11581602589.811298</v>
      </c>
      <c r="J5" s="145">
        <v>11753443329.59054</v>
      </c>
      <c r="K5" s="154">
        <f t="shared" si="0"/>
        <v>407880102.91155303</v>
      </c>
    </row>
    <row r="6" spans="1:11">
      <c r="B6" s="162" t="s">
        <v>0</v>
      </c>
      <c r="C6" s="145">
        <v>12422744317.26</v>
      </c>
      <c r="D6" s="145">
        <v>12649695391.910002</v>
      </c>
      <c r="E6" s="145">
        <v>12744909054.420002</v>
      </c>
      <c r="F6" s="145">
        <v>12648170635.1</v>
      </c>
      <c r="G6" s="145">
        <v>12715765389.570002</v>
      </c>
      <c r="H6" s="145">
        <v>12573053511.700001</v>
      </c>
      <c r="I6" s="145">
        <v>12541623630.720001</v>
      </c>
      <c r="J6" s="194">
        <v>12517952255.030001</v>
      </c>
      <c r="K6" s="154">
        <f t="shared" si="0"/>
        <v>107869911.20798235</v>
      </c>
    </row>
    <row r="7" spans="1:11">
      <c r="B7" s="162" t="s">
        <v>81</v>
      </c>
      <c r="C7" s="145">
        <v>45269129264.80262</v>
      </c>
      <c r="D7" s="146">
        <v>45311155438.752625</v>
      </c>
      <c r="E7" s="145">
        <v>45556485952.677971</v>
      </c>
      <c r="F7" s="145">
        <v>45555020324.977966</v>
      </c>
      <c r="G7" s="145">
        <v>45553583263.237968</v>
      </c>
      <c r="H7" s="145">
        <v>45679053321.605835</v>
      </c>
      <c r="I7" s="145">
        <v>45694974381.345833</v>
      </c>
      <c r="J7" s="145">
        <v>45692784966.04583</v>
      </c>
      <c r="K7" s="154">
        <f t="shared" si="0"/>
        <v>166094289.34423327</v>
      </c>
    </row>
    <row r="8" spans="1:11">
      <c r="B8" s="162" t="s">
        <v>82</v>
      </c>
      <c r="C8" s="148">
        <v>179413283445.88998</v>
      </c>
      <c r="D8" s="148">
        <v>176480768116.31</v>
      </c>
      <c r="E8" s="148">
        <v>180608872534.97632</v>
      </c>
      <c r="F8" s="148">
        <v>178525969589.07361</v>
      </c>
      <c r="G8" s="148">
        <v>178683920727.12</v>
      </c>
      <c r="H8" s="148">
        <v>177351300922.41422</v>
      </c>
      <c r="I8" s="148">
        <v>177701978276.03</v>
      </c>
      <c r="J8" s="148">
        <v>173660065061.31421</v>
      </c>
      <c r="K8" s="154">
        <f t="shared" si="0"/>
        <v>2100717011.4799762</v>
      </c>
    </row>
    <row r="9" spans="1:11">
      <c r="B9" s="162" t="s">
        <v>107</v>
      </c>
      <c r="C9" s="148">
        <v>7562136259.3000002</v>
      </c>
      <c r="D9" s="149">
        <v>7536633858.6199999</v>
      </c>
      <c r="E9" s="150">
        <v>7548685047.6300001</v>
      </c>
      <c r="F9" s="151">
        <v>7791732730.5900002</v>
      </c>
      <c r="G9" s="151">
        <v>7804800347.1700001</v>
      </c>
      <c r="H9" s="151">
        <v>7830065498.039999</v>
      </c>
      <c r="I9" s="151">
        <v>7854641331.1099997</v>
      </c>
      <c r="J9" s="151">
        <v>7768597214.7000008</v>
      </c>
      <c r="K9" s="154">
        <f t="shared" si="0"/>
        <v>137499328.76624936</v>
      </c>
    </row>
    <row r="10" spans="1:11" s="155" customFormat="1" ht="15.75" thickBot="1">
      <c r="A10" s="4"/>
      <c r="B10" s="156" t="s">
        <v>2</v>
      </c>
      <c r="C10" s="157">
        <f t="shared" ref="C10:I10" si="1">SUM(C2:C9)</f>
        <v>290379688129.78668</v>
      </c>
      <c r="D10" s="157">
        <f t="shared" si="1"/>
        <v>288271523155.17859</v>
      </c>
      <c r="E10" s="157">
        <f t="shared" si="1"/>
        <v>293270245663.19092</v>
      </c>
      <c r="F10" s="157">
        <f t="shared" si="1"/>
        <v>291552641425.30579</v>
      </c>
      <c r="G10" s="157">
        <f t="shared" si="1"/>
        <v>292153803503.74274</v>
      </c>
      <c r="H10" s="157">
        <f t="shared" si="1"/>
        <v>291042726710.98663</v>
      </c>
      <c r="I10" s="157">
        <f t="shared" si="1"/>
        <v>290685536620.37848</v>
      </c>
      <c r="J10" s="157">
        <f>SUM(J2:J9)</f>
        <v>287174855832.29108</v>
      </c>
      <c r="K10" s="158"/>
    </row>
    <row r="12" spans="1:11">
      <c r="C12" s="1"/>
      <c r="D12" s="1"/>
      <c r="J12" s="103"/>
    </row>
    <row r="14" spans="1:11">
      <c r="C14" s="3"/>
      <c r="D14" s="3"/>
    </row>
    <row r="15" spans="1:11">
      <c r="C15" s="3"/>
      <c r="D15" s="3"/>
    </row>
    <row r="16" spans="1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2016-04-21T11:22:45Z</dcterms:modified>
</cp:coreProperties>
</file>