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Standard Deviation" sheetId="10" r:id="rId5"/>
  </sheets>
  <definedNames>
    <definedName name="_GoBack" localSheetId="0">Data!$F$98</definedName>
    <definedName name="_xlnm.Print_Area" localSheetId="3">'NAV Trend'!$B$1:$J$10</definedName>
    <definedName name="_xlnm.Print_Area" localSheetId="4">'Standard Deviation'!$B$1:$J$10</definedName>
  </definedNames>
  <calcPr calcId="125725"/>
</workbook>
</file>

<file path=xl/calcChain.xml><?xml version="1.0" encoding="utf-8"?>
<calcChain xmlns="http://schemas.openxmlformats.org/spreadsheetml/2006/main">
  <c r="K3" i="10"/>
  <c r="K4"/>
  <c r="K5"/>
  <c r="K6"/>
  <c r="K7"/>
  <c r="K8"/>
  <c r="K9"/>
  <c r="K2"/>
  <c r="J10"/>
  <c r="I10"/>
  <c r="H10"/>
  <c r="G10"/>
  <c r="F10"/>
  <c r="E10"/>
  <c r="D10"/>
  <c r="C10"/>
  <c r="J10" i="1"/>
  <c r="K31" i="9"/>
  <c r="J31"/>
  <c r="K7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29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H29" s="1"/>
  <c r="D33"/>
  <c r="E31" s="1"/>
  <c r="H31" l="1"/>
  <c r="H30"/>
  <c r="H28"/>
  <c r="H27"/>
  <c r="J33"/>
  <c r="H32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75" l="1"/>
  <c r="H74"/>
  <c r="H73"/>
  <c r="H82"/>
  <c r="H81"/>
  <c r="H83"/>
  <c r="H85"/>
  <c r="H80"/>
  <c r="H84"/>
  <c r="H86"/>
  <c r="H21"/>
  <c r="H23"/>
  <c r="H19"/>
  <c r="H22"/>
  <c r="H24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59"/>
  <c r="H61"/>
  <c r="H63"/>
  <c r="H50"/>
  <c r="H52"/>
  <c r="H54"/>
  <c r="H56"/>
  <c r="H58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</calcChain>
</file>

<file path=xl/sharedStrings.xml><?xml version="1.0" encoding="utf-8"?>
<sst xmlns="http://schemas.openxmlformats.org/spreadsheetml/2006/main" count="197" uniqueCount="128">
  <si>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</si>
  <si>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</si>
  <si>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</si>
  <si>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</si>
  <si>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</si>
  <si>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</si>
  <si>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</si>
  <si>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</si>
  <si>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</si>
  <si>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</si>
  <si>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</si>
  <si>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</si>
  <si>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</si>
  <si>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</si>
  <si>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</si>
  <si>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</si>
  <si>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</si>
  <si>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</si>
  <si>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</si>
  <si>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</si>
  <si>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</si>
  <si>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</si>
  <si>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</si>
  <si>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</si>
  <si>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</si>
  <si>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</si>
  <si>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</si>
  <si>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</si>
  <si>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</si>
  <si>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</si>
  <si>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</si>
  <si>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</si>
  <si>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</si>
  <si>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</si>
  <si>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</si>
  <si>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</si>
  <si>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</si>
  <si>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</si>
  <si>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</si>
  <si>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</si>
  <si>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</si>
  <si>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</si>
  <si>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</si>
  <si>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</si>
  <si>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</si>
  <si>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</si>
  <si>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</si>
  <si>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</si>
  <si>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</si>
  <si>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</si>
  <si>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</si>
  <si>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</si>
  <si>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</si>
  <si>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</si>
  <si>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</si>
  <si>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</si>
  <si>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</si>
  <si>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</si>
  <si>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</si>
  <si>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</si>
  <si>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</si>
  <si>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</si>
  <si>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</si>
  <si>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</si>
  <si>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</si>
  <si>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</si>
  <si>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</si>
  <si>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</si>
  <si>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</si>
  <si>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</si>
  <si>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</si>
  <si>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</si>
  <si>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</si>
  <si>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</si>
  <si>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</si>
  <si>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</si>
  <si>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</si>
  <si>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</si>
  <si>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</si>
  <si>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</si>
  <si>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</si>
  <si>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</si>
  <si>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</si>
  <si>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</si>
  <si>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</si>
  <si>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</si>
  <si>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</si>
  <si>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</si>
  <si>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</si>
  <si>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</si>
  <si>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</si>
  <si>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</si>
  <si>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</si>
  <si>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</si>
  <si>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</si>
  <si>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</si>
  <si>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</si>
  <si>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</si>
  <si>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</si>
  <si>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</si>
  <si>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</si>
  <si>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</si>
  <si>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</si>
  <si>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</si>
  <si>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</si>
  <si>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</si>
  <si>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</si>
  <si>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</si>
  <si>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</si>
  <si>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</si>
  <si>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</si>
  <si>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</si>
  <si>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>% on Total</t>
  </si>
  <si>
    <t>% Change (Current from Previous)</t>
  </si>
  <si>
    <t>22a.</t>
  </si>
  <si>
    <t>22b.</t>
  </si>
  <si>
    <t>FBN Nigeria Eurobond USD Fund (Institutional)</t>
  </si>
  <si>
    <t>FBN Nigeria Eurobond USD Fund (Retail)</t>
  </si>
  <si>
    <t>NAV and Unit Price as at Week Ended April 1, 2016</t>
  </si>
  <si>
    <t>Market Cap as at April 1, 2016</t>
  </si>
  <si>
    <t>NET ASSET VALUES AND UNIT PRICES OF FUND MANAGEMENT AND COLLECTIVE INVESTMENT SCHEMES AS AT WEEK ENDED APRIL 8, 2016</t>
  </si>
  <si>
    <t>NAV and Unit Price as at Week Ended April 8, 2016</t>
  </si>
  <si>
    <t>Market Cap as at April 8, 2016</t>
  </si>
  <si>
    <t>Stanbic IBTC Guaranteed Investment Fund</t>
  </si>
  <si>
    <t>(i)  BGL Nubian and Sapphire Funds are not included in this compilation.</t>
  </si>
  <si>
    <t>8-Weeks Volatility Measure</t>
  </si>
  <si>
    <t>FUNDS</t>
  </si>
  <si>
    <t>(ii)  Union Trustees Mixed Fund and PACAM Balanced Fund did not send their inputs for the period.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</si>
</sst>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202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1" fillId="0" borderId="0" xfId="2" applyFont="1" applyBorder="1" applyAlignment="1">
      <alignment horizontal="right" vertical="top" wrapText="1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6" fillId="0" borderId="0" xfId="0" applyNumberFormat="1" applyFont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0" fontId="3" fillId="13" borderId="1" xfId="1" applyNumberFormat="1" applyFont="1" applyFill="1" applyBorder="1" applyAlignment="1">
      <alignment horizontal="center" vertical="top" wrapText="1"/>
    </xf>
    <xf numFmtId="10" fontId="3" fillId="13" borderId="9" xfId="1" applyNumberFormat="1" applyFont="1" applyFill="1" applyBorder="1" applyAlignment="1">
      <alignment horizontal="center" vertical="top" wrapText="1"/>
    </xf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7" fillId="7" borderId="1" xfId="0" applyNumberFormat="1" applyFont="1" applyFill="1" applyBorder="1"/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4" fontId="25" fillId="7" borderId="1" xfId="0" applyNumberFormat="1" applyFont="1" applyFill="1" applyBorder="1"/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165" fontId="3" fillId="11" borderId="3" xfId="0" applyNumberFormat="1" applyFont="1" applyFill="1" applyBorder="1"/>
    <xf numFmtId="165" fontId="3" fillId="11" borderId="4" xfId="1" applyNumberFormat="1" applyFont="1" applyFill="1" applyBorder="1" applyAlignment="1">
      <alignment horizontal="center" vertical="top" wrapText="1"/>
    </xf>
    <xf numFmtId="165" fontId="3" fillId="9" borderId="1" xfId="0" applyNumberFormat="1" applyFont="1" applyFill="1" applyBorder="1"/>
    <xf numFmtId="165" fontId="3" fillId="9" borderId="9" xfId="1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164" fontId="1" fillId="0" borderId="0" xfId="2" applyFont="1" applyAlignment="1">
      <alignment horizontal="right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0" fontId="25" fillId="7" borderId="1" xfId="0" applyFont="1" applyFill="1" applyBorder="1"/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164" fontId="1" fillId="0" borderId="0" xfId="2" applyFont="1" applyAlignment="1"/>
    <xf numFmtId="4" fontId="11" fillId="7" borderId="1" xfId="0" applyNumberFormat="1" applyFont="1" applyFill="1" applyBorder="1"/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5" fillId="7" borderId="8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" fontId="7" fillId="7" borderId="0" xfId="0" applyNumberFormat="1" applyFont="1" applyFill="1"/>
    <xf numFmtId="3" fontId="7" fillId="7" borderId="0" xfId="0" applyNumberFormat="1" applyFont="1" applyFill="1"/>
    <xf numFmtId="0" fontId="20" fillId="7" borderId="0" xfId="0" applyFont="1" applyFill="1"/>
    <xf numFmtId="4" fontId="20" fillId="7" borderId="0" xfId="0" applyNumberFormat="1" applyFont="1" applyFill="1"/>
    <xf numFmtId="43" fontId="11" fillId="7" borderId="0" xfId="2" applyNumberFormat="1" applyFont="1" applyFill="1"/>
    <xf numFmtId="43" fontId="7" fillId="7" borderId="0" xfId="2" applyNumberFormat="1" applyFont="1" applyFill="1"/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7" fillId="7" borderId="0" xfId="0" applyFont="1" applyFill="1"/>
    <xf numFmtId="164" fontId="7" fillId="7" borderId="12" xfId="2" applyFont="1" applyFill="1" applyBorder="1" applyAlignment="1"/>
    <xf numFmtId="4" fontId="11" fillId="7" borderId="0" xfId="0" applyNumberFormat="1" applyFont="1" applyFill="1"/>
    <xf numFmtId="0" fontId="11" fillId="7" borderId="1" xfId="0" applyFont="1" applyFill="1" applyBorder="1" applyAlignment="1">
      <alignment vertical="top" wrapText="1"/>
    </xf>
    <xf numFmtId="0" fontId="25" fillId="7" borderId="0" xfId="0" applyFont="1" applyFill="1"/>
    <xf numFmtId="4" fontId="25" fillId="7" borderId="0" xfId="0" applyNumberFormat="1" applyFont="1" applyFill="1"/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" fontId="0" fillId="11" borderId="1" xfId="0" applyNumberFormat="1" applyFont="1" applyFill="1" applyBorder="1"/>
    <xf numFmtId="4" fontId="0" fillId="11" borderId="1" xfId="0" applyNumberFormat="1" applyFill="1" applyBorder="1"/>
    <xf numFmtId="164" fontId="1" fillId="11" borderId="1" xfId="2" applyFont="1" applyFill="1" applyBorder="1" applyAlignment="1">
      <alignment horizontal="right" vertical="top" wrapText="1"/>
    </xf>
    <xf numFmtId="4" fontId="26" fillId="11" borderId="1" xfId="0" applyNumberFormat="1" applyFont="1" applyFill="1" applyBorder="1" applyAlignment="1">
      <alignment horizontal="right"/>
    </xf>
    <xf numFmtId="164" fontId="0" fillId="11" borderId="1" xfId="2" applyFont="1" applyFill="1" applyBorder="1"/>
    <xf numFmtId="164" fontId="1" fillId="11" borderId="1" xfId="2" applyFont="1" applyFill="1" applyBorder="1" applyAlignment="1">
      <alignment horizontal="right"/>
    </xf>
    <xf numFmtId="164" fontId="1" fillId="11" borderId="1" xfId="2" applyFont="1" applyFill="1" applyBorder="1" applyAlignment="1"/>
    <xf numFmtId="4" fontId="0" fillId="11" borderId="15" xfId="0" applyNumberFormat="1" applyFont="1" applyFill="1" applyBorder="1"/>
    <xf numFmtId="4" fontId="0" fillId="11" borderId="15" xfId="0" applyNumberFormat="1" applyFill="1" applyBorder="1"/>
    <xf numFmtId="16" fontId="17" fillId="11" borderId="17" xfId="0" applyNumberFormat="1" applyFont="1" applyFill="1" applyBorder="1"/>
    <xf numFmtId="0" fontId="30" fillId="15" borderId="18" xfId="0" applyFont="1" applyFill="1" applyBorder="1" applyAlignment="1">
      <alignment horizontal="center" wrapText="1"/>
    </xf>
    <xf numFmtId="0" fontId="17" fillId="11" borderId="19" xfId="0" applyFont="1" applyFill="1" applyBorder="1"/>
    <xf numFmtId="164" fontId="30" fillId="15" borderId="20" xfId="2" applyFont="1" applyFill="1" applyBorder="1"/>
    <xf numFmtId="0" fontId="17" fillId="11" borderId="8" xfId="0" applyFont="1" applyFill="1" applyBorder="1"/>
    <xf numFmtId="164" fontId="30" fillId="15" borderId="9" xfId="2" applyFont="1" applyFill="1" applyBorder="1"/>
    <xf numFmtId="0" fontId="2" fillId="5" borderId="0" xfId="0" applyFont="1" applyFill="1"/>
    <xf numFmtId="0" fontId="18" fillId="10" borderId="2" xfId="0" applyFont="1" applyFill="1" applyBorder="1"/>
    <xf numFmtId="164" fontId="2" fillId="10" borderId="3" xfId="0" applyNumberFormat="1" applyFont="1" applyFill="1" applyBorder="1"/>
    <xf numFmtId="0" fontId="2" fillId="15" borderId="21" xfId="0" applyFont="1" applyFill="1" applyBorder="1"/>
    <xf numFmtId="0" fontId="17" fillId="11" borderId="16" xfId="0" applyFont="1" applyFill="1" applyBorder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8,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41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90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42419</c:v>
                </c:pt>
                <c:pt idx="1">
                  <c:v>42426</c:v>
                </c:pt>
                <c:pt idx="2">
                  <c:v>42433</c:v>
                </c:pt>
                <c:pt idx="3">
                  <c:v>42440</c:v>
                </c:pt>
                <c:pt idx="4">
                  <c:v>42447</c:v>
                </c:pt>
                <c:pt idx="5">
                  <c:v>42453</c:v>
                </c:pt>
                <c:pt idx="6">
                  <c:v>42461</c:v>
                </c:pt>
                <c:pt idx="7">
                  <c:v>42468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7488250665.8999996</c:v>
                </c:pt>
                <c:pt idx="1">
                  <c:v>7708518096.8200006</c:v>
                </c:pt>
                <c:pt idx="2">
                  <c:v>7805985068.4399996</c:v>
                </c:pt>
                <c:pt idx="3">
                  <c:v>7914944666.7699995</c:v>
                </c:pt>
                <c:pt idx="4">
                  <c:v>8101913547.8899994</c:v>
                </c:pt>
                <c:pt idx="5">
                  <c:v>8240336678.039999</c:v>
                </c:pt>
                <c:pt idx="6">
                  <c:v>8473705798.54</c:v>
                </c:pt>
                <c:pt idx="7">
                  <c:v>8698777909.9599991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42419</c:v>
                </c:pt>
                <c:pt idx="1">
                  <c:v>42426</c:v>
                </c:pt>
                <c:pt idx="2">
                  <c:v>42433</c:v>
                </c:pt>
                <c:pt idx="3">
                  <c:v>42440</c:v>
                </c:pt>
                <c:pt idx="4">
                  <c:v>42447</c:v>
                </c:pt>
                <c:pt idx="5">
                  <c:v>42453</c:v>
                </c:pt>
                <c:pt idx="6">
                  <c:v>42461</c:v>
                </c:pt>
                <c:pt idx="7">
                  <c:v>42468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4401786666.7299995</c:v>
                </c:pt>
                <c:pt idx="1">
                  <c:v>4460136818.6300001</c:v>
                </c:pt>
                <c:pt idx="2">
                  <c:v>4533400065.46</c:v>
                </c:pt>
                <c:pt idx="3">
                  <c:v>4546694064.6199999</c:v>
                </c:pt>
                <c:pt idx="4">
                  <c:v>4515333585.5099993</c:v>
                </c:pt>
                <c:pt idx="5">
                  <c:v>4507720765.8899994</c:v>
                </c:pt>
                <c:pt idx="6">
                  <c:v>4511062086.8499994</c:v>
                </c:pt>
                <c:pt idx="7">
                  <c:v>4473582861.3900003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42419</c:v>
                </c:pt>
                <c:pt idx="1">
                  <c:v>42426</c:v>
                </c:pt>
                <c:pt idx="2">
                  <c:v>42433</c:v>
                </c:pt>
                <c:pt idx="3">
                  <c:v>42440</c:v>
                </c:pt>
                <c:pt idx="4">
                  <c:v>42447</c:v>
                </c:pt>
                <c:pt idx="5">
                  <c:v>42453</c:v>
                </c:pt>
                <c:pt idx="6">
                  <c:v>42461</c:v>
                </c:pt>
                <c:pt idx="7">
                  <c:v>42468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23015599711.20459</c:v>
                </c:pt>
                <c:pt idx="1">
                  <c:v>22969076987.011879</c:v>
                </c:pt>
                <c:pt idx="2">
                  <c:v>23221432410.002941</c:v>
                </c:pt>
                <c:pt idx="3">
                  <c:v>23349186013.771824</c:v>
                </c:pt>
                <c:pt idx="4">
                  <c:v>23309883243.399342</c:v>
                </c:pt>
                <c:pt idx="5">
                  <c:v>23388741281.199844</c:v>
                </c:pt>
                <c:pt idx="6">
                  <c:v>23192363728.683502</c:v>
                </c:pt>
                <c:pt idx="7">
                  <c:v>22138355640.011375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42419</c:v>
                </c:pt>
                <c:pt idx="1">
                  <c:v>42426</c:v>
                </c:pt>
                <c:pt idx="2">
                  <c:v>42433</c:v>
                </c:pt>
                <c:pt idx="3">
                  <c:v>42440</c:v>
                </c:pt>
                <c:pt idx="4">
                  <c:v>42447</c:v>
                </c:pt>
                <c:pt idx="5">
                  <c:v>42453</c:v>
                </c:pt>
                <c:pt idx="6">
                  <c:v>42461</c:v>
                </c:pt>
                <c:pt idx="7">
                  <c:v>42468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12467200020.999998</c:v>
                </c:pt>
                <c:pt idx="1">
                  <c:v>12422744317.26</c:v>
                </c:pt>
                <c:pt idx="2">
                  <c:v>12649695391.910002</c:v>
                </c:pt>
                <c:pt idx="3">
                  <c:v>12744909054.420002</c:v>
                </c:pt>
                <c:pt idx="4">
                  <c:v>12648170635.1</c:v>
                </c:pt>
                <c:pt idx="5">
                  <c:v>12715765389.570002</c:v>
                </c:pt>
                <c:pt idx="6">
                  <c:v>12573053511.700001</c:v>
                </c:pt>
                <c:pt idx="7">
                  <c:v>12541623630.720001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42419</c:v>
                </c:pt>
                <c:pt idx="1">
                  <c:v>42426</c:v>
                </c:pt>
                <c:pt idx="2">
                  <c:v>42433</c:v>
                </c:pt>
                <c:pt idx="3">
                  <c:v>42440</c:v>
                </c:pt>
                <c:pt idx="4">
                  <c:v>42447</c:v>
                </c:pt>
                <c:pt idx="5">
                  <c:v>42453</c:v>
                </c:pt>
                <c:pt idx="6">
                  <c:v>42461</c:v>
                </c:pt>
                <c:pt idx="7">
                  <c:v>42468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45275461868.889999</c:v>
                </c:pt>
                <c:pt idx="1">
                  <c:v>45269129264.80262</c:v>
                </c:pt>
                <c:pt idx="2">
                  <c:v>45311155438.752625</c:v>
                </c:pt>
                <c:pt idx="3">
                  <c:v>45556485952.677971</c:v>
                </c:pt>
                <c:pt idx="4">
                  <c:v>45555020324.977966</c:v>
                </c:pt>
                <c:pt idx="5">
                  <c:v>45553583263.237968</c:v>
                </c:pt>
                <c:pt idx="6">
                  <c:v>45679053321.605835</c:v>
                </c:pt>
                <c:pt idx="7">
                  <c:v>45694974381.345833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42419</c:v>
                </c:pt>
                <c:pt idx="1">
                  <c:v>42426</c:v>
                </c:pt>
                <c:pt idx="2">
                  <c:v>42433</c:v>
                </c:pt>
                <c:pt idx="3">
                  <c:v>42440</c:v>
                </c:pt>
                <c:pt idx="4">
                  <c:v>42447</c:v>
                </c:pt>
                <c:pt idx="5">
                  <c:v>42453</c:v>
                </c:pt>
                <c:pt idx="6">
                  <c:v>42461</c:v>
                </c:pt>
                <c:pt idx="7">
                  <c:v>42468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177294283877.54001</c:v>
                </c:pt>
                <c:pt idx="1">
                  <c:v>179413283445.88998</c:v>
                </c:pt>
                <c:pt idx="2">
                  <c:v>176480768116.31</c:v>
                </c:pt>
                <c:pt idx="3">
                  <c:v>180608872534.97632</c:v>
                </c:pt>
                <c:pt idx="4">
                  <c:v>178525969589.07361</c:v>
                </c:pt>
                <c:pt idx="5">
                  <c:v>178683920727.12</c:v>
                </c:pt>
                <c:pt idx="6">
                  <c:v>177351300922.41422</c:v>
                </c:pt>
                <c:pt idx="7">
                  <c:v>177701978276.03</c:v>
                </c:pt>
              </c:numCache>
            </c:numRef>
          </c:val>
        </c:ser>
        <c:marker val="1"/>
        <c:axId val="133493888"/>
        <c:axId val="133495424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42419</c:v>
                </c:pt>
                <c:pt idx="1">
                  <c:v>42426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10525862609.980391</c:v>
                </c:pt>
                <c:pt idx="1">
                  <c:v>10574662940.072191</c:v>
                </c:pt>
                <c:pt idx="2">
                  <c:v>10732452805.682989</c:v>
                </c:pt>
                <c:pt idx="3">
                  <c:v>11000468328.32478</c:v>
                </c:pt>
                <c:pt idx="4">
                  <c:v>11104617768.764851</c:v>
                </c:pt>
                <c:pt idx="5">
                  <c:v>11258935051.51498</c:v>
                </c:pt>
                <c:pt idx="6">
                  <c:v>11432121843.15308</c:v>
                </c:pt>
                <c:pt idx="7">
                  <c:v>11581602589.811298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#,##0.00</c:formatCode>
                <c:ptCount val="8"/>
                <c:pt idx="0">
                  <c:v>7535294089.6099997</c:v>
                </c:pt>
                <c:pt idx="1">
                  <c:v>7562136259.3000002</c:v>
                </c:pt>
                <c:pt idx="2" formatCode="_-* #,##0.00_-;\-* #,##0.00_-;_-* &quot;-&quot;??_-;_-@_-">
                  <c:v>7536633858.6199999</c:v>
                </c:pt>
                <c:pt idx="3" formatCode="_-* #,##0.00_-;\-* #,##0.00_-;_-* &quot;-&quot;??_-;_-@_-">
                  <c:v>7548685047.6300001</c:v>
                </c:pt>
                <c:pt idx="4" formatCode="_-* #,##0.00_-;\-* #,##0.00_-;_-* &quot;-&quot;??_-;_-@_-">
                  <c:v>7791732730.5900002</c:v>
                </c:pt>
                <c:pt idx="5" formatCode="_-* #,##0.00_-;\-* #,##0.00_-;_-* &quot;-&quot;??_-;_-@_-">
                  <c:v>7804800347.1700001</c:v>
                </c:pt>
                <c:pt idx="6" formatCode="_-* #,##0.00_-;\-* #,##0.00_-;_-* &quot;-&quot;??_-;_-@_-">
                  <c:v>7830065498.039999</c:v>
                </c:pt>
                <c:pt idx="7" formatCode="_-* #,##0.00_-;\-* #,##0.00_-;_-* &quot;-&quot;??_-;_-@_-">
                  <c:v>7854641331.1099997</c:v>
                </c:pt>
              </c:numCache>
            </c:numRef>
          </c:val>
        </c:ser>
        <c:marker val="1"/>
        <c:axId val="132978560"/>
        <c:axId val="132977024"/>
      </c:lineChart>
      <c:catAx>
        <c:axId val="13349388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33495424"/>
        <c:crosses val="autoZero"/>
        <c:lblAlgn val="ctr"/>
        <c:lblOffset val="100"/>
      </c:catAx>
      <c:valAx>
        <c:axId val="13349542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33493888"/>
        <c:crossesAt val="41880"/>
        <c:crossBetween val="midCat"/>
      </c:valAx>
      <c:valAx>
        <c:axId val="13297702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32978560"/>
        <c:crosses val="max"/>
        <c:crossBetween val="between"/>
      </c:valAx>
      <c:dateAx>
        <c:axId val="132978560"/>
        <c:scaling>
          <c:orientation val="minMax"/>
        </c:scaling>
        <c:delete val="1"/>
        <c:axPos val="b"/>
        <c:numFmt formatCode="dd\-mmm" sourceLinked="1"/>
        <c:tickLblPos val="none"/>
        <c:crossAx val="13297702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1996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 8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66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432"/>
          <c:y val="0.16834325370345671"/>
          <c:w val="0.87803104745715077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42419</c:v>
                </c:pt>
                <c:pt idx="1">
                  <c:v>42426</c:v>
                </c:pt>
                <c:pt idx="2">
                  <c:v>42433</c:v>
                </c:pt>
                <c:pt idx="3">
                  <c:v>42440</c:v>
                </c:pt>
                <c:pt idx="4">
                  <c:v>42447</c:v>
                </c:pt>
                <c:pt idx="5">
                  <c:v>42453</c:v>
                </c:pt>
                <c:pt idx="6">
                  <c:v>42461</c:v>
                </c:pt>
                <c:pt idx="7">
                  <c:v>42468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288003739510.85498</c:v>
                </c:pt>
                <c:pt idx="1">
                  <c:v>290379688129.78668</c:v>
                </c:pt>
                <c:pt idx="2">
                  <c:v>288271523155.17859</c:v>
                </c:pt>
                <c:pt idx="3">
                  <c:v>293270245663.19092</c:v>
                </c:pt>
                <c:pt idx="4">
                  <c:v>291552641425.30579</c:v>
                </c:pt>
                <c:pt idx="5">
                  <c:v>292153803503.74274</c:v>
                </c:pt>
                <c:pt idx="6">
                  <c:v>291042726710.98663</c:v>
                </c:pt>
                <c:pt idx="7">
                  <c:v>290685536620.37848</c:v>
                </c:pt>
              </c:numCache>
            </c:numRef>
          </c:val>
        </c:ser>
        <c:marker val="1"/>
        <c:axId val="133007616"/>
        <c:axId val="133017600"/>
      </c:lineChart>
      <c:catAx>
        <c:axId val="13300761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3017600"/>
        <c:crosses val="autoZero"/>
        <c:lblAlgn val="ctr"/>
        <c:lblOffset val="100"/>
      </c:catAx>
      <c:valAx>
        <c:axId val="1330176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300761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topLeftCell="A76" zoomScale="150" zoomScaleNormal="150" workbookViewId="0">
      <selection activeCell="B76" sqref="B76"/>
    </sheetView>
  </sheetViews>
  <sheetFormatPr defaultRowHeight="12" customHeight="1"/>
  <cols>
    <col min="1" max="1" width="4.28515625" style="6" customWidth="1"/>
    <col min="2" max="2" width="25.85546875" style="7" customWidth="1"/>
    <col min="3" max="3" width="29.140625" style="7" customWidth="1"/>
    <col min="4" max="4" width="14" style="7" customWidth="1"/>
    <col min="5" max="5" width="6" style="7" customWidth="1"/>
    <col min="6" max="6" width="7.140625" style="7" customWidth="1"/>
    <col min="7" max="7" width="13.5703125" style="7" customWidth="1"/>
    <col min="8" max="8" width="5.85546875" style="7" customWidth="1"/>
    <col min="9" max="9" width="7.140625" style="7" customWidth="1"/>
    <col min="10" max="10" width="7.85546875" style="7" customWidth="1"/>
    <col min="11" max="11" width="7.285156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9.140625" style="7"/>
  </cols>
  <sheetData>
    <row r="1" spans="1:14" ht="12" customHeight="1" thickBot="1"/>
    <row r="2" spans="1:14" ht="18" customHeight="1">
      <c r="A2" s="174" t="s">
        <v>120</v>
      </c>
      <c r="B2" s="175"/>
      <c r="C2" s="175"/>
      <c r="D2" s="175"/>
      <c r="E2" s="175"/>
      <c r="F2" s="175"/>
      <c r="G2" s="175"/>
      <c r="H2" s="175"/>
      <c r="I2" s="175"/>
      <c r="J2" s="175"/>
      <c r="K2" s="176"/>
      <c r="M2" s="7"/>
    </row>
    <row r="3" spans="1:14" ht="24.75" customHeight="1">
      <c r="A3" s="98"/>
      <c r="B3" s="99"/>
      <c r="C3" s="99"/>
      <c r="D3" s="179" t="s">
        <v>118</v>
      </c>
      <c r="E3" s="180"/>
      <c r="F3" s="181"/>
      <c r="G3" s="179" t="s">
        <v>121</v>
      </c>
      <c r="H3" s="180"/>
      <c r="I3" s="181"/>
      <c r="J3" s="177" t="s">
        <v>113</v>
      </c>
      <c r="K3" s="178"/>
      <c r="M3" s="7"/>
    </row>
    <row r="4" spans="1:14" ht="26.25" customHeight="1">
      <c r="A4" s="65" t="s">
        <v>3</v>
      </c>
      <c r="B4" s="55" t="s">
        <v>4</v>
      </c>
      <c r="C4" s="55" t="s">
        <v>5</v>
      </c>
      <c r="D4" s="56" t="s">
        <v>105</v>
      </c>
      <c r="E4" s="57" t="s">
        <v>112</v>
      </c>
      <c r="F4" s="57" t="s">
        <v>6</v>
      </c>
      <c r="G4" s="56" t="s">
        <v>105</v>
      </c>
      <c r="H4" s="57" t="s">
        <v>112</v>
      </c>
      <c r="I4" s="57" t="s">
        <v>6</v>
      </c>
      <c r="J4" s="134" t="s">
        <v>105</v>
      </c>
      <c r="K4" s="127" t="s">
        <v>6</v>
      </c>
      <c r="L4" s="10"/>
      <c r="M4" s="7"/>
    </row>
    <row r="5" spans="1:14" ht="12.95" customHeight="1">
      <c r="A5" s="66"/>
      <c r="B5" s="58"/>
      <c r="C5" s="58" t="s">
        <v>0</v>
      </c>
      <c r="D5" s="59" t="s">
        <v>7</v>
      </c>
      <c r="E5" s="59"/>
      <c r="F5" s="59" t="s">
        <v>7</v>
      </c>
      <c r="G5" s="59" t="s">
        <v>7</v>
      </c>
      <c r="H5" s="59"/>
      <c r="I5" s="59" t="s">
        <v>7</v>
      </c>
      <c r="J5" s="128"/>
      <c r="K5" s="129"/>
      <c r="L5" s="11"/>
      <c r="M5" s="7"/>
    </row>
    <row r="6" spans="1:14" ht="12.95" customHeight="1">
      <c r="A6" s="154">
        <v>1</v>
      </c>
      <c r="B6" s="155" t="s">
        <v>8</v>
      </c>
      <c r="C6" s="155" t="s">
        <v>9</v>
      </c>
      <c r="D6" s="108">
        <v>6963783897.1300001</v>
      </c>
      <c r="E6" s="136">
        <f>(D6/$D$17)</f>
        <v>0.55386576464100545</v>
      </c>
      <c r="F6" s="108">
        <v>6707.57</v>
      </c>
      <c r="G6" s="108">
        <v>6945128082.3900003</v>
      </c>
      <c r="H6" s="136">
        <f>(G6/$G$17)</f>
        <v>0.55376626558767883</v>
      </c>
      <c r="I6" s="108">
        <v>6688.58</v>
      </c>
      <c r="J6" s="106">
        <f>((G6-D6)/D6)</f>
        <v>-2.6789766907741688E-3</v>
      </c>
      <c r="K6" s="107">
        <f>((I6-F6)/F6)</f>
        <v>-2.8311296043127066E-3</v>
      </c>
      <c r="L6" s="12"/>
      <c r="M6" s="7"/>
      <c r="N6" s="13"/>
    </row>
    <row r="7" spans="1:14" ht="12.95" customHeight="1">
      <c r="A7" s="154">
        <v>2</v>
      </c>
      <c r="B7" s="109" t="s">
        <v>14</v>
      </c>
      <c r="C7" s="155" t="s">
        <v>84</v>
      </c>
      <c r="D7" s="110">
        <v>427324317.66000003</v>
      </c>
      <c r="E7" s="136">
        <f t="shared" ref="E7:E16" si="0">(D7/$D$17)</f>
        <v>3.3987314001515098E-2</v>
      </c>
      <c r="F7" s="114">
        <v>0.83</v>
      </c>
      <c r="G7" s="110">
        <v>423860217.47000003</v>
      </c>
      <c r="H7" s="136">
        <f t="shared" ref="H7:H16" si="1">(G7/$G$17)</f>
        <v>3.3796279489027102E-2</v>
      </c>
      <c r="I7" s="114">
        <v>0.83</v>
      </c>
      <c r="J7" s="106">
        <f t="shared" ref="J7:J71" si="2">((G7-D7)/D7)</f>
        <v>-8.1064897241729262E-3</v>
      </c>
      <c r="K7" s="107">
        <f t="shared" ref="K7:K70" si="3">((I7-F7)/F7)</f>
        <v>0</v>
      </c>
      <c r="L7" s="12"/>
      <c r="M7" s="7"/>
      <c r="N7" s="13"/>
    </row>
    <row r="8" spans="1:14" ht="12.95" customHeight="1">
      <c r="A8" s="164">
        <v>3</v>
      </c>
      <c r="B8" s="135" t="s">
        <v>102</v>
      </c>
      <c r="C8" s="165" t="s">
        <v>15</v>
      </c>
      <c r="D8" s="111">
        <v>151454600.30000001</v>
      </c>
      <c r="E8" s="136">
        <f t="shared" si="0"/>
        <v>1.2045968002845306E-2</v>
      </c>
      <c r="F8" s="109">
        <v>100.52</v>
      </c>
      <c r="G8" s="158">
        <v>151347051.21000001</v>
      </c>
      <c r="H8" s="136">
        <f t="shared" si="1"/>
        <v>1.2067580376059438E-2</v>
      </c>
      <c r="I8" s="109">
        <v>100.44</v>
      </c>
      <c r="J8" s="106">
        <f t="shared" si="2"/>
        <v>-7.1010778006723625E-4</v>
      </c>
      <c r="K8" s="107">
        <f t="shared" si="3"/>
        <v>-7.9586152009548646E-4</v>
      </c>
      <c r="L8" s="12"/>
      <c r="M8" s="7"/>
      <c r="N8" s="13"/>
    </row>
    <row r="9" spans="1:14" ht="12.95" customHeight="1">
      <c r="A9" s="154">
        <v>4</v>
      </c>
      <c r="B9" s="155" t="s">
        <v>16</v>
      </c>
      <c r="C9" s="155" t="s">
        <v>17</v>
      </c>
      <c r="D9" s="112">
        <v>157994823</v>
      </c>
      <c r="E9" s="136">
        <f t="shared" si="0"/>
        <v>1.2566145753931302E-2</v>
      </c>
      <c r="F9" s="145">
        <v>8.86</v>
      </c>
      <c r="G9" s="112">
        <v>156657150</v>
      </c>
      <c r="H9" s="136">
        <f t="shared" si="1"/>
        <v>1.2490978410185833E-2</v>
      </c>
      <c r="I9" s="145">
        <v>8.84</v>
      </c>
      <c r="J9" s="106">
        <f t="shared" si="2"/>
        <v>-8.4665622240040102E-3</v>
      </c>
      <c r="K9" s="107">
        <f t="shared" si="3"/>
        <v>-2.2573363431150763E-3</v>
      </c>
      <c r="L9" s="96"/>
      <c r="M9" s="7"/>
      <c r="N9" s="13"/>
    </row>
    <row r="10" spans="1:14" ht="12.95" customHeight="1">
      <c r="A10" s="154">
        <v>5</v>
      </c>
      <c r="B10" s="155" t="s">
        <v>78</v>
      </c>
      <c r="C10" s="155" t="s">
        <v>18</v>
      </c>
      <c r="D10" s="111">
        <v>1078278141.8599999</v>
      </c>
      <c r="E10" s="136">
        <f t="shared" si="0"/>
        <v>8.5761039739200642E-2</v>
      </c>
      <c r="F10" s="109">
        <v>0.64839999999999998</v>
      </c>
      <c r="G10" s="158">
        <v>1073792880.46</v>
      </c>
      <c r="H10" s="136">
        <f t="shared" si="1"/>
        <v>8.5618330774159479E-2</v>
      </c>
      <c r="I10" s="166">
        <v>0.64559999999999995</v>
      </c>
      <c r="J10" s="106">
        <f t="shared" si="2"/>
        <v>-4.1596516018240944E-3</v>
      </c>
      <c r="K10" s="107">
        <f t="shared" si="3"/>
        <v>-4.3183220234423577E-3</v>
      </c>
      <c r="L10" s="12"/>
      <c r="M10" s="7"/>
      <c r="N10" s="13"/>
    </row>
    <row r="11" spans="1:14" ht="12.95" customHeight="1">
      <c r="A11" s="154">
        <v>6</v>
      </c>
      <c r="B11" s="155" t="s">
        <v>10</v>
      </c>
      <c r="C11" s="155" t="s">
        <v>19</v>
      </c>
      <c r="D11" s="111">
        <v>2511970199.4400001</v>
      </c>
      <c r="E11" s="136">
        <f t="shared" si="0"/>
        <v>0.1997899871421415</v>
      </c>
      <c r="F11" s="109">
        <v>11.4185</v>
      </c>
      <c r="G11" s="161">
        <v>2510509697.1399999</v>
      </c>
      <c r="H11" s="136">
        <f t="shared" si="1"/>
        <v>0.20017421755430834</v>
      </c>
      <c r="I11" s="160">
        <v>11.4185</v>
      </c>
      <c r="J11" s="106">
        <f t="shared" si="2"/>
        <v>-5.8141704878735597E-4</v>
      </c>
      <c r="K11" s="107">
        <f t="shared" si="3"/>
        <v>0</v>
      </c>
      <c r="L11" s="97"/>
      <c r="M11" s="7"/>
      <c r="N11" s="13"/>
    </row>
    <row r="12" spans="1:14" ht="12.95" customHeight="1">
      <c r="A12" s="154">
        <v>7</v>
      </c>
      <c r="B12" s="155" t="s">
        <v>16</v>
      </c>
      <c r="C12" s="155" t="s">
        <v>51</v>
      </c>
      <c r="D12" s="112">
        <v>110593485</v>
      </c>
      <c r="E12" s="136">
        <f t="shared" si="0"/>
        <v>8.7960720836100757E-3</v>
      </c>
      <c r="F12" s="114">
        <v>1.89</v>
      </c>
      <c r="G12" s="112">
        <v>110807121</v>
      </c>
      <c r="H12" s="136">
        <f t="shared" si="1"/>
        <v>8.8351495996566339E-3</v>
      </c>
      <c r="I12" s="114">
        <v>1.89</v>
      </c>
      <c r="J12" s="106">
        <f t="shared" si="2"/>
        <v>1.931723193278519E-3</v>
      </c>
      <c r="K12" s="107">
        <f t="shared" si="3"/>
        <v>0</v>
      </c>
      <c r="L12" s="12"/>
      <c r="M12" s="7"/>
      <c r="N12" s="13"/>
    </row>
    <row r="13" spans="1:14" ht="12.95" customHeight="1">
      <c r="A13" s="154">
        <v>8</v>
      </c>
      <c r="B13" s="155" t="s">
        <v>8</v>
      </c>
      <c r="C13" s="155" t="s">
        <v>52</v>
      </c>
      <c r="D13" s="114">
        <v>840649300.98000002</v>
      </c>
      <c r="E13" s="136">
        <f t="shared" si="0"/>
        <v>6.6861188509038327E-2</v>
      </c>
      <c r="F13" s="114">
        <v>1656.46</v>
      </c>
      <c r="G13" s="114">
        <v>841094804.96000004</v>
      </c>
      <c r="H13" s="136">
        <f t="shared" si="1"/>
        <v>6.70642677316345E-2</v>
      </c>
      <c r="I13" s="114">
        <v>1657.42</v>
      </c>
      <c r="J13" s="106">
        <f t="shared" si="2"/>
        <v>5.2995223987061652E-4</v>
      </c>
      <c r="K13" s="107">
        <f t="shared" si="3"/>
        <v>5.7954915905004424E-4</v>
      </c>
      <c r="L13" s="12"/>
      <c r="M13" s="7"/>
      <c r="N13" s="13"/>
    </row>
    <row r="14" spans="1:14" ht="12.95" customHeight="1">
      <c r="A14" s="115">
        <v>9</v>
      </c>
      <c r="B14" s="116" t="s">
        <v>25</v>
      </c>
      <c r="C14" s="117" t="s">
        <v>26</v>
      </c>
      <c r="D14" s="118">
        <v>0</v>
      </c>
      <c r="E14" s="136">
        <f t="shared" si="0"/>
        <v>0</v>
      </c>
      <c r="F14" s="147">
        <v>0</v>
      </c>
      <c r="G14" s="118">
        <v>0</v>
      </c>
      <c r="H14" s="136">
        <f t="shared" si="1"/>
        <v>0</v>
      </c>
      <c r="I14" s="147">
        <v>0</v>
      </c>
      <c r="J14" s="106" t="e">
        <f t="shared" si="2"/>
        <v>#DIV/0!</v>
      </c>
      <c r="K14" s="107" t="e">
        <f t="shared" si="3"/>
        <v>#DIV/0!</v>
      </c>
      <c r="L14" s="12"/>
      <c r="M14" s="7"/>
      <c r="N14" s="13"/>
    </row>
    <row r="15" spans="1:14" ht="12.95" customHeight="1">
      <c r="A15" s="154">
        <v>10</v>
      </c>
      <c r="B15" s="155" t="s">
        <v>21</v>
      </c>
      <c r="C15" s="155" t="s">
        <v>98</v>
      </c>
      <c r="D15" s="113">
        <v>127153034.81</v>
      </c>
      <c r="E15" s="136">
        <f t="shared" si="0"/>
        <v>1.0113138760737498E-2</v>
      </c>
      <c r="F15" s="146">
        <v>97.93</v>
      </c>
      <c r="G15" s="161">
        <v>126564860.90000001</v>
      </c>
      <c r="H15" s="136">
        <f t="shared" si="1"/>
        <v>1.0091584999408411E-2</v>
      </c>
      <c r="I15" s="160">
        <v>97.61</v>
      </c>
      <c r="J15" s="106">
        <f t="shared" si="2"/>
        <v>-4.6257166482804174E-3</v>
      </c>
      <c r="K15" s="107">
        <f t="shared" si="3"/>
        <v>-3.2676401511284323E-3</v>
      </c>
      <c r="L15" s="12"/>
      <c r="M15" s="7"/>
      <c r="N15" s="13"/>
    </row>
    <row r="16" spans="1:14" ht="12.95" customHeight="1">
      <c r="A16" s="154">
        <v>11</v>
      </c>
      <c r="B16" s="155" t="s">
        <v>100</v>
      </c>
      <c r="C16" s="155" t="s">
        <v>99</v>
      </c>
      <c r="D16" s="119">
        <v>203851711.52000001</v>
      </c>
      <c r="E16" s="136">
        <f t="shared" si="0"/>
        <v>1.6213381365974736E-2</v>
      </c>
      <c r="F16" s="119">
        <v>9.2363</v>
      </c>
      <c r="G16" s="167">
        <v>201861765.19</v>
      </c>
      <c r="H16" s="136">
        <f t="shared" si="1"/>
        <v>1.6095345477881426E-2</v>
      </c>
      <c r="I16" s="167">
        <v>9.1463000000000001</v>
      </c>
      <c r="J16" s="106">
        <f t="shared" si="2"/>
        <v>-9.7617347196262243E-3</v>
      </c>
      <c r="K16" s="107">
        <f t="shared" si="3"/>
        <v>-9.7441616231607742E-3</v>
      </c>
      <c r="L16" s="96"/>
      <c r="M16" s="97"/>
      <c r="N16" s="13"/>
    </row>
    <row r="17" spans="1:14" ht="12.95" customHeight="1">
      <c r="A17" s="70"/>
      <c r="B17" s="71"/>
      <c r="C17" s="72" t="s">
        <v>79</v>
      </c>
      <c r="D17" s="73">
        <f>SUM(D6:D16)</f>
        <v>12573053511.700001</v>
      </c>
      <c r="E17" s="137">
        <f>(D17/$D$77)</f>
        <v>4.3200026517705721E-2</v>
      </c>
      <c r="F17" s="73"/>
      <c r="G17" s="73">
        <f>SUM(G6:G16)</f>
        <v>12541623630.720001</v>
      </c>
      <c r="H17" s="137">
        <f>(G17/$G$77)</f>
        <v>4.3144986766571615E-2</v>
      </c>
      <c r="I17" s="148"/>
      <c r="J17" s="106">
        <f t="shared" si="2"/>
        <v>-2.4997810556323572E-3</v>
      </c>
      <c r="K17" s="107"/>
      <c r="L17" s="12"/>
      <c r="M17" s="97"/>
    </row>
    <row r="18" spans="1:14" ht="12.95" customHeight="1">
      <c r="A18" s="67"/>
      <c r="B18" s="31"/>
      <c r="C18" s="31" t="s">
        <v>82</v>
      </c>
      <c r="D18" s="32"/>
      <c r="E18" s="141"/>
      <c r="F18" s="61"/>
      <c r="G18" s="32"/>
      <c r="H18" s="141"/>
      <c r="I18" s="61"/>
      <c r="J18" s="106"/>
      <c r="K18" s="107"/>
      <c r="L18" s="12"/>
      <c r="M18" s="7"/>
    </row>
    <row r="19" spans="1:14" ht="12.95" customHeight="1">
      <c r="A19" s="154">
        <v>12</v>
      </c>
      <c r="B19" s="155" t="s">
        <v>8</v>
      </c>
      <c r="C19" s="155" t="s">
        <v>70</v>
      </c>
      <c r="D19" s="110">
        <v>66230957358.290001</v>
      </c>
      <c r="E19" s="136">
        <f>(D19/$D$25)</f>
        <v>0.37344500442804207</v>
      </c>
      <c r="F19" s="108">
        <v>100</v>
      </c>
      <c r="G19" s="110">
        <v>66111567298.209999</v>
      </c>
      <c r="H19" s="136">
        <f>(G19/$G$25)</f>
        <v>0.3720361919410759</v>
      </c>
      <c r="I19" s="108">
        <v>100</v>
      </c>
      <c r="J19" s="106">
        <f t="shared" si="2"/>
        <v>-1.8026322560028344E-3</v>
      </c>
      <c r="K19" s="107">
        <f t="shared" si="3"/>
        <v>0</v>
      </c>
      <c r="L19" s="12"/>
      <c r="M19" s="7"/>
      <c r="N19" s="13"/>
    </row>
    <row r="20" spans="1:14" ht="12.95" customHeight="1">
      <c r="A20" s="154">
        <v>13</v>
      </c>
      <c r="B20" s="155" t="s">
        <v>29</v>
      </c>
      <c r="C20" s="155" t="s">
        <v>30</v>
      </c>
      <c r="D20" s="113">
        <v>93967774600</v>
      </c>
      <c r="E20" s="136">
        <f t="shared" ref="E20:E24" si="4">(D20/$D$25)</f>
        <v>0.52983978189767011</v>
      </c>
      <c r="F20" s="108">
        <v>100</v>
      </c>
      <c r="G20" s="161">
        <v>94195225200</v>
      </c>
      <c r="H20" s="136">
        <f t="shared" ref="H20:H24" si="5">(G20/$G$25)</f>
        <v>0.53007415063035279</v>
      </c>
      <c r="I20" s="108">
        <v>100</v>
      </c>
      <c r="J20" s="106">
        <f t="shared" si="2"/>
        <v>2.420517043935613E-3</v>
      </c>
      <c r="K20" s="107">
        <f t="shared" si="3"/>
        <v>0</v>
      </c>
      <c r="L20" s="12"/>
      <c r="M20" s="7"/>
      <c r="N20" s="13"/>
    </row>
    <row r="21" spans="1:14" ht="12.95" customHeight="1">
      <c r="A21" s="154">
        <v>14</v>
      </c>
      <c r="B21" s="155" t="s">
        <v>78</v>
      </c>
      <c r="C21" s="155" t="s">
        <v>31</v>
      </c>
      <c r="D21" s="111">
        <v>404521425.10000002</v>
      </c>
      <c r="E21" s="136">
        <f t="shared" si="4"/>
        <v>2.2809047522970569E-3</v>
      </c>
      <c r="F21" s="109">
        <v>1.2586999999999999</v>
      </c>
      <c r="G21" s="158">
        <v>408321778.06</v>
      </c>
      <c r="H21" s="136">
        <f t="shared" si="5"/>
        <v>2.2977897152373907E-3</v>
      </c>
      <c r="I21" s="166">
        <v>1.2706999999999999</v>
      </c>
      <c r="J21" s="106">
        <f t="shared" si="2"/>
        <v>9.3946889440046574E-3</v>
      </c>
      <c r="K21" s="107">
        <f t="shared" si="3"/>
        <v>9.5336458250576076E-3</v>
      </c>
      <c r="L21" s="12"/>
      <c r="M21" s="7"/>
      <c r="N21" s="13"/>
    </row>
    <row r="22" spans="1:14" ht="12.95" customHeight="1">
      <c r="A22" s="154">
        <v>15</v>
      </c>
      <c r="B22" s="155" t="s">
        <v>72</v>
      </c>
      <c r="C22" s="155" t="s">
        <v>73</v>
      </c>
      <c r="D22" s="113">
        <v>701541011.22000003</v>
      </c>
      <c r="E22" s="136">
        <f t="shared" si="4"/>
        <v>3.9556575428048475E-3</v>
      </c>
      <c r="F22" s="108">
        <v>100</v>
      </c>
      <c r="G22" s="158">
        <v>694804464.62</v>
      </c>
      <c r="H22" s="136">
        <f t="shared" si="5"/>
        <v>3.9099422041365163E-3</v>
      </c>
      <c r="I22" s="108">
        <v>100</v>
      </c>
      <c r="J22" s="106">
        <f t="shared" si="2"/>
        <v>-9.6024986312417786E-3</v>
      </c>
      <c r="K22" s="107">
        <f t="shared" si="3"/>
        <v>0</v>
      </c>
      <c r="L22" s="12"/>
      <c r="M22" s="102"/>
      <c r="N22" s="102"/>
    </row>
    <row r="23" spans="1:14" ht="12.95" customHeight="1">
      <c r="A23" s="154">
        <v>16</v>
      </c>
      <c r="B23" s="155" t="s">
        <v>10</v>
      </c>
      <c r="C23" s="155" t="s">
        <v>32</v>
      </c>
      <c r="D23" s="111">
        <v>15800910356.1542</v>
      </c>
      <c r="E23" s="136">
        <f t="shared" si="4"/>
        <v>8.9093850870970576E-2</v>
      </c>
      <c r="F23" s="114">
        <v>1</v>
      </c>
      <c r="G23" s="161">
        <v>16045068051.26</v>
      </c>
      <c r="H23" s="136">
        <f t="shared" si="5"/>
        <v>9.0292005789247315E-2</v>
      </c>
      <c r="I23" s="114">
        <v>1</v>
      </c>
      <c r="J23" s="106">
        <f t="shared" si="2"/>
        <v>1.545212836491444E-2</v>
      </c>
      <c r="K23" s="107">
        <f t="shared" si="3"/>
        <v>0</v>
      </c>
      <c r="L23" s="12"/>
      <c r="M23" s="7"/>
      <c r="N23" s="13"/>
    </row>
    <row r="24" spans="1:14" ht="12.95" customHeight="1">
      <c r="A24" s="154">
        <v>17</v>
      </c>
      <c r="B24" s="155" t="s">
        <v>100</v>
      </c>
      <c r="C24" s="155" t="s">
        <v>101</v>
      </c>
      <c r="D24" s="119">
        <v>245596171.65000001</v>
      </c>
      <c r="E24" s="136">
        <f t="shared" si="4"/>
        <v>1.3848005082152785E-3</v>
      </c>
      <c r="F24" s="114">
        <v>10</v>
      </c>
      <c r="G24" s="167">
        <v>246991483.88</v>
      </c>
      <c r="H24" s="136">
        <f t="shared" si="5"/>
        <v>1.3899197199501092E-3</v>
      </c>
      <c r="I24" s="114">
        <v>10</v>
      </c>
      <c r="J24" s="106">
        <f t="shared" si="2"/>
        <v>5.68132728057526E-3</v>
      </c>
      <c r="K24" s="107">
        <f t="shared" si="3"/>
        <v>0</v>
      </c>
      <c r="L24" s="12"/>
      <c r="M24" s="7"/>
      <c r="N24" s="13"/>
    </row>
    <row r="25" spans="1:14" ht="12.95" customHeight="1">
      <c r="A25" s="70"/>
      <c r="B25" s="74"/>
      <c r="C25" s="72" t="s">
        <v>79</v>
      </c>
      <c r="D25" s="75">
        <f>SUM(D19:D24)</f>
        <v>177351300922.41422</v>
      </c>
      <c r="E25" s="137">
        <f>(D25/$D$77)</f>
        <v>0.60936517097205767</v>
      </c>
      <c r="F25" s="76"/>
      <c r="G25" s="75">
        <f>SUM(G19:G24)</f>
        <v>177701978276.03</v>
      </c>
      <c r="H25" s="137">
        <f>(G25/$G$77)</f>
        <v>0.61132033035444866</v>
      </c>
      <c r="I25" s="76"/>
      <c r="J25" s="106">
        <f t="shared" si="2"/>
        <v>1.9773035314197911E-3</v>
      </c>
      <c r="K25" s="107"/>
      <c r="L25" s="12"/>
      <c r="M25" s="7"/>
    </row>
    <row r="26" spans="1:14" ht="12.95" customHeight="1">
      <c r="A26" s="67"/>
      <c r="B26" s="31"/>
      <c r="C26" s="31" t="s">
        <v>107</v>
      </c>
      <c r="D26" s="32"/>
      <c r="E26" s="141"/>
      <c r="F26" s="61"/>
      <c r="G26" s="32"/>
      <c r="H26" s="141"/>
      <c r="I26" s="61"/>
      <c r="J26" s="106"/>
      <c r="K26" s="107"/>
      <c r="L26" s="12"/>
      <c r="M26" s="7"/>
    </row>
    <row r="27" spans="1:14" ht="12.95" customHeight="1">
      <c r="A27" s="154">
        <v>18</v>
      </c>
      <c r="B27" s="155" t="s">
        <v>8</v>
      </c>
      <c r="C27" s="155" t="s">
        <v>33</v>
      </c>
      <c r="D27" s="110">
        <v>1238103271.3599999</v>
      </c>
      <c r="E27" s="136">
        <f>(D27/$D$33)</f>
        <v>0.15812170047235474</v>
      </c>
      <c r="F27" s="114">
        <v>145.80000000000001</v>
      </c>
      <c r="G27" s="110">
        <v>1256862209.6199999</v>
      </c>
      <c r="H27" s="136">
        <f>(G27/$G$33)</f>
        <v>0.16001522623852044</v>
      </c>
      <c r="I27" s="114">
        <v>147.21</v>
      </c>
      <c r="J27" s="106">
        <f t="shared" si="2"/>
        <v>1.5151351824952497E-2</v>
      </c>
      <c r="K27" s="107">
        <f t="shared" si="3"/>
        <v>9.6707818930040906E-3</v>
      </c>
      <c r="L27" s="12"/>
      <c r="M27" s="7"/>
    </row>
    <row r="28" spans="1:14" ht="12.95" customHeight="1">
      <c r="A28" s="154">
        <v>19</v>
      </c>
      <c r="B28" s="155" t="s">
        <v>78</v>
      </c>
      <c r="C28" s="155" t="s">
        <v>34</v>
      </c>
      <c r="D28" s="111">
        <v>537687528.29999995</v>
      </c>
      <c r="E28" s="136">
        <f t="shared" ref="E28:E32" si="6">(D28/$D$33)</f>
        <v>6.8669607991732953E-2</v>
      </c>
      <c r="F28" s="109">
        <v>1.452</v>
      </c>
      <c r="G28" s="158">
        <v>538953472.29999995</v>
      </c>
      <c r="H28" s="136">
        <f t="shared" ref="H28:H32" si="7">(G28/$G$33)</f>
        <v>6.8615923958915678E-2</v>
      </c>
      <c r="I28" s="166">
        <v>1.4554</v>
      </c>
      <c r="J28" s="106">
        <f t="shared" si="2"/>
        <v>2.3544232167752146E-3</v>
      </c>
      <c r="K28" s="107">
        <f t="shared" si="3"/>
        <v>2.3415977961432988E-3</v>
      </c>
      <c r="L28" s="12"/>
      <c r="M28" s="7"/>
    </row>
    <row r="29" spans="1:14" ht="12.95" customHeight="1">
      <c r="A29" s="154">
        <v>20</v>
      </c>
      <c r="B29" s="155" t="s">
        <v>104</v>
      </c>
      <c r="C29" s="155" t="s">
        <v>35</v>
      </c>
      <c r="D29" s="110">
        <v>1147679620.52</v>
      </c>
      <c r="E29" s="136">
        <f t="shared" si="6"/>
        <v>0.14657343809030512</v>
      </c>
      <c r="F29" s="114">
        <v>2075.9499999999998</v>
      </c>
      <c r="G29" s="110">
        <v>1150742383.4300001</v>
      </c>
      <c r="H29" s="136">
        <f t="shared" si="7"/>
        <v>0.14650476513449912</v>
      </c>
      <c r="I29" s="114">
        <v>2082.35</v>
      </c>
      <c r="J29" s="106">
        <f t="shared" si="2"/>
        <v>2.6686567010856081E-3</v>
      </c>
      <c r="K29" s="107">
        <f t="shared" si="3"/>
        <v>3.082925889351907E-3</v>
      </c>
      <c r="L29" s="12"/>
      <c r="M29" s="7"/>
    </row>
    <row r="30" spans="1:14" ht="12.95" customHeight="1">
      <c r="A30" s="154">
        <v>21</v>
      </c>
      <c r="B30" s="155" t="s">
        <v>29</v>
      </c>
      <c r="C30" s="155" t="s">
        <v>39</v>
      </c>
      <c r="D30" s="111">
        <v>4756777408.79</v>
      </c>
      <c r="E30" s="136">
        <f t="shared" si="6"/>
        <v>0.60750161157409266</v>
      </c>
      <c r="F30" s="111">
        <v>1143.03</v>
      </c>
      <c r="G30" s="158">
        <v>4754169136.79</v>
      </c>
      <c r="H30" s="136">
        <f t="shared" si="7"/>
        <v>0.60526877503115117</v>
      </c>
      <c r="I30" s="158">
        <v>1145.32</v>
      </c>
      <c r="J30" s="106">
        <f t="shared" si="2"/>
        <v>-5.4832752846080228E-4</v>
      </c>
      <c r="K30" s="107">
        <f t="shared" si="3"/>
        <v>2.0034469786444483E-3</v>
      </c>
      <c r="L30" s="12"/>
      <c r="M30" s="7"/>
    </row>
    <row r="31" spans="1:14" ht="12.95" customHeight="1">
      <c r="A31" s="154" t="s">
        <v>114</v>
      </c>
      <c r="B31" s="155" t="s">
        <v>29</v>
      </c>
      <c r="C31" s="155" t="s">
        <v>117</v>
      </c>
      <c r="D31" s="113">
        <v>49147821.899999999</v>
      </c>
      <c r="E31" s="136">
        <f t="shared" ref="E31" si="8">(D31/$D$33)</f>
        <v>6.2768085289072678E-3</v>
      </c>
      <c r="F31" s="113">
        <v>20383.11</v>
      </c>
      <c r="G31" s="161">
        <v>52656537.960000001</v>
      </c>
      <c r="H31" s="136">
        <f t="shared" ref="H31" si="9">(G31/$G$33)</f>
        <v>6.7038755482624569E-3</v>
      </c>
      <c r="I31" s="161">
        <v>20499.669999999998</v>
      </c>
      <c r="J31" s="106">
        <f t="shared" ref="J31" si="10">((G31-D31)/D31)</f>
        <v>7.1391079489526721E-2</v>
      </c>
      <c r="K31" s="107">
        <f t="shared" ref="K31" si="11">((I31-F31)/F31)</f>
        <v>5.7184600387280285E-3</v>
      </c>
      <c r="L31" s="12"/>
      <c r="M31" s="7"/>
    </row>
    <row r="32" spans="1:14" ht="12.95" customHeight="1">
      <c r="A32" s="154" t="s">
        <v>115</v>
      </c>
      <c r="B32" s="155" t="s">
        <v>29</v>
      </c>
      <c r="C32" s="155" t="s">
        <v>116</v>
      </c>
      <c r="D32" s="113">
        <v>100669847.17</v>
      </c>
      <c r="E32" s="136">
        <f t="shared" si="6"/>
        <v>1.285683334260734E-2</v>
      </c>
      <c r="F32" s="113">
        <v>20401.04</v>
      </c>
      <c r="G32" s="161">
        <v>101257591.01000001</v>
      </c>
      <c r="H32" s="136">
        <f t="shared" si="7"/>
        <v>1.2891434088651189E-2</v>
      </c>
      <c r="I32" s="161">
        <v>20515.61</v>
      </c>
      <c r="J32" s="106">
        <f t="shared" si="2"/>
        <v>5.8383305083148417E-3</v>
      </c>
      <c r="K32" s="107">
        <f t="shared" si="3"/>
        <v>5.6158901703050289E-3</v>
      </c>
      <c r="L32" s="12"/>
      <c r="M32" s="7"/>
    </row>
    <row r="33" spans="1:14" ht="12.95" customHeight="1">
      <c r="A33" s="70"/>
      <c r="B33" s="74"/>
      <c r="C33" s="72" t="s">
        <v>79</v>
      </c>
      <c r="D33" s="75">
        <f>SUM(D27:D32)</f>
        <v>7830065498.039999</v>
      </c>
      <c r="E33" s="137">
        <f>(D33/$D$77)</f>
        <v>2.6903491410096181E-2</v>
      </c>
      <c r="F33" s="76"/>
      <c r="G33" s="75">
        <f>SUM(G27:G32)</f>
        <v>7854641331.1099997</v>
      </c>
      <c r="H33" s="137">
        <f>(G33/$G$77)</f>
        <v>2.7021094418494537E-2</v>
      </c>
      <c r="I33" s="76"/>
      <c r="J33" s="106">
        <f t="shared" si="2"/>
        <v>3.1386497438817599E-3</v>
      </c>
      <c r="K33" s="107"/>
      <c r="L33" s="12"/>
      <c r="M33" s="7"/>
      <c r="N33" s="13"/>
    </row>
    <row r="34" spans="1:14" ht="12.95" customHeight="1">
      <c r="A34" s="67"/>
      <c r="B34" s="31"/>
      <c r="C34" s="31" t="s">
        <v>85</v>
      </c>
      <c r="D34" s="32"/>
      <c r="E34" s="141"/>
      <c r="F34" s="62"/>
      <c r="G34" s="32"/>
      <c r="H34" s="141"/>
      <c r="I34" s="62"/>
      <c r="J34" s="106"/>
      <c r="K34" s="107"/>
      <c r="L34" s="12"/>
      <c r="M34" s="7"/>
      <c r="N34" s="13"/>
    </row>
    <row r="35" spans="1:14" ht="12.95" customHeight="1">
      <c r="A35" s="154">
        <v>23</v>
      </c>
      <c r="B35" s="155" t="s">
        <v>12</v>
      </c>
      <c r="C35" s="109" t="s">
        <v>37</v>
      </c>
      <c r="D35" s="120">
        <v>1082502944.65308</v>
      </c>
      <c r="E35" s="138">
        <f>(D35/$D$42)</f>
        <v>9.4689591267907283E-2</v>
      </c>
      <c r="F35" s="120">
        <v>1950.19932631909</v>
      </c>
      <c r="G35" s="162">
        <v>1089300638.7413001</v>
      </c>
      <c r="H35" s="138">
        <f>(G35/$G$42)</f>
        <v>9.4054396211072921E-2</v>
      </c>
      <c r="I35" s="162">
        <v>1953.18140498768</v>
      </c>
      <c r="J35" s="106">
        <f t="shared" si="2"/>
        <v>6.2796079417582014E-3</v>
      </c>
      <c r="K35" s="107">
        <f t="shared" si="3"/>
        <v>1.5291148080840301E-3</v>
      </c>
      <c r="L35" s="12"/>
      <c r="M35" s="7"/>
      <c r="N35" s="13"/>
    </row>
    <row r="36" spans="1:14" ht="12.95" customHeight="1">
      <c r="A36" s="154">
        <v>24</v>
      </c>
      <c r="B36" s="155" t="s">
        <v>89</v>
      </c>
      <c r="C36" s="155" t="s">
        <v>94</v>
      </c>
      <c r="D36" s="111">
        <v>3716563276.6500001</v>
      </c>
      <c r="E36" s="138">
        <f t="shared" ref="E36:E41" si="12">(D36/$D$42)</f>
        <v>0.32509829125692202</v>
      </c>
      <c r="F36" s="114">
        <v>1</v>
      </c>
      <c r="G36" s="158">
        <v>3720625017.4099998</v>
      </c>
      <c r="H36" s="138">
        <f t="shared" ref="H36:H41" si="13">(G36/$G$42)</f>
        <v>0.32125303804528321</v>
      </c>
      <c r="I36" s="114">
        <v>1</v>
      </c>
      <c r="J36" s="106">
        <f t="shared" si="2"/>
        <v>1.0928754490790978E-3</v>
      </c>
      <c r="K36" s="107">
        <f t="shared" si="3"/>
        <v>0</v>
      </c>
      <c r="L36" s="12"/>
      <c r="M36" s="7"/>
      <c r="N36" s="13"/>
    </row>
    <row r="37" spans="1:14" ht="12.95" customHeight="1">
      <c r="A37" s="154">
        <v>25</v>
      </c>
      <c r="B37" s="155" t="s">
        <v>22</v>
      </c>
      <c r="C37" s="155" t="s">
        <v>38</v>
      </c>
      <c r="D37" s="111">
        <v>724506449.72000003</v>
      </c>
      <c r="E37" s="138">
        <f t="shared" si="12"/>
        <v>6.3374626308231749E-2</v>
      </c>
      <c r="F37" s="109">
        <v>16.473700000000001</v>
      </c>
      <c r="G37" s="158">
        <v>725113748.89999998</v>
      </c>
      <c r="H37" s="138">
        <f t="shared" si="13"/>
        <v>6.2609102952462331E-2</v>
      </c>
      <c r="I37" s="166">
        <v>16.493099999999998</v>
      </c>
      <c r="J37" s="106">
        <f t="shared" si="2"/>
        <v>8.3822467037339757E-4</v>
      </c>
      <c r="K37" s="107">
        <f t="shared" si="3"/>
        <v>1.1776346540241366E-3</v>
      </c>
      <c r="L37" s="12"/>
      <c r="M37" s="7"/>
      <c r="N37" s="13"/>
    </row>
    <row r="38" spans="1:14" ht="12.95" customHeight="1">
      <c r="A38" s="115">
        <v>26</v>
      </c>
      <c r="B38" s="116" t="s">
        <v>25</v>
      </c>
      <c r="C38" s="117" t="s">
        <v>36</v>
      </c>
      <c r="D38" s="118">
        <v>0</v>
      </c>
      <c r="E38" s="138">
        <f t="shared" si="12"/>
        <v>0</v>
      </c>
      <c r="F38" s="147">
        <v>0</v>
      </c>
      <c r="G38" s="118">
        <v>0</v>
      </c>
      <c r="H38" s="138">
        <f t="shared" si="13"/>
        <v>0</v>
      </c>
      <c r="I38" s="147">
        <v>0</v>
      </c>
      <c r="J38" s="106" t="e">
        <f t="shared" si="2"/>
        <v>#DIV/0!</v>
      </c>
      <c r="K38" s="107" t="e">
        <f t="shared" si="3"/>
        <v>#DIV/0!</v>
      </c>
      <c r="L38" s="12"/>
      <c r="M38" s="7"/>
      <c r="N38" s="13"/>
    </row>
    <row r="39" spans="1:14" ht="12.95" customHeight="1">
      <c r="A39" s="154">
        <v>27</v>
      </c>
      <c r="B39" s="155" t="s">
        <v>8</v>
      </c>
      <c r="C39" s="155" t="s">
        <v>123</v>
      </c>
      <c r="D39" s="110">
        <v>3872917268.6900001</v>
      </c>
      <c r="E39" s="138">
        <f t="shared" si="12"/>
        <v>0.33877501673143606</v>
      </c>
      <c r="F39" s="114">
        <v>173.17</v>
      </c>
      <c r="G39" s="110">
        <v>4020920249.21</v>
      </c>
      <c r="H39" s="138">
        <f t="shared" si="13"/>
        <v>0.3471816804305935</v>
      </c>
      <c r="I39" s="114">
        <v>173.37</v>
      </c>
      <c r="J39" s="106">
        <f t="shared" si="2"/>
        <v>3.8214857238626596E-2</v>
      </c>
      <c r="K39" s="107">
        <f t="shared" si="3"/>
        <v>1.1549344574696371E-3</v>
      </c>
      <c r="L39" s="12"/>
      <c r="M39" s="7"/>
      <c r="N39" s="13"/>
    </row>
    <row r="40" spans="1:14" ht="12.95" customHeight="1">
      <c r="A40" s="154">
        <v>28</v>
      </c>
      <c r="B40" s="155" t="s">
        <v>40</v>
      </c>
      <c r="C40" s="155" t="s">
        <v>71</v>
      </c>
      <c r="D40" s="121">
        <v>1347981471</v>
      </c>
      <c r="E40" s="138">
        <f t="shared" si="12"/>
        <v>0.1179117480983928</v>
      </c>
      <c r="F40" s="146">
        <v>1.1599999999999999</v>
      </c>
      <c r="G40" s="159">
        <v>1336921602</v>
      </c>
      <c r="H40" s="138">
        <f t="shared" si="13"/>
        <v>0.11543494016761827</v>
      </c>
      <c r="I40" s="146">
        <v>1.1599999999999999</v>
      </c>
      <c r="J40" s="106">
        <f t="shared" si="2"/>
        <v>-8.204763372448463E-3</v>
      </c>
      <c r="K40" s="107">
        <f t="shared" si="3"/>
        <v>0</v>
      </c>
      <c r="L40" s="12"/>
      <c r="M40" s="7"/>
    </row>
    <row r="41" spans="1:14" ht="12.95" customHeight="1">
      <c r="A41" s="154">
        <v>29</v>
      </c>
      <c r="B41" s="109" t="s">
        <v>14</v>
      </c>
      <c r="C41" s="155" t="s">
        <v>91</v>
      </c>
      <c r="D41" s="110">
        <v>687650432.44000006</v>
      </c>
      <c r="E41" s="138">
        <f t="shared" si="12"/>
        <v>6.015072633711014E-2</v>
      </c>
      <c r="F41" s="114">
        <v>2.37</v>
      </c>
      <c r="G41" s="110">
        <v>688721333.54999995</v>
      </c>
      <c r="H41" s="138">
        <f t="shared" si="13"/>
        <v>5.9466842192969896E-2</v>
      </c>
      <c r="I41" s="114">
        <v>2.38</v>
      </c>
      <c r="J41" s="106">
        <f t="shared" si="2"/>
        <v>1.5573335803774617E-3</v>
      </c>
      <c r="K41" s="107">
        <f t="shared" si="3"/>
        <v>4.2194092827003314E-3</v>
      </c>
      <c r="L41" s="12"/>
      <c r="M41" s="7"/>
    </row>
    <row r="42" spans="1:14" ht="12.95" customHeight="1">
      <c r="A42" s="70"/>
      <c r="B42" s="71"/>
      <c r="C42" s="72" t="s">
        <v>79</v>
      </c>
      <c r="D42" s="73">
        <f>SUM(D35:D41)</f>
        <v>11432121843.15308</v>
      </c>
      <c r="E42" s="137">
        <f>(D42/$D$77)</f>
        <v>3.9279874719238349E-2</v>
      </c>
      <c r="F42" s="73"/>
      <c r="G42" s="73">
        <f>SUM(G35:G41)</f>
        <v>11581602589.811298</v>
      </c>
      <c r="H42" s="137">
        <f>(G42/$G$77)</f>
        <v>3.9842376488570599E-2</v>
      </c>
      <c r="I42" s="77"/>
      <c r="J42" s="106">
        <f t="shared" si="2"/>
        <v>1.3075503280062161E-2</v>
      </c>
      <c r="K42" s="107"/>
      <c r="L42" s="12"/>
      <c r="M42" s="7"/>
    </row>
    <row r="43" spans="1:14" ht="12.95" customHeight="1">
      <c r="A43" s="67"/>
      <c r="B43" s="31"/>
      <c r="C43" s="31" t="s">
        <v>81</v>
      </c>
      <c r="D43" s="32"/>
      <c r="E43" s="141"/>
      <c r="F43" s="61"/>
      <c r="G43" s="32"/>
      <c r="H43" s="141"/>
      <c r="I43" s="61"/>
      <c r="J43" s="106"/>
      <c r="K43" s="107"/>
      <c r="L43" s="12"/>
      <c r="M43" s="7"/>
      <c r="N43" s="13"/>
    </row>
    <row r="44" spans="1:14" ht="12.95" customHeight="1">
      <c r="A44" s="154">
        <v>30</v>
      </c>
      <c r="B44" s="155" t="s">
        <v>40</v>
      </c>
      <c r="C44" s="155" t="s">
        <v>41</v>
      </c>
      <c r="D44" s="121">
        <v>2363542536</v>
      </c>
      <c r="E44" s="136">
        <f>(D44/$D$47)</f>
        <v>5.1742371264994293E-2</v>
      </c>
      <c r="F44" s="123">
        <v>100</v>
      </c>
      <c r="G44" s="159">
        <v>2364488146</v>
      </c>
      <c r="H44" s="136">
        <f>(G44/$G$47)</f>
        <v>5.174503712962493E-2</v>
      </c>
      <c r="I44" s="123">
        <v>100</v>
      </c>
      <c r="J44" s="106">
        <f t="shared" si="2"/>
        <v>4.0008165099508915E-4</v>
      </c>
      <c r="K44" s="107">
        <f t="shared" si="3"/>
        <v>0</v>
      </c>
      <c r="L44" s="12"/>
      <c r="M44" s="7"/>
      <c r="N44" s="13"/>
    </row>
    <row r="45" spans="1:14" ht="12.95" customHeight="1">
      <c r="A45" s="154">
        <v>31</v>
      </c>
      <c r="B45" s="109" t="s">
        <v>42</v>
      </c>
      <c r="C45" s="155" t="s">
        <v>43</v>
      </c>
      <c r="D45" s="111">
        <v>12142383385.540001</v>
      </c>
      <c r="E45" s="136">
        <f>(D45/$D$47)</f>
        <v>0.26581950593526743</v>
      </c>
      <c r="F45" s="109">
        <v>45.22</v>
      </c>
      <c r="G45" s="158">
        <v>12157358835.280001</v>
      </c>
      <c r="H45" s="136">
        <f t="shared" ref="H45:H46" si="14">(G45/$G$47)</f>
        <v>0.26605461541177772</v>
      </c>
      <c r="I45" s="109">
        <v>45.22</v>
      </c>
      <c r="J45" s="106">
        <f t="shared" si="2"/>
        <v>1.233320449907189E-3</v>
      </c>
      <c r="K45" s="107">
        <f t="shared" si="3"/>
        <v>0</v>
      </c>
      <c r="L45" s="12"/>
      <c r="M45" s="7"/>
      <c r="N45" s="13"/>
    </row>
    <row r="46" spans="1:14" ht="12.95" customHeight="1">
      <c r="A46" s="164">
        <v>32</v>
      </c>
      <c r="B46" s="135" t="s">
        <v>12</v>
      </c>
      <c r="C46" s="165" t="s">
        <v>44</v>
      </c>
      <c r="D46" s="122">
        <v>31173127400.06583</v>
      </c>
      <c r="E46" s="136">
        <f>(D46/$D$47)</f>
        <v>0.68243812279973814</v>
      </c>
      <c r="F46" s="122">
        <v>11.68</v>
      </c>
      <c r="G46" s="163">
        <v>31173127400.06583</v>
      </c>
      <c r="H46" s="136">
        <f t="shared" si="14"/>
        <v>0.68220034745859737</v>
      </c>
      <c r="I46" s="122">
        <v>11.682900621569834</v>
      </c>
      <c r="J46" s="106">
        <f t="shared" si="2"/>
        <v>0</v>
      </c>
      <c r="K46" s="107">
        <f t="shared" si="3"/>
        <v>2.4834088782826815E-4</v>
      </c>
      <c r="L46" s="12"/>
      <c r="M46" s="7"/>
    </row>
    <row r="47" spans="1:14" ht="12.95" customHeight="1">
      <c r="A47" s="70"/>
      <c r="B47" s="74"/>
      <c r="C47" s="72" t="s">
        <v>79</v>
      </c>
      <c r="D47" s="73">
        <f>SUM(D44:D46)</f>
        <v>45679053321.605835</v>
      </c>
      <c r="E47" s="137">
        <f>(D47/$D$77)</f>
        <v>0.15694964735183498</v>
      </c>
      <c r="F47" s="77"/>
      <c r="G47" s="73">
        <f>SUM(G44:G46)</f>
        <v>45694974381.345833</v>
      </c>
      <c r="H47" s="137">
        <f>(G47/$G$77)</f>
        <v>0.15719727549094159</v>
      </c>
      <c r="I47" s="77"/>
      <c r="J47" s="106">
        <f t="shared" si="2"/>
        <v>3.485418059762488E-4</v>
      </c>
      <c r="K47" s="107"/>
      <c r="L47" s="12"/>
      <c r="M47" s="7"/>
    </row>
    <row r="48" spans="1:14" ht="12.95" customHeight="1">
      <c r="A48" s="67"/>
      <c r="B48" s="31"/>
      <c r="C48" s="31" t="s">
        <v>108</v>
      </c>
      <c r="D48" s="32"/>
      <c r="E48" s="141"/>
      <c r="F48" s="61"/>
      <c r="G48" s="32"/>
      <c r="H48" s="141"/>
      <c r="I48" s="61"/>
      <c r="J48" s="106"/>
      <c r="K48" s="107"/>
      <c r="L48" s="12"/>
      <c r="M48" s="7"/>
      <c r="N48" s="13"/>
    </row>
    <row r="49" spans="1:14" ht="12.95" customHeight="1">
      <c r="A49" s="154">
        <v>33</v>
      </c>
      <c r="B49" s="155" t="s">
        <v>16</v>
      </c>
      <c r="C49" s="155" t="s">
        <v>45</v>
      </c>
      <c r="D49" s="112">
        <v>109465289</v>
      </c>
      <c r="E49" s="139">
        <f>(D49/$D$64)</f>
        <v>4.7198849707853268E-3</v>
      </c>
      <c r="F49" s="109">
        <v>77.37</v>
      </c>
      <c r="G49" s="112">
        <v>110486905</v>
      </c>
      <c r="H49" s="139">
        <f>(G49/$G$64)</f>
        <v>4.9907457806086285E-3</v>
      </c>
      <c r="I49" s="109">
        <v>78.099999999999994</v>
      </c>
      <c r="J49" s="106">
        <f t="shared" si="2"/>
        <v>9.3327849342269582E-3</v>
      </c>
      <c r="K49" s="107">
        <f t="shared" si="3"/>
        <v>9.4351815949333031E-3</v>
      </c>
      <c r="L49" s="12"/>
      <c r="M49" s="7"/>
      <c r="N49" s="13"/>
    </row>
    <row r="50" spans="1:14" ht="12.95" customHeight="1">
      <c r="A50" s="154">
        <v>34</v>
      </c>
      <c r="B50" s="155" t="s">
        <v>78</v>
      </c>
      <c r="C50" s="155" t="s">
        <v>46</v>
      </c>
      <c r="D50" s="111">
        <v>1177268792.6600001</v>
      </c>
      <c r="E50" s="139">
        <f t="shared" ref="E50:E63" si="15">(D50/$D$64)</f>
        <v>5.0761052492635551E-2</v>
      </c>
      <c r="F50" s="109">
        <v>1.2718</v>
      </c>
      <c r="G50" s="158">
        <v>1171702703</v>
      </c>
      <c r="H50" s="139">
        <f t="shared" ref="H50:H63" si="16">(G50/$G$64)</f>
        <v>5.2926365537390829E-2</v>
      </c>
      <c r="I50" s="166">
        <v>1.2657</v>
      </c>
      <c r="J50" s="106">
        <f t="shared" si="2"/>
        <v>-4.7279684084920734E-3</v>
      </c>
      <c r="K50" s="107">
        <f t="shared" si="3"/>
        <v>-4.7963516276144005E-3</v>
      </c>
      <c r="L50" s="12"/>
      <c r="M50" s="7"/>
      <c r="N50" s="13"/>
    </row>
    <row r="51" spans="1:14" ht="12.95" customHeight="1">
      <c r="A51" s="154">
        <v>35</v>
      </c>
      <c r="B51" s="155" t="s">
        <v>10</v>
      </c>
      <c r="C51" s="155" t="s">
        <v>11</v>
      </c>
      <c r="D51" s="111">
        <v>3877135634.8800001</v>
      </c>
      <c r="E51" s="139">
        <f t="shared" si="15"/>
        <v>0.16717294020724996</v>
      </c>
      <c r="F51" s="109">
        <v>272.31180000000001</v>
      </c>
      <c r="G51" s="161">
        <v>3875673603.1999998</v>
      </c>
      <c r="H51" s="139">
        <f t="shared" si="16"/>
        <v>0.17506601060267402</v>
      </c>
      <c r="I51" s="160">
        <v>272.46550000000002</v>
      </c>
      <c r="J51" s="106">
        <f t="shared" si="2"/>
        <v>-3.7709067148628553E-4</v>
      </c>
      <c r="K51" s="107">
        <f t="shared" si="3"/>
        <v>5.6442651401817626E-4</v>
      </c>
      <c r="L51" s="12"/>
      <c r="M51" s="7"/>
      <c r="N51" s="13"/>
    </row>
    <row r="52" spans="1:14" ht="12.95" customHeight="1">
      <c r="A52" s="154">
        <v>36</v>
      </c>
      <c r="B52" s="155" t="s">
        <v>22</v>
      </c>
      <c r="C52" s="155" t="s">
        <v>23</v>
      </c>
      <c r="D52" s="111">
        <v>2237928372.4899998</v>
      </c>
      <c r="E52" s="139">
        <f t="shared" si="15"/>
        <v>9.6494190875516861E-2</v>
      </c>
      <c r="F52" s="109">
        <v>8.9342000000000006</v>
      </c>
      <c r="G52" s="158">
        <v>2225742881.4699998</v>
      </c>
      <c r="H52" s="139">
        <f t="shared" si="16"/>
        <v>0.10053785916454164</v>
      </c>
      <c r="I52" s="166">
        <v>8.8879000000000001</v>
      </c>
      <c r="J52" s="106">
        <f t="shared" si="2"/>
        <v>-5.4449870557930161E-3</v>
      </c>
      <c r="K52" s="107">
        <f t="shared" si="3"/>
        <v>-5.1823330572407659E-3</v>
      </c>
      <c r="L52" s="12"/>
      <c r="M52" s="7"/>
      <c r="N52" s="13"/>
    </row>
    <row r="53" spans="1:14" ht="12.95" customHeight="1">
      <c r="A53" s="156">
        <v>37</v>
      </c>
      <c r="B53" s="157" t="s">
        <v>47</v>
      </c>
      <c r="C53" s="52" t="s">
        <v>48</v>
      </c>
      <c r="D53" s="110">
        <v>814635634.32000005</v>
      </c>
      <c r="E53" s="139">
        <f t="shared" si="15"/>
        <v>3.5125166362947616E-2</v>
      </c>
      <c r="F53" s="114">
        <v>1.53</v>
      </c>
      <c r="G53" s="110">
        <v>0</v>
      </c>
      <c r="H53" s="139">
        <f t="shared" si="16"/>
        <v>0</v>
      </c>
      <c r="I53" s="114">
        <v>0</v>
      </c>
      <c r="J53" s="106">
        <f t="shared" si="2"/>
        <v>-1</v>
      </c>
      <c r="K53" s="107">
        <f t="shared" si="3"/>
        <v>-1</v>
      </c>
      <c r="L53" s="12"/>
      <c r="M53" s="7"/>
      <c r="N53" s="13"/>
    </row>
    <row r="54" spans="1:14" ht="12.95" customHeight="1">
      <c r="A54" s="154">
        <v>38</v>
      </c>
      <c r="B54" s="155" t="s">
        <v>49</v>
      </c>
      <c r="C54" s="109" t="s">
        <v>50</v>
      </c>
      <c r="D54" s="111">
        <v>4381270741.71</v>
      </c>
      <c r="E54" s="139">
        <f t="shared" si="15"/>
        <v>0.18891005647222572</v>
      </c>
      <c r="F54" s="109">
        <v>107.18</v>
      </c>
      <c r="G54" s="158">
        <v>4381087673.8900003</v>
      </c>
      <c r="H54" s="139">
        <f t="shared" si="16"/>
        <v>0.19789580333472992</v>
      </c>
      <c r="I54" s="109">
        <v>107.18</v>
      </c>
      <c r="J54" s="106">
        <f t="shared" si="2"/>
        <v>-4.1784183355042756E-5</v>
      </c>
      <c r="K54" s="107">
        <f t="shared" si="3"/>
        <v>0</v>
      </c>
      <c r="L54" s="12"/>
      <c r="M54" s="7"/>
      <c r="N54" s="13"/>
    </row>
    <row r="55" spans="1:14" ht="12.95" customHeight="1">
      <c r="A55" s="164">
        <v>39</v>
      </c>
      <c r="B55" s="165" t="s">
        <v>27</v>
      </c>
      <c r="C55" s="169" t="s">
        <v>28</v>
      </c>
      <c r="D55" s="153">
        <v>3439047818.3400002</v>
      </c>
      <c r="E55" s="139">
        <f t="shared" si="15"/>
        <v>0.14828362725644503</v>
      </c>
      <c r="F55" s="135">
        <v>103.24</v>
      </c>
      <c r="G55" s="168">
        <v>3447135116.48</v>
      </c>
      <c r="H55" s="139">
        <f t="shared" si="16"/>
        <v>0.15570872437562072</v>
      </c>
      <c r="I55" s="135">
        <v>103.24</v>
      </c>
      <c r="J55" s="106">
        <f t="shared" si="2"/>
        <v>2.3516096801188238E-3</v>
      </c>
      <c r="K55" s="107">
        <f t="shared" si="3"/>
        <v>0</v>
      </c>
      <c r="L55" s="12"/>
      <c r="M55" s="7"/>
      <c r="N55" s="13"/>
    </row>
    <row r="56" spans="1:14" ht="12.95" customHeight="1">
      <c r="A56" s="154">
        <v>40</v>
      </c>
      <c r="B56" s="155" t="s">
        <v>12</v>
      </c>
      <c r="C56" s="155" t="s">
        <v>13</v>
      </c>
      <c r="D56" s="120">
        <v>2794822765.8284001</v>
      </c>
      <c r="E56" s="139">
        <f t="shared" si="15"/>
        <v>0.12050616308556171</v>
      </c>
      <c r="F56" s="120">
        <v>2148.1107878456801</v>
      </c>
      <c r="G56" s="162">
        <v>2784542131.0213699</v>
      </c>
      <c r="H56" s="139">
        <f t="shared" si="16"/>
        <v>0.12577908568732069</v>
      </c>
      <c r="I56" s="162">
        <v>2140.2375705601298</v>
      </c>
      <c r="J56" s="106">
        <f t="shared" si="2"/>
        <v>-3.6784567997402034E-3</v>
      </c>
      <c r="K56" s="107">
        <f t="shared" si="3"/>
        <v>-3.6651821359019519E-3</v>
      </c>
      <c r="L56" s="12"/>
      <c r="M56" s="7"/>
      <c r="N56" s="13"/>
    </row>
    <row r="57" spans="1:14" ht="12.95" customHeight="1">
      <c r="A57" s="154">
        <v>41</v>
      </c>
      <c r="B57" s="135" t="s">
        <v>83</v>
      </c>
      <c r="C57" s="155" t="s">
        <v>20</v>
      </c>
      <c r="D57" s="124">
        <v>1138811713.52</v>
      </c>
      <c r="E57" s="139">
        <f t="shared" si="15"/>
        <v>4.9102873982247768E-2</v>
      </c>
      <c r="F57" s="149">
        <v>0.65329999999999999</v>
      </c>
      <c r="G57" s="171">
        <v>1086833944.6300001</v>
      </c>
      <c r="H57" s="139">
        <f t="shared" si="16"/>
        <v>4.9092803562416784E-2</v>
      </c>
      <c r="I57" s="170">
        <v>0.62380000000000002</v>
      </c>
      <c r="J57" s="106">
        <f t="shared" si="2"/>
        <v>-4.5642109466313481E-2</v>
      </c>
      <c r="K57" s="107">
        <f t="shared" si="3"/>
        <v>-4.5155365069646368E-2</v>
      </c>
      <c r="L57" s="12"/>
      <c r="M57" s="7"/>
      <c r="N57" s="13"/>
    </row>
    <row r="58" spans="1:14" ht="12.95" customHeight="1">
      <c r="A58" s="154">
        <v>42</v>
      </c>
      <c r="B58" s="155" t="s">
        <v>103</v>
      </c>
      <c r="C58" s="155" t="s">
        <v>24</v>
      </c>
      <c r="D58" s="111">
        <v>264158701.03999999</v>
      </c>
      <c r="E58" s="139">
        <f t="shared" si="15"/>
        <v>1.1389899888181633E-2</v>
      </c>
      <c r="F58" s="114">
        <v>101.02</v>
      </c>
      <c r="G58" s="111">
        <v>262804962.44999999</v>
      </c>
      <c r="H58" s="139">
        <f t="shared" si="16"/>
        <v>1.1871024511640963E-2</v>
      </c>
      <c r="I58" s="114">
        <v>101.06</v>
      </c>
      <c r="J58" s="106">
        <f t="shared" si="2"/>
        <v>-5.1247170154543383E-3</v>
      </c>
      <c r="K58" s="107">
        <f t="shared" si="3"/>
        <v>3.9596119580287322E-4</v>
      </c>
      <c r="L58" s="12"/>
      <c r="M58" s="7"/>
      <c r="N58" s="13"/>
    </row>
    <row r="59" spans="1:14" ht="12.95" customHeight="1">
      <c r="A59" s="154">
        <v>43</v>
      </c>
      <c r="B59" s="109" t="s">
        <v>102</v>
      </c>
      <c r="C59" s="155" t="s">
        <v>53</v>
      </c>
      <c r="D59" s="111">
        <v>47167881.460000001</v>
      </c>
      <c r="E59" s="139">
        <f t="shared" si="15"/>
        <v>2.033767752687684E-3</v>
      </c>
      <c r="F59" s="109">
        <v>20.39</v>
      </c>
      <c r="G59" s="158">
        <v>47340272.630000003</v>
      </c>
      <c r="H59" s="139">
        <f t="shared" si="16"/>
        <v>2.1383825158378237E-3</v>
      </c>
      <c r="I59" s="166">
        <v>20.46</v>
      </c>
      <c r="J59" s="106">
        <f t="shared" si="2"/>
        <v>3.6548423347399113E-3</v>
      </c>
      <c r="K59" s="107">
        <f t="shared" si="3"/>
        <v>3.4330554193232115E-3</v>
      </c>
      <c r="L59" s="12"/>
      <c r="M59" s="7"/>
      <c r="N59" s="13"/>
    </row>
    <row r="60" spans="1:14" ht="12.95" customHeight="1">
      <c r="A60" s="154">
        <v>44</v>
      </c>
      <c r="B60" s="109" t="s">
        <v>75</v>
      </c>
      <c r="C60" s="155" t="s">
        <v>74</v>
      </c>
      <c r="D60" s="125">
        <v>99549628.040000007</v>
      </c>
      <c r="E60" s="139">
        <f t="shared" si="15"/>
        <v>4.2923450668756339E-3</v>
      </c>
      <c r="F60" s="123">
        <v>91.67</v>
      </c>
      <c r="G60" s="125">
        <v>99441008.75</v>
      </c>
      <c r="H60" s="139">
        <f t="shared" si="16"/>
        <v>4.4917974201424881E-3</v>
      </c>
      <c r="I60" s="123">
        <v>91.57</v>
      </c>
      <c r="J60" s="106">
        <f t="shared" si="2"/>
        <v>-1.091106939710134E-3</v>
      </c>
      <c r="K60" s="107">
        <f t="shared" si="3"/>
        <v>-1.0908694229301683E-3</v>
      </c>
      <c r="L60" s="12"/>
      <c r="M60" s="7"/>
    </row>
    <row r="61" spans="1:14" ht="12.95" customHeight="1">
      <c r="A61" s="154">
        <v>45</v>
      </c>
      <c r="B61" s="109" t="s">
        <v>102</v>
      </c>
      <c r="C61" s="155" t="s">
        <v>60</v>
      </c>
      <c r="D61" s="111">
        <v>955101120.82000005</v>
      </c>
      <c r="E61" s="139">
        <f t="shared" si="15"/>
        <v>4.118170670283014E-2</v>
      </c>
      <c r="F61" s="110">
        <v>552.20000000000005</v>
      </c>
      <c r="G61" s="158">
        <v>950228241.88</v>
      </c>
      <c r="H61" s="139">
        <f t="shared" si="16"/>
        <v>4.2922259328177989E-2</v>
      </c>
      <c r="I61" s="110">
        <v>552.20000000000005</v>
      </c>
      <c r="J61" s="106">
        <f t="shared" si="2"/>
        <v>-5.1019508131416045E-3</v>
      </c>
      <c r="K61" s="107">
        <f t="shared" si="3"/>
        <v>0</v>
      </c>
      <c r="L61" s="12"/>
      <c r="M61" s="7"/>
    </row>
    <row r="62" spans="1:14" ht="12.95" customHeight="1">
      <c r="A62" s="154">
        <v>46</v>
      </c>
      <c r="B62" s="109" t="s">
        <v>89</v>
      </c>
      <c r="C62" s="155" t="s">
        <v>97</v>
      </c>
      <c r="D62" s="111">
        <v>1672884147.5599999</v>
      </c>
      <c r="E62" s="139">
        <f t="shared" si="15"/>
        <v>7.2130817157331634E-2</v>
      </c>
      <c r="F62" s="109">
        <v>1.4997</v>
      </c>
      <c r="G62" s="158">
        <v>1695336195.6099999</v>
      </c>
      <c r="H62" s="139">
        <f t="shared" si="16"/>
        <v>7.6579138178897221E-2</v>
      </c>
      <c r="I62" s="166">
        <v>1.5197000000000001</v>
      </c>
      <c r="J62" s="106">
        <f t="shared" si="2"/>
        <v>1.342116134147579E-2</v>
      </c>
      <c r="K62" s="107">
        <f t="shared" si="3"/>
        <v>1.3336000533440032E-2</v>
      </c>
      <c r="L62" s="12"/>
      <c r="M62" s="7"/>
    </row>
    <row r="63" spans="1:14" ht="12.95" customHeight="1">
      <c r="A63" s="156">
        <v>47</v>
      </c>
      <c r="B63" s="52" t="s">
        <v>93</v>
      </c>
      <c r="C63" s="52" t="s">
        <v>93</v>
      </c>
      <c r="D63" s="111">
        <v>183115487.0151</v>
      </c>
      <c r="E63" s="139">
        <f t="shared" si="15"/>
        <v>7.8955077264776241E-3</v>
      </c>
      <c r="F63" s="109">
        <v>1.0719000000000001</v>
      </c>
      <c r="G63" s="111">
        <v>0</v>
      </c>
      <c r="H63" s="139">
        <f t="shared" si="16"/>
        <v>0</v>
      </c>
      <c r="I63" s="109">
        <v>0</v>
      </c>
      <c r="J63" s="106">
        <f t="shared" si="2"/>
        <v>-1</v>
      </c>
      <c r="K63" s="107">
        <f t="shared" si="3"/>
        <v>-1</v>
      </c>
      <c r="L63" s="12"/>
      <c r="M63" s="7"/>
    </row>
    <row r="64" spans="1:14" ht="12.95" customHeight="1">
      <c r="A64" s="70"/>
      <c r="B64" s="74"/>
      <c r="C64" s="72" t="s">
        <v>79</v>
      </c>
      <c r="D64" s="73">
        <f>SUM(D49:D63)</f>
        <v>23192363728.683502</v>
      </c>
      <c r="E64" s="137">
        <f>(D64/$D$77)</f>
        <v>7.9687144189362111E-2</v>
      </c>
      <c r="F64" s="73"/>
      <c r="G64" s="73">
        <f>SUM(G49:G63)</f>
        <v>22138355640.011375</v>
      </c>
      <c r="H64" s="137">
        <f>(G64/$G$77)</f>
        <v>7.6159123351647914E-2</v>
      </c>
      <c r="I64" s="77"/>
      <c r="J64" s="106">
        <f t="shared" si="2"/>
        <v>-4.5446341778805688E-2</v>
      </c>
      <c r="K64" s="107"/>
      <c r="L64" s="12"/>
      <c r="M64" s="7"/>
      <c r="N64" s="13"/>
    </row>
    <row r="65" spans="1:14" s="17" customFormat="1" ht="12.95" customHeight="1">
      <c r="A65" s="69"/>
      <c r="B65" s="52"/>
      <c r="C65" s="31" t="s">
        <v>86</v>
      </c>
      <c r="D65" s="32"/>
      <c r="E65" s="141"/>
      <c r="F65" s="61"/>
      <c r="G65" s="32"/>
      <c r="H65" s="141"/>
      <c r="I65" s="61"/>
      <c r="J65" s="106"/>
      <c r="K65" s="107"/>
      <c r="L65" s="12"/>
      <c r="M65" s="7"/>
      <c r="N65" s="13"/>
    </row>
    <row r="66" spans="1:14" ht="12.95" customHeight="1">
      <c r="A66" s="154">
        <v>48</v>
      </c>
      <c r="B66" s="155" t="s">
        <v>22</v>
      </c>
      <c r="C66" s="109" t="s">
        <v>54</v>
      </c>
      <c r="D66" s="111">
        <v>636660599.69000006</v>
      </c>
      <c r="E66" s="136">
        <f>(D66/$D$71)</f>
        <v>0.14113319378731268</v>
      </c>
      <c r="F66" s="109">
        <v>11.4177</v>
      </c>
      <c r="G66" s="158">
        <v>633182087.38</v>
      </c>
      <c r="H66" s="136">
        <f>(G66/$G$71)</f>
        <v>0.14153802600702517</v>
      </c>
      <c r="I66" s="166">
        <v>11.357799999999999</v>
      </c>
      <c r="J66" s="106">
        <f t="shared" si="2"/>
        <v>-5.4636839655128706E-3</v>
      </c>
      <c r="K66" s="107">
        <f t="shared" si="3"/>
        <v>-5.2462404862626214E-3</v>
      </c>
      <c r="L66" s="12"/>
      <c r="M66" s="17"/>
      <c r="N66" s="13"/>
    </row>
    <row r="67" spans="1:14" ht="12" customHeight="1">
      <c r="A67" s="154">
        <v>49</v>
      </c>
      <c r="B67" s="155" t="s">
        <v>55</v>
      </c>
      <c r="C67" s="109" t="s">
        <v>56</v>
      </c>
      <c r="D67" s="111">
        <v>1884595985.02</v>
      </c>
      <c r="E67" s="136">
        <f t="shared" ref="E67:E70" si="17">(D67/$D$71)</f>
        <v>0.41777212300263028</v>
      </c>
      <c r="F67" s="114">
        <v>0.91</v>
      </c>
      <c r="G67" s="111">
        <v>1872320122.8199999</v>
      </c>
      <c r="H67" s="136">
        <f t="shared" ref="H67:H70" si="18">(G67/$G$71)</f>
        <v>0.41852809723932233</v>
      </c>
      <c r="I67" s="114">
        <v>0.91</v>
      </c>
      <c r="J67" s="106">
        <f t="shared" si="2"/>
        <v>-6.5137898507566716E-3</v>
      </c>
      <c r="K67" s="107">
        <f t="shared" si="3"/>
        <v>0</v>
      </c>
      <c r="L67" s="12"/>
      <c r="M67" s="7"/>
      <c r="N67" s="13"/>
    </row>
    <row r="68" spans="1:14" ht="12" customHeight="1">
      <c r="A68" s="154">
        <v>50</v>
      </c>
      <c r="B68" s="155" t="s">
        <v>8</v>
      </c>
      <c r="C68" s="109" t="s">
        <v>57</v>
      </c>
      <c r="D68" s="113">
        <v>1653826263.5799999</v>
      </c>
      <c r="E68" s="136">
        <f t="shared" si="17"/>
        <v>0.36661571748280675</v>
      </c>
      <c r="F68" s="114">
        <v>0.71</v>
      </c>
      <c r="G68" s="113">
        <v>1636192560.22</v>
      </c>
      <c r="H68" s="136">
        <f t="shared" si="18"/>
        <v>0.36574544630466815</v>
      </c>
      <c r="I68" s="114">
        <v>0.71</v>
      </c>
      <c r="J68" s="106">
        <f t="shared" si="2"/>
        <v>-1.0662367473732471E-2</v>
      </c>
      <c r="K68" s="107">
        <f t="shared" si="3"/>
        <v>0</v>
      </c>
      <c r="L68" s="12"/>
      <c r="M68" s="7"/>
      <c r="N68" s="18"/>
    </row>
    <row r="69" spans="1:14" ht="12" customHeight="1">
      <c r="A69" s="164">
        <v>51</v>
      </c>
      <c r="B69" s="165" t="s">
        <v>10</v>
      </c>
      <c r="C69" s="135" t="s">
        <v>58</v>
      </c>
      <c r="D69" s="153">
        <v>201850133.83000001</v>
      </c>
      <c r="E69" s="138">
        <f t="shared" si="17"/>
        <v>4.4745589828702324E-2</v>
      </c>
      <c r="F69" s="135">
        <v>21.934999999999999</v>
      </c>
      <c r="G69" s="158">
        <v>198365240.5</v>
      </c>
      <c r="H69" s="136">
        <f t="shared" si="18"/>
        <v>4.4341470057931452E-2</v>
      </c>
      <c r="I69" s="160">
        <v>21.7607</v>
      </c>
      <c r="J69" s="106">
        <f t="shared" si="2"/>
        <v>-1.7264756103332689E-2</v>
      </c>
      <c r="K69" s="107">
        <f t="shared" si="3"/>
        <v>-7.9462046956917613E-3</v>
      </c>
      <c r="L69" s="12"/>
      <c r="M69" s="7"/>
      <c r="N69" s="13"/>
    </row>
    <row r="70" spans="1:14" ht="12" customHeight="1">
      <c r="A70" s="154">
        <v>52</v>
      </c>
      <c r="B70" s="155" t="s">
        <v>8</v>
      </c>
      <c r="C70" s="155" t="s">
        <v>59</v>
      </c>
      <c r="D70" s="114">
        <v>134129104.73</v>
      </c>
      <c r="E70" s="136">
        <f t="shared" si="17"/>
        <v>2.9733375898548131E-2</v>
      </c>
      <c r="F70" s="114">
        <v>130.44999999999999</v>
      </c>
      <c r="G70" s="114">
        <v>133522850.47</v>
      </c>
      <c r="H70" s="136">
        <f t="shared" si="18"/>
        <v>2.9846960391052803E-2</v>
      </c>
      <c r="I70" s="114">
        <v>130.25</v>
      </c>
      <c r="J70" s="106">
        <f t="shared" si="2"/>
        <v>-4.5199307131765822E-3</v>
      </c>
      <c r="K70" s="107">
        <f t="shared" si="3"/>
        <v>-1.5331544653122932E-3</v>
      </c>
      <c r="L70" s="12"/>
      <c r="M70" s="7"/>
      <c r="N70" s="13"/>
    </row>
    <row r="71" spans="1:14" ht="12" customHeight="1">
      <c r="A71" s="100"/>
      <c r="B71" s="78"/>
      <c r="C71" s="72" t="s">
        <v>79</v>
      </c>
      <c r="D71" s="79">
        <f>SUM(D66:D70)</f>
        <v>4511062086.8499994</v>
      </c>
      <c r="E71" s="137">
        <f>(D71/$D$77)</f>
        <v>1.5499655799093744E-2</v>
      </c>
      <c r="F71" s="77"/>
      <c r="G71" s="79">
        <f>SUM(G66:G70)</f>
        <v>4473582861.3900003</v>
      </c>
      <c r="H71" s="137">
        <f>(G71/$G$77)</f>
        <v>1.5389767627937699E-2</v>
      </c>
      <c r="I71" s="77"/>
      <c r="J71" s="106">
        <f t="shared" si="2"/>
        <v>-8.3082929781111061E-3</v>
      </c>
      <c r="K71" s="107"/>
      <c r="L71" s="12"/>
      <c r="M71" s="7"/>
      <c r="N71" s="13"/>
    </row>
    <row r="72" spans="1:14" ht="12" customHeight="1">
      <c r="A72" s="67"/>
      <c r="B72" s="53" t="s">
        <v>90</v>
      </c>
      <c r="C72" s="33" t="s">
        <v>1</v>
      </c>
      <c r="D72" s="32"/>
      <c r="E72" s="141"/>
      <c r="F72" s="61"/>
      <c r="G72" s="32"/>
      <c r="H72" s="141"/>
      <c r="I72" s="61"/>
      <c r="J72" s="106"/>
      <c r="K72" s="107"/>
      <c r="L72" s="12"/>
      <c r="M72" s="7"/>
      <c r="N72" s="13"/>
    </row>
    <row r="73" spans="1:14" ht="12" customHeight="1">
      <c r="A73" s="154" t="s">
        <v>109</v>
      </c>
      <c r="B73" s="155" t="s">
        <v>8</v>
      </c>
      <c r="C73" s="109" t="s">
        <v>61</v>
      </c>
      <c r="D73" s="125">
        <v>282399756.16000003</v>
      </c>
      <c r="E73" s="140">
        <f>(D73/$D$76)</f>
        <v>3.3326594393760622E-2</v>
      </c>
      <c r="F73" s="123">
        <v>1327.16</v>
      </c>
      <c r="G73" s="125">
        <v>281773743.19</v>
      </c>
      <c r="H73" s="140">
        <f>(G73/$G$76)</f>
        <v>3.2392336728975728E-2</v>
      </c>
      <c r="I73" s="123">
        <v>1324.21</v>
      </c>
      <c r="J73" s="106">
        <f t="shared" ref="J73:J86" si="19">((G73-D73)/D73)</f>
        <v>-2.2167617228583819E-3</v>
      </c>
      <c r="K73" s="107">
        <f t="shared" ref="K73:K86" si="20">((I73-F73)/F73)</f>
        <v>-2.222791524759671E-3</v>
      </c>
      <c r="L73" s="12"/>
      <c r="M73" s="7"/>
      <c r="N73" s="13"/>
    </row>
    <row r="74" spans="1:14" ht="12" customHeight="1">
      <c r="A74" s="154" t="s">
        <v>110</v>
      </c>
      <c r="B74" s="155" t="s">
        <v>8</v>
      </c>
      <c r="C74" s="109" t="s">
        <v>62</v>
      </c>
      <c r="D74" s="125">
        <v>7732127552.7799997</v>
      </c>
      <c r="E74" s="140">
        <f t="shared" ref="E74:E75" si="21">(D74/$D$76)</f>
        <v>0.91248477780668613</v>
      </c>
      <c r="F74" s="123">
        <v>2206.4899999999998</v>
      </c>
      <c r="G74" s="125">
        <v>7957907435.4399996</v>
      </c>
      <c r="H74" s="140">
        <f t="shared" ref="H74:H75" si="22">(G74/$G$76)</f>
        <v>0.91483051042472163</v>
      </c>
      <c r="I74" s="123">
        <v>2209.62</v>
      </c>
      <c r="J74" s="106">
        <f t="shared" si="19"/>
        <v>2.9200227378404178E-2</v>
      </c>
      <c r="K74" s="107">
        <f t="shared" si="20"/>
        <v>1.418542572139511E-3</v>
      </c>
      <c r="L74" s="12"/>
      <c r="M74" s="7"/>
      <c r="N74" s="13"/>
    </row>
    <row r="75" spans="1:14" ht="12" customHeight="1">
      <c r="A75" s="154" t="s">
        <v>111</v>
      </c>
      <c r="B75" s="155" t="s">
        <v>8</v>
      </c>
      <c r="C75" s="109" t="s">
        <v>63</v>
      </c>
      <c r="D75" s="125">
        <v>459178489.60000002</v>
      </c>
      <c r="E75" s="140">
        <f t="shared" si="21"/>
        <v>5.4188627799553225E-2</v>
      </c>
      <c r="F75" s="123">
        <v>1893.84</v>
      </c>
      <c r="G75" s="125">
        <v>459096731.32999998</v>
      </c>
      <c r="H75" s="140">
        <f t="shared" si="22"/>
        <v>5.2777152846302647E-2</v>
      </c>
      <c r="I75" s="123">
        <v>1893.49</v>
      </c>
      <c r="J75" s="106">
        <f t="shared" si="19"/>
        <v>-1.7805335365613897E-4</v>
      </c>
      <c r="K75" s="107">
        <f t="shared" si="20"/>
        <v>-1.8480969881294569E-4</v>
      </c>
      <c r="L75" s="12"/>
      <c r="M75" s="7"/>
      <c r="N75" s="13"/>
    </row>
    <row r="76" spans="1:14" ht="12" customHeight="1">
      <c r="A76" s="70"/>
      <c r="B76" s="74"/>
      <c r="C76" s="72" t="s">
        <v>79</v>
      </c>
      <c r="D76" s="73">
        <f>SUM(D73:D75)</f>
        <v>8473705798.54</v>
      </c>
      <c r="E76" s="137">
        <f>(D76/$D$77)</f>
        <v>2.9114989040611283E-2</v>
      </c>
      <c r="F76" s="77"/>
      <c r="G76" s="73">
        <f>SUM(G73:G75)</f>
        <v>8698777909.9599991</v>
      </c>
      <c r="H76" s="137">
        <f>(G76/$G$77)</f>
        <v>2.9925045501387255E-2</v>
      </c>
      <c r="I76" s="77"/>
      <c r="J76" s="106">
        <f t="shared" si="19"/>
        <v>2.6561237405572723E-2</v>
      </c>
      <c r="K76" s="107"/>
      <c r="L76" s="12"/>
      <c r="M76" s="7"/>
      <c r="N76" s="13"/>
    </row>
    <row r="77" spans="1:14" ht="15" customHeight="1">
      <c r="A77" s="80"/>
      <c r="B77" s="81"/>
      <c r="C77" s="82" t="s">
        <v>64</v>
      </c>
      <c r="D77" s="83">
        <f>SUM(D17,D25,D33,D42,D47,D64,D71,D76)</f>
        <v>291042726710.98663</v>
      </c>
      <c r="E77" s="142"/>
      <c r="F77" s="84"/>
      <c r="G77" s="85">
        <f>SUM(G17,G25,G33,G42,G47,G64,G71,G76)</f>
        <v>290685536620.37854</v>
      </c>
      <c r="H77" s="142"/>
      <c r="I77" s="150"/>
      <c r="J77" s="106">
        <f t="shared" si="19"/>
        <v>-1.2272771583905367E-3</v>
      </c>
      <c r="K77" s="107"/>
      <c r="L77" s="12"/>
      <c r="M77" s="7"/>
    </row>
    <row r="78" spans="1:14" ht="12" customHeight="1">
      <c r="A78" s="68"/>
      <c r="B78" s="40"/>
      <c r="C78" s="15"/>
      <c r="D78" s="30"/>
      <c r="E78" s="141"/>
      <c r="F78" s="60"/>
      <c r="G78" s="30"/>
      <c r="H78" s="141"/>
      <c r="I78" s="60"/>
      <c r="J78" s="106"/>
      <c r="K78" s="107"/>
      <c r="L78" s="12"/>
      <c r="M78" s="7"/>
    </row>
    <row r="79" spans="1:14" ht="27" customHeight="1">
      <c r="A79" s="101"/>
      <c r="B79" s="52"/>
      <c r="C79" s="33" t="s">
        <v>87</v>
      </c>
      <c r="D79" s="34" t="s">
        <v>119</v>
      </c>
      <c r="E79" s="143"/>
      <c r="F79" s="61"/>
      <c r="G79" s="34" t="s">
        <v>122</v>
      </c>
      <c r="H79" s="143"/>
      <c r="I79" s="61"/>
      <c r="J79" s="106"/>
      <c r="K79" s="107"/>
      <c r="M79" s="7"/>
    </row>
    <row r="80" spans="1:14" ht="12" customHeight="1">
      <c r="A80" s="154">
        <v>1</v>
      </c>
      <c r="B80" s="109" t="s">
        <v>65</v>
      </c>
      <c r="C80" s="109" t="s">
        <v>66</v>
      </c>
      <c r="D80" s="125">
        <v>1734112000</v>
      </c>
      <c r="E80" s="140">
        <f>(D80/$D$87)</f>
        <v>0.47306042111042229</v>
      </c>
      <c r="F80" s="123">
        <v>11.53</v>
      </c>
      <c r="G80" s="125">
        <v>1725088000</v>
      </c>
      <c r="H80" s="140">
        <f>(G80/$G$87)</f>
        <v>0.4732062323937804</v>
      </c>
      <c r="I80" s="123">
        <v>11.47</v>
      </c>
      <c r="J80" s="106">
        <f t="shared" si="19"/>
        <v>-5.2038161318300087E-3</v>
      </c>
      <c r="K80" s="107">
        <f t="shared" si="20"/>
        <v>-5.2038161318298977E-3</v>
      </c>
      <c r="M80" s="7"/>
    </row>
    <row r="81" spans="1:14" ht="12" customHeight="1">
      <c r="A81" s="154">
        <v>2</v>
      </c>
      <c r="B81" s="109" t="s">
        <v>65</v>
      </c>
      <c r="C81" s="109" t="s">
        <v>106</v>
      </c>
      <c r="D81" s="125">
        <v>79797140.739999995</v>
      </c>
      <c r="E81" s="140">
        <f t="shared" ref="E81:E86" si="23">(D81/$D$87)</f>
        <v>2.1768414613284513E-2</v>
      </c>
      <c r="F81" s="123">
        <v>2.1800000000000002</v>
      </c>
      <c r="G81" s="125">
        <v>80163182.670000002</v>
      </c>
      <c r="H81" s="140">
        <f t="shared" ref="H81:H86" si="24">(G81/$G$87)</f>
        <v>2.1989439175256621E-2</v>
      </c>
      <c r="I81" s="123">
        <v>2.19</v>
      </c>
      <c r="J81" s="106">
        <f t="shared" si="19"/>
        <v>4.5871559633028419E-3</v>
      </c>
      <c r="K81" s="107">
        <f t="shared" si="20"/>
        <v>4.5871559633026545E-3</v>
      </c>
      <c r="M81" s="7"/>
    </row>
    <row r="82" spans="1:14" ht="12" customHeight="1">
      <c r="A82" s="154">
        <v>3</v>
      </c>
      <c r="B82" s="109" t="s">
        <v>65</v>
      </c>
      <c r="C82" s="109" t="s">
        <v>95</v>
      </c>
      <c r="D82" s="125">
        <v>71900978.400000006</v>
      </c>
      <c r="E82" s="140">
        <f t="shared" si="23"/>
        <v>1.9614365808065096E-2</v>
      </c>
      <c r="F82" s="123">
        <v>6.15</v>
      </c>
      <c r="G82" s="125">
        <v>71433329.760000005</v>
      </c>
      <c r="H82" s="140">
        <f t="shared" si="24"/>
        <v>1.9594766668756675E-2</v>
      </c>
      <c r="I82" s="123">
        <v>6.11</v>
      </c>
      <c r="J82" s="106">
        <f t="shared" si="19"/>
        <v>-6.5040650406504143E-3</v>
      </c>
      <c r="K82" s="107">
        <f t="shared" si="20"/>
        <v>-6.5040650406504117E-3</v>
      </c>
      <c r="M82" s="7"/>
    </row>
    <row r="83" spans="1:14" ht="12" customHeight="1">
      <c r="A83" s="154">
        <v>4</v>
      </c>
      <c r="B83" s="109" t="s">
        <v>65</v>
      </c>
      <c r="C83" s="109" t="s">
        <v>96</v>
      </c>
      <c r="D83" s="125">
        <v>88115079.25</v>
      </c>
      <c r="E83" s="140">
        <f t="shared" si="23"/>
        <v>2.403752266069506E-2</v>
      </c>
      <c r="F83" s="123">
        <v>19.75</v>
      </c>
      <c r="G83" s="125">
        <v>86821237.579999998</v>
      </c>
      <c r="H83" s="140">
        <f t="shared" si="24"/>
        <v>2.3815799963246571E-2</v>
      </c>
      <c r="I83" s="123">
        <v>19.46</v>
      </c>
      <c r="J83" s="106">
        <f t="shared" si="19"/>
        <v>-1.4683544303797489E-2</v>
      </c>
      <c r="K83" s="107">
        <f t="shared" si="20"/>
        <v>-1.4683544303797424E-2</v>
      </c>
      <c r="M83" s="7"/>
    </row>
    <row r="84" spans="1:14" ht="12" customHeight="1">
      <c r="A84" s="154">
        <v>5</v>
      </c>
      <c r="B84" s="109" t="s">
        <v>67</v>
      </c>
      <c r="C84" s="109" t="s">
        <v>68</v>
      </c>
      <c r="D84" s="125">
        <v>355950000</v>
      </c>
      <c r="E84" s="140">
        <f t="shared" si="23"/>
        <v>9.7102065434213486E-2</v>
      </c>
      <c r="F84" s="123">
        <v>2373</v>
      </c>
      <c r="G84" s="125">
        <v>355500000</v>
      </c>
      <c r="H84" s="140">
        <f t="shared" si="24"/>
        <v>9.7516657478336724E-2</v>
      </c>
      <c r="I84" s="123">
        <v>2370</v>
      </c>
      <c r="J84" s="106">
        <f t="shared" si="19"/>
        <v>-1.2642225031605564E-3</v>
      </c>
      <c r="K84" s="107">
        <f t="shared" si="20"/>
        <v>-1.2642225031605564E-3</v>
      </c>
      <c r="M84" s="7"/>
    </row>
    <row r="85" spans="1:14" ht="12" customHeight="1">
      <c r="A85" s="154">
        <v>6</v>
      </c>
      <c r="B85" s="109" t="s">
        <v>55</v>
      </c>
      <c r="C85" s="109" t="s">
        <v>88</v>
      </c>
      <c r="D85" s="125">
        <v>523724000</v>
      </c>
      <c r="E85" s="140">
        <f t="shared" si="23"/>
        <v>0.14287029671995513</v>
      </c>
      <c r="F85" s="123">
        <v>8.42</v>
      </c>
      <c r="G85" s="125">
        <v>514394000</v>
      </c>
      <c r="H85" s="140">
        <f t="shared" si="24"/>
        <v>0.14110262589848535</v>
      </c>
      <c r="I85" s="123">
        <v>8.27</v>
      </c>
      <c r="J85" s="106">
        <f t="shared" si="19"/>
        <v>-1.7814726840855107E-2</v>
      </c>
      <c r="K85" s="107">
        <f t="shared" si="20"/>
        <v>-1.7814726840855149E-2</v>
      </c>
      <c r="M85" s="7"/>
    </row>
    <row r="86" spans="1:14" ht="12" customHeight="1">
      <c r="A86" s="154">
        <v>7</v>
      </c>
      <c r="B86" s="109" t="s">
        <v>76</v>
      </c>
      <c r="C86" s="109" t="s">
        <v>77</v>
      </c>
      <c r="D86" s="125">
        <v>812131272</v>
      </c>
      <c r="E86" s="140">
        <f t="shared" si="23"/>
        <v>0.22154691365336432</v>
      </c>
      <c r="F86" s="123">
        <v>72</v>
      </c>
      <c r="G86" s="125">
        <v>812131272</v>
      </c>
      <c r="H86" s="140">
        <f t="shared" si="24"/>
        <v>0.2227744784221376</v>
      </c>
      <c r="I86" s="123">
        <v>72</v>
      </c>
      <c r="J86" s="106">
        <f t="shared" si="19"/>
        <v>0</v>
      </c>
      <c r="K86" s="107">
        <f t="shared" si="20"/>
        <v>0</v>
      </c>
      <c r="L86" s="12"/>
      <c r="M86" s="7"/>
      <c r="N86" s="13"/>
    </row>
    <row r="87" spans="1:14" ht="12" customHeight="1">
      <c r="A87" s="86"/>
      <c r="B87" s="87"/>
      <c r="C87" s="88" t="s">
        <v>69</v>
      </c>
      <c r="D87" s="89">
        <f>SUM(D80:D86)</f>
        <v>3665730470.3900003</v>
      </c>
      <c r="E87" s="89"/>
      <c r="F87" s="90"/>
      <c r="G87" s="89">
        <f>SUM(G80:G86)</f>
        <v>3645531022.0100002</v>
      </c>
      <c r="H87" s="89"/>
      <c r="I87" s="90"/>
      <c r="J87" s="132"/>
      <c r="K87" s="133"/>
      <c r="M87" s="7"/>
    </row>
    <row r="88" spans="1:14" ht="12" customHeight="1" thickBot="1">
      <c r="A88" s="91"/>
      <c r="B88" s="92"/>
      <c r="C88" s="93" t="s">
        <v>80</v>
      </c>
      <c r="D88" s="94">
        <f>SUM(D77,D87)</f>
        <v>294708457181.37665</v>
      </c>
      <c r="E88" s="126"/>
      <c r="F88" s="95"/>
      <c r="G88" s="94">
        <f>SUM(G77,G87)</f>
        <v>294331067642.38855</v>
      </c>
      <c r="H88" s="126"/>
      <c r="I88" s="151"/>
      <c r="J88" s="130"/>
      <c r="K88" s="131"/>
      <c r="L88" s="12"/>
      <c r="M88" s="7"/>
      <c r="N88" s="13"/>
    </row>
    <row r="89" spans="1:14" ht="12" customHeight="1">
      <c r="A89" s="25"/>
      <c r="B89" s="16"/>
      <c r="C89" s="35"/>
      <c r="D89" s="172"/>
      <c r="E89" s="172"/>
      <c r="F89" s="172"/>
      <c r="G89" s="36"/>
      <c r="H89" s="36"/>
      <c r="I89" s="39"/>
      <c r="K89" s="12"/>
      <c r="L89" s="12"/>
      <c r="M89" s="7"/>
      <c r="N89" s="13"/>
    </row>
    <row r="90" spans="1:14" ht="12.75" customHeight="1">
      <c r="A90" s="25"/>
      <c r="B90" s="16" t="s">
        <v>92</v>
      </c>
      <c r="C90" s="36"/>
      <c r="D90" s="172"/>
      <c r="E90" s="172"/>
      <c r="F90" s="172"/>
      <c r="G90" s="36"/>
      <c r="H90" s="36"/>
      <c r="I90" s="39"/>
      <c r="M90" s="7"/>
    </row>
    <row r="91" spans="1:14" ht="12" customHeight="1">
      <c r="A91" s="25"/>
      <c r="B91" s="104" t="s">
        <v>124</v>
      </c>
      <c r="C91" s="105"/>
      <c r="D91" s="35"/>
      <c r="E91" s="35"/>
      <c r="F91" s="35"/>
      <c r="G91" s="35"/>
      <c r="H91" s="35"/>
      <c r="I91" s="16"/>
      <c r="M91" s="7"/>
    </row>
    <row r="92" spans="1:14" ht="12.75" customHeight="1">
      <c r="A92" s="25"/>
      <c r="B92" s="173" t="s">
        <v>127</v>
      </c>
      <c r="C92" s="173"/>
      <c r="D92" s="172"/>
      <c r="E92" s="172"/>
      <c r="F92" s="172"/>
      <c r="I92" s="8"/>
      <c r="M92" s="7"/>
    </row>
    <row r="93" spans="1:14" ht="12" customHeight="1">
      <c r="A93" s="25"/>
      <c r="B93" s="16"/>
      <c r="C93" s="14"/>
      <c r="D93" s="172"/>
      <c r="E93" s="172"/>
      <c r="F93" s="172"/>
      <c r="I93" s="21"/>
      <c r="M93" s="7"/>
    </row>
    <row r="94" spans="1:14" ht="12" customHeight="1">
      <c r="A94" s="25"/>
      <c r="B94" s="16"/>
      <c r="C94" s="14"/>
      <c r="D94" s="172"/>
      <c r="E94" s="172"/>
      <c r="F94" s="172"/>
      <c r="I94" s="8"/>
      <c r="M94" s="7"/>
    </row>
    <row r="95" spans="1:14" ht="12" customHeight="1">
      <c r="A95" s="26"/>
      <c r="B95" s="16"/>
      <c r="C95" s="54"/>
      <c r="D95"/>
      <c r="E95"/>
      <c r="F95" s="44"/>
      <c r="G95"/>
      <c r="H95"/>
      <c r="I95" s="16"/>
      <c r="M95" s="7"/>
    </row>
    <row r="96" spans="1:14" ht="12" customHeight="1">
      <c r="A96" s="27"/>
      <c r="B96" s="16"/>
      <c r="C96" s="44"/>
      <c r="D96"/>
      <c r="E96"/>
      <c r="F96" s="44"/>
      <c r="G96"/>
      <c r="H96"/>
      <c r="I96" s="16"/>
      <c r="M96" s="7"/>
    </row>
    <row r="97" spans="1:13" ht="12" customHeight="1">
      <c r="A97" s="27"/>
      <c r="B97" s="16"/>
      <c r="C97" s="44"/>
      <c r="D97"/>
      <c r="E97"/>
      <c r="F97" s="44"/>
      <c r="G97" s="45"/>
      <c r="H97" s="45"/>
      <c r="I97" s="46"/>
      <c r="J97" s="47"/>
      <c r="K97" s="47"/>
      <c r="L97" s="48"/>
      <c r="M97" s="49"/>
    </row>
    <row r="98" spans="1:13" ht="12" customHeight="1">
      <c r="A98" s="27"/>
      <c r="B98" s="16"/>
      <c r="C98" s="44"/>
      <c r="D98"/>
      <c r="E98"/>
      <c r="F98" s="45"/>
      <c r="G98" s="45"/>
      <c r="H98" s="45"/>
      <c r="I98" s="46"/>
      <c r="J98" s="50"/>
      <c r="K98" s="50"/>
      <c r="L98" s="51"/>
      <c r="M98" s="50"/>
    </row>
    <row r="99" spans="1:13" ht="12" customHeight="1">
      <c r="A99" s="27"/>
      <c r="B99" s="16"/>
      <c r="C99" s="16"/>
      <c r="D99" s="41"/>
      <c r="E99" s="41"/>
      <c r="F99" s="16"/>
      <c r="G99" s="16"/>
      <c r="H99" s="16"/>
      <c r="I99" s="16"/>
      <c r="J99" s="17"/>
      <c r="M99" s="19"/>
    </row>
    <row r="100" spans="1:13" ht="12" customHeight="1">
      <c r="A100" s="27"/>
      <c r="B100" s="16"/>
      <c r="C100" s="16"/>
      <c r="D100" s="41"/>
      <c r="E100" s="41"/>
      <c r="F100" s="16"/>
      <c r="G100" s="16"/>
      <c r="H100" s="16"/>
      <c r="I100" s="16"/>
      <c r="J100" s="17"/>
      <c r="M100" s="19"/>
    </row>
    <row r="101" spans="1:13" ht="12" customHeight="1">
      <c r="A101" s="27"/>
      <c r="B101" s="16"/>
      <c r="C101" s="16"/>
      <c r="D101" s="16"/>
      <c r="E101" s="16"/>
      <c r="F101" s="16"/>
      <c r="G101" s="16"/>
      <c r="H101" s="16"/>
      <c r="I101" s="16"/>
      <c r="J101" s="17"/>
      <c r="M101" s="19"/>
    </row>
    <row r="102" spans="1:13" ht="12" customHeight="1">
      <c r="A102" s="27"/>
      <c r="B102" s="14"/>
      <c r="C102" s="16"/>
      <c r="D102" s="16"/>
      <c r="E102" s="16"/>
      <c r="F102" s="16"/>
      <c r="G102" s="16"/>
      <c r="H102" s="16"/>
      <c r="I102" s="16"/>
      <c r="J102" s="17"/>
      <c r="M102" s="19"/>
    </row>
    <row r="103" spans="1:13" ht="12" customHeight="1">
      <c r="A103" s="27"/>
      <c r="B103" s="14"/>
      <c r="C103" s="42"/>
      <c r="D103" s="16"/>
      <c r="E103" s="16"/>
      <c r="F103" s="16"/>
      <c r="G103" s="16"/>
      <c r="H103" s="16"/>
      <c r="I103" s="16"/>
      <c r="J103" s="17"/>
      <c r="M103" s="19"/>
    </row>
    <row r="104" spans="1:13" ht="12" customHeight="1">
      <c r="A104" s="27"/>
      <c r="B104" s="14"/>
      <c r="C104" s="14"/>
      <c r="D104" s="16"/>
      <c r="E104" s="16"/>
      <c r="F104" s="16"/>
      <c r="G104" s="16"/>
      <c r="H104" s="16"/>
      <c r="I104" s="16"/>
      <c r="J104" s="17"/>
      <c r="M104" s="19"/>
    </row>
    <row r="105" spans="1:13" ht="12" customHeight="1">
      <c r="A105" s="27"/>
      <c r="B105" s="14"/>
      <c r="C105" s="14"/>
      <c r="D105" s="16"/>
      <c r="E105" s="16"/>
      <c r="F105" s="16"/>
      <c r="G105" s="16"/>
      <c r="H105" s="16"/>
      <c r="I105" s="16"/>
      <c r="J105" s="17"/>
      <c r="M105" s="19"/>
    </row>
    <row r="106" spans="1:13" ht="12" customHeight="1">
      <c r="A106" s="27"/>
      <c r="B106" s="14"/>
      <c r="C106" s="14"/>
      <c r="D106" s="16"/>
      <c r="E106" s="16"/>
      <c r="F106" s="16"/>
      <c r="G106" s="16"/>
      <c r="H106" s="16"/>
      <c r="I106" s="16"/>
      <c r="J106" s="17"/>
      <c r="M106" s="19"/>
    </row>
    <row r="107" spans="1:13" ht="12" customHeight="1">
      <c r="A107" s="9"/>
      <c r="B107" s="14"/>
      <c r="C107" s="42"/>
      <c r="D107" s="16"/>
      <c r="E107" s="16"/>
      <c r="F107" s="16"/>
      <c r="G107" s="16"/>
      <c r="H107" s="16"/>
      <c r="I107" s="16"/>
      <c r="J107" s="17"/>
      <c r="M107" s="19"/>
    </row>
    <row r="108" spans="1:13" ht="12" customHeight="1">
      <c r="B108" s="22"/>
      <c r="C108" s="14"/>
      <c r="D108" s="16"/>
      <c r="E108" s="16"/>
      <c r="F108" s="16"/>
      <c r="G108" s="16"/>
      <c r="H108" s="16"/>
      <c r="I108" s="16"/>
      <c r="M108" s="19"/>
    </row>
    <row r="109" spans="1:13" ht="12" customHeight="1">
      <c r="B109" s="23"/>
      <c r="C109" s="22"/>
      <c r="D109" s="17"/>
      <c r="E109" s="17"/>
      <c r="F109" s="17"/>
      <c r="G109" s="17"/>
      <c r="H109" s="17"/>
      <c r="I109" s="17"/>
      <c r="M109" s="19"/>
    </row>
    <row r="110" spans="1:13" ht="12" customHeight="1">
      <c r="B110" s="23"/>
      <c r="C110" s="23"/>
      <c r="M110" s="19"/>
    </row>
    <row r="111" spans="1:13" ht="12" customHeight="1">
      <c r="B111" s="23"/>
      <c r="C111" s="43"/>
      <c r="M111" s="19"/>
    </row>
    <row r="112" spans="1:13" ht="12" customHeight="1">
      <c r="B112" s="23"/>
      <c r="C112" s="23"/>
      <c r="M112" s="19"/>
    </row>
    <row r="113" spans="2:13" ht="12" customHeight="1">
      <c r="B113" s="23"/>
      <c r="C113" s="23"/>
      <c r="M113" s="19"/>
    </row>
    <row r="114" spans="2:13" ht="12" customHeight="1">
      <c r="B114" s="23"/>
      <c r="C114" s="23"/>
      <c r="M114" s="19"/>
    </row>
    <row r="115" spans="2:13" ht="12" customHeight="1">
      <c r="B115" s="23"/>
      <c r="C115" s="23"/>
      <c r="M115" s="19"/>
    </row>
    <row r="116" spans="2:13" ht="12" customHeight="1">
      <c r="B116" s="23"/>
      <c r="C116" s="23"/>
      <c r="M116" s="19"/>
    </row>
    <row r="117" spans="2:13" ht="12" customHeight="1">
      <c r="B117" s="23"/>
      <c r="C117" s="23"/>
      <c r="M117" s="19"/>
    </row>
    <row r="118" spans="2:13" ht="12" customHeight="1">
      <c r="B118" s="23"/>
      <c r="C118" s="23"/>
      <c r="M118" s="19"/>
    </row>
    <row r="119" spans="2:13" ht="12" customHeight="1">
      <c r="B119" s="23"/>
      <c r="C119" s="23"/>
      <c r="M119" s="19"/>
    </row>
    <row r="120" spans="2:13" ht="12" customHeight="1">
      <c r="B120" s="23"/>
      <c r="C120" s="23"/>
      <c r="M120" s="19"/>
    </row>
    <row r="121" spans="2:13" ht="12" customHeight="1">
      <c r="B121" s="23"/>
      <c r="C121" s="23"/>
      <c r="M121" s="19"/>
    </row>
    <row r="122" spans="2:13" ht="12" customHeight="1">
      <c r="B122" s="23"/>
      <c r="C122" s="23"/>
      <c r="M122" s="19"/>
    </row>
    <row r="123" spans="2:13" ht="12" customHeight="1">
      <c r="B123" s="23"/>
      <c r="C123" s="23"/>
      <c r="M123" s="19"/>
    </row>
    <row r="124" spans="2:13" ht="12" customHeight="1">
      <c r="B124" s="23"/>
      <c r="C124" s="23"/>
      <c r="M124" s="19"/>
    </row>
    <row r="125" spans="2:13" ht="12" customHeight="1">
      <c r="B125" s="23"/>
      <c r="C125" s="23"/>
      <c r="M125" s="19"/>
    </row>
    <row r="126" spans="2:13" ht="12" customHeight="1">
      <c r="B126" s="23"/>
      <c r="C126" s="23"/>
      <c r="M126" s="19"/>
    </row>
    <row r="127" spans="2:13" ht="12" customHeight="1">
      <c r="B127" s="23"/>
      <c r="C127" s="23"/>
      <c r="M127" s="19"/>
    </row>
    <row r="128" spans="2:13" ht="12" customHeight="1">
      <c r="B128" s="23"/>
      <c r="C128" s="23"/>
      <c r="M128" s="19"/>
    </row>
    <row r="129" spans="2:13" ht="12" customHeight="1">
      <c r="B129" s="23"/>
      <c r="C129" s="23"/>
      <c r="M129" s="19"/>
    </row>
    <row r="130" spans="2:13" ht="12" customHeight="1">
      <c r="B130" s="23"/>
      <c r="C130" s="23"/>
      <c r="M130" s="19"/>
    </row>
    <row r="131" spans="2:13" ht="12" customHeight="1">
      <c r="B131" s="23"/>
      <c r="C131" s="23"/>
      <c r="M131" s="19"/>
    </row>
    <row r="132" spans="2:13" ht="12" customHeight="1">
      <c r="B132" s="23"/>
      <c r="C132" s="23"/>
      <c r="M132" s="19"/>
    </row>
    <row r="133" spans="2:13" ht="12" customHeight="1">
      <c r="B133" s="23"/>
      <c r="C133" s="23"/>
      <c r="M133" s="19"/>
    </row>
    <row r="134" spans="2:13" ht="12" customHeight="1">
      <c r="B134" s="23"/>
      <c r="C134" s="23"/>
      <c r="M134" s="19"/>
    </row>
    <row r="135" spans="2:13" ht="12" customHeight="1">
      <c r="B135" s="23"/>
      <c r="C135" s="23"/>
      <c r="M135" s="19"/>
    </row>
    <row r="136" spans="2:13" ht="12" customHeight="1">
      <c r="B136" s="23"/>
      <c r="C136" s="23"/>
      <c r="M136" s="19"/>
    </row>
    <row r="137" spans="2:13" ht="12" customHeight="1">
      <c r="B137" s="23"/>
      <c r="C137" s="23"/>
      <c r="M137" s="19"/>
    </row>
    <row r="138" spans="2:13" ht="12" customHeight="1">
      <c r="B138" s="23"/>
      <c r="C138" s="23"/>
      <c r="M138" s="19"/>
    </row>
    <row r="139" spans="2:13" ht="12" customHeight="1">
      <c r="B139" s="23"/>
      <c r="C139" s="23"/>
      <c r="M139" s="20"/>
    </row>
    <row r="140" spans="2:13" ht="12" customHeight="1">
      <c r="B140" s="23"/>
      <c r="C140" s="23"/>
      <c r="M140" s="20"/>
    </row>
    <row r="141" spans="2:13" ht="12" customHeight="1">
      <c r="B141" s="23"/>
      <c r="C141" s="23"/>
      <c r="M141" s="20"/>
    </row>
    <row r="142" spans="2:13" ht="12" customHeight="1">
      <c r="B142" s="23"/>
      <c r="C142" s="23"/>
    </row>
    <row r="143" spans="2:13" ht="12" customHeight="1">
      <c r="B143" s="24"/>
      <c r="C143" s="23"/>
    </row>
    <row r="144" spans="2:13" ht="12" customHeight="1">
      <c r="B144" s="24"/>
      <c r="C144" s="24"/>
    </row>
    <row r="145" spans="2:3" ht="12" customHeight="1">
      <c r="B145" s="24"/>
      <c r="C145" s="24"/>
    </row>
    <row r="146" spans="2:3" ht="12" customHeight="1">
      <c r="C146" s="24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37" t="s">
        <v>126</v>
      </c>
      <c r="C1" s="28">
        <v>42419</v>
      </c>
      <c r="D1" s="28">
        <v>42426</v>
      </c>
      <c r="E1" s="28">
        <v>42433</v>
      </c>
      <c r="F1" s="28">
        <v>42440</v>
      </c>
      <c r="G1" s="28">
        <v>42447</v>
      </c>
      <c r="H1" s="28">
        <v>42453</v>
      </c>
      <c r="I1" s="28">
        <v>42461</v>
      </c>
      <c r="J1" s="28">
        <v>42468</v>
      </c>
    </row>
    <row r="2" spans="2:10">
      <c r="B2" s="37" t="s">
        <v>1</v>
      </c>
      <c r="C2" s="63">
        <v>7488250665.8999996</v>
      </c>
      <c r="D2" s="63">
        <v>7708518096.8200006</v>
      </c>
      <c r="E2" s="2">
        <v>7805985068.4399996</v>
      </c>
      <c r="F2" s="63">
        <v>7914944666.7699995</v>
      </c>
      <c r="G2" s="63">
        <v>8101913547.8899994</v>
      </c>
      <c r="H2" s="63">
        <v>8240336678.039999</v>
      </c>
      <c r="I2" s="63">
        <v>8473705798.54</v>
      </c>
      <c r="J2" s="63">
        <v>8698777909.9599991</v>
      </c>
    </row>
    <row r="3" spans="2:10">
      <c r="B3" s="37" t="s">
        <v>86</v>
      </c>
      <c r="C3" s="63">
        <v>4401786666.7299995</v>
      </c>
      <c r="D3" s="63">
        <v>4460136818.6300001</v>
      </c>
      <c r="E3" s="2">
        <v>4533400065.46</v>
      </c>
      <c r="F3" s="63">
        <v>4546694064.6199999</v>
      </c>
      <c r="G3" s="63">
        <v>4515333585.5099993</v>
      </c>
      <c r="H3" s="63">
        <v>4507720765.8899994</v>
      </c>
      <c r="I3" s="63">
        <v>4511062086.8499994</v>
      </c>
      <c r="J3" s="63">
        <v>4473582861.3900003</v>
      </c>
    </row>
    <row r="4" spans="2:10">
      <c r="B4" s="37" t="s">
        <v>108</v>
      </c>
      <c r="C4" s="29">
        <v>23015599711.20459</v>
      </c>
      <c r="D4" s="29">
        <v>22969076987.011879</v>
      </c>
      <c r="E4" s="29">
        <v>23221432410.002941</v>
      </c>
      <c r="F4" s="29">
        <v>23349186013.771824</v>
      </c>
      <c r="G4" s="29">
        <v>23309883243.399342</v>
      </c>
      <c r="H4" s="29">
        <v>23388741281.199844</v>
      </c>
      <c r="I4" s="29">
        <v>23192363728.683502</v>
      </c>
      <c r="J4" s="29">
        <v>22138355640.011375</v>
      </c>
    </row>
    <row r="5" spans="2:10">
      <c r="B5" s="37" t="s">
        <v>85</v>
      </c>
      <c r="C5" s="63">
        <v>10525862609.980391</v>
      </c>
      <c r="D5" s="63">
        <v>10574662940.072191</v>
      </c>
      <c r="E5" s="63">
        <v>10732452805.682989</v>
      </c>
      <c r="F5" s="63">
        <v>11000468328.32478</v>
      </c>
      <c r="G5" s="63">
        <v>11104617768.764851</v>
      </c>
      <c r="H5" s="63">
        <v>11258935051.51498</v>
      </c>
      <c r="I5" s="63">
        <v>11432121843.15308</v>
      </c>
      <c r="J5" s="63">
        <v>11581602589.811298</v>
      </c>
    </row>
    <row r="6" spans="2:10">
      <c r="B6" s="37" t="s">
        <v>0</v>
      </c>
      <c r="C6" s="63">
        <v>12467200020.999998</v>
      </c>
      <c r="D6" s="63">
        <v>12422744317.26</v>
      </c>
      <c r="E6" s="63">
        <v>12649695391.910002</v>
      </c>
      <c r="F6" s="63">
        <v>12744909054.420002</v>
      </c>
      <c r="G6" s="63">
        <v>12648170635.1</v>
      </c>
      <c r="H6" s="63">
        <v>12715765389.570002</v>
      </c>
      <c r="I6" s="63">
        <v>12573053511.700001</v>
      </c>
      <c r="J6" s="63">
        <v>12541623630.720001</v>
      </c>
    </row>
    <row r="7" spans="2:10">
      <c r="B7" s="37" t="s">
        <v>81</v>
      </c>
      <c r="C7" s="63">
        <v>45275461868.889999</v>
      </c>
      <c r="D7" s="63">
        <v>45269129264.80262</v>
      </c>
      <c r="E7" s="2">
        <v>45311155438.752625</v>
      </c>
      <c r="F7" s="63">
        <v>45556485952.677971</v>
      </c>
      <c r="G7" s="63">
        <v>45555020324.977966</v>
      </c>
      <c r="H7" s="63">
        <v>45553583263.237968</v>
      </c>
      <c r="I7" s="63">
        <v>45679053321.605835</v>
      </c>
      <c r="J7" s="63">
        <v>45694974381.345833</v>
      </c>
    </row>
    <row r="8" spans="2:10">
      <c r="B8" s="37" t="s">
        <v>82</v>
      </c>
      <c r="C8" s="64">
        <v>177294283877.54001</v>
      </c>
      <c r="D8" s="64">
        <v>179413283445.88998</v>
      </c>
      <c r="E8" s="64">
        <v>176480768116.31</v>
      </c>
      <c r="F8" s="64">
        <v>180608872534.97632</v>
      </c>
      <c r="G8" s="64">
        <v>178525969589.07361</v>
      </c>
      <c r="H8" s="64">
        <v>178683920727.12</v>
      </c>
      <c r="I8" s="64">
        <v>177351300922.41422</v>
      </c>
      <c r="J8" s="64">
        <v>177701978276.03</v>
      </c>
    </row>
    <row r="9" spans="2:10">
      <c r="B9" s="37" t="s">
        <v>107</v>
      </c>
      <c r="C9" s="64">
        <v>7535294089.6099997</v>
      </c>
      <c r="D9" s="64">
        <v>7562136259.3000002</v>
      </c>
      <c r="E9" s="103">
        <v>7536633858.6199999</v>
      </c>
      <c r="F9" s="144">
        <v>7548685047.6300001</v>
      </c>
      <c r="G9" s="152">
        <v>7791732730.5900002</v>
      </c>
      <c r="H9" s="152">
        <v>7804800347.1700001</v>
      </c>
      <c r="I9" s="152">
        <v>7830065498.039999</v>
      </c>
      <c r="J9" s="152">
        <v>7854641331.1099997</v>
      </c>
    </row>
    <row r="10" spans="2:10" s="4" customFormat="1">
      <c r="B10" s="38" t="s">
        <v>2</v>
      </c>
      <c r="C10" s="5">
        <f t="shared" ref="C10:I10" si="0">SUM(C2:C9)</f>
        <v>288003739510.85498</v>
      </c>
      <c r="D10" s="5">
        <f t="shared" si="0"/>
        <v>290379688129.78668</v>
      </c>
      <c r="E10" s="5">
        <f t="shared" si="0"/>
        <v>288271523155.17859</v>
      </c>
      <c r="F10" s="5">
        <f t="shared" si="0"/>
        <v>293270245663.19092</v>
      </c>
      <c r="G10" s="5">
        <f t="shared" si="0"/>
        <v>291552641425.30579</v>
      </c>
      <c r="H10" s="5">
        <f t="shared" si="0"/>
        <v>292153803503.74274</v>
      </c>
      <c r="I10" s="5">
        <f t="shared" si="0"/>
        <v>291042726710.98663</v>
      </c>
      <c r="J10" s="5">
        <f>SUM(J2:J9)</f>
        <v>290685536620.37848</v>
      </c>
    </row>
    <row r="12" spans="2:10">
      <c r="C12" s="1"/>
      <c r="D12" s="1"/>
      <c r="J12" s="10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9.7109375" customWidth="1"/>
    <col min="11" max="11" width="20.28515625" customWidth="1"/>
  </cols>
  <sheetData>
    <row r="1" spans="1:11" ht="30" customHeight="1" thickBot="1">
      <c r="B1" s="201" t="s">
        <v>126</v>
      </c>
      <c r="C1" s="191">
        <v>42419</v>
      </c>
      <c r="D1" s="191">
        <v>42426</v>
      </c>
      <c r="E1" s="191">
        <v>42433</v>
      </c>
      <c r="F1" s="191">
        <v>42440</v>
      </c>
      <c r="G1" s="191">
        <v>42447</v>
      </c>
      <c r="H1" s="191">
        <v>42453</v>
      </c>
      <c r="I1" s="191">
        <v>42461</v>
      </c>
      <c r="J1" s="191">
        <v>42468</v>
      </c>
      <c r="K1" s="192" t="s">
        <v>125</v>
      </c>
    </row>
    <row r="2" spans="1:11">
      <c r="B2" s="193" t="s">
        <v>1</v>
      </c>
      <c r="C2" s="189">
        <v>7488250665.8999996</v>
      </c>
      <c r="D2" s="189">
        <v>7708518096.8200006</v>
      </c>
      <c r="E2" s="190">
        <v>7805985068.4399996</v>
      </c>
      <c r="F2" s="189">
        <v>7914944666.7699995</v>
      </c>
      <c r="G2" s="189">
        <v>8101913547.8899994</v>
      </c>
      <c r="H2" s="189">
        <v>8240336678.039999</v>
      </c>
      <c r="I2" s="189">
        <v>8473705798.54</v>
      </c>
      <c r="J2" s="189">
        <v>8698777909.9599991</v>
      </c>
      <c r="K2" s="194">
        <f>STDEV(C2:J2)</f>
        <v>405178338.02202094</v>
      </c>
    </row>
    <row r="3" spans="1:11">
      <c r="B3" s="195" t="s">
        <v>86</v>
      </c>
      <c r="C3" s="182">
        <v>4401786666.7299995</v>
      </c>
      <c r="D3" s="182">
        <v>4460136818.6300001</v>
      </c>
      <c r="E3" s="183">
        <v>4533400065.46</v>
      </c>
      <c r="F3" s="182">
        <v>4546694064.6199999</v>
      </c>
      <c r="G3" s="182">
        <v>4515333585.5099993</v>
      </c>
      <c r="H3" s="182">
        <v>4507720765.8899994</v>
      </c>
      <c r="I3" s="182">
        <v>4511062086.8499994</v>
      </c>
      <c r="J3" s="182">
        <v>4473582861.3900003</v>
      </c>
      <c r="K3" s="196">
        <f t="shared" ref="K3:K9" si="0">STDEV(C3:J3)</f>
        <v>46797050.539173037</v>
      </c>
    </row>
    <row r="4" spans="1:11">
      <c r="B4" s="195" t="s">
        <v>108</v>
      </c>
      <c r="C4" s="184">
        <v>23015599711.20459</v>
      </c>
      <c r="D4" s="184">
        <v>22969076987.011879</v>
      </c>
      <c r="E4" s="184">
        <v>23221432410.002941</v>
      </c>
      <c r="F4" s="184">
        <v>23349186013.771824</v>
      </c>
      <c r="G4" s="184">
        <v>23309883243.399342</v>
      </c>
      <c r="H4" s="184">
        <v>23388741281.199844</v>
      </c>
      <c r="I4" s="184">
        <v>23192363728.683502</v>
      </c>
      <c r="J4" s="184">
        <v>22138355640.011375</v>
      </c>
      <c r="K4" s="196">
        <f t="shared" si="0"/>
        <v>406381178.61436588</v>
      </c>
    </row>
    <row r="5" spans="1:11">
      <c r="B5" s="195" t="s">
        <v>85</v>
      </c>
      <c r="C5" s="182">
        <v>10525862609.980391</v>
      </c>
      <c r="D5" s="182">
        <v>10574662940.072191</v>
      </c>
      <c r="E5" s="182">
        <v>10732452805.682989</v>
      </c>
      <c r="F5" s="182">
        <v>11000468328.32478</v>
      </c>
      <c r="G5" s="182">
        <v>11104617768.764851</v>
      </c>
      <c r="H5" s="182">
        <v>11258935051.51498</v>
      </c>
      <c r="I5" s="182">
        <v>11432121843.15308</v>
      </c>
      <c r="J5" s="182">
        <v>11581602589.811298</v>
      </c>
      <c r="K5" s="196">
        <f t="shared" si="0"/>
        <v>391833077.74605656</v>
      </c>
    </row>
    <row r="6" spans="1:11">
      <c r="B6" s="195" t="s">
        <v>0</v>
      </c>
      <c r="C6" s="182">
        <v>12467200020.999998</v>
      </c>
      <c r="D6" s="182">
        <v>12422744317.26</v>
      </c>
      <c r="E6" s="182">
        <v>12649695391.910002</v>
      </c>
      <c r="F6" s="182">
        <v>12744909054.420002</v>
      </c>
      <c r="G6" s="182">
        <v>12648170635.1</v>
      </c>
      <c r="H6" s="182">
        <v>12715765389.570002</v>
      </c>
      <c r="I6" s="182">
        <v>12573053511.700001</v>
      </c>
      <c r="J6" s="182">
        <v>12541623630.720001</v>
      </c>
      <c r="K6" s="196">
        <f t="shared" si="0"/>
        <v>114773065.85528499</v>
      </c>
    </row>
    <row r="7" spans="1:11">
      <c r="B7" s="195" t="s">
        <v>81</v>
      </c>
      <c r="C7" s="182">
        <v>45275461868.889999</v>
      </c>
      <c r="D7" s="182">
        <v>45269129264.80262</v>
      </c>
      <c r="E7" s="183">
        <v>45311155438.752625</v>
      </c>
      <c r="F7" s="182">
        <v>45556485952.677971</v>
      </c>
      <c r="G7" s="182">
        <v>45555020324.977966</v>
      </c>
      <c r="H7" s="182">
        <v>45553583263.237968</v>
      </c>
      <c r="I7" s="182">
        <v>45679053321.605835</v>
      </c>
      <c r="J7" s="182">
        <v>45694974381.345833</v>
      </c>
      <c r="K7" s="196">
        <f t="shared" si="0"/>
        <v>176134445.94333452</v>
      </c>
    </row>
    <row r="8" spans="1:11">
      <c r="B8" s="195" t="s">
        <v>82</v>
      </c>
      <c r="C8" s="185">
        <v>177294283877.54001</v>
      </c>
      <c r="D8" s="185">
        <v>179413283445.88998</v>
      </c>
      <c r="E8" s="185">
        <v>176480768116.31</v>
      </c>
      <c r="F8" s="185">
        <v>180608872534.97632</v>
      </c>
      <c r="G8" s="185">
        <v>178525969589.07361</v>
      </c>
      <c r="H8" s="185">
        <v>178683920727.12</v>
      </c>
      <c r="I8" s="185">
        <v>177351300922.41422</v>
      </c>
      <c r="J8" s="185">
        <v>177701978276.03</v>
      </c>
      <c r="K8" s="196">
        <f t="shared" si="0"/>
        <v>1327352970.0660701</v>
      </c>
    </row>
    <row r="9" spans="1:11">
      <c r="B9" s="195" t="s">
        <v>107</v>
      </c>
      <c r="C9" s="185">
        <v>7535294089.6099997</v>
      </c>
      <c r="D9" s="185">
        <v>7562136259.3000002</v>
      </c>
      <c r="E9" s="186">
        <v>7536633858.6199999</v>
      </c>
      <c r="F9" s="187">
        <v>7548685047.6300001</v>
      </c>
      <c r="G9" s="188">
        <v>7791732730.5900002</v>
      </c>
      <c r="H9" s="188">
        <v>7804800347.1700001</v>
      </c>
      <c r="I9" s="188">
        <v>7830065498.039999</v>
      </c>
      <c r="J9" s="188">
        <v>7854641331.1099997</v>
      </c>
      <c r="K9" s="196">
        <f t="shared" si="0"/>
        <v>148148464.17858508</v>
      </c>
    </row>
    <row r="10" spans="1:11" s="197" customFormat="1" ht="15.75" thickBot="1">
      <c r="A10" s="4"/>
      <c r="B10" s="198" t="s">
        <v>2</v>
      </c>
      <c r="C10" s="199">
        <f t="shared" ref="C10:I10" si="1">SUM(C2:C9)</f>
        <v>288003739510.85498</v>
      </c>
      <c r="D10" s="199">
        <f t="shared" si="1"/>
        <v>290379688129.78668</v>
      </c>
      <c r="E10" s="199">
        <f t="shared" si="1"/>
        <v>288271523155.17859</v>
      </c>
      <c r="F10" s="199">
        <f t="shared" si="1"/>
        <v>293270245663.19092</v>
      </c>
      <c r="G10" s="199">
        <f t="shared" si="1"/>
        <v>291552641425.30579</v>
      </c>
      <c r="H10" s="199">
        <f t="shared" si="1"/>
        <v>292153803503.74274</v>
      </c>
      <c r="I10" s="199">
        <f t="shared" si="1"/>
        <v>291042726710.98663</v>
      </c>
      <c r="J10" s="199">
        <f>SUM(J2:J9)</f>
        <v>290685536620.37848</v>
      </c>
      <c r="K10" s="200"/>
    </row>
    <row r="12" spans="1:11">
      <c r="C12" s="1"/>
      <c r="D12" s="1"/>
      <c r="J12" s="103"/>
    </row>
    <row r="14" spans="1:11">
      <c r="C14" s="3"/>
      <c r="D14" s="3"/>
    </row>
    <row r="15" spans="1:11">
      <c r="C15" s="3"/>
      <c r="D15" s="3"/>
    </row>
    <row r="16" spans="1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Standard Deviation</vt:lpstr>
      <vt:lpstr>Sector Trend</vt:lpstr>
      <vt:lpstr>Total NAV</vt:lpstr>
      <vt:lpstr>Data!_GoBack</vt:lpstr>
      <vt:lpstr>'NAV Trend'!Print_Area</vt:lpstr>
      <vt:lpstr>'Standard Deviation'!Print_Area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2016-04-14T13:36:08Z</dcterms:modified>
</cp:coreProperties>
</file>