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Data!$F$103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M50" i="11"/>
  <c r="AL50"/>
  <c r="AI50"/>
  <c r="AH50"/>
  <c r="AE50"/>
  <c r="AD50"/>
  <c r="AA50"/>
  <c r="Z50"/>
  <c r="W50"/>
  <c r="V50"/>
  <c r="S50"/>
  <c r="R50"/>
  <c r="O50"/>
  <c r="N50"/>
  <c r="K50"/>
  <c r="J50"/>
  <c r="G50"/>
  <c r="AO50" s="1"/>
  <c r="F50"/>
  <c r="AN50" s="1"/>
  <c r="AM49"/>
  <c r="AL49"/>
  <c r="AI49"/>
  <c r="AH49"/>
  <c r="AE49"/>
  <c r="AD49"/>
  <c r="AA49"/>
  <c r="Z49"/>
  <c r="W49"/>
  <c r="V49"/>
  <c r="S49"/>
  <c r="R49"/>
  <c r="O49"/>
  <c r="N49"/>
  <c r="K49"/>
  <c r="J49"/>
  <c r="G49"/>
  <c r="AO49" s="1"/>
  <c r="F49"/>
  <c r="AN49" s="1"/>
  <c r="K50" i="9"/>
  <c r="J50"/>
  <c r="K49"/>
  <c r="J49"/>
  <c r="AL86" i="11"/>
  <c r="AM86"/>
  <c r="AL87"/>
  <c r="AM87"/>
  <c r="AL88"/>
  <c r="AM88"/>
  <c r="AL89"/>
  <c r="AM89"/>
  <c r="AL90"/>
  <c r="AM90"/>
  <c r="AL91"/>
  <c r="AM91"/>
  <c r="AL92"/>
  <c r="AM92"/>
  <c r="AL93"/>
  <c r="AM93"/>
  <c r="AM85"/>
  <c r="AL85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7"/>
  <c r="AM17"/>
  <c r="AL18"/>
  <c r="AM18"/>
  <c r="AL19"/>
  <c r="AM19"/>
  <c r="AL20"/>
  <c r="AM20"/>
  <c r="AL21"/>
  <c r="AM21"/>
  <c r="AL22"/>
  <c r="AM22"/>
  <c r="AL23"/>
  <c r="AM23"/>
  <c r="AL24"/>
  <c r="AM24"/>
  <c r="AL25"/>
  <c r="AM25"/>
  <c r="AJ26"/>
  <c r="AL26"/>
  <c r="AM26"/>
  <c r="AN26"/>
  <c r="AL27"/>
  <c r="AM27"/>
  <c r="AL30"/>
  <c r="AM30"/>
  <c r="AL31"/>
  <c r="AM31"/>
  <c r="AL32"/>
  <c r="AM32"/>
  <c r="AL33"/>
  <c r="AM33"/>
  <c r="AL34"/>
  <c r="AM34"/>
  <c r="AL35"/>
  <c r="AM35"/>
  <c r="AL38"/>
  <c r="AM38"/>
  <c r="AL39"/>
  <c r="AM39"/>
  <c r="AL40"/>
  <c r="AM40"/>
  <c r="AL41"/>
  <c r="AM41"/>
  <c r="AL42"/>
  <c r="AM42"/>
  <c r="AL43"/>
  <c r="AM43"/>
  <c r="AL44"/>
  <c r="AM44"/>
  <c r="AL45"/>
  <c r="AM45"/>
  <c r="AL46"/>
  <c r="AM46"/>
  <c r="AL47"/>
  <c r="AM47"/>
  <c r="AL48"/>
  <c r="AM48"/>
  <c r="AL53"/>
  <c r="AM53"/>
  <c r="AL54"/>
  <c r="AM54"/>
  <c r="AL55"/>
  <c r="AM55"/>
  <c r="AL58"/>
  <c r="AM58"/>
  <c r="AL59"/>
  <c r="AM59"/>
  <c r="AL60"/>
  <c r="AM60"/>
  <c r="AL61"/>
  <c r="AM61"/>
  <c r="AL62"/>
  <c r="AM62"/>
  <c r="AL63"/>
  <c r="AM63"/>
  <c r="AL64"/>
  <c r="AM64"/>
  <c r="AL65"/>
  <c r="AM65"/>
  <c r="AL66"/>
  <c r="AM66"/>
  <c r="AL67"/>
  <c r="AM67"/>
  <c r="AL68"/>
  <c r="AM68"/>
  <c r="AL69"/>
  <c r="AM69"/>
  <c r="AL70"/>
  <c r="AM70"/>
  <c r="AL71"/>
  <c r="AM71"/>
  <c r="AL72"/>
  <c r="AM72"/>
  <c r="AL75"/>
  <c r="AM75"/>
  <c r="AL76"/>
  <c r="AM76"/>
  <c r="AL77"/>
  <c r="AM77"/>
  <c r="AL78"/>
  <c r="AM78"/>
  <c r="AL79"/>
  <c r="AM79"/>
  <c r="AM5"/>
  <c r="AL5"/>
  <c r="AI93"/>
  <c r="AH93"/>
  <c r="AI92"/>
  <c r="AH92"/>
  <c r="AI91"/>
  <c r="AH91"/>
  <c r="AI90"/>
  <c r="AH90"/>
  <c r="AI89"/>
  <c r="AH89"/>
  <c r="AI88"/>
  <c r="AH88"/>
  <c r="AI87"/>
  <c r="AH87"/>
  <c r="AI86"/>
  <c r="AH86"/>
  <c r="AI85"/>
  <c r="AH85"/>
  <c r="AI79"/>
  <c r="AH79"/>
  <c r="AI78"/>
  <c r="AH78"/>
  <c r="AI77"/>
  <c r="AH77"/>
  <c r="AI76"/>
  <c r="AH76"/>
  <c r="AI75"/>
  <c r="AH75"/>
  <c r="AI72"/>
  <c r="AH72"/>
  <c r="AI71"/>
  <c r="AH71"/>
  <c r="AI70"/>
  <c r="AH70"/>
  <c r="AI69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5"/>
  <c r="AH55"/>
  <c r="AI54"/>
  <c r="AH54"/>
  <c r="AI53"/>
  <c r="AH53"/>
  <c r="AI48"/>
  <c r="AH48"/>
  <c r="AI47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5"/>
  <c r="AH35"/>
  <c r="AI34"/>
  <c r="AH34"/>
  <c r="AI33"/>
  <c r="AH33"/>
  <c r="AI32"/>
  <c r="AH32"/>
  <c r="AI31"/>
  <c r="AH31"/>
  <c r="AI30"/>
  <c r="AH30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94"/>
  <c r="AF80"/>
  <c r="AF73"/>
  <c r="AF56"/>
  <c r="AF51"/>
  <c r="AF36"/>
  <c r="AF28"/>
  <c r="AF15"/>
  <c r="AE26"/>
  <c r="AD26"/>
  <c r="AA26"/>
  <c r="Z26"/>
  <c r="W26"/>
  <c r="V26"/>
  <c r="S26"/>
  <c r="R26"/>
  <c r="O26"/>
  <c r="N26"/>
  <c r="K26"/>
  <c r="J26"/>
  <c r="G26"/>
  <c r="F26"/>
  <c r="AK26" l="1"/>
  <c r="AO26"/>
  <c r="AK50"/>
  <c r="AJ50"/>
  <c r="AK49"/>
  <c r="AJ49"/>
  <c r="AF81"/>
  <c r="K27" i="9"/>
  <c r="J27"/>
  <c r="K26"/>
  <c r="J26"/>
  <c r="AE93" i="11"/>
  <c r="AD93"/>
  <c r="AE92"/>
  <c r="AD92"/>
  <c r="AE91"/>
  <c r="AD91"/>
  <c r="AE90"/>
  <c r="AD90"/>
  <c r="AE89"/>
  <c r="AD89"/>
  <c r="AE88"/>
  <c r="AD88"/>
  <c r="AE87"/>
  <c r="AD87"/>
  <c r="AE86"/>
  <c r="AD86"/>
  <c r="AE85"/>
  <c r="AD85"/>
  <c r="AE79"/>
  <c r="AD79"/>
  <c r="AE78"/>
  <c r="AD78"/>
  <c r="AE77"/>
  <c r="AD77"/>
  <c r="AE76"/>
  <c r="AD76"/>
  <c r="AE75"/>
  <c r="AD75"/>
  <c r="AE72"/>
  <c r="AD72"/>
  <c r="AE71"/>
  <c r="AD71"/>
  <c r="AE70"/>
  <c r="AD70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5"/>
  <c r="AD55"/>
  <c r="AE54"/>
  <c r="AD54"/>
  <c r="AE53"/>
  <c r="AD53"/>
  <c r="AE48"/>
  <c r="AD48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5"/>
  <c r="AD35"/>
  <c r="AE34"/>
  <c r="AD34"/>
  <c r="AE33"/>
  <c r="AD33"/>
  <c r="AE32"/>
  <c r="AD32"/>
  <c r="AE31"/>
  <c r="AD31"/>
  <c r="AE30"/>
  <c r="AD30"/>
  <c r="AE25"/>
  <c r="AD25"/>
  <c r="AE24"/>
  <c r="AD24"/>
  <c r="AE23"/>
  <c r="AD23"/>
  <c r="AE22"/>
  <c r="AD22"/>
  <c r="AE21"/>
  <c r="AD21"/>
  <c r="AE20"/>
  <c r="AD20"/>
  <c r="AE19"/>
  <c r="AD19"/>
  <c r="AE18"/>
  <c r="AD18"/>
  <c r="AE17"/>
  <c r="AD17"/>
  <c r="AE14"/>
  <c r="AD14"/>
  <c r="AE13"/>
  <c r="AD13"/>
  <c r="AE12"/>
  <c r="AD12"/>
  <c r="AE11"/>
  <c r="AD11"/>
  <c r="AE27"/>
  <c r="AD27"/>
  <c r="AE10"/>
  <c r="AD10"/>
  <c r="AE9"/>
  <c r="AD9"/>
  <c r="AE8"/>
  <c r="AD8"/>
  <c r="AE7"/>
  <c r="AD7"/>
  <c r="AE6"/>
  <c r="AD6"/>
  <c r="AE5"/>
  <c r="AD5"/>
  <c r="AB94"/>
  <c r="AH94" s="1"/>
  <c r="AB80"/>
  <c r="AH80" s="1"/>
  <c r="AB73"/>
  <c r="AH73" s="1"/>
  <c r="AB56"/>
  <c r="AH56" s="1"/>
  <c r="AB51"/>
  <c r="AH51" s="1"/>
  <c r="AB36"/>
  <c r="AH36" s="1"/>
  <c r="AB28"/>
  <c r="AH28" s="1"/>
  <c r="AB15"/>
  <c r="AH15" s="1"/>
  <c r="AA93"/>
  <c r="Z93"/>
  <c r="AA92"/>
  <c r="Z92"/>
  <c r="AA91"/>
  <c r="Z91"/>
  <c r="AA90"/>
  <c r="Z90"/>
  <c r="AA89"/>
  <c r="Z89"/>
  <c r="AA88"/>
  <c r="Z88"/>
  <c r="AA87"/>
  <c r="Z87"/>
  <c r="AA86"/>
  <c r="Z86"/>
  <c r="AA85"/>
  <c r="Z85"/>
  <c r="AA79"/>
  <c r="Z79"/>
  <c r="AA78"/>
  <c r="Z78"/>
  <c r="AA77"/>
  <c r="Z77"/>
  <c r="AA76"/>
  <c r="Z76"/>
  <c r="AA75"/>
  <c r="Z75"/>
  <c r="AA72"/>
  <c r="Z72"/>
  <c r="AA71"/>
  <c r="Z71"/>
  <c r="AA70"/>
  <c r="Z70"/>
  <c r="AA69"/>
  <c r="Z69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5"/>
  <c r="Z55"/>
  <c r="AA54"/>
  <c r="Z54"/>
  <c r="AA53"/>
  <c r="Z53"/>
  <c r="AA48"/>
  <c r="Z48"/>
  <c r="AA47"/>
  <c r="Z47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5"/>
  <c r="Z35"/>
  <c r="AA34"/>
  <c r="Z34"/>
  <c r="AA33"/>
  <c r="Z33"/>
  <c r="AA32"/>
  <c r="Z32"/>
  <c r="AA31"/>
  <c r="Z31"/>
  <c r="AA30"/>
  <c r="Z30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4"/>
  <c r="Z14"/>
  <c r="AA13"/>
  <c r="Z13"/>
  <c r="AA12"/>
  <c r="Z12"/>
  <c r="AA11"/>
  <c r="Z11"/>
  <c r="AA27"/>
  <c r="Z27"/>
  <c r="AA10"/>
  <c r="Z10"/>
  <c r="AA9"/>
  <c r="Z9"/>
  <c r="AA8"/>
  <c r="Z8"/>
  <c r="AA7"/>
  <c r="Z7"/>
  <c r="AA6"/>
  <c r="Z6"/>
  <c r="AA5"/>
  <c r="Z5"/>
  <c r="X94"/>
  <c r="X80"/>
  <c r="X73"/>
  <c r="X56"/>
  <c r="X51"/>
  <c r="X36"/>
  <c r="X28"/>
  <c r="X15"/>
  <c r="W93"/>
  <c r="V93"/>
  <c r="W92"/>
  <c r="V92"/>
  <c r="W91"/>
  <c r="V91"/>
  <c r="W90"/>
  <c r="V90"/>
  <c r="W89"/>
  <c r="V89"/>
  <c r="W88"/>
  <c r="V88"/>
  <c r="W87"/>
  <c r="V87"/>
  <c r="W86"/>
  <c r="V86"/>
  <c r="W85"/>
  <c r="V85"/>
  <c r="W79"/>
  <c r="V79"/>
  <c r="W78"/>
  <c r="V78"/>
  <c r="W77"/>
  <c r="V77"/>
  <c r="W76"/>
  <c r="V76"/>
  <c r="W75"/>
  <c r="V75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5"/>
  <c r="V55"/>
  <c r="W54"/>
  <c r="V54"/>
  <c r="W53"/>
  <c r="V53"/>
  <c r="W48"/>
  <c r="V48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5"/>
  <c r="V35"/>
  <c r="W34"/>
  <c r="V34"/>
  <c r="W33"/>
  <c r="V33"/>
  <c r="W32"/>
  <c r="V32"/>
  <c r="W31"/>
  <c r="V31"/>
  <c r="W30"/>
  <c r="V30"/>
  <c r="W25"/>
  <c r="V25"/>
  <c r="W24"/>
  <c r="V24"/>
  <c r="W23"/>
  <c r="V23"/>
  <c r="W22"/>
  <c r="V22"/>
  <c r="W21"/>
  <c r="V21"/>
  <c r="W20"/>
  <c r="V20"/>
  <c r="W19"/>
  <c r="V19"/>
  <c r="W18"/>
  <c r="V18"/>
  <c r="W17"/>
  <c r="V17"/>
  <c r="W14"/>
  <c r="V14"/>
  <c r="W13"/>
  <c r="V13"/>
  <c r="W12"/>
  <c r="V12"/>
  <c r="W11"/>
  <c r="V11"/>
  <c r="W27"/>
  <c r="V27"/>
  <c r="W10"/>
  <c r="V10"/>
  <c r="W9"/>
  <c r="V9"/>
  <c r="W8"/>
  <c r="V8"/>
  <c r="W7"/>
  <c r="V7"/>
  <c r="W6"/>
  <c r="V6"/>
  <c r="W5"/>
  <c r="V5"/>
  <c r="T94"/>
  <c r="T80"/>
  <c r="T73"/>
  <c r="T56"/>
  <c r="T51"/>
  <c r="T36"/>
  <c r="T28"/>
  <c r="T15"/>
  <c r="S93"/>
  <c r="R93"/>
  <c r="S92"/>
  <c r="R92"/>
  <c r="S91"/>
  <c r="R91"/>
  <c r="S90"/>
  <c r="R90"/>
  <c r="S89"/>
  <c r="R89"/>
  <c r="S88"/>
  <c r="R88"/>
  <c r="S87"/>
  <c r="R87"/>
  <c r="S86"/>
  <c r="R86"/>
  <c r="S85"/>
  <c r="R85"/>
  <c r="S79"/>
  <c r="R79"/>
  <c r="S78"/>
  <c r="R78"/>
  <c r="S77"/>
  <c r="R77"/>
  <c r="S76"/>
  <c r="R76"/>
  <c r="S75"/>
  <c r="R75"/>
  <c r="S72"/>
  <c r="R72"/>
  <c r="S7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5"/>
  <c r="R55"/>
  <c r="S54"/>
  <c r="R54"/>
  <c r="S53"/>
  <c r="R53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5"/>
  <c r="R35"/>
  <c r="S34"/>
  <c r="R34"/>
  <c r="S33"/>
  <c r="R33"/>
  <c r="S32"/>
  <c r="R32"/>
  <c r="S31"/>
  <c r="R31"/>
  <c r="S30"/>
  <c r="R30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4"/>
  <c r="R14"/>
  <c r="S13"/>
  <c r="R13"/>
  <c r="S12"/>
  <c r="R12"/>
  <c r="S11"/>
  <c r="R11"/>
  <c r="S27"/>
  <c r="R27"/>
  <c r="S10"/>
  <c r="R10"/>
  <c r="S9"/>
  <c r="R9"/>
  <c r="S8"/>
  <c r="R8"/>
  <c r="S7"/>
  <c r="R7"/>
  <c r="S6"/>
  <c r="R6"/>
  <c r="S5"/>
  <c r="R5"/>
  <c r="P94"/>
  <c r="P80"/>
  <c r="P73"/>
  <c r="P56"/>
  <c r="P51"/>
  <c r="P36"/>
  <c r="P28"/>
  <c r="P15"/>
  <c r="O93"/>
  <c r="N93"/>
  <c r="O92"/>
  <c r="N92"/>
  <c r="O91"/>
  <c r="N91"/>
  <c r="O90"/>
  <c r="N90"/>
  <c r="O89"/>
  <c r="N89"/>
  <c r="O88"/>
  <c r="N88"/>
  <c r="O87"/>
  <c r="N87"/>
  <c r="O86"/>
  <c r="N86"/>
  <c r="O85"/>
  <c r="N85"/>
  <c r="O79"/>
  <c r="N79"/>
  <c r="O78"/>
  <c r="N78"/>
  <c r="O77"/>
  <c r="N77"/>
  <c r="O76"/>
  <c r="N76"/>
  <c r="O75"/>
  <c r="N75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5"/>
  <c r="N55"/>
  <c r="O54"/>
  <c r="N54"/>
  <c r="O53"/>
  <c r="N53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5"/>
  <c r="N35"/>
  <c r="O34"/>
  <c r="N34"/>
  <c r="O33"/>
  <c r="N33"/>
  <c r="O32"/>
  <c r="N32"/>
  <c r="O31"/>
  <c r="N31"/>
  <c r="O30"/>
  <c r="N30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4"/>
  <c r="N14"/>
  <c r="O13"/>
  <c r="N13"/>
  <c r="O12"/>
  <c r="N12"/>
  <c r="O11"/>
  <c r="N11"/>
  <c r="O27"/>
  <c r="N27"/>
  <c r="O10"/>
  <c r="N10"/>
  <c r="O9"/>
  <c r="N9"/>
  <c r="O8"/>
  <c r="N8"/>
  <c r="O7"/>
  <c r="N7"/>
  <c r="O6"/>
  <c r="N6"/>
  <c r="O5"/>
  <c r="N5"/>
  <c r="L94"/>
  <c r="L80"/>
  <c r="L73"/>
  <c r="L56"/>
  <c r="L51"/>
  <c r="L36"/>
  <c r="L28"/>
  <c r="L15"/>
  <c r="R15" s="1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79"/>
  <c r="J79"/>
  <c r="K78"/>
  <c r="J78"/>
  <c r="K77"/>
  <c r="J77"/>
  <c r="K76"/>
  <c r="J76"/>
  <c r="K75"/>
  <c r="J75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5"/>
  <c r="J55"/>
  <c r="K54"/>
  <c r="J54"/>
  <c r="K53"/>
  <c r="J53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5"/>
  <c r="J35"/>
  <c r="K34"/>
  <c r="J34"/>
  <c r="K33"/>
  <c r="J33"/>
  <c r="K32"/>
  <c r="J32"/>
  <c r="K31"/>
  <c r="J31"/>
  <c r="K30"/>
  <c r="J30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4"/>
  <c r="J14"/>
  <c r="K13"/>
  <c r="J13"/>
  <c r="K12"/>
  <c r="J12"/>
  <c r="K11"/>
  <c r="J11"/>
  <c r="K27"/>
  <c r="J27"/>
  <c r="K10"/>
  <c r="J10"/>
  <c r="K9"/>
  <c r="J9"/>
  <c r="K8"/>
  <c r="J8"/>
  <c r="K7"/>
  <c r="J7"/>
  <c r="K6"/>
  <c r="J6"/>
  <c r="K5"/>
  <c r="J5"/>
  <c r="H94"/>
  <c r="H80"/>
  <c r="H73"/>
  <c r="H56"/>
  <c r="H51"/>
  <c r="H36"/>
  <c r="H28"/>
  <c r="H15"/>
  <c r="G25"/>
  <c r="F25"/>
  <c r="K25" i="9"/>
  <c r="J25"/>
  <c r="AJ25" i="11" l="1"/>
  <c r="AN25"/>
  <c r="AK25"/>
  <c r="AO25"/>
  <c r="AF95"/>
  <c r="AD73"/>
  <c r="AD94"/>
  <c r="AD51"/>
  <c r="AD36"/>
  <c r="AD56"/>
  <c r="AD80"/>
  <c r="AD15"/>
  <c r="AD28"/>
  <c r="AB81"/>
  <c r="AH81" s="1"/>
  <c r="Z28"/>
  <c r="Z51"/>
  <c r="Z73"/>
  <c r="Z15"/>
  <c r="Z36"/>
  <c r="Z56"/>
  <c r="Z80"/>
  <c r="Z94"/>
  <c r="V28"/>
  <c r="V51"/>
  <c r="V73"/>
  <c r="V15"/>
  <c r="V36"/>
  <c r="V56"/>
  <c r="V80"/>
  <c r="V94"/>
  <c r="X81"/>
  <c r="T81"/>
  <c r="R28"/>
  <c r="R51"/>
  <c r="R73"/>
  <c r="R94"/>
  <c r="R36"/>
  <c r="R56"/>
  <c r="R80"/>
  <c r="P81"/>
  <c r="N28"/>
  <c r="N51"/>
  <c r="N73"/>
  <c r="N15"/>
  <c r="N36"/>
  <c r="N56"/>
  <c r="N80"/>
  <c r="N94"/>
  <c r="L81"/>
  <c r="H81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79"/>
  <c r="F79"/>
  <c r="G78"/>
  <c r="F78"/>
  <c r="G77"/>
  <c r="F77"/>
  <c r="G76"/>
  <c r="F76"/>
  <c r="G75"/>
  <c r="F75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5"/>
  <c r="F55"/>
  <c r="G54"/>
  <c r="F54"/>
  <c r="G53"/>
  <c r="F53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5"/>
  <c r="F35"/>
  <c r="G34"/>
  <c r="F34"/>
  <c r="G33"/>
  <c r="F33"/>
  <c r="G32"/>
  <c r="F32"/>
  <c r="G31"/>
  <c r="F31"/>
  <c r="G30"/>
  <c r="F30"/>
  <c r="G24"/>
  <c r="F24"/>
  <c r="G23"/>
  <c r="F23"/>
  <c r="G22"/>
  <c r="F22"/>
  <c r="G21"/>
  <c r="F21"/>
  <c r="G20"/>
  <c r="F20"/>
  <c r="G19"/>
  <c r="F19"/>
  <c r="G18"/>
  <c r="F18"/>
  <c r="G17"/>
  <c r="F17"/>
  <c r="G14"/>
  <c r="F14"/>
  <c r="G13"/>
  <c r="F13"/>
  <c r="G12"/>
  <c r="F12"/>
  <c r="G11"/>
  <c r="F11"/>
  <c r="G27"/>
  <c r="F27"/>
  <c r="G10"/>
  <c r="F10"/>
  <c r="G9"/>
  <c r="F9"/>
  <c r="G8"/>
  <c r="F8"/>
  <c r="G7"/>
  <c r="F7"/>
  <c r="G6"/>
  <c r="F6"/>
  <c r="G5"/>
  <c r="F5"/>
  <c r="D94"/>
  <c r="D80"/>
  <c r="D73"/>
  <c r="D56"/>
  <c r="D51"/>
  <c r="D36"/>
  <c r="D28"/>
  <c r="D15"/>
  <c r="B94"/>
  <c r="B80"/>
  <c r="B73"/>
  <c r="B56"/>
  <c r="B51"/>
  <c r="B36"/>
  <c r="B28"/>
  <c r="B15"/>
  <c r="J28" l="1"/>
  <c r="AL28"/>
  <c r="J73"/>
  <c r="AL73"/>
  <c r="J94"/>
  <c r="AL94"/>
  <c r="AO5"/>
  <c r="AK5"/>
  <c r="AK6"/>
  <c r="AO6"/>
  <c r="AK7"/>
  <c r="AO7"/>
  <c r="AK8"/>
  <c r="AO8"/>
  <c r="AK9"/>
  <c r="AO9"/>
  <c r="AK10"/>
  <c r="AO10"/>
  <c r="AK27"/>
  <c r="AO27"/>
  <c r="AK11"/>
  <c r="AO11"/>
  <c r="AK12"/>
  <c r="AO12"/>
  <c r="AK13"/>
  <c r="AO13"/>
  <c r="AK14"/>
  <c r="AO14"/>
  <c r="AK17"/>
  <c r="AO17"/>
  <c r="AK18"/>
  <c r="AO18"/>
  <c r="AK19"/>
  <c r="AO19"/>
  <c r="AK20"/>
  <c r="AO20"/>
  <c r="AK21"/>
  <c r="AO21"/>
  <c r="AK22"/>
  <c r="AO22"/>
  <c r="AK23"/>
  <c r="AO23"/>
  <c r="AK24"/>
  <c r="AO24"/>
  <c r="AK30"/>
  <c r="AO30"/>
  <c r="AK31"/>
  <c r="AO31"/>
  <c r="AK32"/>
  <c r="AO32"/>
  <c r="AK33"/>
  <c r="AO33"/>
  <c r="AK34"/>
  <c r="AO34"/>
  <c r="AK35"/>
  <c r="AO35"/>
  <c r="AK38"/>
  <c r="AO38"/>
  <c r="AK39"/>
  <c r="AO39"/>
  <c r="AK40"/>
  <c r="AO40"/>
  <c r="AK41"/>
  <c r="AO41"/>
  <c r="AK42"/>
  <c r="AO42"/>
  <c r="AK43"/>
  <c r="AO43"/>
  <c r="AK44"/>
  <c r="AO44"/>
  <c r="AK45"/>
  <c r="AO45"/>
  <c r="AK46"/>
  <c r="AO46"/>
  <c r="AK47"/>
  <c r="AO47"/>
  <c r="AK48"/>
  <c r="AO48"/>
  <c r="AK53"/>
  <c r="AO53"/>
  <c r="AK54"/>
  <c r="AO54"/>
  <c r="AK55"/>
  <c r="AO55"/>
  <c r="AO58"/>
  <c r="AK58"/>
  <c r="AO59"/>
  <c r="AK59"/>
  <c r="AO60"/>
  <c r="AK60"/>
  <c r="AO61"/>
  <c r="AK61"/>
  <c r="AO62"/>
  <c r="AK62"/>
  <c r="AO63"/>
  <c r="AK63"/>
  <c r="AO64"/>
  <c r="AK64"/>
  <c r="AO65"/>
  <c r="AK65"/>
  <c r="AO66"/>
  <c r="AK66"/>
  <c r="AO67"/>
  <c r="AK67"/>
  <c r="AO68"/>
  <c r="AK68"/>
  <c r="AO69"/>
  <c r="AK69"/>
  <c r="AO70"/>
  <c r="AK70"/>
  <c r="AO71"/>
  <c r="AK71"/>
  <c r="AO72"/>
  <c r="AK72"/>
  <c r="AK75"/>
  <c r="AO75"/>
  <c r="AK76"/>
  <c r="AO76"/>
  <c r="AK77"/>
  <c r="AO77"/>
  <c r="AK78"/>
  <c r="AO78"/>
  <c r="AK79"/>
  <c r="AO79"/>
  <c r="AO85"/>
  <c r="AK85"/>
  <c r="AK86"/>
  <c r="AO86"/>
  <c r="AK87"/>
  <c r="AO87"/>
  <c r="AK88"/>
  <c r="AO88"/>
  <c r="AK89"/>
  <c r="AO89"/>
  <c r="AK90"/>
  <c r="AO90"/>
  <c r="AK91"/>
  <c r="AO91"/>
  <c r="AK92"/>
  <c r="AO92"/>
  <c r="AK93"/>
  <c r="AO93"/>
  <c r="J15"/>
  <c r="AL15"/>
  <c r="J36"/>
  <c r="AL36"/>
  <c r="J56"/>
  <c r="AL56"/>
  <c r="J80"/>
  <c r="AL80"/>
  <c r="AN5"/>
  <c r="AJ5"/>
  <c r="AJ6"/>
  <c r="AN6"/>
  <c r="AJ7"/>
  <c r="AN7"/>
  <c r="AJ8"/>
  <c r="AN8"/>
  <c r="AJ9"/>
  <c r="AN9"/>
  <c r="AJ10"/>
  <c r="AN10"/>
  <c r="AJ27"/>
  <c r="AN27"/>
  <c r="AJ11"/>
  <c r="AN11"/>
  <c r="AJ12"/>
  <c r="AN12"/>
  <c r="AJ13"/>
  <c r="AN13"/>
  <c r="AJ14"/>
  <c r="AN14"/>
  <c r="AJ17"/>
  <c r="AN17"/>
  <c r="AJ18"/>
  <c r="AN18"/>
  <c r="AJ19"/>
  <c r="AN19"/>
  <c r="AJ20"/>
  <c r="AN20"/>
  <c r="AJ21"/>
  <c r="AN21"/>
  <c r="AJ22"/>
  <c r="AN22"/>
  <c r="AJ23"/>
  <c r="AN23"/>
  <c r="AJ24"/>
  <c r="AN24"/>
  <c r="AJ30"/>
  <c r="AN30"/>
  <c r="AJ31"/>
  <c r="AN31"/>
  <c r="AJ32"/>
  <c r="AN32"/>
  <c r="AJ33"/>
  <c r="AN33"/>
  <c r="AJ34"/>
  <c r="AN34"/>
  <c r="AJ35"/>
  <c r="AN35"/>
  <c r="AJ38"/>
  <c r="AN38"/>
  <c r="AJ39"/>
  <c r="AN39"/>
  <c r="AJ40"/>
  <c r="AN40"/>
  <c r="AJ41"/>
  <c r="AN41"/>
  <c r="AJ42"/>
  <c r="AN42"/>
  <c r="AJ43"/>
  <c r="AN43"/>
  <c r="AJ44"/>
  <c r="AN44"/>
  <c r="AJ45"/>
  <c r="AN45"/>
  <c r="AJ46"/>
  <c r="AN46"/>
  <c r="AJ47"/>
  <c r="AN47"/>
  <c r="AJ48"/>
  <c r="AN48"/>
  <c r="AJ53"/>
  <c r="AN53"/>
  <c r="AJ54"/>
  <c r="AN54"/>
  <c r="AJ55"/>
  <c r="AN55"/>
  <c r="AJ58"/>
  <c r="AN58"/>
  <c r="AJ59"/>
  <c r="AN59"/>
  <c r="AJ60"/>
  <c r="AN60"/>
  <c r="AJ61"/>
  <c r="AN61"/>
  <c r="AJ62"/>
  <c r="AN62"/>
  <c r="AJ63"/>
  <c r="AN63"/>
  <c r="AJ64"/>
  <c r="AN64"/>
  <c r="AJ65"/>
  <c r="AN65"/>
  <c r="AJ66"/>
  <c r="AN66"/>
  <c r="AJ67"/>
  <c r="AN67"/>
  <c r="AJ68"/>
  <c r="AN68"/>
  <c r="AJ69"/>
  <c r="AN69"/>
  <c r="AJ70"/>
  <c r="AN70"/>
  <c r="AJ71"/>
  <c r="AN71"/>
  <c r="AJ72"/>
  <c r="AN72"/>
  <c r="AJ75"/>
  <c r="AN75"/>
  <c r="AJ76"/>
  <c r="AN76"/>
  <c r="AJ77"/>
  <c r="AN77"/>
  <c r="AJ78"/>
  <c r="AN78"/>
  <c r="AJ79"/>
  <c r="AN79"/>
  <c r="AN85"/>
  <c r="AJ85"/>
  <c r="AJ86"/>
  <c r="AN86"/>
  <c r="AJ87"/>
  <c r="AN87"/>
  <c r="AJ88"/>
  <c r="AN88"/>
  <c r="AJ89"/>
  <c r="AN89"/>
  <c r="AJ90"/>
  <c r="AN90"/>
  <c r="AJ91"/>
  <c r="AN91"/>
  <c r="AJ92"/>
  <c r="AN92"/>
  <c r="AJ93"/>
  <c r="AN93"/>
  <c r="J51"/>
  <c r="AL51"/>
  <c r="AB95"/>
  <c r="AH95" s="1"/>
  <c r="AD81"/>
  <c r="X95"/>
  <c r="AD95" s="1"/>
  <c r="Z81"/>
  <c r="T95"/>
  <c r="V81"/>
  <c r="R81"/>
  <c r="P95"/>
  <c r="L95"/>
  <c r="N81"/>
  <c r="H95"/>
  <c r="F28"/>
  <c r="F51"/>
  <c r="F73"/>
  <c r="F15"/>
  <c r="F36"/>
  <c r="F56"/>
  <c r="F80"/>
  <c r="F94"/>
  <c r="D81"/>
  <c r="B81"/>
  <c r="K92" i="9"/>
  <c r="J92"/>
  <c r="K48"/>
  <c r="J48"/>
  <c r="AJ94" i="11" l="1"/>
  <c r="AN94"/>
  <c r="AN56"/>
  <c r="AJ56"/>
  <c r="AJ15"/>
  <c r="AN15"/>
  <c r="AJ80"/>
  <c r="AN80"/>
  <c r="AJ36"/>
  <c r="AN36"/>
  <c r="AJ73"/>
  <c r="AN73"/>
  <c r="AJ28"/>
  <c r="AN28"/>
  <c r="AJ51"/>
  <c r="AN51"/>
  <c r="J81"/>
  <c r="AL81"/>
  <c r="Z95"/>
  <c r="V95"/>
  <c r="R95"/>
  <c r="N95"/>
  <c r="F81"/>
  <c r="D95"/>
  <c r="B95"/>
  <c r="AJ81" l="1"/>
  <c r="AN81"/>
  <c r="J95"/>
  <c r="AL95"/>
  <c r="F95"/>
  <c r="AJ95" l="1"/>
  <c r="AN95"/>
  <c r="J9" i="1"/>
  <c r="K90" i="9"/>
  <c r="K91"/>
  <c r="J90"/>
  <c r="J91"/>
  <c r="F9" i="1"/>
  <c r="E9"/>
  <c r="D9"/>
  <c r="C9"/>
  <c r="I9"/>
  <c r="H9"/>
  <c r="G9"/>
  <c r="G94" i="9"/>
  <c r="H92" s="1"/>
  <c r="J47"/>
  <c r="G80" l="1"/>
  <c r="K24"/>
  <c r="J24"/>
  <c r="K23" l="1"/>
  <c r="J23"/>
  <c r="K46"/>
  <c r="J46"/>
  <c r="AT6" i="11" l="1"/>
  <c r="AT7"/>
  <c r="AT8"/>
  <c r="AT9"/>
  <c r="AT10"/>
  <c r="AT11"/>
  <c r="AT12"/>
  <c r="AT13"/>
  <c r="AT14"/>
  <c r="AT15"/>
  <c r="AT16"/>
  <c r="AT17"/>
  <c r="AT18"/>
  <c r="AT19"/>
  <c r="AT20"/>
  <c r="AT21"/>
  <c r="AT22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7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3"/>
  <c r="AS6"/>
  <c r="AS7"/>
  <c r="AS8"/>
  <c r="AS9"/>
  <c r="AS10"/>
  <c r="AS11"/>
  <c r="AS12"/>
  <c r="AS13"/>
  <c r="AS14"/>
  <c r="AS16"/>
  <c r="AS17"/>
  <c r="AS18"/>
  <c r="AS19"/>
  <c r="AS20"/>
  <c r="AS21"/>
  <c r="AS22"/>
  <c r="AS27"/>
  <c r="AS29"/>
  <c r="AS30"/>
  <c r="AS31"/>
  <c r="AS32"/>
  <c r="AS33"/>
  <c r="AS34"/>
  <c r="AS35"/>
  <c r="AS37"/>
  <c r="AS38"/>
  <c r="AS39"/>
  <c r="AS40"/>
  <c r="AS41"/>
  <c r="AS42"/>
  <c r="AS43"/>
  <c r="AS44"/>
  <c r="AS45"/>
  <c r="AS47"/>
  <c r="AS51"/>
  <c r="AS52"/>
  <c r="AS53"/>
  <c r="AS54"/>
  <c r="AS56"/>
  <c r="AS57"/>
  <c r="AS58"/>
  <c r="AS59"/>
  <c r="AS60"/>
  <c r="AS61"/>
  <c r="AS62"/>
  <c r="AS63"/>
  <c r="AS64"/>
  <c r="AS65"/>
  <c r="AS66"/>
  <c r="AS67"/>
  <c r="AS68"/>
  <c r="AS69"/>
  <c r="AS70"/>
  <c r="AS71"/>
  <c r="AS73"/>
  <c r="AS74"/>
  <c r="AS75"/>
  <c r="AS76"/>
  <c r="AS77"/>
  <c r="AS78"/>
  <c r="AS81"/>
  <c r="AS82"/>
  <c r="AS83"/>
  <c r="AS84"/>
  <c r="AS85"/>
  <c r="AS86"/>
  <c r="AS87"/>
  <c r="AS88"/>
  <c r="AS89"/>
  <c r="AS90"/>
  <c r="AT5"/>
  <c r="AS5"/>
  <c r="AQ91"/>
  <c r="AQ79"/>
  <c r="AQ72"/>
  <c r="AQ55"/>
  <c r="AQ50"/>
  <c r="AQ36"/>
  <c r="AQ28"/>
  <c r="AQ15"/>
  <c r="AQ80" l="1"/>
  <c r="AQ93" s="1"/>
  <c r="AS91"/>
  <c r="AS79"/>
  <c r="AS72"/>
  <c r="AS55"/>
  <c r="AS50"/>
  <c r="AS36"/>
  <c r="AS28"/>
  <c r="AS15"/>
  <c r="AS93" l="1"/>
  <c r="AS80"/>
  <c r="K22" i="9"/>
  <c r="J22"/>
  <c r="K13"/>
  <c r="J13"/>
  <c r="G73" l="1"/>
  <c r="H93"/>
  <c r="D94"/>
  <c r="H77"/>
  <c r="D80"/>
  <c r="E79" s="1"/>
  <c r="D73"/>
  <c r="G56"/>
  <c r="H53" s="1"/>
  <c r="D56"/>
  <c r="E55" s="1"/>
  <c r="G51"/>
  <c r="H49" s="1"/>
  <c r="D51"/>
  <c r="E49" s="1"/>
  <c r="G36"/>
  <c r="D36"/>
  <c r="E35" s="1"/>
  <c r="G28"/>
  <c r="D28"/>
  <c r="G15"/>
  <c r="H27" s="1"/>
  <c r="D15"/>
  <c r="E27" s="1"/>
  <c r="K93"/>
  <c r="K89"/>
  <c r="K88"/>
  <c r="K87"/>
  <c r="K86"/>
  <c r="K85"/>
  <c r="J93"/>
  <c r="J89"/>
  <c r="J88"/>
  <c r="J86"/>
  <c r="J85"/>
  <c r="K79"/>
  <c r="K77"/>
  <c r="K75"/>
  <c r="J79"/>
  <c r="J78"/>
  <c r="J77"/>
  <c r="J76"/>
  <c r="J75"/>
  <c r="K72"/>
  <c r="K71"/>
  <c r="K69"/>
  <c r="K67"/>
  <c r="K65"/>
  <c r="K63"/>
  <c r="K61"/>
  <c r="K59"/>
  <c r="K58"/>
  <c r="J72"/>
  <c r="J71"/>
  <c r="J70"/>
  <c r="J69"/>
  <c r="J67"/>
  <c r="J65"/>
  <c r="J63"/>
  <c r="J61"/>
  <c r="J59"/>
  <c r="J58"/>
  <c r="K55"/>
  <c r="K54"/>
  <c r="K53"/>
  <c r="J55"/>
  <c r="J54"/>
  <c r="J53"/>
  <c r="K45"/>
  <c r="K44"/>
  <c r="K42"/>
  <c r="K40"/>
  <c r="K39"/>
  <c r="K38"/>
  <c r="J45"/>
  <c r="J44"/>
  <c r="J43"/>
  <c r="J42"/>
  <c r="J41"/>
  <c r="J40"/>
  <c r="J39"/>
  <c r="J38"/>
  <c r="K35"/>
  <c r="K34"/>
  <c r="K33"/>
  <c r="K32"/>
  <c r="K31"/>
  <c r="K30"/>
  <c r="J35"/>
  <c r="J34"/>
  <c r="J33"/>
  <c r="J32"/>
  <c r="J31"/>
  <c r="J30"/>
  <c r="K21"/>
  <c r="K20"/>
  <c r="K19"/>
  <c r="K18"/>
  <c r="K17"/>
  <c r="J21"/>
  <c r="J20"/>
  <c r="J19"/>
  <c r="J18"/>
  <c r="J17"/>
  <c r="K14"/>
  <c r="K12"/>
  <c r="K11"/>
  <c r="K10"/>
  <c r="K9"/>
  <c r="K8"/>
  <c r="K7"/>
  <c r="K6"/>
  <c r="K5"/>
  <c r="J14"/>
  <c r="J12"/>
  <c r="J11"/>
  <c r="J10"/>
  <c r="J9"/>
  <c r="J8"/>
  <c r="J7"/>
  <c r="J6"/>
  <c r="J5"/>
  <c r="H68" l="1"/>
  <c r="H50"/>
  <c r="E72"/>
  <c r="E50"/>
  <c r="H22"/>
  <c r="H26"/>
  <c r="E25"/>
  <c r="E26"/>
  <c r="H25"/>
  <c r="E87"/>
  <c r="E92"/>
  <c r="H47"/>
  <c r="H48"/>
  <c r="E47"/>
  <c r="E48"/>
  <c r="H24"/>
  <c r="E23"/>
  <c r="E24"/>
  <c r="H23"/>
  <c r="H45"/>
  <c r="H46"/>
  <c r="E43"/>
  <c r="E46"/>
  <c r="H62"/>
  <c r="H70"/>
  <c r="H34"/>
  <c r="H33"/>
  <c r="E34"/>
  <c r="E22"/>
  <c r="E12"/>
  <c r="E13"/>
  <c r="H13"/>
  <c r="H35"/>
  <c r="E10"/>
  <c r="J28"/>
  <c r="E53"/>
  <c r="E30"/>
  <c r="E6"/>
  <c r="E11"/>
  <c r="E41"/>
  <c r="E32"/>
  <c r="E17"/>
  <c r="E5"/>
  <c r="E8"/>
  <c r="H14"/>
  <c r="D81"/>
  <c r="E36" s="1"/>
  <c r="E54"/>
  <c r="E31"/>
  <c r="E33"/>
  <c r="E19"/>
  <c r="E14"/>
  <c r="J36"/>
  <c r="E18"/>
  <c r="E20"/>
  <c r="E21"/>
  <c r="H17"/>
  <c r="H18"/>
  <c r="H32"/>
  <c r="H19"/>
  <c r="J15"/>
  <c r="H8"/>
  <c r="H21"/>
  <c r="J56"/>
  <c r="H38"/>
  <c r="H20"/>
  <c r="H5"/>
  <c r="H71"/>
  <c r="H54"/>
  <c r="H86"/>
  <c r="H90"/>
  <c r="H88"/>
  <c r="J73"/>
  <c r="G81"/>
  <c r="G95" s="1"/>
  <c r="H41"/>
  <c r="H30"/>
  <c r="H63"/>
  <c r="H67"/>
  <c r="H43"/>
  <c r="E60"/>
  <c r="E58"/>
  <c r="E63"/>
  <c r="E67"/>
  <c r="E71"/>
  <c r="E61"/>
  <c r="E65"/>
  <c r="E69"/>
  <c r="E39"/>
  <c r="E45"/>
  <c r="E77"/>
  <c r="H75"/>
  <c r="H79"/>
  <c r="E85"/>
  <c r="E89"/>
  <c r="E93"/>
  <c r="H59"/>
  <c r="H66"/>
  <c r="J51"/>
  <c r="J80"/>
  <c r="J94"/>
  <c r="H6"/>
  <c r="H10"/>
  <c r="E38"/>
  <c r="E40"/>
  <c r="E42"/>
  <c r="E44"/>
  <c r="H39"/>
  <c r="H42"/>
  <c r="H44"/>
  <c r="H55"/>
  <c r="E59"/>
  <c r="E62"/>
  <c r="E64"/>
  <c r="E66"/>
  <c r="E68"/>
  <c r="E70"/>
  <c r="H61"/>
  <c r="H65"/>
  <c r="E76"/>
  <c r="E78"/>
  <c r="H76"/>
  <c r="H78"/>
  <c r="E86"/>
  <c r="E88"/>
  <c r="E90"/>
  <c r="H85"/>
  <c r="H87"/>
  <c r="H89"/>
  <c r="H58"/>
  <c r="H60"/>
  <c r="H64"/>
  <c r="H72"/>
  <c r="E75"/>
  <c r="E56" l="1"/>
  <c r="E73"/>
  <c r="E80"/>
  <c r="E51"/>
  <c r="E15"/>
  <c r="E28"/>
  <c r="D95"/>
  <c r="J95" s="1"/>
  <c r="H80"/>
  <c r="H73"/>
  <c r="H36"/>
  <c r="H51"/>
  <c r="H15"/>
  <c r="H28"/>
  <c r="H56"/>
  <c r="K41" l="1"/>
  <c r="K43"/>
  <c r="K60"/>
  <c r="K62"/>
  <c r="K64"/>
  <c r="K66"/>
  <c r="K68"/>
  <c r="K70"/>
  <c r="K76"/>
  <c r="K78"/>
  <c r="J60"/>
  <c r="J62"/>
  <c r="J64"/>
  <c r="J66"/>
  <c r="J68"/>
  <c r="J87"/>
  <c r="H40"/>
  <c r="H31" l="1"/>
  <c r="H7" l="1"/>
  <c r="H9"/>
  <c r="H11"/>
  <c r="E7"/>
  <c r="E9"/>
  <c r="J81" l="1"/>
</calcChain>
</file>

<file path=xl/sharedStrings.xml><?xml version="1.0" encoding="utf-8"?>
<sst xmlns="http://schemas.openxmlformats.org/spreadsheetml/2006/main" count="468" uniqueCount="155">
  <si>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</si>
  <si>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</si>
  <si>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</si>
  <si>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</si>
  <si>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</si>
  <si>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</si>
  <si>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</si>
  <si>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</si>
  <si>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</si>
  <si>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</si>
  <si>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</si>
  <si>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</si>
  <si>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</si>
  <si>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</si>
  <si>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</si>
  <si>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</si>
  <si>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</si>
  <si>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</si>
  <si>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</si>
  <si>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</si>
  <si>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</si>
  <si>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</si>
  <si>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</si>
  <si>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</si>
  <si>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</si>
  <si>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</si>
  <si>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</si>
  <si>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</si>
  <si>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</si>
  <si>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</si>
  <si>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</si>
  <si>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</si>
  <si>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</si>
  <si>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</si>
  <si>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</si>
  <si>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</si>
  <si>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</si>
  <si>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</si>
  <si>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</si>
  <si>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</si>
  <si>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</si>
  <si>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</si>
  <si>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</si>
  <si>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</si>
  <si>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</si>
  <si>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</si>
  <si>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</si>
  <si>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</si>
  <si>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</si>
  <si>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</si>
  <si>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</si>
  <si>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</si>
  <si>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</si>
  <si>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</si>
  <si>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</si>
  <si>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</si>
  <si>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</si>
  <si>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</si>
  <si>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</si>
  <si>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</si>
  <si>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</si>
  <si>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</si>
  <si>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</si>
  <si>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</si>
  <si>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</si>
  <si>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</si>
  <si>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</si>
  <si>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</si>
  <si>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</si>
  <si>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</si>
  <si>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</si>
  <si>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</si>
  <si>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</si>
  <si>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</si>
  <si>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</si>
  <si>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</si>
  <si>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</si>
  <si>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</si>
  <si>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</si>
  <si>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</si>
  <si>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</si>
  <si>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</si>
  <si>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</si>
  <si>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</si>
  <si>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</si>
  <si>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</si>
  <si>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</si>
  <si>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</si>
  <si>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</si>
  <si>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</si>
  <si>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</si>
  <si>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</si>
  <si>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</si>
  <si>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</si>
  <si>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</si>
  <si>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</si>
  <si>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</si>
  <si>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</si>
  <si>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</si>
  <si>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</si>
  <si>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</si>
  <si>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</si>
  <si>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</si>
  <si>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</si>
  <si>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</si>
  <si>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</si>
  <si>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</si>
  <si>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</si>
  <si>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</si>
  <si>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</si>
  <si>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</si>
  <si>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</si>
  <si>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</si>
  <si>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</si>
  <si>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</si>
  <si>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</si>
  <si>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</si>
  <si>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</si>
  <si>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</si>
  <si>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</si>
  <si>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</si>
  <si>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</si>
  <si>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</si>
  <si>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</si>
  <si>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</si>
  <si>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</si>
  <si>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</si>
  <si>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</si>
  <si>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</si>
  <si>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</si>
  <si>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</si>
  <si>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</si>
  <si>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</si>
  <si>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</si>
  <si>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</si>
  <si>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NAV and Unit Price as at Week Ended February 10, 2017</t>
  </si>
  <si>
    <t>NAV and Unit Price as at Week Ended February 17, 2017</t>
  </si>
  <si>
    <t>NAV and Unit Price as at Week Ended February 24, 2017</t>
  </si>
  <si>
    <t>PACAM Money Market Fund</t>
  </si>
  <si>
    <t>Lotus Capital Halal ETF</t>
  </si>
  <si>
    <t>NAV and Unit Price as at Week Ended March 3, 2017</t>
  </si>
  <si>
    <t>NAV and Unit Price as at Week Ended March 10, 2017</t>
  </si>
  <si>
    <t>NAV and Unit Price as at Week Ended March 17, 2017</t>
  </si>
  <si>
    <t>NAV and Unit Price as at Week Ended March 24, 2017</t>
  </si>
  <si>
    <t>NAV and Unit Price as at Week Ended March 31, 2017</t>
  </si>
  <si>
    <t>NAV and Unit Price as at Week Ended April 7, 2017</t>
  </si>
  <si>
    <t>NET ASSET VALUES AND UNIT PRICES OF FUND MANAGEMENT AND COLLECTIVE INVESTMENT SCHEMES AS AT WEEK ENDED APRIL 7, 2017</t>
  </si>
  <si>
    <t>Chapel Hill Denham Money Market Fund</t>
  </si>
  <si>
    <t>*  Nigeria Global Investment Fund (NGIF) has been converted to Chapel Hill Denham Money Market Fund.</t>
  </si>
  <si>
    <t>ACAP Income Fund</t>
  </si>
  <si>
    <t>Alternative Capital Partners Limited</t>
  </si>
  <si>
    <t>26a.</t>
  </si>
  <si>
    <t>26b.</t>
  </si>
  <si>
    <t>* Sapphire Fund by BGL and Union Trustees Mixed Fund by CDL Capital  are not included in this compilation.</t>
  </si>
  <si>
    <t>*  BGL Nubian Fund has been taken over by Alternative Capital Partners Limited as ACAP Income Fund.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</si>
</sst>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0.0000"/>
    <numFmt numFmtId="168" formatCode="#,##0.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26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7" fillId="0" borderId="0" xfId="0" applyFont="1" applyBorder="1" applyAlignment="1">
      <alignment horizontal="left"/>
    </xf>
    <xf numFmtId="0" fontId="27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8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2" fillId="5" borderId="9" xfId="2" applyFont="1" applyFill="1" applyBorder="1" applyAlignment="1">
      <alignment horizontal="right" vertical="top" wrapText="1"/>
    </xf>
    <xf numFmtId="43" fontId="32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8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6" fillId="14" borderId="9" xfId="1" applyNumberFormat="1" applyFont="1" applyFill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0" fontId="35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38" fillId="19" borderId="1" xfId="2" applyNumberFormat="1" applyFont="1" applyFill="1" applyBorder="1" applyAlignment="1">
      <alignment horizontal="right" vertical="center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1" fillId="7" borderId="1" xfId="7" applyFont="1" applyFill="1" applyBorder="1" applyAlignment="1">
      <alignment vertical="top" wrapText="1"/>
    </xf>
    <xf numFmtId="43" fontId="41" fillId="7" borderId="1" xfId="7" applyNumberFormat="1" applyFont="1" applyFill="1" applyBorder="1" applyAlignment="1">
      <alignment horizontal="right"/>
    </xf>
    <xf numFmtId="10" fontId="42" fillId="13" borderId="1" xfId="1" applyNumberFormat="1" applyFont="1" applyFill="1" applyBorder="1" applyAlignment="1">
      <alignment horizontal="center"/>
    </xf>
    <xf numFmtId="4" fontId="41" fillId="7" borderId="1" xfId="7" applyNumberFormat="1" applyFont="1" applyFill="1" applyBorder="1" applyAlignment="1">
      <alignment horizontal="right"/>
    </xf>
    <xf numFmtId="0" fontId="41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20" fillId="19" borderId="1" xfId="2" applyNumberFormat="1" applyFont="1" applyFill="1" applyBorder="1" applyAlignment="1">
      <alignment horizontal="right" vertical="center"/>
    </xf>
    <xf numFmtId="43" fontId="40" fillId="19" borderId="1" xfId="7" applyNumberFormat="1" applyFont="1" applyFill="1" applyBorder="1" applyAlignment="1">
      <alignment horizontal="right" vertical="center"/>
    </xf>
    <xf numFmtId="4" fontId="40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38" fillId="19" borderId="1" xfId="2" applyFont="1" applyFill="1" applyBorder="1" applyAlignment="1">
      <alignment horizontal="right" vertical="center" wrapText="1"/>
    </xf>
    <xf numFmtId="4" fontId="38" fillId="19" borderId="1" xfId="2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horizontal="right" vertical="center"/>
    </xf>
    <xf numFmtId="4" fontId="38" fillId="19" borderId="1" xfId="0" applyNumberFormat="1" applyFont="1" applyFill="1" applyBorder="1" applyAlignment="1">
      <alignment horizontal="right" vertical="center"/>
    </xf>
    <xf numFmtId="4" fontId="38" fillId="19" borderId="1" xfId="2" applyNumberFormat="1" applyFont="1" applyFill="1" applyBorder="1" applyAlignment="1">
      <alignment horizontal="right" vertical="center"/>
    </xf>
    <xf numFmtId="164" fontId="11" fillId="19" borderId="1" xfId="2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43" fontId="40" fillId="19" borderId="1" xfId="2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7" fillId="19" borderId="1" xfId="0" applyNumberFormat="1" applyFont="1" applyFill="1" applyBorder="1" applyAlignment="1">
      <alignment vertical="center"/>
    </xf>
    <xf numFmtId="0" fontId="37" fillId="19" borderId="1" xfId="0" applyFont="1" applyFill="1" applyBorder="1" applyAlignment="1">
      <alignment vertical="center"/>
    </xf>
    <xf numFmtId="43" fontId="20" fillId="19" borderId="1" xfId="2" applyFont="1" applyFill="1" applyBorder="1" applyAlignment="1">
      <alignment horizontal="right" vertical="center" wrapText="1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38" fillId="19" borderId="1" xfId="2" applyFont="1" applyFill="1" applyBorder="1" applyAlignment="1">
      <alignment horizontal="right" vertical="center"/>
    </xf>
    <xf numFmtId="43" fontId="38" fillId="0" borderId="1" xfId="2" applyFont="1" applyBorder="1" applyAlignment="1">
      <alignment horizontal="right" vertical="center" wrapText="1"/>
    </xf>
    <xf numFmtId="4" fontId="38" fillId="0" borderId="1" xfId="2" applyNumberFormat="1" applyFont="1" applyBorder="1" applyAlignment="1">
      <alignment horizontal="right" vertical="center" wrapText="1"/>
    </xf>
    <xf numFmtId="0" fontId="38" fillId="18" borderId="1" xfId="0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center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19" borderId="3" xfId="2" applyFont="1" applyFill="1" applyBorder="1" applyAlignment="1">
      <alignment horizontal="right" vertical="center" wrapText="1"/>
    </xf>
    <xf numFmtId="4" fontId="38" fillId="19" borderId="3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horizontal="left" wrapText="1"/>
    </xf>
    <xf numFmtId="0" fontId="43" fillId="0" borderId="0" xfId="0" applyFont="1" applyBorder="1"/>
    <xf numFmtId="0" fontId="0" fillId="0" borderId="0" xfId="0" applyFont="1"/>
    <xf numFmtId="0" fontId="7" fillId="0" borderId="0" xfId="0" applyFont="1" applyBorder="1"/>
    <xf numFmtId="0" fontId="43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1" fillId="5" borderId="1" xfId="7" applyNumberFormat="1" applyFont="1" applyFill="1" applyBorder="1" applyAlignment="1">
      <alignment horizontal="right"/>
    </xf>
    <xf numFmtId="4" fontId="41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1" xfId="2" applyFont="1" applyFill="1" applyBorder="1"/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41" fillId="7" borderId="1" xfId="0" applyFont="1" applyFill="1" applyBorder="1"/>
    <xf numFmtId="43" fontId="41" fillId="7" borderId="1" xfId="2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 wrapText="1"/>
    </xf>
    <xf numFmtId="4" fontId="41" fillId="7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6" fillId="14" borderId="1" xfId="1" applyNumberFormat="1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1" xfId="0" applyFont="1" applyFill="1" applyBorder="1" applyAlignment="1"/>
    <xf numFmtId="0" fontId="5" fillId="11" borderId="18" xfId="0" applyFont="1" applyFill="1" applyBorder="1" applyAlignment="1"/>
    <xf numFmtId="0" fontId="5" fillId="4" borderId="22" xfId="0" applyFont="1" applyFill="1" applyBorder="1" applyAlignment="1">
      <alignment vertical="top" wrapText="1"/>
    </xf>
    <xf numFmtId="0" fontId="5" fillId="11" borderId="20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41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  <xf numFmtId="43" fontId="3" fillId="0" borderId="0" xfId="2" applyFont="1" applyBorder="1"/>
    <xf numFmtId="43" fontId="3" fillId="0" borderId="0" xfId="0" applyNumberFormat="1" applyFont="1" applyBorder="1"/>
    <xf numFmtId="43" fontId="41" fillId="5" borderId="1" xfId="2" applyFont="1" applyFill="1" applyBorder="1" applyAlignment="1">
      <alignment horizontal="right"/>
    </xf>
    <xf numFmtId="4" fontId="41" fillId="5" borderId="1" xfId="2" applyNumberFormat="1" applyFont="1" applyFill="1" applyBorder="1" applyAlignment="1">
      <alignment horizontal="right"/>
    </xf>
    <xf numFmtId="0" fontId="15" fillId="8" borderId="11" xfId="0" applyFont="1" applyFill="1" applyBorder="1" applyAlignment="1">
      <alignment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11" fillId="8" borderId="21" xfId="0" applyFont="1" applyFill="1" applyBorder="1" applyAlignment="1">
      <alignment vertical="center" wrapText="1"/>
    </xf>
    <xf numFmtId="0" fontId="34" fillId="8" borderId="21" xfId="7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/>
    </xf>
    <xf numFmtId="0" fontId="15" fillId="8" borderId="21" xfId="0" applyFont="1" applyFill="1" applyBorder="1" applyAlignment="1">
      <alignment horizontal="right" vertical="center"/>
    </xf>
    <xf numFmtId="0" fontId="15" fillId="8" borderId="21" xfId="0" applyFont="1" applyFill="1" applyBorder="1" applyAlignment="1">
      <alignment vertical="center" wrapText="1"/>
    </xf>
    <xf numFmtId="0" fontId="33" fillId="8" borderId="21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10" fontId="15" fillId="14" borderId="9" xfId="1" applyNumberFormat="1" applyFont="1" applyFill="1" applyBorder="1" applyAlignment="1">
      <alignment vertical="center"/>
    </xf>
    <xf numFmtId="0" fontId="30" fillId="14" borderId="1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43" fontId="26" fillId="19" borderId="23" xfId="2" applyFont="1" applyFill="1" applyBorder="1" applyAlignment="1">
      <alignment horizontal="right" vertical="center" wrapText="1"/>
    </xf>
    <xf numFmtId="4" fontId="15" fillId="19" borderId="23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center" wrapText="1"/>
    </xf>
    <xf numFmtId="0" fontId="0" fillId="5" borderId="0" xfId="0" applyFill="1"/>
    <xf numFmtId="10" fontId="11" fillId="5" borderId="0" xfId="1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 vertical="center" wrapText="1"/>
    </xf>
    <xf numFmtId="43" fontId="7" fillId="7" borderId="1" xfId="2" applyFont="1" applyFill="1" applyBorder="1" applyAlignment="1">
      <alignment horizontal="right"/>
    </xf>
    <xf numFmtId="0" fontId="11" fillId="7" borderId="1" xfId="0" applyFont="1" applyFill="1" applyBorder="1" applyAlignment="1">
      <alignment vertical="top" wrapText="1"/>
    </xf>
    <xf numFmtId="43" fontId="7" fillId="5" borderId="1" xfId="2" applyFont="1" applyFill="1" applyBorder="1" applyAlignment="1">
      <alignment horizontal="right"/>
    </xf>
    <xf numFmtId="167" fontId="11" fillId="7" borderId="1" xfId="0" applyNumberFormat="1" applyFont="1" applyFill="1" applyBorder="1"/>
    <xf numFmtId="168" fontId="11" fillId="7" borderId="1" xfId="0" applyNumberFormat="1" applyFont="1" applyFill="1" applyBorder="1"/>
    <xf numFmtId="167" fontId="11" fillId="5" borderId="1" xfId="0" applyNumberFormat="1" applyFont="1" applyFill="1" applyBorder="1"/>
    <xf numFmtId="168" fontId="11" fillId="5" borderId="1" xfId="0" applyNumberFormat="1" applyFont="1" applyFill="1" applyBorder="1"/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0" xfId="0" applyFont="1" applyFill="1" applyBorder="1" applyAlignment="1">
      <alignment horizontal="center" vertical="top" wrapText="1"/>
    </xf>
    <xf numFmtId="0" fontId="5" fillId="14" borderId="13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/>
    </xf>
    <xf numFmtId="0" fontId="29" fillId="13" borderId="7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30" fillId="9" borderId="6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38" fillId="18" borderId="1" xfId="2" applyFont="1" applyFill="1" applyBorder="1" applyAlignment="1">
      <alignment horizontal="center" vertic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7, 2017)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989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520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4653742447.3399992</c:v>
                </c:pt>
                <c:pt idx="1">
                  <c:v>4624835292.3599997</c:v>
                </c:pt>
                <c:pt idx="2">
                  <c:v>4643726696.8699999</c:v>
                </c:pt>
                <c:pt idx="3">
                  <c:v>4664744206.8699999</c:v>
                </c:pt>
                <c:pt idx="4">
                  <c:v>4704648937.7200003</c:v>
                </c:pt>
                <c:pt idx="5">
                  <c:v>4699803324.79</c:v>
                </c:pt>
                <c:pt idx="6">
                  <c:v>4723408322.3699999</c:v>
                </c:pt>
                <c:pt idx="7">
                  <c:v>4770190446.1400003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21905249014.434166</c:v>
                </c:pt>
                <c:pt idx="1">
                  <c:v>21857628727.883583</c:v>
                </c:pt>
                <c:pt idx="2">
                  <c:v>21922045945.919979</c:v>
                </c:pt>
                <c:pt idx="3">
                  <c:v>22109834251.375584</c:v>
                </c:pt>
                <c:pt idx="4">
                  <c:v>22316231762.058113</c:v>
                </c:pt>
                <c:pt idx="5">
                  <c:v>22291710773.19902</c:v>
                </c:pt>
                <c:pt idx="6">
                  <c:v>22238961731.16732</c:v>
                </c:pt>
                <c:pt idx="7">
                  <c:v>22473814735.724506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12413738988.480001</c:v>
                </c:pt>
                <c:pt idx="1">
                  <c:v>12397046239.020002</c:v>
                </c:pt>
                <c:pt idx="2">
                  <c:v>11385378167.870001</c:v>
                </c:pt>
                <c:pt idx="3">
                  <c:v>12452046572.809999</c:v>
                </c:pt>
                <c:pt idx="4">
                  <c:v>12698452035.020002</c:v>
                </c:pt>
                <c:pt idx="5">
                  <c:v>12247124555.389997</c:v>
                </c:pt>
                <c:pt idx="6">
                  <c:v>11383996217.200001</c:v>
                </c:pt>
                <c:pt idx="7">
                  <c:v>11395869790.65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45366525278.100891</c:v>
                </c:pt>
                <c:pt idx="1">
                  <c:v>45369815410.080894</c:v>
                </c:pt>
                <c:pt idx="2">
                  <c:v>45538151052.345978</c:v>
                </c:pt>
                <c:pt idx="3">
                  <c:v>45545874611.495972</c:v>
                </c:pt>
                <c:pt idx="4">
                  <c:v>45548644768.385979</c:v>
                </c:pt>
                <c:pt idx="5">
                  <c:v>45549622387.365974</c:v>
                </c:pt>
                <c:pt idx="6">
                  <c:v>45596337467.485977</c:v>
                </c:pt>
                <c:pt idx="7">
                  <c:v>45774068898.76297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125142773272.1048</c:v>
                </c:pt>
                <c:pt idx="1">
                  <c:v>130517724211.11766</c:v>
                </c:pt>
                <c:pt idx="2">
                  <c:v>132487233460.96274</c:v>
                </c:pt>
                <c:pt idx="3">
                  <c:v>135367466331.64328</c:v>
                </c:pt>
                <c:pt idx="4">
                  <c:v>137152980308.56996</c:v>
                </c:pt>
                <c:pt idx="5">
                  <c:v>138753869567.11795</c:v>
                </c:pt>
                <c:pt idx="6">
                  <c:v>139974745231.78171</c:v>
                </c:pt>
                <c:pt idx="7">
                  <c:v>145780776790.49088</c:v>
                </c:pt>
              </c:numCache>
            </c:numRef>
          </c:val>
        </c:ser>
        <c:marker val="1"/>
        <c:axId val="118315648"/>
        <c:axId val="87102208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42783</c:v>
                </c:pt>
                <c:pt idx="1">
                  <c:v>42790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19398243592.717785</c:v>
                </c:pt>
                <c:pt idx="1">
                  <c:v>19525547610.619999</c:v>
                </c:pt>
                <c:pt idx="2">
                  <c:v>19565266914.919182</c:v>
                </c:pt>
                <c:pt idx="3">
                  <c:v>20676861961.877308</c:v>
                </c:pt>
                <c:pt idx="4">
                  <c:v>20808696769.559429</c:v>
                </c:pt>
                <c:pt idx="5">
                  <c:v>21085927517.345619</c:v>
                </c:pt>
                <c:pt idx="6">
                  <c:v>21379030050.487431</c:v>
                </c:pt>
                <c:pt idx="7">
                  <c:v>21765782454.331356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7657890420.4000015</c:v>
                </c:pt>
                <c:pt idx="1">
                  <c:v>7494196960.8600006</c:v>
                </c:pt>
                <c:pt idx="2">
                  <c:v>7170501500.8599997</c:v>
                </c:pt>
                <c:pt idx="3">
                  <c:v>7205252827.9100008</c:v>
                </c:pt>
                <c:pt idx="4">
                  <c:v>7222469790.9700003</c:v>
                </c:pt>
                <c:pt idx="5">
                  <c:v>7259619370.789999</c:v>
                </c:pt>
                <c:pt idx="6">
                  <c:v>7258124007.8000002</c:v>
                </c:pt>
                <c:pt idx="7">
                  <c:v>7284605037.1699991</c:v>
                </c:pt>
              </c:numCache>
            </c:numRef>
          </c:val>
        </c:ser>
        <c:marker val="1"/>
        <c:axId val="87105536"/>
        <c:axId val="87103744"/>
      </c:lineChart>
      <c:catAx>
        <c:axId val="1183156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7102208"/>
        <c:crosses val="autoZero"/>
        <c:lblAlgn val="ctr"/>
        <c:lblOffset val="100"/>
      </c:catAx>
      <c:valAx>
        <c:axId val="8710220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8315648"/>
        <c:crossesAt val="41880"/>
        <c:crossBetween val="midCat"/>
      </c:valAx>
      <c:valAx>
        <c:axId val="8710374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7105536"/>
        <c:crosses val="max"/>
        <c:crossBetween val="between"/>
      </c:valAx>
      <c:dateAx>
        <c:axId val="87105536"/>
        <c:scaling>
          <c:orientation val="minMax"/>
        </c:scaling>
        <c:delete val="1"/>
        <c:axPos val="b"/>
        <c:numFmt formatCode="d\-mmm" sourceLinked="1"/>
        <c:tickLblPos val="none"/>
        <c:crossAx val="87103744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812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7,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91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42783</c:v>
                </c:pt>
                <c:pt idx="1">
                  <c:v>42790</c:v>
                </c:pt>
                <c:pt idx="2">
                  <c:v>42797</c:v>
                </c:pt>
                <c:pt idx="3">
                  <c:v>42804</c:v>
                </c:pt>
                <c:pt idx="4">
                  <c:v>42811</c:v>
                </c:pt>
                <c:pt idx="5">
                  <c:v>42818</c:v>
                </c:pt>
                <c:pt idx="6">
                  <c:v>42825</c:v>
                </c:pt>
                <c:pt idx="7">
                  <c:v>42832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236538163013.57764</c:v>
                </c:pt>
                <c:pt idx="1">
                  <c:v>241786794451.94214</c:v>
                </c:pt>
                <c:pt idx="2">
                  <c:v>242712303739.74786</c:v>
                </c:pt>
                <c:pt idx="3">
                  <c:v>248022080763.98215</c:v>
                </c:pt>
                <c:pt idx="4">
                  <c:v>250452124372.28348</c:v>
                </c:pt>
                <c:pt idx="5">
                  <c:v>251887677495.99857</c:v>
                </c:pt>
                <c:pt idx="6">
                  <c:v>252554603028.29242</c:v>
                </c:pt>
                <c:pt idx="7">
                  <c:v>259245108153.26971</c:v>
                </c:pt>
              </c:numCache>
            </c:numRef>
          </c:val>
        </c:ser>
        <c:marker val="1"/>
        <c:axId val="87167744"/>
        <c:axId val="87169280"/>
      </c:lineChart>
      <c:catAx>
        <c:axId val="8716774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169280"/>
        <c:crosses val="autoZero"/>
        <c:lblAlgn val="ctr"/>
        <c:lblOffset val="100"/>
      </c:catAx>
      <c:valAx>
        <c:axId val="8716928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16774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1"/>
  <sheetViews>
    <sheetView tabSelected="1" topLeftCell="A82" zoomScale="170" zoomScaleNormal="170" workbookViewId="0">
      <selection activeCell="B96" sqref="B96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4.28515625" style="5" customWidth="1"/>
    <col min="8" max="8" width="6.7109375" style="5" customWidth="1"/>
    <col min="9" max="9" width="8" style="5" customWidth="1"/>
    <col min="10" max="10" width="7.85546875" style="5" customWidth="1"/>
    <col min="11" max="11" width="8.28515625" style="5" customWidth="1"/>
    <col min="12" max="12" width="8.85546875" style="5" customWidth="1"/>
    <col min="13" max="13" width="13.140625" style="6" customWidth="1"/>
    <col min="14" max="14" width="8.140625" style="5" customWidth="1"/>
    <col min="15" max="15" width="18.14062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8" ht="18" customHeight="1" thickBot="1">
      <c r="A1" s="301" t="s">
        <v>146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  <c r="M1" s="5"/>
    </row>
    <row r="2" spans="1:18" ht="24.75" customHeight="1" thickBot="1">
      <c r="A2" s="242"/>
      <c r="B2" s="245"/>
      <c r="C2" s="243"/>
      <c r="D2" s="306" t="s">
        <v>144</v>
      </c>
      <c r="E2" s="307"/>
      <c r="F2" s="308"/>
      <c r="G2" s="306" t="s">
        <v>145</v>
      </c>
      <c r="H2" s="307"/>
      <c r="I2" s="308"/>
      <c r="J2" s="304" t="s">
        <v>98</v>
      </c>
      <c r="K2" s="305"/>
      <c r="M2" s="5"/>
    </row>
    <row r="3" spans="1:18" ht="26.25" customHeight="1">
      <c r="A3" s="246" t="s">
        <v>2</v>
      </c>
      <c r="B3" s="244" t="s">
        <v>3</v>
      </c>
      <c r="C3" s="38" t="s">
        <v>4</v>
      </c>
      <c r="D3" s="39" t="s">
        <v>93</v>
      </c>
      <c r="E3" s="40" t="s">
        <v>97</v>
      </c>
      <c r="F3" s="40" t="s">
        <v>5</v>
      </c>
      <c r="G3" s="39" t="s">
        <v>93</v>
      </c>
      <c r="H3" s="40" t="s">
        <v>97</v>
      </c>
      <c r="I3" s="40" t="s">
        <v>5</v>
      </c>
      <c r="J3" s="91" t="s">
        <v>93</v>
      </c>
      <c r="K3" s="61" t="s">
        <v>5</v>
      </c>
      <c r="L3" s="8"/>
      <c r="M3" s="5"/>
    </row>
    <row r="4" spans="1:18" ht="12.95" customHeight="1">
      <c r="A4" s="247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238"/>
      <c r="K4" s="66"/>
      <c r="L4" s="9"/>
      <c r="M4" s="5"/>
    </row>
    <row r="5" spans="1:18" ht="13.5" customHeight="1">
      <c r="A5" s="289">
        <v>1</v>
      </c>
      <c r="B5" s="290" t="s">
        <v>7</v>
      </c>
      <c r="C5" s="290" t="s">
        <v>8</v>
      </c>
      <c r="D5" s="95">
        <v>6326800500.79</v>
      </c>
      <c r="E5" s="63">
        <f t="shared" ref="E5:E14" si="0">(D5/$D$15)</f>
        <v>0.56225155132763627</v>
      </c>
      <c r="F5" s="95">
        <v>7488.08</v>
      </c>
      <c r="G5" s="95">
        <v>6392858688.5</v>
      </c>
      <c r="H5" s="63">
        <f t="shared" ref="H5:H11" si="1">(G5/$G$15)</f>
        <v>0.56098032058467062</v>
      </c>
      <c r="I5" s="95">
        <v>7530.27</v>
      </c>
      <c r="J5" s="239">
        <f t="shared" ref="J5:J15" si="2">((G5-D5)/D5)</f>
        <v>1.0441010065316845E-2</v>
      </c>
      <c r="K5" s="86">
        <f t="shared" ref="K5:K14" si="3">((I5-F5)/F5)</f>
        <v>5.634288095212726E-3</v>
      </c>
      <c r="L5" s="10"/>
      <c r="M5" s="5"/>
      <c r="N5" s="11"/>
    </row>
    <row r="6" spans="1:18" ht="12.75" customHeight="1">
      <c r="A6" s="289">
        <v>2</v>
      </c>
      <c r="B6" s="62" t="s">
        <v>13</v>
      </c>
      <c r="C6" s="290" t="s">
        <v>74</v>
      </c>
      <c r="D6" s="96">
        <v>496865662.60000002</v>
      </c>
      <c r="E6" s="63">
        <f t="shared" si="0"/>
        <v>4.415557113953586E-2</v>
      </c>
      <c r="F6" s="62">
        <v>0.98</v>
      </c>
      <c r="G6" s="96">
        <v>501977008.85000002</v>
      </c>
      <c r="H6" s="63">
        <f t="shared" si="1"/>
        <v>4.4049029874126719E-2</v>
      </c>
      <c r="I6" s="62">
        <v>0.99</v>
      </c>
      <c r="J6" s="239">
        <f t="shared" si="2"/>
        <v>1.0287179482786823E-2</v>
      </c>
      <c r="K6" s="86">
        <f t="shared" si="3"/>
        <v>1.0204081632653071E-2</v>
      </c>
      <c r="L6" s="10"/>
      <c r="M6" s="5"/>
      <c r="N6" s="11"/>
    </row>
    <row r="7" spans="1:18" ht="12.95" customHeight="1">
      <c r="A7" s="289">
        <v>3</v>
      </c>
      <c r="B7" s="62" t="s">
        <v>90</v>
      </c>
      <c r="C7" s="290" t="s">
        <v>14</v>
      </c>
      <c r="D7" s="96">
        <v>217533051.03999999</v>
      </c>
      <c r="E7" s="63">
        <f t="shared" si="0"/>
        <v>1.9331776843129759E-2</v>
      </c>
      <c r="F7" s="62">
        <v>111.71</v>
      </c>
      <c r="G7" s="96">
        <v>221931810.56999999</v>
      </c>
      <c r="H7" s="63">
        <f t="shared" si="1"/>
        <v>1.9474758368342275E-2</v>
      </c>
      <c r="I7" s="62">
        <v>113.98</v>
      </c>
      <c r="J7" s="239">
        <f t="shared" si="2"/>
        <v>2.0221108971579482E-2</v>
      </c>
      <c r="K7" s="86">
        <f t="shared" si="3"/>
        <v>2.0320472652403637E-2</v>
      </c>
      <c r="L7" s="10"/>
      <c r="M7" s="30"/>
      <c r="N7" s="11"/>
    </row>
    <row r="8" spans="1:18" ht="12.95" customHeight="1">
      <c r="A8" s="289">
        <v>4</v>
      </c>
      <c r="B8" s="290" t="s">
        <v>15</v>
      </c>
      <c r="C8" s="290" t="s">
        <v>16</v>
      </c>
      <c r="D8" s="96">
        <v>173063536.56999999</v>
      </c>
      <c r="E8" s="63">
        <f t="shared" si="0"/>
        <v>1.5379849878715084E-2</v>
      </c>
      <c r="F8" s="62">
        <v>9.77</v>
      </c>
      <c r="G8" s="96">
        <v>174594274</v>
      </c>
      <c r="H8" s="63">
        <f t="shared" si="1"/>
        <v>1.532083791824735E-2</v>
      </c>
      <c r="I8" s="62">
        <v>9.86</v>
      </c>
      <c r="J8" s="239">
        <f t="shared" si="2"/>
        <v>8.8449448123976201E-3</v>
      </c>
      <c r="K8" s="86">
        <f t="shared" si="3"/>
        <v>9.2118730808597605E-3</v>
      </c>
      <c r="L8" s="54"/>
      <c r="M8" s="5"/>
      <c r="N8" s="11"/>
    </row>
    <row r="9" spans="1:18" ht="12.95" customHeight="1">
      <c r="A9" s="289">
        <v>5</v>
      </c>
      <c r="B9" s="290" t="s">
        <v>69</v>
      </c>
      <c r="C9" s="290" t="s">
        <v>115</v>
      </c>
      <c r="D9" s="96">
        <v>1042826946.9299999</v>
      </c>
      <c r="E9" s="63">
        <f t="shared" si="0"/>
        <v>9.2674183199619231E-2</v>
      </c>
      <c r="F9" s="62">
        <v>0.66459999999999997</v>
      </c>
      <c r="G9" s="96">
        <v>1061856181.77</v>
      </c>
      <c r="H9" s="63">
        <f t="shared" si="1"/>
        <v>9.3179037780970794E-2</v>
      </c>
      <c r="I9" s="62">
        <v>0.67679999999999996</v>
      </c>
      <c r="J9" s="239">
        <f t="shared" si="2"/>
        <v>1.8247739853693459E-2</v>
      </c>
      <c r="K9" s="86">
        <f t="shared" si="3"/>
        <v>1.8356906409870581E-2</v>
      </c>
      <c r="L9" s="10"/>
      <c r="M9" s="5"/>
      <c r="N9" s="11"/>
    </row>
    <row r="10" spans="1:18" ht="12.95" customHeight="1">
      <c r="A10" s="289">
        <v>6</v>
      </c>
      <c r="B10" s="290" t="s">
        <v>9</v>
      </c>
      <c r="C10" s="290" t="s">
        <v>18</v>
      </c>
      <c r="D10" s="96">
        <v>2304197347.5900002</v>
      </c>
      <c r="E10" s="63">
        <f t="shared" si="0"/>
        <v>0.20476993593930046</v>
      </c>
      <c r="F10" s="62">
        <v>12.831799999999999</v>
      </c>
      <c r="G10" s="96">
        <v>2332100021.6100001</v>
      </c>
      <c r="H10" s="63">
        <f t="shared" si="1"/>
        <v>0.20464431978008599</v>
      </c>
      <c r="I10" s="62">
        <v>12.9831</v>
      </c>
      <c r="J10" s="239">
        <f t="shared" si="2"/>
        <v>1.2109498367917084E-2</v>
      </c>
      <c r="K10" s="86">
        <f t="shared" si="3"/>
        <v>1.1791019186708092E-2</v>
      </c>
      <c r="L10" s="55"/>
      <c r="M10" s="5"/>
      <c r="N10" s="11"/>
    </row>
    <row r="11" spans="1:18" ht="12.95" customHeight="1">
      <c r="A11" s="289">
        <v>7</v>
      </c>
      <c r="B11" s="97" t="s">
        <v>20</v>
      </c>
      <c r="C11" s="97" t="s">
        <v>86</v>
      </c>
      <c r="D11" s="97">
        <v>162113953.69</v>
      </c>
      <c r="E11" s="63">
        <f t="shared" si="0"/>
        <v>1.4406779847519728E-2</v>
      </c>
      <c r="F11" s="98">
        <v>116.46</v>
      </c>
      <c r="G11" s="97">
        <v>166272619.97999999</v>
      </c>
      <c r="H11" s="63">
        <f t="shared" si="1"/>
        <v>1.4590603704196597E-2</v>
      </c>
      <c r="I11" s="98">
        <v>119.6</v>
      </c>
      <c r="J11" s="239">
        <f t="shared" si="2"/>
        <v>2.56527349764866E-2</v>
      </c>
      <c r="K11" s="86">
        <f t="shared" si="3"/>
        <v>2.6962047054782765E-2</v>
      </c>
      <c r="L11" s="10"/>
      <c r="M11" s="5"/>
      <c r="N11" s="11"/>
    </row>
    <row r="12" spans="1:18" ht="12.95" customHeight="1">
      <c r="A12" s="289">
        <v>8</v>
      </c>
      <c r="B12" s="290" t="s">
        <v>88</v>
      </c>
      <c r="C12" s="290" t="s">
        <v>87</v>
      </c>
      <c r="D12" s="97">
        <v>208614298.11000001</v>
      </c>
      <c r="E12" s="63">
        <f t="shared" si="0"/>
        <v>1.8539183071574258E-2</v>
      </c>
      <c r="F12" s="98">
        <v>9.7448999999999995</v>
      </c>
      <c r="G12" s="97">
        <v>215968321.97</v>
      </c>
      <c r="H12" s="63"/>
      <c r="I12" s="98">
        <v>10.088699999999999</v>
      </c>
      <c r="J12" s="239">
        <f t="shared" si="2"/>
        <v>3.5251772896804458E-2</v>
      </c>
      <c r="K12" s="86">
        <f t="shared" si="3"/>
        <v>3.5279992611519859E-2</v>
      </c>
      <c r="L12" s="54"/>
      <c r="M12" s="55"/>
      <c r="N12" s="11"/>
    </row>
    <row r="13" spans="1:18" ht="12.95" customHeight="1">
      <c r="A13" s="289">
        <v>9</v>
      </c>
      <c r="B13" s="290" t="s">
        <v>7</v>
      </c>
      <c r="C13" s="62" t="s">
        <v>105</v>
      </c>
      <c r="D13" s="95">
        <v>209300614.97999999</v>
      </c>
      <c r="E13" s="99">
        <f t="shared" si="0"/>
        <v>1.8600174835865169E-2</v>
      </c>
      <c r="F13" s="95">
        <v>1403.6</v>
      </c>
      <c r="G13" s="95">
        <v>214662818.24000001</v>
      </c>
      <c r="H13" s="99">
        <f>(G13/$G$15)</f>
        <v>1.8836896365394155E-2</v>
      </c>
      <c r="I13" s="95">
        <v>1433.08</v>
      </c>
      <c r="J13" s="239">
        <f t="shared" ref="J13" si="4">((G13-D13)/D13)</f>
        <v>2.561962496150531E-2</v>
      </c>
      <c r="K13" s="86">
        <f t="shared" ref="K13" si="5">((I13-F13)/F13)</f>
        <v>2.1003134796238259E-2</v>
      </c>
      <c r="L13" s="54"/>
      <c r="M13" s="55"/>
      <c r="N13" s="11"/>
    </row>
    <row r="14" spans="1:18" ht="12.95" customHeight="1">
      <c r="A14" s="289">
        <v>10</v>
      </c>
      <c r="B14" s="290" t="s">
        <v>120</v>
      </c>
      <c r="C14" s="290" t="s">
        <v>121</v>
      </c>
      <c r="D14" s="95">
        <v>111299551.09999999</v>
      </c>
      <c r="E14" s="99">
        <f t="shared" si="0"/>
        <v>9.890993917104015E-3</v>
      </c>
      <c r="F14" s="95">
        <v>109.52</v>
      </c>
      <c r="G14" s="95">
        <v>113648045.16</v>
      </c>
      <c r="H14" s="99">
        <f>(G14/$G$15)</f>
        <v>9.9727398827639396E-3</v>
      </c>
      <c r="I14" s="95">
        <v>111.55</v>
      </c>
      <c r="J14" s="239">
        <f t="shared" si="2"/>
        <v>2.1100660665647576E-2</v>
      </c>
      <c r="K14" s="86">
        <f t="shared" si="3"/>
        <v>1.8535427319211113E-2</v>
      </c>
      <c r="L14" s="54"/>
      <c r="M14" s="55"/>
      <c r="N14" s="11"/>
    </row>
    <row r="15" spans="1:18" ht="12.95" customHeight="1">
      <c r="A15" s="249"/>
      <c r="B15" s="100"/>
      <c r="C15" s="101" t="s">
        <v>70</v>
      </c>
      <c r="D15" s="102">
        <f>SUM(D5:D14)</f>
        <v>11252615463.400002</v>
      </c>
      <c r="E15" s="81">
        <f>(D15/$D$81)</f>
        <v>4.4555178676111591E-2</v>
      </c>
      <c r="F15" s="102"/>
      <c r="G15" s="102">
        <f>SUM(G5:G14)</f>
        <v>11395869790.65</v>
      </c>
      <c r="H15" s="81">
        <f>(G15/$G$81)</f>
        <v>4.395789711068563E-2</v>
      </c>
      <c r="I15" s="103"/>
      <c r="J15" s="239">
        <f t="shared" si="2"/>
        <v>1.2730758259352578E-2</v>
      </c>
      <c r="K15" s="86"/>
      <c r="L15" s="10"/>
      <c r="M15" s="55"/>
      <c r="Q15" s="56"/>
      <c r="R15" s="56"/>
    </row>
    <row r="16" spans="1:18" ht="12.95" customHeight="1">
      <c r="A16" s="250"/>
      <c r="B16" s="104"/>
      <c r="C16" s="104" t="s">
        <v>73</v>
      </c>
      <c r="D16" s="105"/>
      <c r="E16" s="106"/>
      <c r="F16" s="107"/>
      <c r="G16" s="105"/>
      <c r="H16" s="106"/>
      <c r="I16" s="107"/>
      <c r="J16" s="239"/>
      <c r="K16" s="86"/>
      <c r="L16" s="10"/>
      <c r="M16" s="5"/>
    </row>
    <row r="17" spans="1:16" ht="12.95" customHeight="1">
      <c r="A17" s="289">
        <v>11</v>
      </c>
      <c r="B17" s="290" t="s">
        <v>7</v>
      </c>
      <c r="C17" s="290" t="s">
        <v>61</v>
      </c>
      <c r="D17" s="95">
        <v>83103261069.669998</v>
      </c>
      <c r="E17" s="63">
        <f t="shared" ref="E17:E24" si="6">(D17/$D$28)</f>
        <v>0.59314509258661641</v>
      </c>
      <c r="F17" s="108">
        <v>100</v>
      </c>
      <c r="G17" s="95">
        <v>85906836590.979996</v>
      </c>
      <c r="H17" s="63">
        <f t="shared" ref="H17:H24" si="7">(G17/$G$28)</f>
        <v>0.58928782300591775</v>
      </c>
      <c r="I17" s="108">
        <v>100</v>
      </c>
      <c r="J17" s="239">
        <f t="shared" ref="J17:J28" si="8">((G17-D17)/D17)</f>
        <v>3.3736047000124426E-2</v>
      </c>
      <c r="K17" s="86">
        <f t="shared" ref="K17:K21" si="9">((I17-F17)/F17)</f>
        <v>0</v>
      </c>
      <c r="L17" s="10"/>
      <c r="M17" s="5"/>
      <c r="N17" s="11"/>
    </row>
    <row r="18" spans="1:16" ht="12.95" customHeight="1">
      <c r="A18" s="289">
        <v>12</v>
      </c>
      <c r="B18" s="290" t="s">
        <v>27</v>
      </c>
      <c r="C18" s="290" t="s">
        <v>28</v>
      </c>
      <c r="D18" s="95">
        <v>31577495700</v>
      </c>
      <c r="E18" s="63">
        <f t="shared" si="6"/>
        <v>0.22538269099846239</v>
      </c>
      <c r="F18" s="108">
        <v>100</v>
      </c>
      <c r="G18" s="95">
        <v>34003716000</v>
      </c>
      <c r="H18" s="63">
        <f t="shared" si="7"/>
        <v>0.23325239958673363</v>
      </c>
      <c r="I18" s="108">
        <v>100</v>
      </c>
      <c r="J18" s="239">
        <f t="shared" si="8"/>
        <v>7.6833841513277448E-2</v>
      </c>
      <c r="K18" s="86">
        <f t="shared" si="9"/>
        <v>0</v>
      </c>
      <c r="L18" s="10"/>
      <c r="M18" s="5"/>
      <c r="N18" s="11"/>
    </row>
    <row r="19" spans="1:16" ht="12.95" customHeight="1">
      <c r="A19" s="289">
        <v>13</v>
      </c>
      <c r="B19" s="290" t="s">
        <v>69</v>
      </c>
      <c r="C19" s="290" t="s">
        <v>116</v>
      </c>
      <c r="D19" s="95">
        <v>389836475.93000001</v>
      </c>
      <c r="E19" s="63">
        <f t="shared" si="6"/>
        <v>2.7824370503979107E-3</v>
      </c>
      <c r="F19" s="108">
        <v>1.1456</v>
      </c>
      <c r="G19" s="95">
        <v>389512943.72000003</v>
      </c>
      <c r="H19" s="63">
        <f t="shared" si="7"/>
        <v>2.6719088229293039E-3</v>
      </c>
      <c r="I19" s="108">
        <v>1.1456999999999999</v>
      </c>
      <c r="J19" s="239">
        <f t="shared" si="8"/>
        <v>-8.2991774750722095E-4</v>
      </c>
      <c r="K19" s="86">
        <f t="shared" si="9"/>
        <v>8.7290502793286483E-5</v>
      </c>
      <c r="L19" s="10"/>
      <c r="M19" s="5"/>
      <c r="N19" s="11"/>
    </row>
    <row r="20" spans="1:16" ht="12.95" customHeight="1">
      <c r="A20" s="289">
        <v>14</v>
      </c>
      <c r="B20" s="290" t="s">
        <v>63</v>
      </c>
      <c r="C20" s="290" t="s">
        <v>64</v>
      </c>
      <c r="D20" s="95">
        <v>679661731.32000005</v>
      </c>
      <c r="E20" s="63">
        <f t="shared" si="6"/>
        <v>4.8510493494762956E-3</v>
      </c>
      <c r="F20" s="108">
        <v>100</v>
      </c>
      <c r="G20" s="95">
        <v>676477280.88</v>
      </c>
      <c r="H20" s="63">
        <f t="shared" si="7"/>
        <v>4.6403736883100892E-3</v>
      </c>
      <c r="I20" s="108">
        <v>100</v>
      </c>
      <c r="J20" s="239">
        <f t="shared" si="8"/>
        <v>-4.6853460968229003E-3</v>
      </c>
      <c r="K20" s="86">
        <f t="shared" si="9"/>
        <v>0</v>
      </c>
      <c r="L20" s="10"/>
      <c r="M20" s="56"/>
      <c r="N20" s="56"/>
    </row>
    <row r="21" spans="1:16" ht="12.95" customHeight="1">
      <c r="A21" s="289">
        <v>15</v>
      </c>
      <c r="B21" s="290" t="s">
        <v>9</v>
      </c>
      <c r="C21" s="290" t="s">
        <v>30</v>
      </c>
      <c r="D21" s="95">
        <v>17426842033.52</v>
      </c>
      <c r="E21" s="63">
        <f t="shared" si="6"/>
        <v>0.12438315534692176</v>
      </c>
      <c r="F21" s="98">
        <v>1</v>
      </c>
      <c r="G21" s="95">
        <v>17813431399.32</v>
      </c>
      <c r="H21" s="63">
        <f t="shared" si="7"/>
        <v>0.12219328083921933</v>
      </c>
      <c r="I21" s="98">
        <v>1</v>
      </c>
      <c r="J21" s="239">
        <f t="shared" si="8"/>
        <v>2.2183558275010833E-2</v>
      </c>
      <c r="K21" s="86">
        <f t="shared" si="9"/>
        <v>0</v>
      </c>
      <c r="L21" s="10"/>
      <c r="M21" s="5"/>
      <c r="N21" s="11"/>
    </row>
    <row r="22" spans="1:16" ht="12.95" customHeight="1">
      <c r="A22" s="289">
        <v>16</v>
      </c>
      <c r="B22" s="290" t="s">
        <v>88</v>
      </c>
      <c r="C22" s="290" t="s">
        <v>89</v>
      </c>
      <c r="D22" s="95">
        <v>366672243.49000001</v>
      </c>
      <c r="E22" s="63">
        <f t="shared" si="6"/>
        <v>2.617103577096509E-3</v>
      </c>
      <c r="F22" s="98">
        <v>10</v>
      </c>
      <c r="G22" s="95">
        <v>372206618.36000001</v>
      </c>
      <c r="H22" s="63">
        <f t="shared" si="7"/>
        <v>2.5531940942729197E-3</v>
      </c>
      <c r="I22" s="98">
        <v>10</v>
      </c>
      <c r="J22" s="239">
        <f t="shared" ref="J22:J27" si="10">((G22-D22)/D22)</f>
        <v>1.5093520080286469E-2</v>
      </c>
      <c r="K22" s="86">
        <f t="shared" ref="K22:K27" si="11">((I22-F22)/F22)</f>
        <v>0</v>
      </c>
      <c r="L22" s="10"/>
      <c r="M22" s="5"/>
      <c r="N22" s="11"/>
    </row>
    <row r="23" spans="1:16" ht="12.95" customHeight="1">
      <c r="A23" s="289">
        <v>17</v>
      </c>
      <c r="B23" s="290" t="s">
        <v>120</v>
      </c>
      <c r="C23" s="290" t="s">
        <v>122</v>
      </c>
      <c r="D23" s="95">
        <v>3792653071.3200002</v>
      </c>
      <c r="E23" s="63">
        <f t="shared" si="6"/>
        <v>2.7069858970408631E-2</v>
      </c>
      <c r="F23" s="98">
        <v>1</v>
      </c>
      <c r="G23" s="95">
        <v>3869234401.6399999</v>
      </c>
      <c r="H23" s="63">
        <f t="shared" si="7"/>
        <v>2.6541458255505645E-2</v>
      </c>
      <c r="I23" s="98">
        <v>1</v>
      </c>
      <c r="J23" s="239">
        <f t="shared" si="10"/>
        <v>2.019202096260975E-2</v>
      </c>
      <c r="K23" s="86">
        <f t="shared" si="11"/>
        <v>0</v>
      </c>
      <c r="L23" s="10"/>
      <c r="M23" s="5"/>
      <c r="N23" s="11"/>
    </row>
    <row r="24" spans="1:16" ht="12.95" customHeight="1">
      <c r="A24" s="289">
        <v>18</v>
      </c>
      <c r="B24" s="290" t="s">
        <v>127</v>
      </c>
      <c r="C24" s="290" t="s">
        <v>126</v>
      </c>
      <c r="D24" s="95">
        <v>1672764333.251699</v>
      </c>
      <c r="E24" s="63">
        <f t="shared" si="6"/>
        <v>1.1939266191856899E-2</v>
      </c>
      <c r="F24" s="98">
        <v>100</v>
      </c>
      <c r="G24" s="95">
        <v>1639194126.0008879</v>
      </c>
      <c r="H24" s="63">
        <f t="shared" si="7"/>
        <v>1.1244240578829258E-2</v>
      </c>
      <c r="I24" s="98">
        <v>100</v>
      </c>
      <c r="J24" s="239">
        <f t="shared" si="10"/>
        <v>-2.0068701001983779E-2</v>
      </c>
      <c r="K24" s="86">
        <f t="shared" si="11"/>
        <v>0</v>
      </c>
      <c r="L24" s="10"/>
      <c r="M24" s="5"/>
      <c r="N24" s="11"/>
    </row>
    <row r="25" spans="1:16" ht="12.95" customHeight="1">
      <c r="A25" s="289">
        <v>19</v>
      </c>
      <c r="B25" s="290" t="s">
        <v>128</v>
      </c>
      <c r="C25" s="290" t="s">
        <v>129</v>
      </c>
      <c r="D25" s="95">
        <v>768673727.95000005</v>
      </c>
      <c r="E25" s="63">
        <f t="shared" ref="E25:E26" si="12">(D25/$D$28)</f>
        <v>5.4863677269122706E-3</v>
      </c>
      <c r="F25" s="98">
        <v>100</v>
      </c>
      <c r="G25" s="95">
        <v>777401418.98000002</v>
      </c>
      <c r="H25" s="63">
        <f t="shared" ref="H25:H26" si="13">(G25/$G$28)</f>
        <v>5.3326744176788411E-3</v>
      </c>
      <c r="I25" s="98">
        <v>100</v>
      </c>
      <c r="J25" s="239">
        <f t="shared" si="10"/>
        <v>1.1354220539416799E-2</v>
      </c>
      <c r="K25" s="86">
        <f t="shared" si="11"/>
        <v>0</v>
      </c>
      <c r="L25" s="10"/>
      <c r="M25" s="5"/>
      <c r="N25" s="11"/>
    </row>
    <row r="26" spans="1:16" ht="12.95" customHeight="1">
      <c r="A26" s="289">
        <v>20</v>
      </c>
      <c r="B26" s="290" t="s">
        <v>130</v>
      </c>
      <c r="C26" s="62" t="s">
        <v>138</v>
      </c>
      <c r="D26" s="95">
        <v>196884845.33000001</v>
      </c>
      <c r="E26" s="63">
        <f t="shared" si="12"/>
        <v>1.4052550803543124E-3</v>
      </c>
      <c r="F26" s="98">
        <v>10</v>
      </c>
      <c r="G26" s="95">
        <v>200915430.61000001</v>
      </c>
      <c r="H26" s="63">
        <f t="shared" si="13"/>
        <v>1.3782024971560277E-3</v>
      </c>
      <c r="I26" s="98">
        <v>10</v>
      </c>
      <c r="J26" s="239">
        <f t="shared" si="10"/>
        <v>2.0471790366822343E-2</v>
      </c>
      <c r="K26" s="86">
        <f t="shared" si="11"/>
        <v>0</v>
      </c>
      <c r="L26" s="10"/>
      <c r="M26" s="5"/>
      <c r="N26" s="11"/>
    </row>
    <row r="27" spans="1:16" ht="12.95" customHeight="1">
      <c r="A27" s="289">
        <v>21</v>
      </c>
      <c r="B27" s="290" t="s">
        <v>15</v>
      </c>
      <c r="C27" s="290" t="s">
        <v>147</v>
      </c>
      <c r="D27" s="97">
        <v>131380753.8</v>
      </c>
      <c r="E27" s="63">
        <f t="shared" ref="E27" si="14">(D27/$D$15)</f>
        <v>1.167557482323341E-2</v>
      </c>
      <c r="F27" s="98">
        <v>2.2599999999999998</v>
      </c>
      <c r="G27" s="97">
        <v>131850580</v>
      </c>
      <c r="H27" s="63">
        <f t="shared" ref="H27" si="15">(G27/$G$15)</f>
        <v>1.1570032162720902E-2</v>
      </c>
      <c r="I27" s="98">
        <v>100</v>
      </c>
      <c r="J27" s="239">
        <f t="shared" si="10"/>
        <v>3.5760656444034119E-3</v>
      </c>
      <c r="K27" s="86">
        <f t="shared" si="11"/>
        <v>43.247787610619469</v>
      </c>
      <c r="L27" s="10"/>
      <c r="M27" s="5"/>
      <c r="N27" s="11"/>
    </row>
    <row r="28" spans="1:16" ht="12.95" customHeight="1">
      <c r="A28" s="249"/>
      <c r="B28" s="109"/>
      <c r="C28" s="101" t="s">
        <v>70</v>
      </c>
      <c r="D28" s="110">
        <f>SUM(D17:D27)</f>
        <v>140106125985.5817</v>
      </c>
      <c r="E28" s="81">
        <f>(D28/$D$81)</f>
        <v>0.55475578075243526</v>
      </c>
      <c r="F28" s="111"/>
      <c r="G28" s="110">
        <f>SUM(G17:G27)</f>
        <v>145780776790.49088</v>
      </c>
      <c r="H28" s="81">
        <f>(G28/$G$81)</f>
        <v>0.56232797536261714</v>
      </c>
      <c r="I28" s="111"/>
      <c r="J28" s="239">
        <f t="shared" si="8"/>
        <v>4.050251739522908E-2</v>
      </c>
      <c r="K28" s="86"/>
      <c r="L28" s="10"/>
      <c r="M28" s="5"/>
    </row>
    <row r="29" spans="1:16" ht="12.95" customHeight="1">
      <c r="A29" s="250"/>
      <c r="B29" s="104"/>
      <c r="C29" s="104" t="s">
        <v>95</v>
      </c>
      <c r="D29" s="105"/>
      <c r="E29" s="106"/>
      <c r="F29" s="107"/>
      <c r="G29" s="105"/>
      <c r="H29" s="106"/>
      <c r="I29" s="107"/>
      <c r="J29" s="239"/>
      <c r="K29" s="86"/>
      <c r="L29" s="10"/>
      <c r="M29" s="5"/>
      <c r="O29" s="74"/>
      <c r="P29" s="75"/>
    </row>
    <row r="30" spans="1:16" ht="12.95" customHeight="1">
      <c r="A30" s="289">
        <v>22</v>
      </c>
      <c r="B30" s="290" t="s">
        <v>7</v>
      </c>
      <c r="C30" s="290" t="s">
        <v>31</v>
      </c>
      <c r="D30" s="95">
        <v>947345408.65999997</v>
      </c>
      <c r="E30" s="63">
        <f t="shared" ref="E30:E35" si="16">(D30/$D$36)</f>
        <v>0.13052207535196805</v>
      </c>
      <c r="F30" s="129">
        <v>156.34</v>
      </c>
      <c r="G30" s="95">
        <v>951219862.26999998</v>
      </c>
      <c r="H30" s="63">
        <f>(G30/$G$36)</f>
        <v>0.13057946963718159</v>
      </c>
      <c r="I30" s="129">
        <v>156.69999999999999</v>
      </c>
      <c r="J30" s="239">
        <f t="shared" ref="J30:J36" si="17">((G30-D30)/D30)</f>
        <v>4.0898003775416475E-3</v>
      </c>
      <c r="K30" s="86">
        <f t="shared" ref="K30:K35" si="18">((I30-F30)/F30)</f>
        <v>2.3026736599717616E-3</v>
      </c>
      <c r="L30" s="10"/>
      <c r="M30" s="5"/>
    </row>
    <row r="31" spans="1:16" ht="12.95" customHeight="1">
      <c r="A31" s="289">
        <v>23</v>
      </c>
      <c r="B31" s="290" t="s">
        <v>69</v>
      </c>
      <c r="C31" s="290" t="s">
        <v>114</v>
      </c>
      <c r="D31" s="95">
        <v>439324112.37</v>
      </c>
      <c r="E31" s="63">
        <f t="shared" si="16"/>
        <v>6.0528603795950146E-2</v>
      </c>
      <c r="F31" s="129">
        <v>1.2821</v>
      </c>
      <c r="G31" s="95">
        <v>438673752.94</v>
      </c>
      <c r="H31" s="63">
        <f t="shared" ref="H31:H33" si="19">(G31/$G$36)</f>
        <v>6.0219291327621605E-2</v>
      </c>
      <c r="I31" s="129">
        <v>1.2802</v>
      </c>
      <c r="J31" s="239">
        <f t="shared" si="17"/>
        <v>-1.4803636123943786E-3</v>
      </c>
      <c r="K31" s="86">
        <f t="shared" si="18"/>
        <v>-1.4819436861399366E-3</v>
      </c>
      <c r="L31" s="10"/>
      <c r="M31" s="5"/>
    </row>
    <row r="32" spans="1:16" ht="12.95" customHeight="1">
      <c r="A32" s="289">
        <v>24</v>
      </c>
      <c r="B32" s="290" t="s">
        <v>92</v>
      </c>
      <c r="C32" s="290" t="s">
        <v>33</v>
      </c>
      <c r="D32" s="96">
        <v>1070495326.71</v>
      </c>
      <c r="E32" s="63">
        <f t="shared" si="16"/>
        <v>0.14748925832068779</v>
      </c>
      <c r="F32" s="98">
        <v>218.93</v>
      </c>
      <c r="G32" s="96">
        <v>1072766882.6</v>
      </c>
      <c r="H32" s="63">
        <f>(G32/$G$36)</f>
        <v>0.14726493435487065</v>
      </c>
      <c r="I32" s="98">
        <v>219.44</v>
      </c>
      <c r="J32" s="239">
        <f t="shared" si="17"/>
        <v>2.1219671243042763E-3</v>
      </c>
      <c r="K32" s="86">
        <f t="shared" si="18"/>
        <v>2.3295117160735891E-3</v>
      </c>
      <c r="L32" s="10"/>
      <c r="M32" s="5"/>
    </row>
    <row r="33" spans="1:15" ht="12.95" customHeight="1">
      <c r="A33" s="289">
        <v>25</v>
      </c>
      <c r="B33" s="290" t="s">
        <v>27</v>
      </c>
      <c r="C33" s="290" t="s">
        <v>37</v>
      </c>
      <c r="D33" s="96">
        <v>4487067699.2200003</v>
      </c>
      <c r="E33" s="63">
        <f t="shared" si="16"/>
        <v>0.61821314907239633</v>
      </c>
      <c r="F33" s="98">
        <v>1138.68</v>
      </c>
      <c r="G33" s="96">
        <v>4507295659.2299995</v>
      </c>
      <c r="H33" s="63">
        <f t="shared" si="19"/>
        <v>0.61874262725725504</v>
      </c>
      <c r="I33" s="98">
        <v>1143.58</v>
      </c>
      <c r="J33" s="239">
        <f t="shared" si="17"/>
        <v>4.508057681749611E-3</v>
      </c>
      <c r="K33" s="86">
        <f t="shared" si="18"/>
        <v>4.3032282994343125E-3</v>
      </c>
      <c r="L33" s="10"/>
      <c r="M33" s="5"/>
      <c r="N33" s="127"/>
      <c r="O33" s="128"/>
    </row>
    <row r="34" spans="1:15" ht="12.95" customHeight="1">
      <c r="A34" s="289" t="s">
        <v>151</v>
      </c>
      <c r="B34" s="290" t="s">
        <v>27</v>
      </c>
      <c r="C34" s="290" t="s">
        <v>100</v>
      </c>
      <c r="D34" s="96">
        <v>143851902.53</v>
      </c>
      <c r="E34" s="63">
        <f t="shared" si="16"/>
        <v>1.9819433007125315E-2</v>
      </c>
      <c r="F34" s="98">
        <v>33002.5</v>
      </c>
      <c r="G34" s="96">
        <v>144426657.43000001</v>
      </c>
      <c r="H34" s="63">
        <f>(G34/$G$36)</f>
        <v>1.9826285254046994E-2</v>
      </c>
      <c r="I34" s="98">
        <v>33055.019999999997</v>
      </c>
      <c r="J34" s="239">
        <f t="shared" si="17"/>
        <v>3.9954626243482744E-3</v>
      </c>
      <c r="K34" s="86">
        <f t="shared" si="18"/>
        <v>1.5913945913187426E-3</v>
      </c>
      <c r="L34" s="10"/>
      <c r="M34" s="5"/>
    </row>
    <row r="35" spans="1:15" ht="12.95" customHeight="1">
      <c r="A35" s="289" t="s">
        <v>152</v>
      </c>
      <c r="B35" s="290" t="s">
        <v>27</v>
      </c>
      <c r="C35" s="290" t="s">
        <v>99</v>
      </c>
      <c r="D35" s="96">
        <v>170039558.31</v>
      </c>
      <c r="E35" s="63">
        <f t="shared" si="16"/>
        <v>2.3427480451872363E-2</v>
      </c>
      <c r="F35" s="98">
        <v>33088.46</v>
      </c>
      <c r="G35" s="96">
        <v>170222222.69999999</v>
      </c>
      <c r="H35" s="63">
        <f>(G35/$G$36)</f>
        <v>2.3367392169024132E-2</v>
      </c>
      <c r="I35" s="98">
        <v>33146.86</v>
      </c>
      <c r="J35" s="239">
        <f t="shared" si="17"/>
        <v>1.0742464389784483E-3</v>
      </c>
      <c r="K35" s="86">
        <f t="shared" si="18"/>
        <v>1.764965791699023E-3</v>
      </c>
      <c r="L35" s="10"/>
      <c r="M35" s="5"/>
    </row>
    <row r="36" spans="1:15" ht="12.95" customHeight="1">
      <c r="A36" s="249"/>
      <c r="B36" s="109"/>
      <c r="C36" s="101" t="s">
        <v>70</v>
      </c>
      <c r="D36" s="110">
        <f>SUM(D30:D35)</f>
        <v>7258124007.8000002</v>
      </c>
      <c r="E36" s="81">
        <f>(D36/$D$81)</f>
        <v>2.8738830814288942E-2</v>
      </c>
      <c r="F36" s="111"/>
      <c r="G36" s="110">
        <f>SUM(G30:G35)</f>
        <v>7284605037.1699991</v>
      </c>
      <c r="H36" s="81">
        <f>(G36/$G$81)</f>
        <v>2.8099296025532822E-2</v>
      </c>
      <c r="I36" s="111"/>
      <c r="J36" s="239">
        <f t="shared" si="17"/>
        <v>3.6484674747277513E-3</v>
      </c>
      <c r="K36" s="86"/>
      <c r="L36" s="10"/>
      <c r="M36" s="5"/>
      <c r="N36" s="11"/>
    </row>
    <row r="37" spans="1:15" ht="12.95" customHeight="1">
      <c r="A37" s="250"/>
      <c r="B37" s="104"/>
      <c r="C37" s="104" t="s">
        <v>75</v>
      </c>
      <c r="D37" s="105"/>
      <c r="E37" s="106"/>
      <c r="F37" s="112"/>
      <c r="G37" s="105"/>
      <c r="H37" s="106"/>
      <c r="I37" s="112"/>
      <c r="J37" s="239"/>
      <c r="K37" s="86"/>
      <c r="L37" s="10"/>
      <c r="M37" s="5"/>
      <c r="N37" s="11"/>
    </row>
    <row r="38" spans="1:15" ht="12.95" customHeight="1">
      <c r="A38" s="289">
        <v>27</v>
      </c>
      <c r="B38" s="290" t="s">
        <v>11</v>
      </c>
      <c r="C38" s="62" t="s">
        <v>35</v>
      </c>
      <c r="D38" s="133">
        <v>1197082573.7574301</v>
      </c>
      <c r="E38" s="63">
        <f t="shared" ref="E38:E45" si="20">(D38/$D$51)</f>
        <v>5.5993306100906914E-2</v>
      </c>
      <c r="F38" s="98">
        <v>2200.0500000000002</v>
      </c>
      <c r="G38" s="133">
        <v>1205421216.23136</v>
      </c>
      <c r="H38" s="63">
        <f>(G38/$G$51)</f>
        <v>5.5381478647071707E-2</v>
      </c>
      <c r="I38" s="98">
        <v>2206.88</v>
      </c>
      <c r="J38" s="239">
        <f t="shared" ref="J38:J51" si="21">((G38-D38)/D38)</f>
        <v>6.9658039108834082E-3</v>
      </c>
      <c r="K38" s="86">
        <f>((I38-F38)/F38)</f>
        <v>3.1044748982977325E-3</v>
      </c>
      <c r="L38" s="10"/>
      <c r="M38" s="5"/>
      <c r="N38" s="11"/>
    </row>
    <row r="39" spans="1:15" ht="12.95" customHeight="1">
      <c r="A39" s="289">
        <v>28</v>
      </c>
      <c r="B39" s="290" t="s">
        <v>78</v>
      </c>
      <c r="C39" s="290" t="s">
        <v>82</v>
      </c>
      <c r="D39" s="133">
        <v>3294787202.04</v>
      </c>
      <c r="E39" s="63">
        <f t="shared" si="20"/>
        <v>0.15411303479433955</v>
      </c>
      <c r="F39" s="98">
        <v>1</v>
      </c>
      <c r="G39" s="133">
        <v>3258364205.8000002</v>
      </c>
      <c r="H39" s="63">
        <f>(G39/$G$51)</f>
        <v>0.14970122083305076</v>
      </c>
      <c r="I39" s="98">
        <v>1</v>
      </c>
      <c r="J39" s="239">
        <f t="shared" si="21"/>
        <v>-1.1054734040926259E-2</v>
      </c>
      <c r="K39" s="86">
        <f>((I39-F39)/F39)</f>
        <v>0</v>
      </c>
      <c r="L39" s="10"/>
      <c r="M39" s="5"/>
      <c r="N39" s="11"/>
    </row>
    <row r="40" spans="1:15" ht="12.95" customHeight="1">
      <c r="A40" s="289">
        <v>29</v>
      </c>
      <c r="B40" s="290" t="s">
        <v>21</v>
      </c>
      <c r="C40" s="290" t="s">
        <v>36</v>
      </c>
      <c r="D40" s="133">
        <v>774366178.22000003</v>
      </c>
      <c r="E40" s="63">
        <f t="shared" si="20"/>
        <v>3.6220828372068491E-2</v>
      </c>
      <c r="F40" s="98">
        <v>17.4177</v>
      </c>
      <c r="G40" s="133">
        <v>774887321.89999998</v>
      </c>
      <c r="H40" s="63">
        <f t="shared" ref="H40" si="22">(G40/$G$51)</f>
        <v>3.5601170025743714E-2</v>
      </c>
      <c r="I40" s="98">
        <v>17.474699999999999</v>
      </c>
      <c r="J40" s="239">
        <f t="shared" si="21"/>
        <v>6.7299385569482976E-4</v>
      </c>
      <c r="K40" s="86">
        <f>((I40-F40)/F40)</f>
        <v>3.2725331128678646E-3</v>
      </c>
      <c r="L40" s="10"/>
      <c r="M40" s="5"/>
      <c r="N40" s="11"/>
    </row>
    <row r="41" spans="1:15" ht="12.95" customHeight="1">
      <c r="A41" s="248">
        <v>30</v>
      </c>
      <c r="B41" s="139" t="s">
        <v>24</v>
      </c>
      <c r="C41" s="135" t="s">
        <v>34</v>
      </c>
      <c r="D41" s="136">
        <v>0</v>
      </c>
      <c r="E41" s="137">
        <f t="shared" si="20"/>
        <v>0</v>
      </c>
      <c r="F41" s="138">
        <v>0</v>
      </c>
      <c r="G41" s="136">
        <v>0</v>
      </c>
      <c r="H41" s="137">
        <f>(G41/$G$51)</f>
        <v>0</v>
      </c>
      <c r="I41" s="138">
        <v>0</v>
      </c>
      <c r="J41" s="240" t="e">
        <f t="shared" si="21"/>
        <v>#DIV/0!</v>
      </c>
      <c r="K41" s="126" t="e">
        <f t="shared" ref="K41:K43" si="23">((I41-F41)/F41)</f>
        <v>#DIV/0!</v>
      </c>
      <c r="L41" s="10"/>
      <c r="M41" s="5"/>
      <c r="N41" s="11"/>
    </row>
    <row r="42" spans="1:15" ht="12.95" customHeight="1">
      <c r="A42" s="289">
        <v>31</v>
      </c>
      <c r="B42" s="290" t="s">
        <v>7</v>
      </c>
      <c r="C42" s="290" t="s">
        <v>101</v>
      </c>
      <c r="D42" s="95">
        <v>3521878211.6599998</v>
      </c>
      <c r="E42" s="63">
        <f t="shared" si="20"/>
        <v>0.16473517289338871</v>
      </c>
      <c r="F42" s="62">
        <v>193.29</v>
      </c>
      <c r="G42" s="95">
        <v>3591170274.0100002</v>
      </c>
      <c r="H42" s="63">
        <f>(G42/$G$51)</f>
        <v>0.16499155413066086</v>
      </c>
      <c r="I42" s="62">
        <v>193.94</v>
      </c>
      <c r="J42" s="239">
        <f t="shared" si="21"/>
        <v>1.96747468781268E-2</v>
      </c>
      <c r="K42" s="86">
        <f>((I42-F42)/F42)</f>
        <v>3.3628227016400522E-3</v>
      </c>
      <c r="L42" s="10"/>
      <c r="M42" s="5"/>
      <c r="N42" s="11"/>
    </row>
    <row r="43" spans="1:15" ht="12.95" customHeight="1">
      <c r="A43" s="289">
        <v>32</v>
      </c>
      <c r="B43" s="290" t="s">
        <v>38</v>
      </c>
      <c r="C43" s="290" t="s">
        <v>62</v>
      </c>
      <c r="D43" s="95">
        <v>997792372.53999996</v>
      </c>
      <c r="E43" s="63">
        <f t="shared" si="20"/>
        <v>4.667154544353385E-2</v>
      </c>
      <c r="F43" s="62">
        <v>1.28</v>
      </c>
      <c r="G43" s="95">
        <v>996660910.47000003</v>
      </c>
      <c r="H43" s="63">
        <f>(G43/$G$51)</f>
        <v>4.5790263343905936E-2</v>
      </c>
      <c r="I43" s="62">
        <v>1.28</v>
      </c>
      <c r="J43" s="239">
        <f t="shared" si="21"/>
        <v>-1.1339654432511457E-3</v>
      </c>
      <c r="K43" s="86">
        <f t="shared" si="23"/>
        <v>0</v>
      </c>
      <c r="L43" s="10"/>
      <c r="M43" s="5"/>
    </row>
    <row r="44" spans="1:15" ht="12.95" customHeight="1">
      <c r="A44" s="289">
        <v>33</v>
      </c>
      <c r="B44" s="62" t="s">
        <v>13</v>
      </c>
      <c r="C44" s="290" t="s">
        <v>79</v>
      </c>
      <c r="D44" s="96">
        <v>879714552.58000004</v>
      </c>
      <c r="E44" s="63">
        <f t="shared" si="20"/>
        <v>4.1148478228550084E-2</v>
      </c>
      <c r="F44" s="98">
        <v>2.67</v>
      </c>
      <c r="G44" s="96">
        <v>883802665.5</v>
      </c>
      <c r="H44" s="63">
        <f>(G44/$G$51)</f>
        <v>4.060514099846315E-2</v>
      </c>
      <c r="I44" s="98">
        <v>2.67</v>
      </c>
      <c r="J44" s="239">
        <f t="shared" si="21"/>
        <v>4.6470902499117063E-3</v>
      </c>
      <c r="K44" s="86">
        <f>((I44-F44)/F44)</f>
        <v>0</v>
      </c>
      <c r="L44" s="10"/>
      <c r="M44" s="5"/>
    </row>
    <row r="45" spans="1:15" ht="12.95" customHeight="1">
      <c r="A45" s="289">
        <v>34</v>
      </c>
      <c r="B45" s="290" t="s">
        <v>7</v>
      </c>
      <c r="C45" s="62" t="s">
        <v>106</v>
      </c>
      <c r="D45" s="95">
        <v>5487073040.96</v>
      </c>
      <c r="E45" s="99">
        <f t="shared" si="20"/>
        <v>0.25665678134143871</v>
      </c>
      <c r="F45" s="95">
        <v>2510.79</v>
      </c>
      <c r="G45" s="95">
        <v>5502862410.3999996</v>
      </c>
      <c r="H45" s="99">
        <f>(G45/$G$51)</f>
        <v>0.25282171325317732</v>
      </c>
      <c r="I45" s="95">
        <v>2519.86</v>
      </c>
      <c r="J45" s="239">
        <f t="shared" si="21"/>
        <v>2.8775577292547076E-3</v>
      </c>
      <c r="K45" s="86">
        <f>((I45-F45)/F45)</f>
        <v>3.6124088434318137E-3</v>
      </c>
      <c r="L45" s="10"/>
      <c r="M45" s="5"/>
    </row>
    <row r="46" spans="1:15" ht="12.95" customHeight="1">
      <c r="A46" s="289">
        <v>35</v>
      </c>
      <c r="B46" s="290" t="s">
        <v>7</v>
      </c>
      <c r="C46" s="62" t="s">
        <v>107</v>
      </c>
      <c r="D46" s="95">
        <v>351825428.44999999</v>
      </c>
      <c r="E46" s="99">
        <f t="shared" ref="E46:E49" si="24">(D46/$D$51)</f>
        <v>1.6456566440065348E-2</v>
      </c>
      <c r="F46" s="95">
        <v>2180.9699999999998</v>
      </c>
      <c r="G46" s="95">
        <v>354710182.19999999</v>
      </c>
      <c r="H46" s="99">
        <f t="shared" ref="H46:H49" si="25">(G46/$G$51)</f>
        <v>1.6296688756503364E-2</v>
      </c>
      <c r="I46" s="95">
        <v>2194.98</v>
      </c>
      <c r="J46" s="239">
        <f t="shared" ref="J46:J49" si="26">((G46-D46)/D46)</f>
        <v>8.199389574281353E-3</v>
      </c>
      <c r="K46" s="86">
        <f>((I46-F46)/F46)</f>
        <v>6.4237472317364378E-3</v>
      </c>
      <c r="L46" s="10"/>
      <c r="M46" s="5"/>
    </row>
    <row r="47" spans="1:15" ht="12.95" customHeight="1">
      <c r="A47" s="289">
        <v>36</v>
      </c>
      <c r="B47" s="290" t="s">
        <v>130</v>
      </c>
      <c r="C47" s="62" t="s">
        <v>131</v>
      </c>
      <c r="D47" s="95">
        <v>50369826.43</v>
      </c>
      <c r="E47" s="99">
        <f t="shared" si="24"/>
        <v>2.3560388993817609E-3</v>
      </c>
      <c r="F47" s="95">
        <v>10.518642</v>
      </c>
      <c r="G47" s="95">
        <v>50348267.969999999</v>
      </c>
      <c r="H47" s="99">
        <f t="shared" si="25"/>
        <v>2.3131843789967114E-3</v>
      </c>
      <c r="I47" s="95">
        <v>10.517341999999999</v>
      </c>
      <c r="J47" s="239">
        <f t="shared" si="26"/>
        <v>-4.280034601660011E-4</v>
      </c>
      <c r="K47" s="86"/>
      <c r="L47" s="10"/>
      <c r="M47" s="5"/>
    </row>
    <row r="48" spans="1:15" ht="12.95" customHeight="1">
      <c r="A48" s="289">
        <v>37</v>
      </c>
      <c r="B48" s="290" t="s">
        <v>50</v>
      </c>
      <c r="C48" s="290" t="s">
        <v>125</v>
      </c>
      <c r="D48" s="95">
        <v>1121747922.5999999</v>
      </c>
      <c r="E48" s="99">
        <f t="shared" si="24"/>
        <v>5.2469542348317369E-2</v>
      </c>
      <c r="F48" s="133">
        <v>1030.6500000000001</v>
      </c>
      <c r="G48" s="95">
        <v>1238158310.29</v>
      </c>
      <c r="H48" s="99">
        <f t="shared" si="25"/>
        <v>5.6885541003999535E-2</v>
      </c>
      <c r="I48" s="95">
        <v>1032.17</v>
      </c>
      <c r="J48" s="239">
        <f t="shared" si="26"/>
        <v>0.10377588881126051</v>
      </c>
      <c r="K48" s="86">
        <f>((I48-F48)/F48)</f>
        <v>1.4747974579148904E-3</v>
      </c>
      <c r="L48" s="10"/>
      <c r="M48" s="5"/>
    </row>
    <row r="49" spans="1:14" ht="12.95" customHeight="1">
      <c r="A49" s="289">
        <v>38</v>
      </c>
      <c r="B49" s="290" t="s">
        <v>7</v>
      </c>
      <c r="C49" s="62" t="s">
        <v>133</v>
      </c>
      <c r="D49" s="95">
        <v>3702392741.25</v>
      </c>
      <c r="E49" s="99">
        <f t="shared" si="24"/>
        <v>0.17317870513800918</v>
      </c>
      <c r="F49" s="129">
        <v>315</v>
      </c>
      <c r="G49" s="95">
        <v>3775453091.5500002</v>
      </c>
      <c r="H49" s="99">
        <f t="shared" si="25"/>
        <v>0.17345818370975638</v>
      </c>
      <c r="I49" s="129">
        <v>315</v>
      </c>
      <c r="J49" s="239">
        <f t="shared" si="26"/>
        <v>1.9733279369852478E-2</v>
      </c>
      <c r="K49" s="86">
        <f>((I49-F49)/F49)</f>
        <v>0</v>
      </c>
      <c r="L49" s="10"/>
      <c r="M49" s="5"/>
    </row>
    <row r="50" spans="1:14" ht="12.95" customHeight="1">
      <c r="A50" s="289">
        <v>39</v>
      </c>
      <c r="B50" s="62" t="s">
        <v>150</v>
      </c>
      <c r="C50" s="290" t="s">
        <v>149</v>
      </c>
      <c r="D50" s="133">
        <v>0</v>
      </c>
      <c r="E50" s="80">
        <f t="shared" ref="E50" si="27">(D50/$D$73)</f>
        <v>0</v>
      </c>
      <c r="F50" s="133">
        <v>0</v>
      </c>
      <c r="G50" s="297">
        <v>133943598.01000001</v>
      </c>
      <c r="H50" s="80">
        <f t="shared" ref="H50" si="28">(G50/$G$73)</f>
        <v>5.9599849685101521E-3</v>
      </c>
      <c r="I50" s="296">
        <v>0.35049999999999998</v>
      </c>
      <c r="J50" s="239" t="e">
        <f>((G50-D50)/D50)</f>
        <v>#DIV/0!</v>
      </c>
      <c r="K50" s="86" t="e">
        <f t="shared" ref="K50" si="29">((I50-F50)/F50)</f>
        <v>#DIV/0!</v>
      </c>
      <c r="L50" s="10"/>
      <c r="M50" s="5"/>
    </row>
    <row r="51" spans="1:14" ht="12.95" customHeight="1">
      <c r="A51" s="249"/>
      <c r="B51" s="100"/>
      <c r="C51" s="101" t="s">
        <v>70</v>
      </c>
      <c r="D51" s="102">
        <f>SUM(D38:D50)</f>
        <v>21379030050.487431</v>
      </c>
      <c r="E51" s="81">
        <f>(D51/$D$81)</f>
        <v>8.4651120170209079E-2</v>
      </c>
      <c r="F51" s="102"/>
      <c r="G51" s="102">
        <f>SUM(G38:G50)</f>
        <v>21765782454.331356</v>
      </c>
      <c r="H51" s="81">
        <f>(G51/$G$81)</f>
        <v>8.3958315006904913E-2</v>
      </c>
      <c r="I51" s="113"/>
      <c r="J51" s="239">
        <f t="shared" si="21"/>
        <v>1.809026896592569E-2</v>
      </c>
      <c r="K51" s="86"/>
      <c r="L51" s="10"/>
      <c r="M51" s="5"/>
    </row>
    <row r="52" spans="1:14" ht="12.95" customHeight="1">
      <c r="A52" s="250"/>
      <c r="B52" s="104"/>
      <c r="C52" s="104" t="s">
        <v>72</v>
      </c>
      <c r="D52" s="105"/>
      <c r="E52" s="106"/>
      <c r="F52" s="107"/>
      <c r="G52" s="105"/>
      <c r="H52" s="106"/>
      <c r="I52" s="107"/>
      <c r="J52" s="239"/>
      <c r="K52" s="86"/>
      <c r="L52" s="10"/>
      <c r="M52" s="5"/>
      <c r="N52" s="11"/>
    </row>
    <row r="53" spans="1:14" ht="12.95" customHeight="1">
      <c r="A53" s="289">
        <v>40</v>
      </c>
      <c r="B53" s="290" t="s">
        <v>38</v>
      </c>
      <c r="C53" s="290" t="s">
        <v>39</v>
      </c>
      <c r="D53" s="95">
        <v>2232487670</v>
      </c>
      <c r="E53" s="63">
        <f>(D53/$D$56)</f>
        <v>4.8961995502203468E-2</v>
      </c>
      <c r="F53" s="114">
        <v>100</v>
      </c>
      <c r="G53" s="95">
        <v>2234342465</v>
      </c>
      <c r="H53" s="63">
        <f>(G53/$G$56)</f>
        <v>4.8812406647563339E-2</v>
      </c>
      <c r="I53" s="114">
        <v>100</v>
      </c>
      <c r="J53" s="239">
        <f>((G53-D53)/D53)</f>
        <v>8.3081981814484105E-4</v>
      </c>
      <c r="K53" s="86">
        <f>((I53-F53)/F53)</f>
        <v>0</v>
      </c>
      <c r="L53" s="10"/>
      <c r="M53" s="5"/>
      <c r="N53" s="11"/>
    </row>
    <row r="54" spans="1:14" ht="12.95" customHeight="1">
      <c r="A54" s="289">
        <v>41</v>
      </c>
      <c r="B54" s="62" t="s">
        <v>38</v>
      </c>
      <c r="C54" s="290" t="s">
        <v>40</v>
      </c>
      <c r="D54" s="95">
        <v>12542466511.02</v>
      </c>
      <c r="E54" s="63">
        <f>(D54/$D$56)</f>
        <v>0.2750761839141978</v>
      </c>
      <c r="F54" s="62">
        <v>45.22</v>
      </c>
      <c r="G54" s="95">
        <v>12535646645.059999</v>
      </c>
      <c r="H54" s="63">
        <f>(G54/$G$56)</f>
        <v>0.2738591291236242</v>
      </c>
      <c r="I54" s="62">
        <v>45.22</v>
      </c>
      <c r="J54" s="239">
        <f>((G54-D54)/D54)</f>
        <v>-5.4374201071288126E-4</v>
      </c>
      <c r="K54" s="86">
        <f>((I54-F54)/F54)</f>
        <v>0</v>
      </c>
      <c r="L54" s="10"/>
      <c r="M54" s="5"/>
      <c r="N54" s="11"/>
    </row>
    <row r="55" spans="1:14" ht="12.95" customHeight="1">
      <c r="A55" s="289">
        <v>42</v>
      </c>
      <c r="B55" s="62" t="s">
        <v>11</v>
      </c>
      <c r="C55" s="290" t="s">
        <v>41</v>
      </c>
      <c r="D55" s="95">
        <v>30821383286.465977</v>
      </c>
      <c r="E55" s="63">
        <f>(D55/$D$56)</f>
        <v>0.67596182058359877</v>
      </c>
      <c r="F55" s="134">
        <v>11.55</v>
      </c>
      <c r="G55" s="95">
        <v>31004079788.702969</v>
      </c>
      <c r="H55" s="63">
        <f>(G55/$G$56)</f>
        <v>0.67732846422881243</v>
      </c>
      <c r="I55" s="293">
        <v>11.62</v>
      </c>
      <c r="J55" s="239">
        <f>((G55-D55)/D55)</f>
        <v>5.9275893148253347E-3</v>
      </c>
      <c r="K55" s="86">
        <f>((I55-F55)/F55)</f>
        <v>6.0606060606059314E-3</v>
      </c>
      <c r="L55" s="10"/>
      <c r="M55" s="5"/>
    </row>
    <row r="56" spans="1:14" ht="12.95" customHeight="1">
      <c r="A56" s="249"/>
      <c r="B56" s="109"/>
      <c r="C56" s="101" t="s">
        <v>70</v>
      </c>
      <c r="D56" s="102">
        <f>SUM(D53:D55)</f>
        <v>45596337467.485977</v>
      </c>
      <c r="E56" s="81">
        <f>(D56/$D$81)</f>
        <v>0.18054051250999395</v>
      </c>
      <c r="F56" s="113"/>
      <c r="G56" s="102">
        <f>SUM(G53:G55)</f>
        <v>45774068898.76297</v>
      </c>
      <c r="H56" s="81">
        <f>(G56/$G$81)</f>
        <v>0.17656676041000022</v>
      </c>
      <c r="I56" s="113"/>
      <c r="J56" s="239">
        <f>((G56-D56)/D56)</f>
        <v>3.8979321837796788E-3</v>
      </c>
      <c r="K56" s="86"/>
      <c r="L56" s="10"/>
      <c r="M56" s="5"/>
    </row>
    <row r="57" spans="1:14" ht="12.95" customHeight="1">
      <c r="A57" s="250"/>
      <c r="B57" s="104"/>
      <c r="C57" s="104" t="s">
        <v>96</v>
      </c>
      <c r="D57" s="105"/>
      <c r="E57" s="106"/>
      <c r="F57" s="107"/>
      <c r="G57" s="105"/>
      <c r="H57" s="106"/>
      <c r="I57" s="107"/>
      <c r="J57" s="239"/>
      <c r="K57" s="86"/>
      <c r="L57" s="10"/>
      <c r="M57" s="5"/>
      <c r="N57" s="11"/>
    </row>
    <row r="58" spans="1:14" ht="12.95" customHeight="1">
      <c r="A58" s="289">
        <v>43</v>
      </c>
      <c r="B58" s="290" t="s">
        <v>7</v>
      </c>
      <c r="C58" s="290" t="s">
        <v>48</v>
      </c>
      <c r="D58" s="95">
        <v>885670784.89999998</v>
      </c>
      <c r="E58" s="63">
        <f t="shared" ref="E58:E72" si="30">(D58/$D$73)</f>
        <v>3.9825185888006438E-2</v>
      </c>
      <c r="F58" s="95">
        <v>1863.56</v>
      </c>
      <c r="G58" s="95">
        <v>893029153.33000004</v>
      </c>
      <c r="H58" s="63">
        <f t="shared" ref="H58:H72" si="31">(G58/$G$73)</f>
        <v>3.9736429432713785E-2</v>
      </c>
      <c r="I58" s="95">
        <v>1876.02</v>
      </c>
      <c r="J58" s="239">
        <f>((G58-D58)/D58)</f>
        <v>8.3082433737846403E-3</v>
      </c>
      <c r="K58" s="86">
        <f t="shared" ref="K58:K72" si="32">((I58-F58)/F58)</f>
        <v>6.6861276266930161E-3</v>
      </c>
      <c r="L58" s="10"/>
      <c r="M58" s="5"/>
      <c r="N58" s="11"/>
    </row>
    <row r="59" spans="1:14" ht="12.95" customHeight="1">
      <c r="A59" s="289">
        <v>44</v>
      </c>
      <c r="B59" s="290" t="s">
        <v>15</v>
      </c>
      <c r="C59" s="290" t="s">
        <v>42</v>
      </c>
      <c r="D59" s="95">
        <v>123228101.95999999</v>
      </c>
      <c r="E59" s="80">
        <f t="shared" si="30"/>
        <v>5.5410906070897659E-3</v>
      </c>
      <c r="F59" s="95">
        <v>89.74</v>
      </c>
      <c r="G59" s="95">
        <v>123707527</v>
      </c>
      <c r="H59" s="80">
        <f t="shared" si="31"/>
        <v>5.5045184119700778E-3</v>
      </c>
      <c r="I59" s="95">
        <v>90.08</v>
      </c>
      <c r="J59" s="239">
        <f>((G59-D59)/D59)</f>
        <v>3.8905495773653041E-3</v>
      </c>
      <c r="K59" s="86">
        <f t="shared" si="32"/>
        <v>3.7887229774905664E-3</v>
      </c>
      <c r="L59" s="10"/>
      <c r="M59" s="5"/>
      <c r="N59" s="11"/>
    </row>
    <row r="60" spans="1:14" ht="12.95" customHeight="1">
      <c r="A60" s="289">
        <v>45</v>
      </c>
      <c r="B60" s="290" t="s">
        <v>69</v>
      </c>
      <c r="C60" s="290" t="s">
        <v>113</v>
      </c>
      <c r="D60" s="95">
        <v>985379052.30999994</v>
      </c>
      <c r="E60" s="80">
        <f t="shared" si="30"/>
        <v>4.4308680603960801E-2</v>
      </c>
      <c r="F60" s="95">
        <v>1.1640999999999999</v>
      </c>
      <c r="G60" s="95">
        <v>992548779.25</v>
      </c>
      <c r="H60" s="80">
        <f t="shared" si="31"/>
        <v>4.4164677466715908E-2</v>
      </c>
      <c r="I60" s="95">
        <v>1.1727000000000001</v>
      </c>
      <c r="J60" s="239">
        <f t="shared" ref="J60:J68" si="33">((G60-D60)/D60)</f>
        <v>7.2761105720608151E-3</v>
      </c>
      <c r="K60" s="86">
        <f t="shared" si="32"/>
        <v>7.3876814706641727E-3</v>
      </c>
      <c r="L60" s="10"/>
      <c r="M60" s="5"/>
      <c r="N60" s="11"/>
    </row>
    <row r="61" spans="1:14" ht="12.95" customHeight="1">
      <c r="A61" s="289">
        <v>46</v>
      </c>
      <c r="B61" s="290" t="s">
        <v>9</v>
      </c>
      <c r="C61" s="290" t="s">
        <v>10</v>
      </c>
      <c r="D61" s="95">
        <v>3920030889.0300002</v>
      </c>
      <c r="E61" s="80">
        <f t="shared" si="30"/>
        <v>0.17626861075695724</v>
      </c>
      <c r="F61" s="95">
        <v>301.7405</v>
      </c>
      <c r="G61" s="95">
        <v>3953458657.3099999</v>
      </c>
      <c r="H61" s="80">
        <f t="shared" si="31"/>
        <v>0.17591400052904943</v>
      </c>
      <c r="I61" s="95">
        <v>303.9907</v>
      </c>
      <c r="J61" s="239">
        <f>((G61-D61)/D61)</f>
        <v>8.5274247132964137E-3</v>
      </c>
      <c r="K61" s="86">
        <f t="shared" si="32"/>
        <v>7.4574013100661219E-3</v>
      </c>
      <c r="L61" s="10"/>
      <c r="M61" s="5"/>
      <c r="N61" s="11"/>
    </row>
    <row r="62" spans="1:14" ht="12.95" customHeight="1">
      <c r="A62" s="289">
        <v>47</v>
      </c>
      <c r="B62" s="290" t="s">
        <v>21</v>
      </c>
      <c r="C62" s="290" t="s">
        <v>22</v>
      </c>
      <c r="D62" s="95">
        <v>2346603486.4099998</v>
      </c>
      <c r="E62" s="80">
        <f t="shared" si="30"/>
        <v>0.10551767275723564</v>
      </c>
      <c r="F62" s="95">
        <v>10.1989</v>
      </c>
      <c r="G62" s="95">
        <v>2396058944.9899998</v>
      </c>
      <c r="H62" s="80">
        <f t="shared" si="31"/>
        <v>0.10661558676913051</v>
      </c>
      <c r="I62" s="95">
        <v>10.4411</v>
      </c>
      <c r="J62" s="239">
        <f t="shared" si="33"/>
        <v>2.1075336701071892E-2</v>
      </c>
      <c r="K62" s="86">
        <f t="shared" si="32"/>
        <v>2.3747659061271353E-2</v>
      </c>
      <c r="L62" s="10"/>
      <c r="M62" s="5"/>
      <c r="N62" s="11"/>
    </row>
    <row r="63" spans="1:14" ht="12.95" customHeight="1">
      <c r="A63" s="248">
        <v>48</v>
      </c>
      <c r="B63" s="139" t="s">
        <v>44</v>
      </c>
      <c r="C63" s="234" t="s">
        <v>45</v>
      </c>
      <c r="D63" s="235">
        <v>0</v>
      </c>
      <c r="E63" s="236">
        <f t="shared" si="30"/>
        <v>0</v>
      </c>
      <c r="F63" s="237">
        <v>0</v>
      </c>
      <c r="G63" s="235">
        <v>0</v>
      </c>
      <c r="H63" s="236">
        <f t="shared" si="31"/>
        <v>0</v>
      </c>
      <c r="I63" s="237">
        <v>0</v>
      </c>
      <c r="J63" s="240" t="e">
        <f>((G63-D63)/D63)</f>
        <v>#DIV/0!</v>
      </c>
      <c r="K63" s="126" t="e">
        <f t="shared" si="32"/>
        <v>#DIV/0!</v>
      </c>
      <c r="L63" s="10"/>
      <c r="M63" s="5"/>
      <c r="N63" s="11"/>
    </row>
    <row r="64" spans="1:14" ht="12.95" customHeight="1">
      <c r="A64" s="289">
        <v>49</v>
      </c>
      <c r="B64" s="290" t="s">
        <v>46</v>
      </c>
      <c r="C64" s="62" t="s">
        <v>47</v>
      </c>
      <c r="D64" s="92">
        <v>2812362652.9099998</v>
      </c>
      <c r="E64" s="80">
        <f t="shared" si="30"/>
        <v>0.1264610590596299</v>
      </c>
      <c r="F64" s="62">
        <v>110.13</v>
      </c>
      <c r="G64" s="92">
        <v>2838370400.8800001</v>
      </c>
      <c r="H64" s="80">
        <f t="shared" si="31"/>
        <v>0.12629677846227458</v>
      </c>
      <c r="I64" s="62">
        <v>111.17</v>
      </c>
      <c r="J64" s="239">
        <f t="shared" si="33"/>
        <v>9.2476508828225282E-3</v>
      </c>
      <c r="K64" s="86">
        <f t="shared" si="32"/>
        <v>9.4433850903478285E-3</v>
      </c>
      <c r="L64" s="10"/>
      <c r="M64" s="5"/>
      <c r="N64" s="11"/>
    </row>
    <row r="65" spans="1:14" ht="12.95" customHeight="1">
      <c r="A65" s="289">
        <v>50</v>
      </c>
      <c r="B65" s="290" t="s">
        <v>25</v>
      </c>
      <c r="C65" s="294" t="s">
        <v>26</v>
      </c>
      <c r="D65" s="92">
        <v>3889375238.6599998</v>
      </c>
      <c r="E65" s="80">
        <f t="shared" si="30"/>
        <v>0.17489014485820814</v>
      </c>
      <c r="F65" s="62">
        <v>103.24</v>
      </c>
      <c r="G65" s="92">
        <v>3944497985.48</v>
      </c>
      <c r="H65" s="80">
        <f t="shared" si="31"/>
        <v>0.17551528442609271</v>
      </c>
      <c r="I65" s="62">
        <v>103.24</v>
      </c>
      <c r="J65" s="239">
        <f>((G65-D65)/D65)</f>
        <v>1.4172648160065811E-2</v>
      </c>
      <c r="K65" s="86">
        <f t="shared" si="32"/>
        <v>0</v>
      </c>
      <c r="L65" s="10"/>
      <c r="M65" s="5"/>
      <c r="N65" s="11"/>
    </row>
    <row r="66" spans="1:14" ht="12.95" customHeight="1">
      <c r="A66" s="289">
        <v>51</v>
      </c>
      <c r="B66" s="290" t="s">
        <v>11</v>
      </c>
      <c r="C66" s="290" t="s">
        <v>12</v>
      </c>
      <c r="D66" s="92">
        <v>2567984964.96732</v>
      </c>
      <c r="E66" s="80">
        <f t="shared" si="30"/>
        <v>0.11547234066095616</v>
      </c>
      <c r="F66" s="133">
        <v>2250.02</v>
      </c>
      <c r="G66" s="92">
        <v>2600877876.8945098</v>
      </c>
      <c r="H66" s="80">
        <f t="shared" si="31"/>
        <v>0.11572925680303572</v>
      </c>
      <c r="I66" s="133">
        <v>2250.02</v>
      </c>
      <c r="J66" s="239">
        <f t="shared" si="33"/>
        <v>1.2808841319524011E-2</v>
      </c>
      <c r="K66" s="86">
        <f t="shared" si="32"/>
        <v>0</v>
      </c>
      <c r="L66" s="10"/>
      <c r="M66" s="5"/>
      <c r="N66" s="11"/>
    </row>
    <row r="67" spans="1:14" ht="12.95" customHeight="1">
      <c r="A67" s="289">
        <v>52</v>
      </c>
      <c r="B67" s="62" t="s">
        <v>150</v>
      </c>
      <c r="C67" s="290" t="s">
        <v>19</v>
      </c>
      <c r="D67" s="133">
        <v>1228983923.2</v>
      </c>
      <c r="E67" s="80">
        <f t="shared" si="30"/>
        <v>5.5262648412115901E-2</v>
      </c>
      <c r="F67" s="133">
        <v>0.72719999999999996</v>
      </c>
      <c r="G67" s="92">
        <v>1220850185.54</v>
      </c>
      <c r="H67" s="80">
        <f t="shared" si="31"/>
        <v>5.4323229051066679E-2</v>
      </c>
      <c r="I67" s="62">
        <v>0.72719999999999996</v>
      </c>
      <c r="J67" s="239">
        <f>((G67-D67)/D67)</f>
        <v>-6.6182620508343564E-3</v>
      </c>
      <c r="K67" s="86">
        <f t="shared" si="32"/>
        <v>0</v>
      </c>
      <c r="L67" s="10"/>
      <c r="M67" s="5"/>
      <c r="N67" s="11"/>
    </row>
    <row r="68" spans="1:14" ht="12.95" customHeight="1">
      <c r="A68" s="289">
        <v>53</v>
      </c>
      <c r="B68" s="290" t="s">
        <v>91</v>
      </c>
      <c r="C68" s="290" t="s">
        <v>23</v>
      </c>
      <c r="D68" s="95">
        <v>324548104.25</v>
      </c>
      <c r="E68" s="80">
        <f t="shared" si="30"/>
        <v>1.4593671600916258E-2</v>
      </c>
      <c r="F68" s="98">
        <v>131.63</v>
      </c>
      <c r="G68" s="95">
        <v>322900185.67000002</v>
      </c>
      <c r="H68" s="80">
        <f t="shared" si="31"/>
        <v>1.4367840505364495E-2</v>
      </c>
      <c r="I68" s="98">
        <v>131</v>
      </c>
      <c r="J68" s="239">
        <f t="shared" si="33"/>
        <v>-5.0775788193499621E-3</v>
      </c>
      <c r="K68" s="86">
        <f t="shared" si="32"/>
        <v>-4.7861429765250737E-3</v>
      </c>
      <c r="L68" s="10"/>
      <c r="M68" s="5"/>
      <c r="N68" s="11"/>
    </row>
    <row r="69" spans="1:14" ht="12.95" customHeight="1">
      <c r="A69" s="289">
        <v>54</v>
      </c>
      <c r="B69" s="62" t="s">
        <v>66</v>
      </c>
      <c r="C69" s="290" t="s">
        <v>65</v>
      </c>
      <c r="D69" s="115">
        <v>109116725.16</v>
      </c>
      <c r="E69" s="80">
        <f t="shared" si="30"/>
        <v>4.9065566315119723E-3</v>
      </c>
      <c r="F69" s="114">
        <v>101.5</v>
      </c>
      <c r="G69" s="115">
        <v>109457503.29000001</v>
      </c>
      <c r="H69" s="80" t="s">
        <v>117</v>
      </c>
      <c r="I69" s="114">
        <v>101.82</v>
      </c>
      <c r="J69" s="239">
        <f>((G69-D69)/D69)</f>
        <v>3.1230604611742195E-3</v>
      </c>
      <c r="K69" s="86">
        <f t="shared" si="32"/>
        <v>3.1527093596058443E-3</v>
      </c>
      <c r="L69" s="10"/>
      <c r="M69" s="5"/>
    </row>
    <row r="70" spans="1:14" ht="12.95" customHeight="1">
      <c r="A70" s="289">
        <v>55</v>
      </c>
      <c r="B70" s="62" t="s">
        <v>90</v>
      </c>
      <c r="C70" s="290" t="s">
        <v>54</v>
      </c>
      <c r="D70" s="115">
        <v>1037468129.54</v>
      </c>
      <c r="E70" s="80">
        <f t="shared" si="30"/>
        <v>4.665092471857693E-2</v>
      </c>
      <c r="F70" s="96">
        <v>552.20000000000005</v>
      </c>
      <c r="G70" s="115">
        <v>1057123719.63</v>
      </c>
      <c r="H70" s="80">
        <f t="shared" si="31"/>
        <v>4.7038018781457247E-2</v>
      </c>
      <c r="I70" s="96">
        <v>552.20000000000005</v>
      </c>
      <c r="J70" s="239">
        <f>((G70-D70)/D70)</f>
        <v>1.8945729059373678E-2</v>
      </c>
      <c r="K70" s="86">
        <f t="shared" si="32"/>
        <v>0</v>
      </c>
      <c r="L70" s="10"/>
      <c r="M70" s="5"/>
    </row>
    <row r="71" spans="1:14" ht="12.95" customHeight="1">
      <c r="A71" s="289">
        <v>56</v>
      </c>
      <c r="B71" s="62" t="s">
        <v>78</v>
      </c>
      <c r="C71" s="290" t="s">
        <v>85</v>
      </c>
      <c r="D71" s="115">
        <v>1882929640.0999999</v>
      </c>
      <c r="E71" s="80">
        <f t="shared" si="30"/>
        <v>8.466805522944551E-2</v>
      </c>
      <c r="F71" s="96">
        <v>1.7416</v>
      </c>
      <c r="G71" s="115">
        <v>1884814683.8</v>
      </c>
      <c r="H71" s="80">
        <f t="shared" si="31"/>
        <v>8.3867145207168037E-2</v>
      </c>
      <c r="I71" s="96">
        <v>1.744</v>
      </c>
      <c r="J71" s="239">
        <f>((G71-D71)/D71)</f>
        <v>1.0011227503434147E-3</v>
      </c>
      <c r="K71" s="86">
        <f t="shared" si="32"/>
        <v>1.3780431786862412E-3</v>
      </c>
      <c r="L71" s="10"/>
      <c r="M71" s="5"/>
    </row>
    <row r="72" spans="1:14" ht="12.95" customHeight="1">
      <c r="A72" s="289">
        <v>57</v>
      </c>
      <c r="B72" s="62" t="s">
        <v>130</v>
      </c>
      <c r="C72" s="291" t="s">
        <v>81</v>
      </c>
      <c r="D72" s="115">
        <v>125280037.77</v>
      </c>
      <c r="E72" s="80">
        <f t="shared" si="30"/>
        <v>5.6333582153893147E-3</v>
      </c>
      <c r="F72" s="96">
        <v>1.0149090000000001</v>
      </c>
      <c r="G72" s="115">
        <v>136119132.66</v>
      </c>
      <c r="H72" s="80">
        <f t="shared" si="31"/>
        <v>6.0567880558178777E-3</v>
      </c>
      <c r="I72" s="96">
        <v>1.1012409999999999</v>
      </c>
      <c r="J72" s="239">
        <f>((G72-D72)/D72)</f>
        <v>8.6518930572956523E-2</v>
      </c>
      <c r="K72" s="86">
        <f t="shared" si="32"/>
        <v>8.5063784043692442E-2</v>
      </c>
      <c r="L72" s="10"/>
      <c r="M72" s="5"/>
    </row>
    <row r="73" spans="1:14" ht="12.95" customHeight="1">
      <c r="A73" s="47"/>
      <c r="B73" s="89"/>
      <c r="C73" s="48" t="s">
        <v>70</v>
      </c>
      <c r="D73" s="90">
        <f>SUM(D58:D72)</f>
        <v>22238961731.16732</v>
      </c>
      <c r="E73" s="81">
        <f>(D73/$D$81)</f>
        <v>8.8056053877093671E-2</v>
      </c>
      <c r="F73" s="89"/>
      <c r="G73" s="90">
        <f>SUM(G58:G72)</f>
        <v>22473814735.724506</v>
      </c>
      <c r="H73" s="81">
        <f>(G73/$G$81)</f>
        <v>8.6689445736571571E-2</v>
      </c>
      <c r="I73" s="89"/>
      <c r="J73" s="239">
        <f>((G73-D73)/D73)</f>
        <v>1.056043026631256E-2</v>
      </c>
      <c r="K73" s="87"/>
      <c r="L73" s="10"/>
      <c r="M73" s="5"/>
      <c r="N73" s="11"/>
    </row>
    <row r="74" spans="1:14" s="14" customFormat="1" ht="12.95" customHeight="1">
      <c r="A74" s="251"/>
      <c r="B74" s="116"/>
      <c r="C74" s="104" t="s">
        <v>104</v>
      </c>
      <c r="D74" s="105"/>
      <c r="E74" s="106"/>
      <c r="F74" s="107"/>
      <c r="G74" s="105"/>
      <c r="H74" s="106"/>
      <c r="I74" s="107"/>
      <c r="J74" s="239"/>
      <c r="K74" s="86"/>
      <c r="L74" s="10"/>
      <c r="M74" s="5"/>
      <c r="N74" s="11"/>
    </row>
    <row r="75" spans="1:14" ht="12.95" customHeight="1">
      <c r="A75" s="289">
        <v>58</v>
      </c>
      <c r="B75" s="290" t="s">
        <v>21</v>
      </c>
      <c r="C75" s="62" t="s">
        <v>49</v>
      </c>
      <c r="D75" s="108">
        <v>623886686.51999998</v>
      </c>
      <c r="E75" s="63">
        <f>(D75/$D$80)</f>
        <v>0.13208400458738256</v>
      </c>
      <c r="F75" s="98">
        <v>11.420299999999999</v>
      </c>
      <c r="G75" s="108">
        <v>634748100.69000006</v>
      </c>
      <c r="H75" s="63">
        <f>(G75/$G$80)</f>
        <v>0.13306556789648369</v>
      </c>
      <c r="I75" s="98">
        <v>11.6343</v>
      </c>
      <c r="J75" s="239">
        <f t="shared" ref="J75:J80" si="34">((G75-D75)/D75)</f>
        <v>1.7409273838786894E-2</v>
      </c>
      <c r="K75" s="86">
        <f>((I75-F75)/F75)</f>
        <v>1.8738562034272342E-2</v>
      </c>
      <c r="L75" s="10"/>
      <c r="M75" s="14"/>
      <c r="N75" s="11"/>
    </row>
    <row r="76" spans="1:14" ht="12" customHeight="1">
      <c r="A76" s="289">
        <v>59</v>
      </c>
      <c r="B76" s="290" t="s">
        <v>50</v>
      </c>
      <c r="C76" s="62" t="s">
        <v>51</v>
      </c>
      <c r="D76" s="108">
        <v>2119688020.1700001</v>
      </c>
      <c r="E76" s="63">
        <f>(D76/$D$80)</f>
        <v>0.44876239264159851</v>
      </c>
      <c r="F76" s="98">
        <v>1.04</v>
      </c>
      <c r="G76" s="108">
        <v>2128419701.8099999</v>
      </c>
      <c r="H76" s="63">
        <f>(G76/$G$80)</f>
        <v>0.44619176652208931</v>
      </c>
      <c r="I76" s="98">
        <v>1.04</v>
      </c>
      <c r="J76" s="239">
        <f t="shared" si="34"/>
        <v>4.119323955654371E-3</v>
      </c>
      <c r="K76" s="86">
        <f>((I76-F76)/F76)</f>
        <v>0</v>
      </c>
      <c r="L76" s="10"/>
      <c r="M76" s="5"/>
      <c r="N76" s="11"/>
    </row>
    <row r="77" spans="1:14" ht="12" customHeight="1">
      <c r="A77" s="289">
        <v>60</v>
      </c>
      <c r="B77" s="290" t="s">
        <v>7</v>
      </c>
      <c r="C77" s="62" t="s">
        <v>52</v>
      </c>
      <c r="D77" s="95">
        <v>1654872104.49</v>
      </c>
      <c r="E77" s="63">
        <f>(D77/$D$80)</f>
        <v>0.3503555042346323</v>
      </c>
      <c r="F77" s="62">
        <v>0.77</v>
      </c>
      <c r="G77" s="95">
        <v>1681142104.1099999</v>
      </c>
      <c r="H77" s="63">
        <f>(G77/$G$80)</f>
        <v>0.35242662176525186</v>
      </c>
      <c r="I77" s="62">
        <v>0.78</v>
      </c>
      <c r="J77" s="239">
        <f t="shared" si="34"/>
        <v>1.5874338294013239E-2</v>
      </c>
      <c r="K77" s="86">
        <f>((I77-F77)/F77)</f>
        <v>1.2987012987012998E-2</v>
      </c>
      <c r="L77" s="10"/>
      <c r="M77" s="5"/>
      <c r="N77" s="15"/>
    </row>
    <row r="78" spans="1:14" ht="12" customHeight="1">
      <c r="A78" s="289">
        <v>61</v>
      </c>
      <c r="B78" s="290" t="s">
        <v>9</v>
      </c>
      <c r="C78" s="62" t="s">
        <v>53</v>
      </c>
      <c r="D78" s="95">
        <v>186302880.41</v>
      </c>
      <c r="E78" s="63">
        <f>(D78/$D$80)</f>
        <v>3.9442467746790381E-2</v>
      </c>
      <c r="F78" s="62">
        <v>22.956099999999999</v>
      </c>
      <c r="G78" s="95">
        <v>191958284.72</v>
      </c>
      <c r="H78" s="63">
        <f>(G78/$G$80)</f>
        <v>4.0241220321786335E-2</v>
      </c>
      <c r="I78" s="62">
        <v>23.698499999999999</v>
      </c>
      <c r="J78" s="239">
        <f t="shared" si="34"/>
        <v>3.0355968182317179E-2</v>
      </c>
      <c r="K78" s="86">
        <f>((I78-F78)/F78)</f>
        <v>3.2339988064174666E-2</v>
      </c>
      <c r="L78" s="10"/>
      <c r="M78" s="5"/>
      <c r="N78" s="11"/>
    </row>
    <row r="79" spans="1:14" ht="12" customHeight="1">
      <c r="A79" s="289">
        <v>62</v>
      </c>
      <c r="B79" s="290" t="s">
        <v>7</v>
      </c>
      <c r="C79" s="290" t="s">
        <v>103</v>
      </c>
      <c r="D79" s="95">
        <v>138658630.78</v>
      </c>
      <c r="E79" s="63">
        <f>(D79/$D$80)</f>
        <v>2.9355630789596264E-2</v>
      </c>
      <c r="F79" s="62">
        <v>132.63</v>
      </c>
      <c r="G79" s="95">
        <v>133922254.81</v>
      </c>
      <c r="H79" s="63">
        <f>(G79/$G$80)</f>
        <v>2.8074823494388744E-2</v>
      </c>
      <c r="I79" s="62">
        <v>135.94999999999999</v>
      </c>
      <c r="J79" s="239">
        <f t="shared" si="34"/>
        <v>-3.4158537000952192E-2</v>
      </c>
      <c r="K79" s="86">
        <f>((I79-F79)/F79)</f>
        <v>2.5032044032270176E-2</v>
      </c>
      <c r="L79" s="10"/>
      <c r="M79" s="5"/>
      <c r="N79" s="11"/>
    </row>
    <row r="80" spans="1:14" ht="12" customHeight="1">
      <c r="A80" s="252"/>
      <c r="B80" s="117"/>
      <c r="C80" s="101" t="s">
        <v>70</v>
      </c>
      <c r="D80" s="118">
        <f>SUM(D75:D79)</f>
        <v>4723408322.3699999</v>
      </c>
      <c r="E80" s="81">
        <f>(D80/$D$81)</f>
        <v>1.8702523199867638E-2</v>
      </c>
      <c r="F80" s="113"/>
      <c r="G80" s="118">
        <f>SUM(G75:G79)</f>
        <v>4770190446.1400003</v>
      </c>
      <c r="H80" s="81">
        <f>(G80/$G$81)</f>
        <v>1.8400310347687601E-2</v>
      </c>
      <c r="I80" s="113"/>
      <c r="J80" s="239">
        <f t="shared" si="34"/>
        <v>9.9043149728218361E-3</v>
      </c>
      <c r="K80" s="86"/>
      <c r="L80" s="10"/>
      <c r="M80" s="5"/>
      <c r="N80" s="11"/>
    </row>
    <row r="81" spans="1:15" ht="15" customHeight="1">
      <c r="A81" s="253"/>
      <c r="B81" s="119"/>
      <c r="C81" s="43" t="s">
        <v>55</v>
      </c>
      <c r="D81" s="44">
        <f>SUM(D15,D28,D36,D51,D56,D73,D80)</f>
        <v>252554603028.29239</v>
      </c>
      <c r="E81" s="64"/>
      <c r="F81" s="45"/>
      <c r="G81" s="46">
        <f>SUM(G15,G28,G36,G51,G56,G73,G80)</f>
        <v>259245108153.26974</v>
      </c>
      <c r="H81" s="64"/>
      <c r="I81" s="45"/>
      <c r="J81" s="239">
        <f t="shared" ref="J81:J87" si="35">((G81-D81)/D81)</f>
        <v>2.6491321261833636E-2</v>
      </c>
      <c r="K81" s="86"/>
      <c r="L81" s="10"/>
      <c r="M81" s="5"/>
    </row>
    <row r="82" spans="1:15" ht="12" customHeight="1">
      <c r="A82" s="254"/>
      <c r="B82" s="93"/>
      <c r="C82" s="120"/>
      <c r="D82" s="121"/>
      <c r="E82" s="106"/>
      <c r="F82" s="122"/>
      <c r="G82" s="121"/>
      <c r="H82" s="106"/>
      <c r="I82" s="122"/>
      <c r="J82" s="239"/>
      <c r="K82" s="86"/>
      <c r="L82" s="10"/>
      <c r="M82" s="5"/>
    </row>
    <row r="83" spans="1:15" ht="27" customHeight="1">
      <c r="A83" s="255"/>
      <c r="B83" s="89"/>
      <c r="C83" s="89" t="s">
        <v>76</v>
      </c>
      <c r="D83" s="309" t="s">
        <v>144</v>
      </c>
      <c r="E83" s="309"/>
      <c r="F83" s="309"/>
      <c r="G83" s="309" t="s">
        <v>145</v>
      </c>
      <c r="H83" s="309"/>
      <c r="I83" s="309"/>
      <c r="J83" s="310" t="s">
        <v>98</v>
      </c>
      <c r="K83" s="311"/>
      <c r="M83" s="5"/>
    </row>
    <row r="84" spans="1:15" ht="27" customHeight="1">
      <c r="A84" s="256"/>
      <c r="B84" s="123"/>
      <c r="C84" s="123"/>
      <c r="D84" s="124" t="s">
        <v>111</v>
      </c>
      <c r="E84" s="125" t="s">
        <v>97</v>
      </c>
      <c r="F84" s="125" t="s">
        <v>112</v>
      </c>
      <c r="G84" s="124" t="s">
        <v>111</v>
      </c>
      <c r="H84" s="125" t="s">
        <v>97</v>
      </c>
      <c r="I84" s="125" t="s">
        <v>112</v>
      </c>
      <c r="J84" s="241" t="s">
        <v>110</v>
      </c>
      <c r="K84" s="88" t="s">
        <v>5</v>
      </c>
      <c r="M84" s="5"/>
    </row>
    <row r="85" spans="1:15" ht="12" customHeight="1">
      <c r="A85" s="289">
        <v>1</v>
      </c>
      <c r="B85" s="62" t="s">
        <v>56</v>
      </c>
      <c r="C85" s="62" t="s">
        <v>57</v>
      </c>
      <c r="D85" s="115">
        <v>1747980000</v>
      </c>
      <c r="E85" s="99">
        <f t="shared" ref="E85:E93" si="36">(D85/$D$94)</f>
        <v>0.37448315003329435</v>
      </c>
      <c r="F85" s="114">
        <v>11.7</v>
      </c>
      <c r="G85" s="115">
        <v>1761426000</v>
      </c>
      <c r="H85" s="99">
        <f t="shared" ref="H85:H93" si="37">(G85/$G$94)</f>
        <v>0.37515330222331222</v>
      </c>
      <c r="I85" s="114">
        <v>11.79</v>
      </c>
      <c r="J85" s="239">
        <f>((G85-D85)/D85)</f>
        <v>7.6923076923076927E-3</v>
      </c>
      <c r="K85" s="86">
        <f t="shared" ref="K85:K91" si="38">((I85-F85)/F85)</f>
        <v>7.6923076923076806E-3</v>
      </c>
      <c r="M85" s="5"/>
    </row>
    <row r="86" spans="1:15" ht="12" customHeight="1">
      <c r="A86" s="289">
        <v>2</v>
      </c>
      <c r="B86" s="62" t="s">
        <v>56</v>
      </c>
      <c r="C86" s="62" t="s">
        <v>94</v>
      </c>
      <c r="D86" s="115">
        <v>98831321.099999994</v>
      </c>
      <c r="E86" s="99">
        <f t="shared" si="36"/>
        <v>2.1173391255895371E-2</v>
      </c>
      <c r="F86" s="114">
        <v>2.7</v>
      </c>
      <c r="G86" s="115">
        <v>97001111.450000003</v>
      </c>
      <c r="H86" s="99">
        <f t="shared" si="37"/>
        <v>2.0659560651312654E-2</v>
      </c>
      <c r="I86" s="114">
        <v>2.65</v>
      </c>
      <c r="J86" s="239">
        <f>((G86-D86)/D86)</f>
        <v>-1.8518518518518431E-2</v>
      </c>
      <c r="K86" s="86">
        <f t="shared" si="38"/>
        <v>-1.8518518518518615E-2</v>
      </c>
      <c r="M86" s="5"/>
    </row>
    <row r="87" spans="1:15" ht="12" customHeight="1">
      <c r="A87" s="289">
        <v>3</v>
      </c>
      <c r="B87" s="62" t="s">
        <v>56</v>
      </c>
      <c r="C87" s="62" t="s">
        <v>83</v>
      </c>
      <c r="D87" s="115">
        <v>73771572.959999993</v>
      </c>
      <c r="E87" s="99">
        <f t="shared" si="36"/>
        <v>1.5804649380983648E-2</v>
      </c>
      <c r="F87" s="114">
        <v>6.31</v>
      </c>
      <c r="G87" s="115">
        <v>74005397.280000001</v>
      </c>
      <c r="H87" s="99">
        <f t="shared" si="37"/>
        <v>1.5761870877311977E-2</v>
      </c>
      <c r="I87" s="114">
        <v>6.33</v>
      </c>
      <c r="J87" s="239">
        <f t="shared" si="35"/>
        <v>3.1695721077655572E-3</v>
      </c>
      <c r="K87" s="86">
        <f t="shared" si="38"/>
        <v>3.1695721077655251E-3</v>
      </c>
      <c r="M87" s="5"/>
      <c r="O87" s="258"/>
    </row>
    <row r="88" spans="1:15" ht="12" customHeight="1">
      <c r="A88" s="289">
        <v>4</v>
      </c>
      <c r="B88" s="62" t="s">
        <v>56</v>
      </c>
      <c r="C88" s="62" t="s">
        <v>84</v>
      </c>
      <c r="D88" s="115">
        <v>68261301.900000006</v>
      </c>
      <c r="E88" s="99">
        <f t="shared" si="36"/>
        <v>1.4624141787025997E-2</v>
      </c>
      <c r="F88" s="114">
        <v>15.3</v>
      </c>
      <c r="G88" s="115">
        <v>63576702.75</v>
      </c>
      <c r="H88" s="99">
        <f t="shared" si="37"/>
        <v>1.3540739140408075E-2</v>
      </c>
      <c r="I88" s="114">
        <v>14.25</v>
      </c>
      <c r="J88" s="239">
        <f t="shared" ref="J88:J95" si="39">((G88-D88)/D88)</f>
        <v>-6.8627450980392232E-2</v>
      </c>
      <c r="K88" s="86">
        <f t="shared" si="38"/>
        <v>-6.8627450980392204E-2</v>
      </c>
      <c r="M88" s="5"/>
      <c r="O88" s="258"/>
    </row>
    <row r="89" spans="1:15" ht="12" customHeight="1">
      <c r="A89" s="289">
        <v>5</v>
      </c>
      <c r="B89" s="62" t="s">
        <v>56</v>
      </c>
      <c r="C89" s="62" t="s">
        <v>132</v>
      </c>
      <c r="D89" s="115">
        <v>481057057.35000002</v>
      </c>
      <c r="E89" s="99">
        <f t="shared" si="36"/>
        <v>0.10306053969849492</v>
      </c>
      <c r="F89" s="114">
        <v>136.65</v>
      </c>
      <c r="G89" s="115">
        <v>481057057.35000002</v>
      </c>
      <c r="H89" s="99">
        <f t="shared" si="37"/>
        <v>0.10245684100421011</v>
      </c>
      <c r="I89" s="114">
        <v>136.65</v>
      </c>
      <c r="J89" s="239">
        <f t="shared" si="39"/>
        <v>0</v>
      </c>
      <c r="K89" s="86">
        <f t="shared" si="38"/>
        <v>0</v>
      </c>
      <c r="M89" s="5"/>
    </row>
    <row r="90" spans="1:15" ht="12" customHeight="1">
      <c r="A90" s="289">
        <v>6</v>
      </c>
      <c r="B90" s="62" t="s">
        <v>58</v>
      </c>
      <c r="C90" s="62" t="s">
        <v>59</v>
      </c>
      <c r="D90" s="115">
        <v>750000000</v>
      </c>
      <c r="E90" s="99">
        <f t="shared" si="36"/>
        <v>0.16067824719102664</v>
      </c>
      <c r="F90" s="114">
        <v>5000</v>
      </c>
      <c r="G90" s="115">
        <v>750000000</v>
      </c>
      <c r="H90" s="99">
        <f t="shared" si="37"/>
        <v>0.15973704070876901</v>
      </c>
      <c r="I90" s="114">
        <v>5000</v>
      </c>
      <c r="J90" s="239">
        <f t="shared" si="39"/>
        <v>0</v>
      </c>
      <c r="K90" s="86">
        <f t="shared" si="38"/>
        <v>0</v>
      </c>
      <c r="M90" s="258"/>
      <c r="O90" s="259"/>
    </row>
    <row r="91" spans="1:15" ht="12" customHeight="1">
      <c r="A91" s="289">
        <v>7</v>
      </c>
      <c r="B91" s="62" t="s">
        <v>50</v>
      </c>
      <c r="C91" s="62" t="s">
        <v>139</v>
      </c>
      <c r="D91" s="115">
        <v>388492000</v>
      </c>
      <c r="E91" s="99"/>
      <c r="F91" s="114">
        <v>8.06</v>
      </c>
      <c r="G91" s="115">
        <v>388492000</v>
      </c>
      <c r="H91" s="99"/>
      <c r="I91" s="114">
        <v>8.06</v>
      </c>
      <c r="J91" s="239">
        <f t="shared" si="39"/>
        <v>0</v>
      </c>
      <c r="K91" s="86">
        <f t="shared" si="38"/>
        <v>0</v>
      </c>
      <c r="M91" s="258"/>
      <c r="O91" s="259"/>
    </row>
    <row r="92" spans="1:15" ht="12" customHeight="1">
      <c r="A92" s="289">
        <v>8</v>
      </c>
      <c r="B92" s="62" t="s">
        <v>67</v>
      </c>
      <c r="C92" s="62" t="s">
        <v>68</v>
      </c>
      <c r="D92" s="115">
        <v>462320100</v>
      </c>
      <c r="E92" s="99">
        <f t="shared" ref="E92" si="40">(D92/$D$94)</f>
        <v>9.9046377745573552E-2</v>
      </c>
      <c r="F92" s="62">
        <v>68</v>
      </c>
      <c r="G92" s="115">
        <v>505214157.75999999</v>
      </c>
      <c r="H92" s="99">
        <f t="shared" ref="H92" si="41">(G92/$G$94)</f>
        <v>0.10760188597967409</v>
      </c>
      <c r="I92" s="62">
        <v>68</v>
      </c>
      <c r="J92" s="239">
        <f t="shared" ref="J92" si="42">((G92-D92)/D92)</f>
        <v>9.2779997581762058E-2</v>
      </c>
      <c r="K92" s="86">
        <f>((I92-F92)/F92)</f>
        <v>0</v>
      </c>
      <c r="M92" s="258"/>
      <c r="O92" s="259"/>
    </row>
    <row r="93" spans="1:15" ht="12" customHeight="1">
      <c r="A93" s="289">
        <v>9</v>
      </c>
      <c r="B93" s="62" t="s">
        <v>67</v>
      </c>
      <c r="C93" s="62" t="s">
        <v>134</v>
      </c>
      <c r="D93" s="115">
        <v>597000000</v>
      </c>
      <c r="E93" s="99">
        <f t="shared" si="36"/>
        <v>0.12789988476405723</v>
      </c>
      <c r="F93" s="62">
        <v>100</v>
      </c>
      <c r="G93" s="115">
        <v>574444141.03999996</v>
      </c>
      <c r="H93" s="99">
        <f t="shared" si="37"/>
        <v>0.12234667618962709</v>
      </c>
      <c r="I93" s="62">
        <v>100</v>
      </c>
      <c r="J93" s="239">
        <f t="shared" si="39"/>
        <v>-3.7782008308207771E-2</v>
      </c>
      <c r="K93" s="86">
        <f>((I93-F93)/F93)</f>
        <v>0</v>
      </c>
      <c r="M93" s="5"/>
      <c r="N93" s="11"/>
      <c r="O93" s="259"/>
    </row>
    <row r="94" spans="1:15" ht="12" customHeight="1">
      <c r="A94" s="48"/>
      <c r="B94" s="48"/>
      <c r="C94" s="48" t="s">
        <v>60</v>
      </c>
      <c r="D94" s="49">
        <f>SUM(D85:D93)</f>
        <v>4667713353.3099995</v>
      </c>
      <c r="E94" s="49"/>
      <c r="F94" s="50"/>
      <c r="G94" s="49">
        <f>SUM(G85:G93)</f>
        <v>4695216567.6300001</v>
      </c>
      <c r="H94" s="49"/>
      <c r="I94" s="50"/>
      <c r="J94" s="239">
        <f t="shared" si="39"/>
        <v>5.8922243587424643E-3</v>
      </c>
      <c r="K94" s="84"/>
      <c r="M94" s="5"/>
      <c r="N94" s="11"/>
      <c r="O94" s="259"/>
    </row>
    <row r="95" spans="1:15" ht="12" customHeight="1" thickBot="1">
      <c r="A95" s="51"/>
      <c r="B95" s="51"/>
      <c r="C95" s="51" t="s">
        <v>71</v>
      </c>
      <c r="D95" s="52">
        <f>SUM(D81,D94)</f>
        <v>257222316381.60239</v>
      </c>
      <c r="E95" s="60"/>
      <c r="F95" s="53"/>
      <c r="G95" s="52">
        <f>SUM(G81,G94)</f>
        <v>263940324720.89975</v>
      </c>
      <c r="H95" s="60"/>
      <c r="I95" s="65"/>
      <c r="J95" s="257">
        <f t="shared" si="39"/>
        <v>2.6117517460385733E-2</v>
      </c>
      <c r="K95" s="85"/>
      <c r="M95" s="5"/>
    </row>
    <row r="96" spans="1:15" ht="12" customHeight="1">
      <c r="A96" s="21"/>
      <c r="B96" s="21"/>
      <c r="C96" s="24"/>
      <c r="D96" s="300"/>
      <c r="E96" s="300"/>
      <c r="F96" s="300"/>
      <c r="G96" s="25"/>
      <c r="H96" s="25"/>
      <c r="I96" s="26"/>
      <c r="K96" s="10"/>
      <c r="L96" s="10"/>
      <c r="M96" s="5"/>
      <c r="N96" s="11"/>
    </row>
    <row r="97" spans="1:14" ht="12" customHeight="1">
      <c r="A97" s="21"/>
      <c r="B97" s="21"/>
      <c r="C97" s="25"/>
      <c r="D97" s="300"/>
      <c r="E97" s="300"/>
      <c r="F97" s="300"/>
      <c r="G97" s="25"/>
      <c r="H97" s="25"/>
      <c r="I97" s="26"/>
      <c r="M97" s="5"/>
      <c r="N97" s="11"/>
    </row>
    <row r="98" spans="1:14" ht="12.75" customHeight="1">
      <c r="A98" s="21"/>
      <c r="B98" s="13" t="s">
        <v>80</v>
      </c>
      <c r="C98" s="59"/>
      <c r="D98" s="24"/>
      <c r="E98" s="24"/>
      <c r="F98" s="24"/>
      <c r="G98" s="24"/>
      <c r="H98" s="24"/>
      <c r="I98" s="13"/>
      <c r="L98" s="10"/>
      <c r="M98" s="5"/>
    </row>
    <row r="99" spans="1:14" ht="12" customHeight="1">
      <c r="A99" s="21"/>
      <c r="B99" s="58" t="s">
        <v>153</v>
      </c>
      <c r="C99" s="201"/>
      <c r="D99" s="300"/>
      <c r="E99" s="300"/>
      <c r="F99" s="300"/>
      <c r="I99" s="6"/>
      <c r="L99" s="10"/>
      <c r="M99" s="5"/>
    </row>
    <row r="100" spans="1:14" ht="12.75" customHeight="1">
      <c r="A100" s="21"/>
      <c r="B100" s="58" t="s">
        <v>148</v>
      </c>
      <c r="C100" s="202"/>
      <c r="D100" s="203"/>
      <c r="E100" s="203"/>
      <c r="F100" s="30"/>
      <c r="G100"/>
      <c r="H100"/>
      <c r="I100" s="13"/>
      <c r="M100" s="5"/>
    </row>
    <row r="101" spans="1:14" ht="12" customHeight="1">
      <c r="A101" s="22"/>
      <c r="B101" s="58" t="s">
        <v>154</v>
      </c>
      <c r="C101" s="205"/>
      <c r="D101" s="203"/>
      <c r="E101" s="203"/>
      <c r="F101" s="30"/>
      <c r="G101"/>
      <c r="H101"/>
      <c r="I101" s="13"/>
      <c r="M101" s="5"/>
    </row>
    <row r="102" spans="1:14" ht="12" customHeight="1">
      <c r="A102" s="23"/>
      <c r="B102" s="204"/>
      <c r="C102" s="30"/>
      <c r="D102"/>
      <c r="E102"/>
      <c r="F102" s="30"/>
      <c r="G102" s="31"/>
      <c r="H102" s="31"/>
      <c r="I102" s="32"/>
      <c r="J102" s="33"/>
      <c r="K102" s="33"/>
      <c r="M102" s="5"/>
    </row>
    <row r="103" spans="1:14" ht="12" customHeight="1">
      <c r="A103" s="23"/>
      <c r="B103" s="13"/>
      <c r="C103" s="30"/>
      <c r="D103"/>
      <c r="E103"/>
      <c r="F103" s="31"/>
      <c r="G103" s="31"/>
      <c r="H103" s="31"/>
      <c r="I103" s="32"/>
      <c r="J103" s="36"/>
      <c r="K103" s="36"/>
      <c r="M103" s="35"/>
    </row>
    <row r="104" spans="1:14" ht="12" customHeight="1">
      <c r="A104" s="23"/>
      <c r="B104" s="13"/>
      <c r="C104" s="13"/>
      <c r="D104" s="27"/>
      <c r="E104" s="27"/>
      <c r="F104" s="13"/>
      <c r="G104" s="13"/>
      <c r="H104" s="13"/>
      <c r="I104" s="13"/>
      <c r="J104" s="14"/>
      <c r="M104" s="36"/>
    </row>
    <row r="105" spans="1:14" ht="12" customHeight="1">
      <c r="A105" s="23"/>
      <c r="B105" s="13"/>
      <c r="C105" s="13"/>
      <c r="D105" s="27"/>
      <c r="E105" s="27"/>
      <c r="F105" s="13"/>
      <c r="G105" s="13"/>
      <c r="H105" s="13"/>
      <c r="I105" s="13"/>
      <c r="J105" s="14"/>
      <c r="L105" s="34"/>
      <c r="M105" s="16"/>
    </row>
    <row r="106" spans="1:14" ht="12" customHeight="1">
      <c r="A106" s="23"/>
      <c r="B106" s="13"/>
      <c r="C106" s="13"/>
      <c r="D106" s="13"/>
      <c r="E106" s="13"/>
      <c r="F106" s="13"/>
      <c r="G106" s="13"/>
      <c r="H106" s="13"/>
      <c r="I106" s="13"/>
      <c r="J106" s="14"/>
      <c r="L106" s="37"/>
      <c r="M106" s="16"/>
    </row>
    <row r="107" spans="1:14" ht="12" customHeight="1">
      <c r="A107" s="23"/>
      <c r="B107" s="13"/>
      <c r="C107" s="13"/>
      <c r="D107" s="13"/>
      <c r="E107" s="13"/>
      <c r="F107" s="13"/>
      <c r="G107" s="13"/>
      <c r="H107" s="13"/>
      <c r="I107" s="13"/>
      <c r="J107" s="14"/>
      <c r="M107" s="16"/>
    </row>
    <row r="108" spans="1:14" ht="12" customHeight="1">
      <c r="A108" s="23"/>
      <c r="B108" s="12"/>
      <c r="C108" s="28"/>
      <c r="D108" s="13"/>
      <c r="E108" s="13"/>
      <c r="F108" s="13"/>
      <c r="G108" s="13"/>
      <c r="H108" s="13"/>
      <c r="I108" s="13"/>
      <c r="J108" s="14"/>
      <c r="M108" s="16"/>
    </row>
    <row r="109" spans="1:14" ht="12" customHeight="1">
      <c r="A109" s="23"/>
      <c r="B109" s="12"/>
      <c r="C109" s="12"/>
      <c r="D109" s="13"/>
      <c r="E109" s="13"/>
      <c r="F109" s="13"/>
      <c r="G109" s="13"/>
      <c r="H109" s="13"/>
      <c r="I109" s="13"/>
      <c r="J109" s="14"/>
      <c r="M109" s="16"/>
    </row>
    <row r="110" spans="1:14" ht="12" customHeight="1">
      <c r="A110" s="23"/>
      <c r="B110" s="12"/>
      <c r="C110" s="12"/>
      <c r="D110" s="13"/>
      <c r="E110" s="13"/>
      <c r="F110" s="13"/>
      <c r="G110" s="13"/>
      <c r="H110" s="13"/>
      <c r="I110" s="13"/>
      <c r="J110" s="14"/>
      <c r="M110" s="16"/>
    </row>
    <row r="111" spans="1:14" ht="12" customHeight="1">
      <c r="A111" s="23"/>
      <c r="B111" s="12"/>
      <c r="C111" s="12"/>
      <c r="D111" s="13"/>
      <c r="E111" s="13"/>
      <c r="F111" s="13"/>
      <c r="G111" s="13"/>
      <c r="H111" s="13"/>
      <c r="I111" s="13"/>
      <c r="J111" s="14"/>
      <c r="M111" s="16"/>
    </row>
    <row r="112" spans="1:14" ht="12" customHeight="1">
      <c r="A112" s="23"/>
      <c r="B112" s="12"/>
      <c r="C112" s="28"/>
      <c r="D112" s="13"/>
      <c r="E112" s="13"/>
      <c r="F112" s="13"/>
      <c r="G112" s="13"/>
      <c r="H112" s="13"/>
      <c r="I112" s="13"/>
      <c r="J112" s="14"/>
      <c r="M112" s="16"/>
    </row>
    <row r="113" spans="1:13" ht="12" customHeight="1">
      <c r="A113" s="7"/>
      <c r="B113" s="12"/>
      <c r="C113" s="12"/>
      <c r="D113" s="13"/>
      <c r="E113" s="13"/>
      <c r="F113" s="13"/>
      <c r="G113" s="13"/>
      <c r="H113" s="13"/>
      <c r="I113" s="13"/>
      <c r="M113" s="16"/>
    </row>
    <row r="114" spans="1:13" ht="12" customHeight="1">
      <c r="B114" s="18"/>
      <c r="C114" s="18"/>
      <c r="D114" s="14"/>
      <c r="E114" s="14"/>
      <c r="F114" s="14"/>
      <c r="G114" s="14"/>
      <c r="H114" s="14"/>
      <c r="I114" s="14"/>
      <c r="M114" s="16"/>
    </row>
    <row r="115" spans="1:13" ht="12" customHeight="1">
      <c r="B115" s="19"/>
      <c r="C115" s="19"/>
      <c r="M115" s="16"/>
    </row>
    <row r="116" spans="1:13" ht="12" customHeight="1">
      <c r="B116" s="19"/>
      <c r="C116" s="29"/>
      <c r="M116" s="16"/>
    </row>
    <row r="117" spans="1:13" ht="12" customHeight="1">
      <c r="B117" s="19"/>
      <c r="C117" s="19"/>
      <c r="M117" s="16"/>
    </row>
    <row r="118" spans="1:13" ht="12" customHeight="1">
      <c r="B118" s="19"/>
      <c r="C118" s="19"/>
      <c r="M118" s="16"/>
    </row>
    <row r="119" spans="1:13" ht="12" customHeight="1">
      <c r="B119" s="19"/>
      <c r="C119" s="19"/>
      <c r="M119" s="16"/>
    </row>
    <row r="120" spans="1:13" ht="12" customHeight="1">
      <c r="B120" s="19"/>
      <c r="C120" s="19"/>
      <c r="M120" s="16"/>
    </row>
    <row r="121" spans="1:13" ht="12" customHeight="1">
      <c r="B121" s="19"/>
      <c r="C121" s="19"/>
      <c r="M121" s="16"/>
    </row>
    <row r="122" spans="1:13" ht="12" customHeight="1">
      <c r="B122" s="19"/>
      <c r="C122" s="19"/>
      <c r="M122" s="16"/>
    </row>
    <row r="123" spans="1:13" ht="12" customHeight="1">
      <c r="B123" s="19"/>
      <c r="C123" s="19"/>
      <c r="M123" s="16"/>
    </row>
    <row r="124" spans="1:13" ht="12" customHeight="1">
      <c r="B124" s="19"/>
      <c r="C124" s="19"/>
      <c r="M124" s="16"/>
    </row>
    <row r="125" spans="1:13" ht="12" customHeight="1">
      <c r="B125" s="19"/>
      <c r="C125" s="19"/>
      <c r="M125" s="16"/>
    </row>
    <row r="126" spans="1:13" ht="12" customHeight="1">
      <c r="B126" s="19"/>
      <c r="C126" s="19"/>
      <c r="M126" s="16"/>
    </row>
    <row r="127" spans="1:13" ht="12" customHeight="1">
      <c r="B127" s="19"/>
      <c r="C127" s="19"/>
      <c r="M127" s="16"/>
    </row>
    <row r="128" spans="1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6"/>
    </row>
    <row r="139" spans="2:13" ht="12" customHeight="1">
      <c r="B139" s="19"/>
      <c r="C139" s="19"/>
      <c r="M139" s="16"/>
    </row>
    <row r="140" spans="2:13" ht="12" customHeight="1">
      <c r="B140" s="19"/>
      <c r="C140" s="19"/>
      <c r="M140" s="16"/>
    </row>
    <row r="141" spans="2:13" ht="12" customHeight="1">
      <c r="B141" s="19"/>
      <c r="C141" s="19"/>
      <c r="M141" s="16"/>
    </row>
    <row r="142" spans="2:13" ht="12" customHeight="1">
      <c r="B142" s="19"/>
      <c r="C142" s="19"/>
      <c r="M142" s="16"/>
    </row>
    <row r="143" spans="2:13" ht="12" customHeight="1">
      <c r="B143" s="19"/>
      <c r="C143" s="19"/>
      <c r="M143" s="16"/>
    </row>
    <row r="144" spans="2:13" ht="12" customHeight="1">
      <c r="B144" s="19"/>
      <c r="C144" s="19"/>
      <c r="M144" s="16"/>
    </row>
    <row r="145" spans="2:13" ht="12" customHeight="1">
      <c r="B145" s="19"/>
      <c r="C145" s="19"/>
      <c r="M145" s="17"/>
    </row>
    <row r="146" spans="2:13" ht="12" customHeight="1">
      <c r="B146" s="19"/>
      <c r="C146" s="19"/>
      <c r="M146" s="17"/>
    </row>
    <row r="147" spans="2:13" ht="12" customHeight="1">
      <c r="B147" s="19"/>
      <c r="C147" s="19"/>
      <c r="M147" s="17"/>
    </row>
    <row r="148" spans="2:13" ht="12" customHeight="1">
      <c r="B148" s="19"/>
      <c r="C148" s="19"/>
    </row>
    <row r="149" spans="2:13" ht="12" customHeight="1">
      <c r="B149" s="20"/>
      <c r="C149" s="20"/>
    </row>
    <row r="150" spans="2:13" ht="12" customHeight="1">
      <c r="B150" s="20"/>
      <c r="C150" s="20"/>
    </row>
    <row r="151" spans="2:13" ht="12" customHeight="1">
      <c r="B151" s="20"/>
      <c r="C151" s="20"/>
    </row>
  </sheetData>
  <mergeCells count="9">
    <mergeCell ref="D99:F99"/>
    <mergeCell ref="A1:K1"/>
    <mergeCell ref="J2:K2"/>
    <mergeCell ref="G2:I2"/>
    <mergeCell ref="D2:F2"/>
    <mergeCell ref="D96:F97"/>
    <mergeCell ref="D83:F83"/>
    <mergeCell ref="G83:I83"/>
    <mergeCell ref="J83:K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G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0" t="s">
        <v>102</v>
      </c>
      <c r="C1" s="67">
        <v>42783</v>
      </c>
      <c r="D1" s="67">
        <v>42790</v>
      </c>
      <c r="E1" s="67">
        <v>42797</v>
      </c>
      <c r="F1" s="67">
        <v>42804</v>
      </c>
      <c r="G1" s="67">
        <v>42811</v>
      </c>
      <c r="H1" s="67">
        <v>42818</v>
      </c>
      <c r="I1" s="67">
        <v>42825</v>
      </c>
      <c r="J1" s="67">
        <v>42832</v>
      </c>
    </row>
    <row r="2" spans="2:10">
      <c r="B2" s="71" t="s">
        <v>104</v>
      </c>
      <c r="C2" s="68">
        <v>4653742447.3399992</v>
      </c>
      <c r="D2" s="68">
        <v>4624835292.3599997</v>
      </c>
      <c r="E2" s="68">
        <v>4643726696.8699999</v>
      </c>
      <c r="F2" s="68">
        <v>4664744206.8699999</v>
      </c>
      <c r="G2" s="68">
        <v>4704648937.7200003</v>
      </c>
      <c r="H2" s="68">
        <v>4699803324.79</v>
      </c>
      <c r="I2" s="68">
        <v>4723408322.3699999</v>
      </c>
      <c r="J2" s="68">
        <v>4770190446.1400003</v>
      </c>
    </row>
    <row r="3" spans="2:10">
      <c r="B3" s="71" t="s">
        <v>96</v>
      </c>
      <c r="C3" s="82">
        <v>21905249014.434166</v>
      </c>
      <c r="D3" s="82">
        <v>21857628727.883583</v>
      </c>
      <c r="E3" s="82">
        <v>21922045945.919979</v>
      </c>
      <c r="F3" s="82">
        <v>22109834251.375584</v>
      </c>
      <c r="G3" s="82">
        <v>22316231762.058113</v>
      </c>
      <c r="H3" s="82">
        <v>22291710773.19902</v>
      </c>
      <c r="I3" s="82">
        <v>22238961731.16732</v>
      </c>
      <c r="J3" s="82">
        <v>22473814735.724506</v>
      </c>
    </row>
    <row r="4" spans="2:10">
      <c r="B4" s="71" t="s">
        <v>75</v>
      </c>
      <c r="C4" s="68">
        <v>19398243592.717785</v>
      </c>
      <c r="D4" s="68">
        <v>19525547610.619999</v>
      </c>
      <c r="E4" s="68">
        <v>19565266914.919182</v>
      </c>
      <c r="F4" s="68">
        <v>20676861961.877308</v>
      </c>
      <c r="G4" s="68">
        <v>20808696769.559429</v>
      </c>
      <c r="H4" s="68">
        <v>21085927517.345619</v>
      </c>
      <c r="I4" s="68">
        <v>21379030050.487431</v>
      </c>
      <c r="J4" s="68">
        <v>21765782454.331356</v>
      </c>
    </row>
    <row r="5" spans="2:10">
      <c r="B5" s="71" t="s">
        <v>0</v>
      </c>
      <c r="C5" s="68">
        <v>12413738988.480001</v>
      </c>
      <c r="D5" s="68">
        <v>12397046239.020002</v>
      </c>
      <c r="E5" s="68">
        <v>11385378167.870001</v>
      </c>
      <c r="F5" s="68">
        <v>12452046572.809999</v>
      </c>
      <c r="G5" s="68">
        <v>12698452035.020002</v>
      </c>
      <c r="H5" s="68">
        <v>12247124555.389997</v>
      </c>
      <c r="I5" s="68">
        <v>11383996217.200001</v>
      </c>
      <c r="J5" s="68">
        <v>11395869790.65</v>
      </c>
    </row>
    <row r="6" spans="2:10">
      <c r="B6" s="71" t="s">
        <v>72</v>
      </c>
      <c r="C6" s="68">
        <v>45366525278.100891</v>
      </c>
      <c r="D6" s="68">
        <v>45369815410.080894</v>
      </c>
      <c r="E6" s="68">
        <v>45538151052.345978</v>
      </c>
      <c r="F6" s="68">
        <v>45545874611.495972</v>
      </c>
      <c r="G6" s="68">
        <v>45548644768.385979</v>
      </c>
      <c r="H6" s="68">
        <v>45549622387.365974</v>
      </c>
      <c r="I6" s="68">
        <v>45596337467.485977</v>
      </c>
      <c r="J6" s="68">
        <v>45774068898.76297</v>
      </c>
    </row>
    <row r="7" spans="2:10">
      <c r="B7" s="71" t="s">
        <v>73</v>
      </c>
      <c r="C7" s="69">
        <v>125142773272.1048</v>
      </c>
      <c r="D7" s="69">
        <v>130517724211.11766</v>
      </c>
      <c r="E7" s="69">
        <v>132487233460.96274</v>
      </c>
      <c r="F7" s="69">
        <v>135367466331.64328</v>
      </c>
      <c r="G7" s="69">
        <v>137152980308.56996</v>
      </c>
      <c r="H7" s="69">
        <v>138753869567.11795</v>
      </c>
      <c r="I7" s="69">
        <v>139974745231.78171</v>
      </c>
      <c r="J7" s="69">
        <v>145780776790.49088</v>
      </c>
    </row>
    <row r="8" spans="2:10">
      <c r="B8" s="71" t="s">
        <v>95</v>
      </c>
      <c r="C8" s="83">
        <v>7657890420.4000015</v>
      </c>
      <c r="D8" s="83">
        <v>7494196960.8600006</v>
      </c>
      <c r="E8" s="83">
        <v>7170501500.8599997</v>
      </c>
      <c r="F8" s="83">
        <v>7205252827.9100008</v>
      </c>
      <c r="G8" s="83">
        <v>7222469790.9700003</v>
      </c>
      <c r="H8" s="83">
        <v>7259619370.789999</v>
      </c>
      <c r="I8" s="83">
        <v>7258124007.8000002</v>
      </c>
      <c r="J8" s="83">
        <v>7284605037.1699991</v>
      </c>
    </row>
    <row r="9" spans="2:10" s="3" customFormat="1" ht="15.75" thickBot="1">
      <c r="B9" s="72" t="s">
        <v>1</v>
      </c>
      <c r="C9" s="73">
        <f t="shared" ref="C9:F9" si="0">SUM(C2:C8)</f>
        <v>236538163013.57764</v>
      </c>
      <c r="D9" s="73">
        <f t="shared" si="0"/>
        <v>241786794451.94214</v>
      </c>
      <c r="E9" s="73">
        <f t="shared" si="0"/>
        <v>242712303739.74786</v>
      </c>
      <c r="F9" s="73">
        <f t="shared" si="0"/>
        <v>248022080763.98215</v>
      </c>
      <c r="G9" s="73">
        <f t="shared" ref="G9:J9" si="1">SUM(G2:G8)</f>
        <v>250452124372.28348</v>
      </c>
      <c r="H9" s="73">
        <f t="shared" si="1"/>
        <v>251887677495.99857</v>
      </c>
      <c r="I9" s="73">
        <f t="shared" si="1"/>
        <v>252554603028.29242</v>
      </c>
      <c r="J9" s="73">
        <f t="shared" si="1"/>
        <v>259245108153.26971</v>
      </c>
    </row>
    <row r="10" spans="2:10">
      <c r="C10" s="57"/>
      <c r="D10" s="57"/>
      <c r="E10" s="57"/>
      <c r="F10" s="57"/>
      <c r="G10" s="57"/>
      <c r="H10" s="57"/>
      <c r="I10" s="57"/>
    </row>
    <row r="11" spans="2:10">
      <c r="C11" s="1"/>
      <c r="D11" s="1"/>
      <c r="J11" s="57"/>
    </row>
    <row r="12" spans="2:10">
      <c r="B12" s="76"/>
      <c r="C12" s="79"/>
      <c r="D12" s="79"/>
      <c r="E12" s="79"/>
      <c r="F12" s="79"/>
      <c r="G12" s="79"/>
      <c r="H12" s="79"/>
      <c r="I12" s="79"/>
    </row>
    <row r="13" spans="2:10">
      <c r="B13" s="76"/>
      <c r="C13" s="79"/>
      <c r="D13" s="79"/>
      <c r="E13" s="79"/>
      <c r="F13" s="79"/>
      <c r="G13" s="79"/>
      <c r="H13" s="79"/>
      <c r="I13" s="79"/>
    </row>
    <row r="14" spans="2:10">
      <c r="B14" s="76"/>
      <c r="C14" s="79"/>
      <c r="D14" s="79"/>
      <c r="E14" s="79"/>
      <c r="F14" s="79"/>
      <c r="G14" s="79"/>
      <c r="H14" s="79"/>
      <c r="I14" s="79"/>
    </row>
    <row r="15" spans="2:10">
      <c r="B15" s="76"/>
      <c r="C15" s="79"/>
      <c r="D15" s="79"/>
      <c r="E15" s="79"/>
      <c r="F15" s="79"/>
      <c r="G15" s="79"/>
      <c r="H15" s="79"/>
      <c r="I15" s="79"/>
    </row>
    <row r="16" spans="2:10">
      <c r="B16" s="76"/>
      <c r="C16" s="79"/>
      <c r="D16" s="79"/>
      <c r="E16" s="79"/>
      <c r="F16" s="79"/>
      <c r="G16" s="79"/>
      <c r="H16" s="79"/>
      <c r="I16" s="79"/>
    </row>
    <row r="17" spans="2:9">
      <c r="B17" s="76"/>
      <c r="C17" s="77"/>
      <c r="D17" s="77"/>
      <c r="E17" s="77"/>
      <c r="F17" s="77"/>
      <c r="G17" s="77"/>
      <c r="H17" s="77"/>
      <c r="I17" s="77"/>
    </row>
    <row r="18" spans="2:9">
      <c r="B18" s="76"/>
      <c r="C18" s="78"/>
      <c r="D18" s="78"/>
      <c r="E18" s="76"/>
      <c r="F18" s="76"/>
      <c r="G18" s="76"/>
      <c r="H18" s="76"/>
      <c r="I18" s="76"/>
    </row>
    <row r="19" spans="2:9">
      <c r="B19" s="76"/>
      <c r="C19" s="78"/>
      <c r="D19" s="78"/>
      <c r="E19" s="76"/>
      <c r="F19" s="76"/>
      <c r="G19" s="76"/>
      <c r="H19" s="76"/>
      <c r="I19" s="76"/>
    </row>
    <row r="20" spans="2:9">
      <c r="B20" s="76"/>
      <c r="C20" s="78"/>
      <c r="D20" s="78"/>
      <c r="E20" s="76"/>
      <c r="F20" s="76"/>
      <c r="G20" s="76"/>
      <c r="H20" s="76"/>
      <c r="I20" s="76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97"/>
  <sheetViews>
    <sheetView zoomScale="120" zoomScaleNormal="120" workbookViewId="0">
      <pane xSplit="1" topLeftCell="AC1" activePane="topRight" state="frozen"/>
      <selection pane="topRight" activeCell="AK5" sqref="AK5"/>
    </sheetView>
  </sheetViews>
  <sheetFormatPr defaultRowHeight="15"/>
  <cols>
    <col min="1" max="1" width="31.5703125" customWidth="1"/>
    <col min="2" max="2" width="14.28515625" customWidth="1"/>
    <col min="3" max="3" width="8.7109375" customWidth="1"/>
    <col min="4" max="4" width="14.28515625" customWidth="1"/>
    <col min="5" max="5" width="10.140625" customWidth="1"/>
    <col min="6" max="7" width="7.28515625" customWidth="1"/>
    <col min="8" max="8" width="13.28515625" customWidth="1"/>
    <col min="9" max="9" width="10.140625" style="281" customWidth="1"/>
    <col min="10" max="11" width="7.28515625" customWidth="1"/>
    <col min="12" max="12" width="13.28515625" customWidth="1"/>
    <col min="13" max="13" width="8.85546875" customWidth="1"/>
    <col min="14" max="15" width="7.28515625" customWidth="1"/>
    <col min="16" max="16" width="13.85546875" customWidth="1"/>
    <col min="17" max="17" width="8.5703125" customWidth="1"/>
    <col min="18" max="19" width="7.28515625" customWidth="1"/>
    <col min="20" max="20" width="15.140625" customWidth="1"/>
    <col min="21" max="21" width="8.5703125" customWidth="1"/>
    <col min="22" max="23" width="7.28515625" customWidth="1"/>
    <col min="24" max="24" width="14.42578125" customWidth="1"/>
    <col min="25" max="25" width="10" customWidth="1"/>
    <col min="26" max="27" width="7.28515625" customWidth="1"/>
    <col min="28" max="28" width="15.85546875" customWidth="1"/>
    <col min="29" max="29" width="10.7109375" customWidth="1"/>
    <col min="30" max="31" width="7.28515625" customWidth="1"/>
    <col min="32" max="32" width="14" customWidth="1"/>
    <col min="33" max="33" width="8.5703125" customWidth="1"/>
    <col min="34" max="35" width="7.28515625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15" t="s">
        <v>109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7"/>
    </row>
    <row r="2" spans="1:46" ht="30.75" customHeight="1" thickBot="1">
      <c r="A2" s="140"/>
      <c r="B2" s="313" t="s">
        <v>135</v>
      </c>
      <c r="C2" s="314"/>
      <c r="D2" s="313" t="s">
        <v>136</v>
      </c>
      <c r="E2" s="314"/>
      <c r="F2" s="313" t="s">
        <v>98</v>
      </c>
      <c r="G2" s="314"/>
      <c r="H2" s="313" t="s">
        <v>137</v>
      </c>
      <c r="I2" s="314"/>
      <c r="J2" s="313" t="s">
        <v>98</v>
      </c>
      <c r="K2" s="314"/>
      <c r="L2" s="313" t="s">
        <v>140</v>
      </c>
      <c r="M2" s="314"/>
      <c r="N2" s="313" t="s">
        <v>98</v>
      </c>
      <c r="O2" s="314"/>
      <c r="P2" s="313" t="s">
        <v>141</v>
      </c>
      <c r="Q2" s="314"/>
      <c r="R2" s="313" t="s">
        <v>98</v>
      </c>
      <c r="S2" s="314"/>
      <c r="T2" s="313" t="s">
        <v>142</v>
      </c>
      <c r="U2" s="314"/>
      <c r="V2" s="313" t="s">
        <v>98</v>
      </c>
      <c r="W2" s="314"/>
      <c r="X2" s="313" t="s">
        <v>143</v>
      </c>
      <c r="Y2" s="314"/>
      <c r="Z2" s="313" t="s">
        <v>98</v>
      </c>
      <c r="AA2" s="314"/>
      <c r="AB2" s="313" t="s">
        <v>144</v>
      </c>
      <c r="AC2" s="314"/>
      <c r="AD2" s="313" t="s">
        <v>98</v>
      </c>
      <c r="AE2" s="314"/>
      <c r="AF2" s="313" t="s">
        <v>145</v>
      </c>
      <c r="AG2" s="314"/>
      <c r="AH2" s="313" t="s">
        <v>98</v>
      </c>
      <c r="AI2" s="314"/>
      <c r="AJ2" s="318" t="s">
        <v>118</v>
      </c>
      <c r="AK2" s="319"/>
      <c r="AL2" s="318" t="s">
        <v>119</v>
      </c>
      <c r="AM2" s="319"/>
      <c r="AN2" s="318" t="s">
        <v>108</v>
      </c>
      <c r="AO2" s="319"/>
      <c r="AP2" s="141"/>
      <c r="AQ2" s="323" t="s">
        <v>123</v>
      </c>
      <c r="AR2" s="324"/>
      <c r="AS2" s="141"/>
      <c r="AT2" s="141"/>
    </row>
    <row r="3" spans="1:46" ht="14.25" customHeight="1">
      <c r="A3" s="262" t="s">
        <v>4</v>
      </c>
      <c r="B3" s="206" t="s">
        <v>93</v>
      </c>
      <c r="C3" s="207" t="s">
        <v>5</v>
      </c>
      <c r="D3" s="206" t="s">
        <v>93</v>
      </c>
      <c r="E3" s="207" t="s">
        <v>5</v>
      </c>
      <c r="F3" s="142" t="s">
        <v>93</v>
      </c>
      <c r="G3" s="143" t="s">
        <v>5</v>
      </c>
      <c r="H3" s="206" t="s">
        <v>93</v>
      </c>
      <c r="I3" s="207" t="s">
        <v>5</v>
      </c>
      <c r="J3" s="142" t="s">
        <v>93</v>
      </c>
      <c r="K3" s="143" t="s">
        <v>5</v>
      </c>
      <c r="L3" s="206" t="s">
        <v>93</v>
      </c>
      <c r="M3" s="207" t="s">
        <v>5</v>
      </c>
      <c r="N3" s="142" t="s">
        <v>93</v>
      </c>
      <c r="O3" s="143" t="s">
        <v>5</v>
      </c>
      <c r="P3" s="206" t="s">
        <v>93</v>
      </c>
      <c r="Q3" s="207" t="s">
        <v>5</v>
      </c>
      <c r="R3" s="142" t="s">
        <v>93</v>
      </c>
      <c r="S3" s="143" t="s">
        <v>5</v>
      </c>
      <c r="T3" s="206" t="s">
        <v>93</v>
      </c>
      <c r="U3" s="207" t="s">
        <v>5</v>
      </c>
      <c r="V3" s="142" t="s">
        <v>93</v>
      </c>
      <c r="W3" s="143" t="s">
        <v>5</v>
      </c>
      <c r="X3" s="206" t="s">
        <v>93</v>
      </c>
      <c r="Y3" s="207" t="s">
        <v>5</v>
      </c>
      <c r="Z3" s="142" t="s">
        <v>93</v>
      </c>
      <c r="AA3" s="143" t="s">
        <v>5</v>
      </c>
      <c r="AB3" s="206" t="s">
        <v>93</v>
      </c>
      <c r="AC3" s="207" t="s">
        <v>5</v>
      </c>
      <c r="AD3" s="142" t="s">
        <v>93</v>
      </c>
      <c r="AE3" s="143" t="s">
        <v>5</v>
      </c>
      <c r="AF3" s="206" t="s">
        <v>93</v>
      </c>
      <c r="AG3" s="207" t="s">
        <v>5</v>
      </c>
      <c r="AH3" s="142" t="s">
        <v>93</v>
      </c>
      <c r="AI3" s="143" t="s">
        <v>5</v>
      </c>
      <c r="AJ3" s="144" t="s">
        <v>93</v>
      </c>
      <c r="AK3" s="145" t="s">
        <v>5</v>
      </c>
      <c r="AL3" s="146" t="s">
        <v>93</v>
      </c>
      <c r="AM3" s="147" t="s">
        <v>5</v>
      </c>
      <c r="AN3" s="148" t="s">
        <v>93</v>
      </c>
      <c r="AO3" s="149" t="s">
        <v>5</v>
      </c>
      <c r="AP3" s="141"/>
      <c r="AQ3" s="150" t="s">
        <v>93</v>
      </c>
      <c r="AR3" s="151" t="s">
        <v>5</v>
      </c>
      <c r="AS3" s="141"/>
      <c r="AT3" s="141"/>
    </row>
    <row r="4" spans="1:46">
      <c r="A4" s="263" t="s">
        <v>0</v>
      </c>
      <c r="B4" s="208" t="s">
        <v>6</v>
      </c>
      <c r="C4" s="208" t="s">
        <v>6</v>
      </c>
      <c r="D4" s="208" t="s">
        <v>6</v>
      </c>
      <c r="E4" s="208" t="s">
        <v>6</v>
      </c>
      <c r="F4" s="152" t="s">
        <v>117</v>
      </c>
      <c r="G4" s="152" t="s">
        <v>117</v>
      </c>
      <c r="H4" s="208" t="s">
        <v>6</v>
      </c>
      <c r="I4" s="208" t="s">
        <v>6</v>
      </c>
      <c r="J4" s="152" t="s">
        <v>117</v>
      </c>
      <c r="K4" s="152" t="s">
        <v>117</v>
      </c>
      <c r="L4" s="208" t="s">
        <v>6</v>
      </c>
      <c r="M4" s="208" t="s">
        <v>6</v>
      </c>
      <c r="N4" s="152" t="s">
        <v>117</v>
      </c>
      <c r="O4" s="152" t="s">
        <v>117</v>
      </c>
      <c r="P4" s="208" t="s">
        <v>6</v>
      </c>
      <c r="Q4" s="208" t="s">
        <v>6</v>
      </c>
      <c r="R4" s="152" t="s">
        <v>117</v>
      </c>
      <c r="S4" s="152" t="s">
        <v>117</v>
      </c>
      <c r="T4" s="208" t="s">
        <v>6</v>
      </c>
      <c r="U4" s="208" t="s">
        <v>6</v>
      </c>
      <c r="V4" s="152" t="s">
        <v>117</v>
      </c>
      <c r="W4" s="152" t="s">
        <v>117</v>
      </c>
      <c r="X4" s="208" t="s">
        <v>6</v>
      </c>
      <c r="Y4" s="208" t="s">
        <v>6</v>
      </c>
      <c r="Z4" s="152" t="s">
        <v>117</v>
      </c>
      <c r="AA4" s="152" t="s">
        <v>117</v>
      </c>
      <c r="AB4" s="208" t="s">
        <v>6</v>
      </c>
      <c r="AC4" s="208" t="s">
        <v>6</v>
      </c>
      <c r="AD4" s="152" t="s">
        <v>117</v>
      </c>
      <c r="AE4" s="152" t="s">
        <v>117</v>
      </c>
      <c r="AF4" s="208" t="s">
        <v>6</v>
      </c>
      <c r="AG4" s="208" t="s">
        <v>6</v>
      </c>
      <c r="AH4" s="152" t="s">
        <v>117</v>
      </c>
      <c r="AI4" s="152" t="s">
        <v>117</v>
      </c>
      <c r="AJ4" s="153" t="s">
        <v>117</v>
      </c>
      <c r="AK4" s="153" t="s">
        <v>117</v>
      </c>
      <c r="AL4" s="154" t="s">
        <v>117</v>
      </c>
      <c r="AM4" s="154" t="s">
        <v>117</v>
      </c>
      <c r="AN4" s="148" t="s">
        <v>117</v>
      </c>
      <c r="AO4" s="149" t="s">
        <v>117</v>
      </c>
      <c r="AP4" s="141"/>
      <c r="AQ4" s="155" t="s">
        <v>6</v>
      </c>
      <c r="AR4" s="155" t="s">
        <v>6</v>
      </c>
      <c r="AS4" s="141"/>
      <c r="AT4" s="141"/>
    </row>
    <row r="5" spans="1:46">
      <c r="A5" s="264" t="s">
        <v>8</v>
      </c>
      <c r="B5" s="209">
        <v>7152492507.4399996</v>
      </c>
      <c r="C5" s="209">
        <v>7342.43</v>
      </c>
      <c r="D5" s="209">
        <v>7095749320.6700001</v>
      </c>
      <c r="E5" s="209">
        <v>7289.01</v>
      </c>
      <c r="F5" s="156">
        <f t="shared" ref="F5:F14" si="0">((D5-B5)/B5)</f>
        <v>-7.933344454534615E-3</v>
      </c>
      <c r="G5" s="156">
        <f t="shared" ref="G5:G14" si="1">((E5-C5)/C5)</f>
        <v>-7.2755205020681264E-3</v>
      </c>
      <c r="H5" s="209">
        <v>7066816272.9200001</v>
      </c>
      <c r="I5" s="209">
        <v>7268.06</v>
      </c>
      <c r="J5" s="156">
        <f>((H5-D5)/D5)</f>
        <v>-4.0775183060255101E-3</v>
      </c>
      <c r="K5" s="156">
        <f>((I5-E5)/E5)</f>
        <v>-2.8741900477568033E-3</v>
      </c>
      <c r="L5" s="209">
        <v>7121943628.8299999</v>
      </c>
      <c r="M5" s="209">
        <v>7327.22</v>
      </c>
      <c r="N5" s="156">
        <f>((L5-H5)/H5)</f>
        <v>7.8008757806889029E-3</v>
      </c>
      <c r="O5" s="156">
        <f>((M5-I5)/I5)</f>
        <v>8.1397236676637036E-3</v>
      </c>
      <c r="P5" s="209">
        <v>7176600104.1800003</v>
      </c>
      <c r="Q5" s="209">
        <v>7385.64</v>
      </c>
      <c r="R5" s="156">
        <f>((P5-L5)/L5)</f>
        <v>7.6743762936774887E-3</v>
      </c>
      <c r="S5" s="156">
        <f>((Q5-M5)/M5)</f>
        <v>7.973010227617032E-3</v>
      </c>
      <c r="T5" s="209">
        <v>7300520871.8400002</v>
      </c>
      <c r="U5" s="209">
        <v>7519.81</v>
      </c>
      <c r="V5" s="156">
        <f>((T5-P5)/P5)</f>
        <v>1.7267336323758986E-2</v>
      </c>
      <c r="W5" s="156">
        <f>((U5-Q5)/Q5)</f>
        <v>1.8166333587881358E-2</v>
      </c>
      <c r="X5" s="209">
        <v>7237085258.71</v>
      </c>
      <c r="Y5" s="209">
        <v>7450.82</v>
      </c>
      <c r="Z5" s="156">
        <f>((X5-T5)/T5)</f>
        <v>-8.6891900240553665E-3</v>
      </c>
      <c r="AA5" s="156">
        <f>((Y5-U5)/U5)</f>
        <v>-9.1744339285169032E-3</v>
      </c>
      <c r="AB5" s="209">
        <v>6326800500.79</v>
      </c>
      <c r="AC5" s="209">
        <v>7488.08</v>
      </c>
      <c r="AD5" s="156">
        <f>((AB5-X5)/X5)</f>
        <v>-0.12578057676250964</v>
      </c>
      <c r="AE5" s="156">
        <f>((AC5-Y5)/Y5)</f>
        <v>5.0007918591511028E-3</v>
      </c>
      <c r="AF5" s="209">
        <v>6392858688.5</v>
      </c>
      <c r="AG5" s="209">
        <v>7530.27</v>
      </c>
      <c r="AH5" s="156">
        <f>((AF5-AB5)/AB5)</f>
        <v>1.0441010065316845E-2</v>
      </c>
      <c r="AI5" s="156">
        <f>((AG5-AC5)/AC5)</f>
        <v>5.634288095212726E-3</v>
      </c>
      <c r="AJ5" s="157">
        <f>AVERAGE(F5,J5,N5,R5,V5,Z5,AD5,AH5)</f>
        <v>-1.2912128885460363E-2</v>
      </c>
      <c r="AK5" s="157">
        <f>AVERAGE(G5,K5,O5,S5,W5,AA5,AE5,AI5)</f>
        <v>3.1987503698980109E-3</v>
      </c>
      <c r="AL5" s="158">
        <f>((AF5-D5)/D5)</f>
        <v>-9.9057985338133564E-2</v>
      </c>
      <c r="AM5" s="158">
        <f>((AG5-E5)/E5)</f>
        <v>3.3099145151399188E-2</v>
      </c>
      <c r="AN5" s="159">
        <f>STDEV(F5,J5,N5,R5,V5,Z5,AD5,AH5)</f>
        <v>4.6550986416218368E-2</v>
      </c>
      <c r="AO5" s="271">
        <f>STDEV(G5,K5,O5,S5,W5,AA5,AE5,AI5)</f>
        <v>9.1033837079892068E-3</v>
      </c>
      <c r="AP5" s="160"/>
      <c r="AQ5" s="161">
        <v>7877662528.1199999</v>
      </c>
      <c r="AR5" s="161">
        <v>7704.04</v>
      </c>
      <c r="AS5" s="162" t="e">
        <f>(#REF!/AQ5)-1</f>
        <v>#REF!</v>
      </c>
      <c r="AT5" s="162" t="e">
        <f>(#REF!/AR5)-1</f>
        <v>#REF!</v>
      </c>
    </row>
    <row r="6" spans="1:46">
      <c r="A6" s="264" t="s">
        <v>74</v>
      </c>
      <c r="B6" s="210">
        <v>486925215.18000001</v>
      </c>
      <c r="C6" s="211">
        <v>0.95</v>
      </c>
      <c r="D6" s="210">
        <v>484338493.55000001</v>
      </c>
      <c r="E6" s="211">
        <v>0.95</v>
      </c>
      <c r="F6" s="156">
        <f t="shared" si="0"/>
        <v>-5.3123591659630333E-3</v>
      </c>
      <c r="G6" s="156">
        <f t="shared" si="1"/>
        <v>0</v>
      </c>
      <c r="H6" s="210">
        <v>480718463.26999998</v>
      </c>
      <c r="I6" s="211">
        <v>0.94</v>
      </c>
      <c r="J6" s="156">
        <f t="shared" ref="J6:J15" si="2">((H6-D6)/D6)</f>
        <v>-7.4741742153647799E-3</v>
      </c>
      <c r="K6" s="156">
        <f t="shared" ref="K6:K14" si="3">((I6-E6)/E6)</f>
        <v>-1.0526315789473694E-2</v>
      </c>
      <c r="L6" s="210">
        <v>485683420.56999999</v>
      </c>
      <c r="M6" s="211">
        <v>0.95</v>
      </c>
      <c r="N6" s="156">
        <f t="shared" ref="N6:N15" si="4">((L6-H6)/H6)</f>
        <v>1.0328201804912573E-2</v>
      </c>
      <c r="O6" s="156">
        <f t="shared" ref="O6:O14" si="5">((M6-I6)/I6)</f>
        <v>1.0638297872340436E-2</v>
      </c>
      <c r="P6" s="210">
        <v>489904215.31999999</v>
      </c>
      <c r="Q6" s="211">
        <v>0.96</v>
      </c>
      <c r="R6" s="156">
        <f t="shared" ref="R6:R15" si="6">((P6-L6)/L6)</f>
        <v>8.6904237847906327E-3</v>
      </c>
      <c r="S6" s="156">
        <f t="shared" ref="S6:S14" si="7">((Q6-M6)/M6)</f>
        <v>1.0526315789473694E-2</v>
      </c>
      <c r="T6" s="210">
        <v>495802477.49000001</v>
      </c>
      <c r="U6" s="211">
        <v>0.97</v>
      </c>
      <c r="V6" s="156">
        <f t="shared" ref="V6:V15" si="8">((T6-P6)/P6)</f>
        <v>1.2039623227465674E-2</v>
      </c>
      <c r="W6" s="156">
        <f t="shared" ref="W6:W14" si="9">((U6-Q6)/Q6)</f>
        <v>1.0416666666666676E-2</v>
      </c>
      <c r="X6" s="210">
        <v>490996520.81</v>
      </c>
      <c r="Y6" s="211">
        <v>0.96</v>
      </c>
      <c r="Z6" s="156">
        <f t="shared" ref="Z6:Z15" si="10">((X6-T6)/T6)</f>
        <v>-9.6932889571874712E-3</v>
      </c>
      <c r="AA6" s="156">
        <f t="shared" ref="AA6:AA14" si="11">((Y6-U6)/U6)</f>
        <v>-1.0309278350515474E-2</v>
      </c>
      <c r="AB6" s="210">
        <v>496865662.60000002</v>
      </c>
      <c r="AC6" s="211">
        <v>0.98</v>
      </c>
      <c r="AD6" s="156">
        <f t="shared" ref="AD6:AD15" si="12">((AB6-X6)/X6)</f>
        <v>1.1953530302654003E-2</v>
      </c>
      <c r="AE6" s="156">
        <f t="shared" ref="AE6:AE14" si="13">((AC6-Y6)/Y6)</f>
        <v>2.0833333333333353E-2</v>
      </c>
      <c r="AF6" s="210">
        <v>501977008.85000002</v>
      </c>
      <c r="AG6" s="211">
        <v>0.99</v>
      </c>
      <c r="AH6" s="156">
        <f t="shared" ref="AH6:AH15" si="14">((AF6-AB6)/AB6)</f>
        <v>1.0287179482786823E-2</v>
      </c>
      <c r="AI6" s="156">
        <f t="shared" ref="AI6:AI14" si="15">((AG6-AC6)/AC6)</f>
        <v>1.0204081632653071E-2</v>
      </c>
      <c r="AJ6" s="157">
        <f t="shared" ref="AJ6:AJ69" si="16">AVERAGE(F6,J6,N6,R6,V6,Z6,AD6,AH6)</f>
        <v>3.852392033011803E-3</v>
      </c>
      <c r="AK6" s="157">
        <f t="shared" ref="AK6:AK69" si="17">AVERAGE(G6,K6,O6,S6,W6,AA6,AE6,AI6)</f>
        <v>5.2228876443097582E-3</v>
      </c>
      <c r="AL6" s="158">
        <f t="shared" ref="AL6:AL69" si="18">((AF6-D6)/D6)</f>
        <v>3.6417744067206013E-2</v>
      </c>
      <c r="AM6" s="158">
        <f t="shared" ref="AM6:AM69" si="19">((AG6-E6)/E6)</f>
        <v>4.2105263157894778E-2</v>
      </c>
      <c r="AN6" s="159">
        <f t="shared" ref="AN6:AN69" si="20">STDEV(F6,J6,N6,R6,V6,Z6,AD6,AH6)</f>
        <v>9.5257364908994079E-3</v>
      </c>
      <c r="AO6" s="271">
        <f t="shared" ref="AO6:AO69" si="21">STDEV(G6,K6,O6,S6,W6,AA6,AE6,AI6)</f>
        <v>1.1145087395388283E-2</v>
      </c>
      <c r="AP6" s="163"/>
      <c r="AQ6" s="164">
        <v>486981928.81999999</v>
      </c>
      <c r="AR6" s="165">
        <v>0.95</v>
      </c>
      <c r="AS6" s="162" t="e">
        <f>(#REF!/AQ6)-1</f>
        <v>#REF!</v>
      </c>
      <c r="AT6" s="162" t="e">
        <f>(#REF!/AR6)-1</f>
        <v>#REF!</v>
      </c>
    </row>
    <row r="7" spans="1:46">
      <c r="A7" s="264" t="s">
        <v>14</v>
      </c>
      <c r="B7" s="210">
        <v>217484890.00999999</v>
      </c>
      <c r="C7" s="211">
        <v>111.72</v>
      </c>
      <c r="D7" s="210">
        <v>213941608.75</v>
      </c>
      <c r="E7" s="211">
        <v>109.9</v>
      </c>
      <c r="F7" s="156">
        <f t="shared" si="0"/>
        <v>-1.6292080152497352E-2</v>
      </c>
      <c r="G7" s="156">
        <f t="shared" si="1"/>
        <v>-1.6290726817042547E-2</v>
      </c>
      <c r="H7" s="210">
        <v>213653753.72</v>
      </c>
      <c r="I7" s="211">
        <v>109.74</v>
      </c>
      <c r="J7" s="156">
        <f t="shared" si="2"/>
        <v>-1.3454840864376794E-3</v>
      </c>
      <c r="K7" s="156">
        <f t="shared" si="3"/>
        <v>-1.4558689717926369E-3</v>
      </c>
      <c r="L7" s="210">
        <v>217269919.63999999</v>
      </c>
      <c r="M7" s="211">
        <v>111.58</v>
      </c>
      <c r="N7" s="156">
        <f t="shared" si="4"/>
        <v>1.6925356362982917E-2</v>
      </c>
      <c r="O7" s="156">
        <f t="shared" si="5"/>
        <v>1.6766903590304388E-2</v>
      </c>
      <c r="P7" s="210">
        <v>217625454.77000001</v>
      </c>
      <c r="Q7" s="211">
        <v>111.69</v>
      </c>
      <c r="R7" s="156">
        <f t="shared" si="6"/>
        <v>1.6363753003136383E-3</v>
      </c>
      <c r="S7" s="156">
        <f t="shared" si="7"/>
        <v>9.8583975622870972E-4</v>
      </c>
      <c r="T7" s="210">
        <v>217774839.69</v>
      </c>
      <c r="U7" s="211">
        <v>111.76</v>
      </c>
      <c r="V7" s="156">
        <f t="shared" si="8"/>
        <v>6.8643128239693314E-4</v>
      </c>
      <c r="W7" s="156">
        <f t="shared" si="9"/>
        <v>6.2673471214976623E-4</v>
      </c>
      <c r="X7" s="210">
        <v>218466244.78999999</v>
      </c>
      <c r="Y7" s="211">
        <v>112.12</v>
      </c>
      <c r="Z7" s="156">
        <f t="shared" si="10"/>
        <v>3.174862169496721E-3</v>
      </c>
      <c r="AA7" s="156">
        <f t="shared" si="11"/>
        <v>3.2211882605583339E-3</v>
      </c>
      <c r="AB7" s="210">
        <v>217533051.03999999</v>
      </c>
      <c r="AC7" s="211">
        <v>111.71</v>
      </c>
      <c r="AD7" s="156">
        <f t="shared" si="12"/>
        <v>-4.2715695090425965E-3</v>
      </c>
      <c r="AE7" s="156">
        <f t="shared" si="13"/>
        <v>-3.6567962896897144E-3</v>
      </c>
      <c r="AF7" s="210">
        <v>221931810.56999999</v>
      </c>
      <c r="AG7" s="211">
        <v>113.98</v>
      </c>
      <c r="AH7" s="156">
        <f t="shared" si="14"/>
        <v>2.0221108971579482E-2</v>
      </c>
      <c r="AI7" s="156">
        <f t="shared" si="15"/>
        <v>2.0320472652403637E-2</v>
      </c>
      <c r="AJ7" s="157">
        <f t="shared" si="16"/>
        <v>2.5918750423490075E-3</v>
      </c>
      <c r="AK7" s="157">
        <f t="shared" si="17"/>
        <v>2.5647183616399919E-3</v>
      </c>
      <c r="AL7" s="158">
        <f t="shared" si="18"/>
        <v>3.7347582205651673E-2</v>
      </c>
      <c r="AM7" s="158">
        <f t="shared" si="19"/>
        <v>3.7124658780709717E-2</v>
      </c>
      <c r="AN7" s="159">
        <f t="shared" si="20"/>
        <v>1.1590239595639536E-2</v>
      </c>
      <c r="AO7" s="271">
        <f t="shared" si="21"/>
        <v>1.1551429389947123E-2</v>
      </c>
      <c r="AP7" s="163"/>
      <c r="AQ7" s="161">
        <v>204065067.03999999</v>
      </c>
      <c r="AR7" s="165">
        <v>105.02</v>
      </c>
      <c r="AS7" s="162" t="e">
        <f>(#REF!/AQ7)-1</f>
        <v>#REF!</v>
      </c>
      <c r="AT7" s="162" t="e">
        <f>(#REF!/AR7)-1</f>
        <v>#REF!</v>
      </c>
    </row>
    <row r="8" spans="1:46">
      <c r="A8" s="264" t="s">
        <v>16</v>
      </c>
      <c r="B8" s="210">
        <v>170163860</v>
      </c>
      <c r="C8" s="211">
        <v>9.6</v>
      </c>
      <c r="D8" s="210">
        <v>171984254</v>
      </c>
      <c r="E8" s="211">
        <v>9.6999999999999993</v>
      </c>
      <c r="F8" s="156">
        <f t="shared" si="0"/>
        <v>1.0697888494066837E-2</v>
      </c>
      <c r="G8" s="156">
        <f t="shared" si="1"/>
        <v>1.041666666666663E-2</v>
      </c>
      <c r="H8" s="210">
        <v>170797107</v>
      </c>
      <c r="I8" s="211">
        <v>9.64</v>
      </c>
      <c r="J8" s="156">
        <f t="shared" si="2"/>
        <v>-6.9026493553299359E-3</v>
      </c>
      <c r="K8" s="156">
        <f t="shared" si="3"/>
        <v>-6.1855670103091471E-3</v>
      </c>
      <c r="L8" s="210">
        <v>170524109</v>
      </c>
      <c r="M8" s="211">
        <v>9.6199999999999992</v>
      </c>
      <c r="N8" s="156">
        <f t="shared" si="4"/>
        <v>-1.5983760193315217E-3</v>
      </c>
      <c r="O8" s="156">
        <f t="shared" si="5"/>
        <v>-2.074688796680638E-3</v>
      </c>
      <c r="P8" s="210">
        <v>121639029</v>
      </c>
      <c r="Q8" s="211">
        <v>9.6199999999999992</v>
      </c>
      <c r="R8" s="156">
        <f t="shared" si="6"/>
        <v>-0.28667547531358162</v>
      </c>
      <c r="S8" s="156">
        <f t="shared" si="7"/>
        <v>0</v>
      </c>
      <c r="T8" s="210">
        <v>170910198</v>
      </c>
      <c r="U8" s="211">
        <v>9.65</v>
      </c>
      <c r="V8" s="156">
        <f t="shared" si="8"/>
        <v>0.4050605254338227</v>
      </c>
      <c r="W8" s="156">
        <f t="shared" si="9"/>
        <v>3.1185031185032371E-3</v>
      </c>
      <c r="X8" s="210">
        <v>170259139</v>
      </c>
      <c r="Y8" s="211">
        <v>9.6199999999999992</v>
      </c>
      <c r="Z8" s="156">
        <f t="shared" si="10"/>
        <v>-3.809363090200153E-3</v>
      </c>
      <c r="AA8" s="156">
        <f t="shared" si="11"/>
        <v>-3.1088082901555582E-3</v>
      </c>
      <c r="AB8" s="210">
        <v>173063536.56999999</v>
      </c>
      <c r="AC8" s="211">
        <v>9.77</v>
      </c>
      <c r="AD8" s="156">
        <f t="shared" si="12"/>
        <v>1.6471348242868729E-2</v>
      </c>
      <c r="AE8" s="156">
        <f t="shared" si="13"/>
        <v>1.5592515592515632E-2</v>
      </c>
      <c r="AF8" s="210">
        <v>174594274</v>
      </c>
      <c r="AG8" s="211">
        <v>9.86</v>
      </c>
      <c r="AH8" s="156">
        <f t="shared" si="14"/>
        <v>8.8449448123976201E-3</v>
      </c>
      <c r="AI8" s="156">
        <f t="shared" si="15"/>
        <v>9.2118730808597605E-3</v>
      </c>
      <c r="AJ8" s="157">
        <f t="shared" si="16"/>
        <v>1.7761105400589082E-2</v>
      </c>
      <c r="AK8" s="157">
        <f t="shared" si="17"/>
        <v>3.3713117951749893E-3</v>
      </c>
      <c r="AL8" s="158">
        <f t="shared" si="18"/>
        <v>1.5175924186640946E-2</v>
      </c>
      <c r="AM8" s="158">
        <f t="shared" si="19"/>
        <v>1.6494845360824757E-2</v>
      </c>
      <c r="AN8" s="159">
        <f t="shared" si="20"/>
        <v>0.18680084822829146</v>
      </c>
      <c r="AO8" s="271">
        <f t="shared" si="21"/>
        <v>7.6300296794968416E-3</v>
      </c>
      <c r="AP8" s="163"/>
      <c r="AQ8" s="166">
        <v>166618649</v>
      </c>
      <c r="AR8" s="167">
        <v>9.4</v>
      </c>
      <c r="AS8" s="162" t="e">
        <f>(#REF!/AQ8)-1</f>
        <v>#REF!</v>
      </c>
      <c r="AT8" s="162" t="e">
        <f>(#REF!/AR8)-1</f>
        <v>#REF!</v>
      </c>
    </row>
    <row r="9" spans="1:46">
      <c r="A9" s="264" t="s">
        <v>17</v>
      </c>
      <c r="B9" s="210">
        <v>1068921236.28</v>
      </c>
      <c r="C9" s="279">
        <v>0.66459999999999997</v>
      </c>
      <c r="D9" s="210">
        <v>1053810792.22</v>
      </c>
      <c r="E9" s="211">
        <v>0.65510000000000002</v>
      </c>
      <c r="F9" s="156">
        <f t="shared" si="0"/>
        <v>-1.4136162279445834E-2</v>
      </c>
      <c r="G9" s="156">
        <f t="shared" si="1"/>
        <v>-1.4294312368341789E-2</v>
      </c>
      <c r="H9" s="210">
        <v>1057943358.11</v>
      </c>
      <c r="I9" s="211">
        <v>0.65769999999999995</v>
      </c>
      <c r="J9" s="156">
        <f t="shared" si="2"/>
        <v>3.9215444750704794E-3</v>
      </c>
      <c r="K9" s="156">
        <f t="shared" si="3"/>
        <v>3.9688597160737835E-3</v>
      </c>
      <c r="L9" s="210">
        <v>1057943358.11</v>
      </c>
      <c r="M9" s="211">
        <v>0.65769999999999995</v>
      </c>
      <c r="N9" s="156">
        <f t="shared" si="4"/>
        <v>0</v>
      </c>
      <c r="O9" s="156">
        <f t="shared" si="5"/>
        <v>0</v>
      </c>
      <c r="P9" s="210">
        <v>1029246101.86</v>
      </c>
      <c r="Q9" s="211">
        <v>0.65590000000000004</v>
      </c>
      <c r="R9" s="156">
        <f t="shared" si="6"/>
        <v>-2.7125512939811088E-2</v>
      </c>
      <c r="S9" s="156">
        <f t="shared" si="7"/>
        <v>-2.7368100957882208E-3</v>
      </c>
      <c r="T9" s="210">
        <v>1038341144.75</v>
      </c>
      <c r="U9" s="211">
        <v>0.66169999999999995</v>
      </c>
      <c r="V9" s="156">
        <f t="shared" si="8"/>
        <v>8.8366065934705976E-3</v>
      </c>
      <c r="W9" s="156">
        <f t="shared" si="9"/>
        <v>8.8428114041773382E-3</v>
      </c>
      <c r="X9" s="210">
        <v>1032909163.28</v>
      </c>
      <c r="Y9" s="211">
        <v>0.6583</v>
      </c>
      <c r="Z9" s="156">
        <f t="shared" si="10"/>
        <v>-5.231403472225768E-3</v>
      </c>
      <c r="AA9" s="156">
        <f t="shared" si="11"/>
        <v>-5.1382801873960391E-3</v>
      </c>
      <c r="AB9" s="210">
        <v>1042826946.9299999</v>
      </c>
      <c r="AC9" s="211">
        <v>0.66459999999999997</v>
      </c>
      <c r="AD9" s="156">
        <f t="shared" si="12"/>
        <v>9.6017965592502669E-3</v>
      </c>
      <c r="AE9" s="156">
        <f t="shared" si="13"/>
        <v>9.5701048154336506E-3</v>
      </c>
      <c r="AF9" s="210">
        <v>1061856181.77</v>
      </c>
      <c r="AG9" s="211">
        <v>0.67679999999999996</v>
      </c>
      <c r="AH9" s="156">
        <f t="shared" si="14"/>
        <v>1.8247739853693459E-2</v>
      </c>
      <c r="AI9" s="156">
        <f t="shared" si="15"/>
        <v>1.8356906409870581E-2</v>
      </c>
      <c r="AJ9" s="157">
        <f t="shared" si="16"/>
        <v>-7.3567390124973592E-4</v>
      </c>
      <c r="AK9" s="157">
        <f t="shared" si="17"/>
        <v>2.321159961753663E-3</v>
      </c>
      <c r="AL9" s="158">
        <f t="shared" si="18"/>
        <v>7.6345674284196809E-3</v>
      </c>
      <c r="AM9" s="158">
        <f t="shared" si="19"/>
        <v>3.3124713784154998E-2</v>
      </c>
      <c r="AN9" s="159">
        <f t="shared" si="20"/>
        <v>1.452731920952033E-2</v>
      </c>
      <c r="AO9" s="271">
        <f t="shared" si="21"/>
        <v>1.0125125963370205E-2</v>
      </c>
      <c r="AP9" s="163"/>
      <c r="AQ9" s="161">
        <v>1147996444.8800001</v>
      </c>
      <c r="AR9" s="165">
        <v>0.69840000000000002</v>
      </c>
      <c r="AS9" s="162" t="e">
        <f>(#REF!/AQ9)-1</f>
        <v>#REF!</v>
      </c>
      <c r="AT9" s="162" t="e">
        <f>(#REF!/AR9)-1</f>
        <v>#REF!</v>
      </c>
    </row>
    <row r="10" spans="1:46">
      <c r="A10" s="264" t="s">
        <v>18</v>
      </c>
      <c r="B10" s="210">
        <v>2597666347.9499998</v>
      </c>
      <c r="C10" s="279">
        <v>12.383800000000001</v>
      </c>
      <c r="D10" s="210">
        <v>2584831969.21</v>
      </c>
      <c r="E10" s="211">
        <v>12.3165</v>
      </c>
      <c r="F10" s="156">
        <f t="shared" si="0"/>
        <v>-4.9407341131890463E-3</v>
      </c>
      <c r="G10" s="156">
        <f t="shared" si="1"/>
        <v>-5.4345192913323251E-3</v>
      </c>
      <c r="H10" s="210">
        <v>2598919604.3899999</v>
      </c>
      <c r="I10" s="223">
        <v>12.4291</v>
      </c>
      <c r="J10" s="156">
        <f t="shared" si="2"/>
        <v>5.4501164283825461E-3</v>
      </c>
      <c r="K10" s="156">
        <f t="shared" si="3"/>
        <v>9.1422076076807923E-3</v>
      </c>
      <c r="L10" s="210">
        <v>2580952236.6599998</v>
      </c>
      <c r="M10" s="211">
        <v>12.3324</v>
      </c>
      <c r="N10" s="156">
        <f t="shared" si="4"/>
        <v>-6.9133988214372614E-3</v>
      </c>
      <c r="O10" s="156">
        <f t="shared" si="5"/>
        <v>-7.780128891070168E-3</v>
      </c>
      <c r="P10" s="210">
        <v>2607036989.2199998</v>
      </c>
      <c r="Q10" s="211">
        <v>12.4871</v>
      </c>
      <c r="R10" s="156">
        <f t="shared" si="6"/>
        <v>1.0106639010784686E-2</v>
      </c>
      <c r="S10" s="156">
        <f t="shared" si="7"/>
        <v>1.2544192533489026E-2</v>
      </c>
      <c r="T10" s="210">
        <v>2660837844.6900001</v>
      </c>
      <c r="U10" s="211">
        <v>12.7539</v>
      </c>
      <c r="V10" s="156">
        <f t="shared" si="8"/>
        <v>2.0636782559075605E-2</v>
      </c>
      <c r="W10" s="156">
        <f t="shared" si="9"/>
        <v>2.1366049763355776E-2</v>
      </c>
      <c r="X10" s="210">
        <v>2295885599</v>
      </c>
      <c r="Y10" s="211">
        <v>12.801600000000001</v>
      </c>
      <c r="Z10" s="156">
        <f t="shared" si="10"/>
        <v>-0.13715689079599613</v>
      </c>
      <c r="AA10" s="156">
        <f t="shared" si="11"/>
        <v>3.7400324606591509E-3</v>
      </c>
      <c r="AB10" s="210">
        <v>2304197347.5900002</v>
      </c>
      <c r="AC10" s="211">
        <v>12.831799999999999</v>
      </c>
      <c r="AD10" s="156">
        <f t="shared" si="12"/>
        <v>3.6202799449678298E-3</v>
      </c>
      <c r="AE10" s="156">
        <f t="shared" si="13"/>
        <v>2.3590801149855401E-3</v>
      </c>
      <c r="AF10" s="210">
        <v>2332100021.6100001</v>
      </c>
      <c r="AG10" s="211">
        <v>12.9831</v>
      </c>
      <c r="AH10" s="156">
        <f t="shared" si="14"/>
        <v>1.2109498367917084E-2</v>
      </c>
      <c r="AI10" s="156">
        <f t="shared" si="15"/>
        <v>1.1791019186708092E-2</v>
      </c>
      <c r="AJ10" s="157">
        <f t="shared" si="16"/>
        <v>-1.2135963427436836E-2</v>
      </c>
      <c r="AK10" s="157">
        <f t="shared" si="17"/>
        <v>5.9659916855594863E-3</v>
      </c>
      <c r="AL10" s="158">
        <f t="shared" si="18"/>
        <v>-9.777500070042934E-2</v>
      </c>
      <c r="AM10" s="158">
        <f t="shared" si="19"/>
        <v>5.4122518572646515E-2</v>
      </c>
      <c r="AN10" s="159">
        <f t="shared" si="20"/>
        <v>5.1302237289476048E-2</v>
      </c>
      <c r="AO10" s="271">
        <f t="shared" si="21"/>
        <v>9.7199793882688929E-3</v>
      </c>
      <c r="AP10" s="163"/>
      <c r="AQ10" s="161">
        <v>2845469436.1399999</v>
      </c>
      <c r="AR10" s="165">
        <v>13.0688</v>
      </c>
      <c r="AS10" s="162" t="e">
        <f>(#REF!/AQ10)-1</f>
        <v>#REF!</v>
      </c>
      <c r="AT10" s="162" t="e">
        <f>(#REF!/AR10)-1</f>
        <v>#REF!</v>
      </c>
    </row>
    <row r="11" spans="1:46" ht="12.75" customHeight="1">
      <c r="A11" s="264" t="s">
        <v>86</v>
      </c>
      <c r="B11" s="212">
        <v>157621014</v>
      </c>
      <c r="C11" s="213">
        <v>113.56</v>
      </c>
      <c r="D11" s="212">
        <v>157002154.37</v>
      </c>
      <c r="E11" s="213">
        <v>113.15</v>
      </c>
      <c r="F11" s="156">
        <f t="shared" si="0"/>
        <v>-3.9262507853172115E-3</v>
      </c>
      <c r="G11" s="156">
        <f t="shared" si="1"/>
        <v>-3.610426206410678E-3</v>
      </c>
      <c r="H11" s="212">
        <v>155874622.53999999</v>
      </c>
      <c r="I11" s="213">
        <v>112.31</v>
      </c>
      <c r="J11" s="156">
        <f t="shared" si="2"/>
        <v>-7.1816328541760574E-3</v>
      </c>
      <c r="K11" s="156">
        <f t="shared" si="3"/>
        <v>-7.4237737516571218E-3</v>
      </c>
      <c r="L11" s="212">
        <v>156428067.58000001</v>
      </c>
      <c r="M11" s="213">
        <v>112.71</v>
      </c>
      <c r="N11" s="156">
        <f t="shared" si="4"/>
        <v>3.5505782210186161E-3</v>
      </c>
      <c r="O11" s="156">
        <f t="shared" si="5"/>
        <v>3.561570652657746E-3</v>
      </c>
      <c r="P11" s="212">
        <v>156906975.77000001</v>
      </c>
      <c r="Q11" s="213">
        <v>112.87</v>
      </c>
      <c r="R11" s="156">
        <f t="shared" si="6"/>
        <v>3.0615234043920901E-3</v>
      </c>
      <c r="S11" s="156">
        <f t="shared" si="7"/>
        <v>1.4195723538285051E-3</v>
      </c>
      <c r="T11" s="212">
        <v>160164710.28999999</v>
      </c>
      <c r="U11" s="213">
        <v>115.2</v>
      </c>
      <c r="V11" s="156">
        <f t="shared" si="8"/>
        <v>2.0762203235471746E-2</v>
      </c>
      <c r="W11" s="156">
        <f t="shared" si="9"/>
        <v>2.0643217861256297E-2</v>
      </c>
      <c r="X11" s="212">
        <v>158738449.56999999</v>
      </c>
      <c r="Y11" s="213">
        <v>114.17</v>
      </c>
      <c r="Z11" s="156">
        <f t="shared" si="10"/>
        <v>-8.9049623816479916E-3</v>
      </c>
      <c r="AA11" s="156">
        <f t="shared" si="11"/>
        <v>-8.9409722222222321E-3</v>
      </c>
      <c r="AB11" s="212">
        <v>162113953.69</v>
      </c>
      <c r="AC11" s="213">
        <v>116.46</v>
      </c>
      <c r="AD11" s="156">
        <f t="shared" si="12"/>
        <v>2.1264565259039431E-2</v>
      </c>
      <c r="AE11" s="156">
        <f t="shared" si="13"/>
        <v>2.0057808531137707E-2</v>
      </c>
      <c r="AF11" s="212">
        <v>166272619.97999999</v>
      </c>
      <c r="AG11" s="213">
        <v>119.6</v>
      </c>
      <c r="AH11" s="156">
        <f t="shared" si="14"/>
        <v>2.56527349764866E-2</v>
      </c>
      <c r="AI11" s="156">
        <f t="shared" si="15"/>
        <v>2.6962047054782765E-2</v>
      </c>
      <c r="AJ11" s="157">
        <f t="shared" si="16"/>
        <v>6.7848448844084024E-3</v>
      </c>
      <c r="AK11" s="157">
        <f t="shared" si="17"/>
        <v>6.5836305341716236E-3</v>
      </c>
      <c r="AL11" s="158">
        <f t="shared" si="18"/>
        <v>5.9046741410647717E-2</v>
      </c>
      <c r="AM11" s="158">
        <f t="shared" si="19"/>
        <v>5.7003977021652573E-2</v>
      </c>
      <c r="AN11" s="159">
        <f t="shared" si="20"/>
        <v>1.3842532033741613E-2</v>
      </c>
      <c r="AO11" s="271">
        <f t="shared" si="21"/>
        <v>1.3997168742323178E-2</v>
      </c>
      <c r="AP11" s="163"/>
      <c r="AQ11" s="166">
        <v>155057555.75</v>
      </c>
      <c r="AR11" s="166">
        <v>111.51</v>
      </c>
      <c r="AS11" s="162" t="e">
        <f>(#REF!/AQ11)-1</f>
        <v>#REF!</v>
      </c>
      <c r="AT11" s="162" t="e">
        <f>(#REF!/AR11)-1</f>
        <v>#REF!</v>
      </c>
    </row>
    <row r="12" spans="1:46" ht="12.75" customHeight="1">
      <c r="A12" s="264" t="s">
        <v>87</v>
      </c>
      <c r="B12" s="212">
        <v>208401993.59</v>
      </c>
      <c r="C12" s="213">
        <v>9.7362000000000002</v>
      </c>
      <c r="D12" s="212">
        <v>205110737.18000001</v>
      </c>
      <c r="E12" s="213">
        <v>9.5821000000000005</v>
      </c>
      <c r="F12" s="156">
        <f t="shared" si="0"/>
        <v>-1.5792825938484325E-2</v>
      </c>
      <c r="G12" s="156">
        <f t="shared" si="1"/>
        <v>-1.5827530247940643E-2</v>
      </c>
      <c r="H12" s="212">
        <v>204949176.84999999</v>
      </c>
      <c r="I12" s="213">
        <v>9.5749999999999993</v>
      </c>
      <c r="J12" s="156">
        <f t="shared" si="2"/>
        <v>-7.8767368408525515E-4</v>
      </c>
      <c r="K12" s="156">
        <f t="shared" si="3"/>
        <v>-7.4096492418167378E-4</v>
      </c>
      <c r="L12" s="212">
        <v>205683188.53999999</v>
      </c>
      <c r="M12" s="213">
        <v>9.6094000000000008</v>
      </c>
      <c r="N12" s="156">
        <f t="shared" si="4"/>
        <v>3.5814327302090732E-3</v>
      </c>
      <c r="O12" s="156">
        <f t="shared" si="5"/>
        <v>3.5926892950393255E-3</v>
      </c>
      <c r="P12" s="212">
        <v>205873227.16</v>
      </c>
      <c r="Q12" s="213">
        <v>9.6173000000000002</v>
      </c>
      <c r="R12" s="156">
        <f t="shared" si="6"/>
        <v>9.239385160690818E-4</v>
      </c>
      <c r="S12" s="156">
        <f t="shared" si="7"/>
        <v>8.2211168231100288E-4</v>
      </c>
      <c r="T12" s="212">
        <v>212744547.36000001</v>
      </c>
      <c r="U12" s="213">
        <v>9.9356000000000009</v>
      </c>
      <c r="V12" s="156">
        <f t="shared" si="8"/>
        <v>3.3376463247743154E-2</v>
      </c>
      <c r="W12" s="156">
        <f t="shared" si="9"/>
        <v>3.3096607155854628E-2</v>
      </c>
      <c r="X12" s="212">
        <v>209088330.80000001</v>
      </c>
      <c r="Y12" s="213">
        <v>9.76</v>
      </c>
      <c r="Z12" s="156">
        <f t="shared" si="10"/>
        <v>-1.7185947209321709E-2</v>
      </c>
      <c r="AA12" s="156">
        <f t="shared" si="11"/>
        <v>-1.7673819396916247E-2</v>
      </c>
      <c r="AB12" s="212">
        <v>208614298.11000001</v>
      </c>
      <c r="AC12" s="213">
        <v>9.7448999999999995</v>
      </c>
      <c r="AD12" s="156">
        <f t="shared" si="12"/>
        <v>-2.2671408212322748E-3</v>
      </c>
      <c r="AE12" s="156">
        <f t="shared" si="13"/>
        <v>-1.547131147541018E-3</v>
      </c>
      <c r="AF12" s="212">
        <v>215968321.97</v>
      </c>
      <c r="AG12" s="213">
        <v>10.088699999999999</v>
      </c>
      <c r="AH12" s="156">
        <f t="shared" si="14"/>
        <v>3.5251772896804458E-2</v>
      </c>
      <c r="AI12" s="156">
        <f t="shared" si="15"/>
        <v>3.5279992611519859E-2</v>
      </c>
      <c r="AJ12" s="157">
        <f t="shared" si="16"/>
        <v>4.6375024672127754E-3</v>
      </c>
      <c r="AK12" s="157">
        <f t="shared" si="17"/>
        <v>4.625244378518154E-3</v>
      </c>
      <c r="AL12" s="158">
        <f t="shared" si="18"/>
        <v>5.2935233617105323E-2</v>
      </c>
      <c r="AM12" s="158">
        <f t="shared" si="19"/>
        <v>5.2869412759207146E-2</v>
      </c>
      <c r="AN12" s="159">
        <f t="shared" si="20"/>
        <v>1.9816425982184697E-2</v>
      </c>
      <c r="AO12" s="271">
        <f t="shared" si="21"/>
        <v>1.9814571597075739E-2</v>
      </c>
      <c r="AP12" s="163"/>
      <c r="AQ12" s="171">
        <v>212579164.06</v>
      </c>
      <c r="AR12" s="171">
        <v>9.9</v>
      </c>
      <c r="AS12" s="162" t="e">
        <f>(#REF!/AQ12)-1</f>
        <v>#REF!</v>
      </c>
      <c r="AT12" s="162" t="e">
        <f>(#REF!/AR12)-1</f>
        <v>#REF!</v>
      </c>
    </row>
    <row r="13" spans="1:46" ht="12.75" customHeight="1">
      <c r="A13" s="266" t="s">
        <v>105</v>
      </c>
      <c r="B13" s="209">
        <v>208035786.13999999</v>
      </c>
      <c r="C13" s="209">
        <v>1395.21</v>
      </c>
      <c r="D13" s="209">
        <v>208472449.81999999</v>
      </c>
      <c r="E13" s="209">
        <v>1398.14</v>
      </c>
      <c r="F13" s="156">
        <f t="shared" si="0"/>
        <v>2.0989834878992861E-3</v>
      </c>
      <c r="G13" s="156">
        <f t="shared" si="1"/>
        <v>2.1000422875409892E-3</v>
      </c>
      <c r="H13" s="209">
        <v>207029584.43000001</v>
      </c>
      <c r="I13" s="209">
        <v>1388.43</v>
      </c>
      <c r="J13" s="156">
        <f t="shared" si="2"/>
        <v>-6.9211322227267415E-3</v>
      </c>
      <c r="K13" s="156">
        <f t="shared" si="3"/>
        <v>-6.944941136080819E-3</v>
      </c>
      <c r="L13" s="209">
        <v>206440124.09</v>
      </c>
      <c r="M13" s="209">
        <v>1384.47</v>
      </c>
      <c r="N13" s="156">
        <f t="shared" si="4"/>
        <v>-2.8472275671272938E-3</v>
      </c>
      <c r="O13" s="156">
        <f t="shared" si="5"/>
        <v>-2.8521423478317497E-3</v>
      </c>
      <c r="P13" s="209">
        <v>206205567.15000001</v>
      </c>
      <c r="Q13" s="209">
        <v>1382.88</v>
      </c>
      <c r="R13" s="156">
        <f t="shared" si="6"/>
        <v>-1.136198406360867E-3</v>
      </c>
      <c r="S13" s="156">
        <f t="shared" si="7"/>
        <v>-1.1484539209949786E-3</v>
      </c>
      <c r="T13" s="209">
        <v>210441221.96000001</v>
      </c>
      <c r="U13" s="209">
        <v>1411.29</v>
      </c>
      <c r="V13" s="156">
        <f t="shared" si="8"/>
        <v>2.0540933344049155E-2</v>
      </c>
      <c r="W13" s="156">
        <f t="shared" si="9"/>
        <v>2.0544081916001281E-2</v>
      </c>
      <c r="X13" s="209">
        <v>207681880.55000001</v>
      </c>
      <c r="Y13" s="209">
        <v>1392.73</v>
      </c>
      <c r="Z13" s="156">
        <f t="shared" si="10"/>
        <v>-1.3112171580739457E-2</v>
      </c>
      <c r="AA13" s="156">
        <f t="shared" si="11"/>
        <v>-1.3151088720248812E-2</v>
      </c>
      <c r="AB13" s="209">
        <v>209300614.97999999</v>
      </c>
      <c r="AC13" s="209">
        <v>1403.6</v>
      </c>
      <c r="AD13" s="156">
        <f t="shared" si="12"/>
        <v>7.7942978256606375E-3</v>
      </c>
      <c r="AE13" s="156">
        <f t="shared" si="13"/>
        <v>7.8048150036258935E-3</v>
      </c>
      <c r="AF13" s="209">
        <v>214662818.24000001</v>
      </c>
      <c r="AG13" s="209">
        <v>1433.08</v>
      </c>
      <c r="AH13" s="156">
        <f t="shared" si="14"/>
        <v>2.561962496150531E-2</v>
      </c>
      <c r="AI13" s="156">
        <f t="shared" si="15"/>
        <v>2.1003134796238259E-2</v>
      </c>
      <c r="AJ13" s="157">
        <f t="shared" si="16"/>
        <v>4.0046387302700038E-3</v>
      </c>
      <c r="AK13" s="157">
        <f t="shared" si="17"/>
        <v>3.4194309847812581E-3</v>
      </c>
      <c r="AL13" s="158">
        <f t="shared" si="18"/>
        <v>2.9693940016270379E-2</v>
      </c>
      <c r="AM13" s="158">
        <f t="shared" si="19"/>
        <v>2.4990344314589259E-2</v>
      </c>
      <c r="AN13" s="159">
        <f t="shared" si="20"/>
        <v>1.3333007653700456E-2</v>
      </c>
      <c r="AO13" s="271">
        <f t="shared" si="21"/>
        <v>1.2338170888435029E-2</v>
      </c>
      <c r="AP13" s="163"/>
      <c r="AQ13" s="161">
        <v>305162610.31</v>
      </c>
      <c r="AR13" s="161">
        <v>1481.86</v>
      </c>
      <c r="AS13" s="162" t="e">
        <f>(#REF!/AQ13)-1</f>
        <v>#REF!</v>
      </c>
      <c r="AT13" s="162" t="e">
        <f>(#REF!/AR13)-1</f>
        <v>#REF!</v>
      </c>
    </row>
    <row r="14" spans="1:46">
      <c r="A14" s="264" t="s">
        <v>121</v>
      </c>
      <c r="B14" s="209">
        <v>108395135.65000001</v>
      </c>
      <c r="C14" s="209">
        <v>106.3569</v>
      </c>
      <c r="D14" s="209">
        <v>107426316.70999999</v>
      </c>
      <c r="E14" s="209">
        <v>105.56189999999999</v>
      </c>
      <c r="F14" s="156">
        <f t="shared" si="0"/>
        <v>-8.9378451734979901E-3</v>
      </c>
      <c r="G14" s="156">
        <f t="shared" si="1"/>
        <v>-7.4748323804097495E-3</v>
      </c>
      <c r="H14" s="209">
        <v>107917341.79000001</v>
      </c>
      <c r="I14" s="209">
        <v>105.99</v>
      </c>
      <c r="J14" s="156">
        <f t="shared" si="2"/>
        <v>4.5708081133000907E-3</v>
      </c>
      <c r="K14" s="156">
        <f t="shared" si="3"/>
        <v>4.0554404572104201E-3</v>
      </c>
      <c r="L14" s="209">
        <v>107830365.95999999</v>
      </c>
      <c r="M14" s="209">
        <v>105.82</v>
      </c>
      <c r="N14" s="156">
        <f t="shared" si="4"/>
        <v>-8.0594859507624188E-4</v>
      </c>
      <c r="O14" s="156">
        <f t="shared" si="5"/>
        <v>-1.6039248985753535E-3</v>
      </c>
      <c r="P14" s="209">
        <v>108114241.38</v>
      </c>
      <c r="Q14" s="209">
        <v>106.03</v>
      </c>
      <c r="R14" s="156">
        <f t="shared" si="6"/>
        <v>2.6326111153634241E-3</v>
      </c>
      <c r="S14" s="156">
        <f t="shared" si="7"/>
        <v>1.9845019845020598E-3</v>
      </c>
      <c r="T14" s="209">
        <v>97671962.950000003</v>
      </c>
      <c r="U14" s="209">
        <v>107.22</v>
      </c>
      <c r="V14" s="156">
        <f t="shared" si="8"/>
        <v>-9.6585595909584807E-2</v>
      </c>
      <c r="W14" s="156">
        <f t="shared" si="9"/>
        <v>1.1223238706026574E-2</v>
      </c>
      <c r="X14" s="209">
        <v>97894004.879999995</v>
      </c>
      <c r="Y14" s="209">
        <v>108.06</v>
      </c>
      <c r="Z14" s="156">
        <f t="shared" si="10"/>
        <v>2.2733435808355712E-3</v>
      </c>
      <c r="AA14" s="156">
        <f t="shared" si="11"/>
        <v>7.8343592613318736E-3</v>
      </c>
      <c r="AB14" s="209">
        <v>111299551.09999999</v>
      </c>
      <c r="AC14" s="209">
        <v>109.52</v>
      </c>
      <c r="AD14" s="156">
        <f t="shared" si="12"/>
        <v>0.1369393992658971</v>
      </c>
      <c r="AE14" s="156">
        <f t="shared" si="13"/>
        <v>1.3511012400518172E-2</v>
      </c>
      <c r="AF14" s="209">
        <v>113648045.16</v>
      </c>
      <c r="AG14" s="209">
        <v>111.55</v>
      </c>
      <c r="AH14" s="156">
        <f t="shared" si="14"/>
        <v>2.1100660665647576E-2</v>
      </c>
      <c r="AI14" s="156">
        <f t="shared" si="15"/>
        <v>1.8535427319211113E-2</v>
      </c>
      <c r="AJ14" s="157">
        <f t="shared" si="16"/>
        <v>7.6484291328605906E-3</v>
      </c>
      <c r="AK14" s="157">
        <f t="shared" si="17"/>
        <v>6.008152856226889E-3</v>
      </c>
      <c r="AL14" s="158">
        <f t="shared" si="18"/>
        <v>5.7916241015650877E-2</v>
      </c>
      <c r="AM14" s="158">
        <f t="shared" si="19"/>
        <v>5.6725958892365549E-2</v>
      </c>
      <c r="AN14" s="159">
        <f t="shared" si="20"/>
        <v>6.3439456167786193E-2</v>
      </c>
      <c r="AO14" s="271">
        <f t="shared" si="21"/>
        <v>8.4810303261745618E-3</v>
      </c>
      <c r="AP14" s="163"/>
      <c r="AQ14" s="172">
        <v>100020653.31</v>
      </c>
      <c r="AR14" s="161">
        <v>100</v>
      </c>
      <c r="AS14" s="162" t="e">
        <f>(#REF!/AQ14)-1</f>
        <v>#REF!</v>
      </c>
      <c r="AT14" s="162" t="e">
        <f>(#REF!/AR14)-1</f>
        <v>#REF!</v>
      </c>
    </row>
    <row r="15" spans="1:46">
      <c r="A15" s="267" t="s">
        <v>70</v>
      </c>
      <c r="B15" s="216">
        <f>SUM(B5:B14)</f>
        <v>12376107986.24</v>
      </c>
      <c r="C15" s="217"/>
      <c r="D15" s="216">
        <f>SUM(D5:D14)</f>
        <v>12282668096.480001</v>
      </c>
      <c r="E15" s="217"/>
      <c r="F15" s="156">
        <f>((D15-B15)/B15)</f>
        <v>-7.5500221769143113E-3</v>
      </c>
      <c r="G15" s="156"/>
      <c r="H15" s="216">
        <f>SUM(H5:H14)</f>
        <v>12264619285.020002</v>
      </c>
      <c r="I15" s="217"/>
      <c r="J15" s="156">
        <f t="shared" si="2"/>
        <v>-1.4694536495023878E-3</v>
      </c>
      <c r="K15" s="156"/>
      <c r="L15" s="216">
        <f>SUM(L5:L14)</f>
        <v>12310698418.98</v>
      </c>
      <c r="M15" s="217"/>
      <c r="N15" s="156">
        <f t="shared" si="4"/>
        <v>3.7570782173628661E-3</v>
      </c>
      <c r="O15" s="156"/>
      <c r="P15" s="216">
        <f>SUM(P5:P14)</f>
        <v>12319151905.809999</v>
      </c>
      <c r="Q15" s="217"/>
      <c r="R15" s="156">
        <f t="shared" si="6"/>
        <v>6.866780861893891E-4</v>
      </c>
      <c r="S15" s="156"/>
      <c r="T15" s="216">
        <f>SUM(T5:T14)</f>
        <v>12565209819.020002</v>
      </c>
      <c r="U15" s="217"/>
      <c r="V15" s="156">
        <f t="shared" si="8"/>
        <v>1.9973608174598142E-2</v>
      </c>
      <c r="W15" s="156"/>
      <c r="X15" s="216">
        <f>SUM(X5:X14)</f>
        <v>12119004591.389997</v>
      </c>
      <c r="Y15" s="217"/>
      <c r="Z15" s="156">
        <f t="shared" si="10"/>
        <v>-3.55111640837531E-2</v>
      </c>
      <c r="AA15" s="156"/>
      <c r="AB15" s="216">
        <f>SUM(AB5:AB14)</f>
        <v>11252615463.400002</v>
      </c>
      <c r="AC15" s="217"/>
      <c r="AD15" s="156">
        <f t="shared" si="12"/>
        <v>-7.1490122926888403E-2</v>
      </c>
      <c r="AE15" s="156"/>
      <c r="AF15" s="216">
        <f>SUM(AF5:AF14)</f>
        <v>11395869790.65</v>
      </c>
      <c r="AG15" s="217"/>
      <c r="AH15" s="156">
        <f t="shared" si="14"/>
        <v>1.2730758259352578E-2</v>
      </c>
      <c r="AI15" s="156"/>
      <c r="AJ15" s="157">
        <f t="shared" si="16"/>
        <v>-9.8590800124444041E-3</v>
      </c>
      <c r="AK15" s="157"/>
      <c r="AL15" s="158">
        <f t="shared" si="18"/>
        <v>-7.2199158917608683E-2</v>
      </c>
      <c r="AM15" s="158"/>
      <c r="AN15" s="159">
        <f t="shared" si="20"/>
        <v>2.9830557925308789E-2</v>
      </c>
      <c r="AO15" s="271"/>
      <c r="AP15" s="163"/>
      <c r="AQ15" s="173">
        <f>SUM(AQ5:AQ14)</f>
        <v>13501614037.429998</v>
      </c>
      <c r="AR15" s="174"/>
      <c r="AS15" s="162" t="e">
        <f>(#REF!/AQ15)-1</f>
        <v>#REF!</v>
      </c>
      <c r="AT15" s="162" t="e">
        <f>(#REF!/AR15)-1</f>
        <v>#REF!</v>
      </c>
    </row>
    <row r="16" spans="1:46">
      <c r="A16" s="268" t="s">
        <v>73</v>
      </c>
      <c r="B16" s="216"/>
      <c r="C16" s="218"/>
      <c r="D16" s="216"/>
      <c r="E16" s="218"/>
      <c r="F16" s="156"/>
      <c r="G16" s="156"/>
      <c r="H16" s="216"/>
      <c r="I16" s="218"/>
      <c r="J16" s="156"/>
      <c r="K16" s="156"/>
      <c r="L16" s="216"/>
      <c r="M16" s="218"/>
      <c r="N16" s="156"/>
      <c r="O16" s="156"/>
      <c r="P16" s="216"/>
      <c r="Q16" s="218"/>
      <c r="R16" s="156"/>
      <c r="S16" s="156"/>
      <c r="T16" s="216"/>
      <c r="U16" s="218"/>
      <c r="V16" s="156"/>
      <c r="W16" s="156"/>
      <c r="X16" s="216"/>
      <c r="Y16" s="218"/>
      <c r="Z16" s="156"/>
      <c r="AA16" s="156"/>
      <c r="AB16" s="216"/>
      <c r="AC16" s="218"/>
      <c r="AD16" s="156"/>
      <c r="AE16" s="156"/>
      <c r="AF16" s="216"/>
      <c r="AG16" s="218"/>
      <c r="AH16" s="156"/>
      <c r="AI16" s="156"/>
      <c r="AJ16" s="157"/>
      <c r="AK16" s="157"/>
      <c r="AL16" s="158"/>
      <c r="AM16" s="158"/>
      <c r="AN16" s="159"/>
      <c r="AO16" s="271"/>
      <c r="AP16" s="163"/>
      <c r="AQ16" s="173"/>
      <c r="AR16" s="132"/>
      <c r="AS16" s="162" t="e">
        <f>(#REF!/AQ16)-1</f>
        <v>#REF!</v>
      </c>
      <c r="AT16" s="162" t="e">
        <f>(#REF!/AR16)-1</f>
        <v>#REF!</v>
      </c>
    </row>
    <row r="17" spans="1:46">
      <c r="A17" s="264" t="s">
        <v>61</v>
      </c>
      <c r="B17" s="209">
        <v>72976179122.660004</v>
      </c>
      <c r="C17" s="219">
        <v>100</v>
      </c>
      <c r="D17" s="209">
        <v>74185309865.970001</v>
      </c>
      <c r="E17" s="219">
        <v>100</v>
      </c>
      <c r="F17" s="156">
        <f t="shared" ref="F17:F27" si="22">((D17-B17)/B17)</f>
        <v>1.6568841474663445E-2</v>
      </c>
      <c r="G17" s="156">
        <f t="shared" ref="G17:G27" si="23">((E17-C17)/C17)</f>
        <v>0</v>
      </c>
      <c r="H17" s="209">
        <v>77139258661.330002</v>
      </c>
      <c r="I17" s="219">
        <v>100</v>
      </c>
      <c r="J17" s="156">
        <f t="shared" ref="J17:J28" si="24">((H17-D17)/D17)</f>
        <v>3.9818513944295385E-2</v>
      </c>
      <c r="K17" s="156">
        <f t="shared" ref="K17:K25" si="25">((I17-E17)/E17)</f>
        <v>0</v>
      </c>
      <c r="L17" s="209">
        <v>78926029137.669998</v>
      </c>
      <c r="M17" s="219">
        <v>100</v>
      </c>
      <c r="N17" s="156">
        <f t="shared" ref="N17:N28" si="26">((L17-H17)/H17)</f>
        <v>2.3162919988440417E-2</v>
      </c>
      <c r="O17" s="156">
        <f t="shared" ref="O17:O25" si="27">((M17-I17)/I17)</f>
        <v>0</v>
      </c>
      <c r="P17" s="209">
        <v>80482837596.110001</v>
      </c>
      <c r="Q17" s="219">
        <v>100</v>
      </c>
      <c r="R17" s="156">
        <f t="shared" ref="R17:R28" si="28">((P17-L17)/L17)</f>
        <v>1.9724905401290044E-2</v>
      </c>
      <c r="S17" s="156">
        <f t="shared" ref="S17:S25" si="29">((Q17-M17)/M17)</f>
        <v>0</v>
      </c>
      <c r="T17" s="209">
        <v>81623781894.490005</v>
      </c>
      <c r="U17" s="219">
        <v>100</v>
      </c>
      <c r="V17" s="156">
        <f t="shared" ref="V17:V28" si="30">((T17-P17)/P17)</f>
        <v>1.4176243438453896E-2</v>
      </c>
      <c r="W17" s="156">
        <f t="shared" ref="W17:W25" si="31">((U17-Q17)/Q17)</f>
        <v>0</v>
      </c>
      <c r="X17" s="209">
        <v>82580397394.259995</v>
      </c>
      <c r="Y17" s="219">
        <v>100</v>
      </c>
      <c r="Z17" s="156">
        <f t="shared" ref="Z17:Z28" si="32">((X17-T17)/T17)</f>
        <v>1.1719813485321551E-2</v>
      </c>
      <c r="AA17" s="156">
        <f t="shared" ref="AA17:AA25" si="33">((Y17-U17)/U17)</f>
        <v>0</v>
      </c>
      <c r="AB17" s="209">
        <v>83103261069.669998</v>
      </c>
      <c r="AC17" s="219">
        <v>100</v>
      </c>
      <c r="AD17" s="156">
        <f t="shared" ref="AD17:AD28" si="34">((AB17-X17)/X17)</f>
        <v>6.3315713160560175E-3</v>
      </c>
      <c r="AE17" s="156">
        <f t="shared" ref="AE17:AE25" si="35">((AC17-Y17)/Y17)</f>
        <v>0</v>
      </c>
      <c r="AF17" s="209">
        <v>85906836590.979996</v>
      </c>
      <c r="AG17" s="219">
        <v>100</v>
      </c>
      <c r="AH17" s="156">
        <f t="shared" ref="AH17:AH26" si="36">((AF17-AB17)/AB17)</f>
        <v>3.3736047000124426E-2</v>
      </c>
      <c r="AI17" s="156">
        <f t="shared" ref="AI17:AI26" si="37">((AG17-AC17)/AC17)</f>
        <v>0</v>
      </c>
      <c r="AJ17" s="157">
        <f t="shared" si="16"/>
        <v>2.0654857006080649E-2</v>
      </c>
      <c r="AK17" s="157">
        <f t="shared" si="17"/>
        <v>0</v>
      </c>
      <c r="AL17" s="158">
        <f t="shared" si="18"/>
        <v>0.15800333982815712</v>
      </c>
      <c r="AM17" s="158">
        <f t="shared" si="19"/>
        <v>0</v>
      </c>
      <c r="AN17" s="159">
        <f t="shared" si="20"/>
        <v>1.127055545071909E-2</v>
      </c>
      <c r="AO17" s="271">
        <f t="shared" si="21"/>
        <v>0</v>
      </c>
      <c r="AP17" s="163"/>
      <c r="AQ17" s="161">
        <v>58847545464.410004</v>
      </c>
      <c r="AR17" s="175">
        <v>100</v>
      </c>
      <c r="AS17" s="162" t="e">
        <f>(#REF!/AQ17)-1</f>
        <v>#REF!</v>
      </c>
      <c r="AT17" s="162" t="e">
        <f>(#REF!/AR17)-1</f>
        <v>#REF!</v>
      </c>
    </row>
    <row r="18" spans="1:46">
      <c r="A18" s="264" t="s">
        <v>28</v>
      </c>
      <c r="B18" s="209">
        <v>27021607767.48</v>
      </c>
      <c r="C18" s="219">
        <v>100</v>
      </c>
      <c r="D18" s="209">
        <v>27890366676.5</v>
      </c>
      <c r="E18" s="219">
        <v>100</v>
      </c>
      <c r="F18" s="156">
        <f t="shared" si="22"/>
        <v>3.2150526219447813E-2</v>
      </c>
      <c r="G18" s="156">
        <f t="shared" si="23"/>
        <v>0</v>
      </c>
      <c r="H18" s="209">
        <v>29093990900</v>
      </c>
      <c r="I18" s="219">
        <v>100</v>
      </c>
      <c r="J18" s="156">
        <f t="shared" si="24"/>
        <v>4.315555393949537E-2</v>
      </c>
      <c r="K18" s="156">
        <f t="shared" si="25"/>
        <v>0</v>
      </c>
      <c r="L18" s="209">
        <v>28765446019.220001</v>
      </c>
      <c r="M18" s="219">
        <v>100</v>
      </c>
      <c r="N18" s="156">
        <f t="shared" si="26"/>
        <v>-1.1292533977523131E-2</v>
      </c>
      <c r="O18" s="156">
        <f t="shared" si="27"/>
        <v>0</v>
      </c>
      <c r="P18" s="209">
        <v>30107122000</v>
      </c>
      <c r="Q18" s="219">
        <v>100</v>
      </c>
      <c r="R18" s="156">
        <f t="shared" si="28"/>
        <v>4.664193212521512E-2</v>
      </c>
      <c r="S18" s="156">
        <f t="shared" si="29"/>
        <v>0</v>
      </c>
      <c r="T18" s="209">
        <v>30161806900</v>
      </c>
      <c r="U18" s="219">
        <v>100</v>
      </c>
      <c r="V18" s="156">
        <f t="shared" si="30"/>
        <v>1.8163443187960643E-3</v>
      </c>
      <c r="W18" s="156">
        <f t="shared" si="31"/>
        <v>0</v>
      </c>
      <c r="X18" s="209">
        <v>31136776400</v>
      </c>
      <c r="Y18" s="219">
        <v>100</v>
      </c>
      <c r="Z18" s="156">
        <f t="shared" si="32"/>
        <v>3.2324638349169987E-2</v>
      </c>
      <c r="AA18" s="156">
        <f t="shared" si="33"/>
        <v>0</v>
      </c>
      <c r="AB18" s="209">
        <v>31577495700</v>
      </c>
      <c r="AC18" s="219">
        <v>100</v>
      </c>
      <c r="AD18" s="156">
        <f t="shared" si="34"/>
        <v>1.4154300828649687E-2</v>
      </c>
      <c r="AE18" s="156">
        <f t="shared" si="35"/>
        <v>0</v>
      </c>
      <c r="AF18" s="209">
        <v>34003716000</v>
      </c>
      <c r="AG18" s="219">
        <v>100</v>
      </c>
      <c r="AH18" s="156">
        <f t="shared" si="36"/>
        <v>7.6833841513277448E-2</v>
      </c>
      <c r="AI18" s="156">
        <f t="shared" si="37"/>
        <v>0</v>
      </c>
      <c r="AJ18" s="157">
        <f t="shared" si="16"/>
        <v>2.947307541456605E-2</v>
      </c>
      <c r="AK18" s="157">
        <f t="shared" si="17"/>
        <v>0</v>
      </c>
      <c r="AL18" s="158">
        <f t="shared" si="18"/>
        <v>0.21919214596239123</v>
      </c>
      <c r="AM18" s="158">
        <f t="shared" si="19"/>
        <v>0</v>
      </c>
      <c r="AN18" s="159">
        <f t="shared" si="20"/>
        <v>2.7779017563625774E-2</v>
      </c>
      <c r="AO18" s="271">
        <f t="shared" si="21"/>
        <v>0</v>
      </c>
      <c r="AP18" s="163"/>
      <c r="AQ18" s="161">
        <v>56630718400</v>
      </c>
      <c r="AR18" s="175">
        <v>100</v>
      </c>
      <c r="AS18" s="162" t="e">
        <f>(#REF!/AQ18)-1</f>
        <v>#REF!</v>
      </c>
      <c r="AT18" s="162" t="e">
        <f>(#REF!/AR18)-1</f>
        <v>#REF!</v>
      </c>
    </row>
    <row r="19" spans="1:46">
      <c r="A19" s="264" t="s">
        <v>29</v>
      </c>
      <c r="B19" s="209">
        <v>377935306.85000002</v>
      </c>
      <c r="C19" s="219">
        <v>1.1102000000000001</v>
      </c>
      <c r="D19" s="209">
        <v>376812180.64999998</v>
      </c>
      <c r="E19" s="219">
        <v>1.1069</v>
      </c>
      <c r="F19" s="156">
        <f t="shared" si="22"/>
        <v>-2.9717419347798824E-3</v>
      </c>
      <c r="G19" s="156">
        <f t="shared" si="23"/>
        <v>-2.9724373986669793E-3</v>
      </c>
      <c r="H19" s="209">
        <v>377845440.63</v>
      </c>
      <c r="I19" s="219">
        <v>1.1101000000000001</v>
      </c>
      <c r="J19" s="156">
        <f t="shared" si="24"/>
        <v>2.7421087561916085E-3</v>
      </c>
      <c r="K19" s="156">
        <f t="shared" si="25"/>
        <v>2.8909567259915907E-3</v>
      </c>
      <c r="L19" s="209">
        <v>381676806.12</v>
      </c>
      <c r="M19" s="219">
        <v>1.1108</v>
      </c>
      <c r="N19" s="156">
        <f t="shared" si="26"/>
        <v>1.0140033669883083E-2</v>
      </c>
      <c r="O19" s="156">
        <f t="shared" si="27"/>
        <v>6.3057382217811264E-4</v>
      </c>
      <c r="P19" s="209">
        <v>386778935.38</v>
      </c>
      <c r="Q19" s="219">
        <v>1.1349</v>
      </c>
      <c r="R19" s="156">
        <f t="shared" si="28"/>
        <v>1.3367669133124821E-2</v>
      </c>
      <c r="S19" s="156">
        <f t="shared" si="29"/>
        <v>2.1696074900972282E-2</v>
      </c>
      <c r="T19" s="209">
        <v>389698147.75999999</v>
      </c>
      <c r="U19" s="219">
        <v>1.1434</v>
      </c>
      <c r="V19" s="156">
        <f t="shared" si="30"/>
        <v>7.5474957733464645E-3</v>
      </c>
      <c r="W19" s="156">
        <f t="shared" si="31"/>
        <v>7.4896466649043546E-3</v>
      </c>
      <c r="X19" s="209">
        <v>389884865.77999997</v>
      </c>
      <c r="Y19" s="219">
        <v>1.1456999999999999</v>
      </c>
      <c r="Z19" s="156">
        <f t="shared" si="32"/>
        <v>4.7913499479852116E-4</v>
      </c>
      <c r="AA19" s="156">
        <f t="shared" si="33"/>
        <v>2.0115445163547043E-3</v>
      </c>
      <c r="AB19" s="209">
        <v>389836475.93000001</v>
      </c>
      <c r="AC19" s="219">
        <v>1.1456</v>
      </c>
      <c r="AD19" s="156">
        <f t="shared" si="34"/>
        <v>-1.2411317865123069E-4</v>
      </c>
      <c r="AE19" s="156">
        <f t="shared" si="35"/>
        <v>-8.728288382647202E-5</v>
      </c>
      <c r="AF19" s="209">
        <v>389512943.72000003</v>
      </c>
      <c r="AG19" s="219">
        <v>1.1456999999999999</v>
      </c>
      <c r="AH19" s="156">
        <f t="shared" si="36"/>
        <v>-8.2991774750722095E-4</v>
      </c>
      <c r="AI19" s="156">
        <f t="shared" si="37"/>
        <v>8.7290502793286483E-5</v>
      </c>
      <c r="AJ19" s="157">
        <f t="shared" si="16"/>
        <v>3.7938336833007705E-3</v>
      </c>
      <c r="AK19" s="157">
        <f t="shared" si="17"/>
        <v>3.9682958563376104E-3</v>
      </c>
      <c r="AL19" s="158">
        <f t="shared" si="18"/>
        <v>3.370581876650397E-2</v>
      </c>
      <c r="AM19" s="158">
        <f t="shared" si="19"/>
        <v>3.505285030264698E-2</v>
      </c>
      <c r="AN19" s="159">
        <f t="shared" si="20"/>
        <v>5.8629381913003608E-3</v>
      </c>
      <c r="AO19" s="271">
        <f t="shared" si="21"/>
        <v>7.7688727325970755E-3</v>
      </c>
      <c r="AP19" s="163"/>
      <c r="AQ19" s="161">
        <v>366113097.69999999</v>
      </c>
      <c r="AR19" s="165">
        <v>1.1357999999999999</v>
      </c>
      <c r="AS19" s="162" t="e">
        <f>(#REF!/AQ19)-1</f>
        <v>#REF!</v>
      </c>
      <c r="AT19" s="162" t="e">
        <f>(#REF!/AR19)-1</f>
        <v>#REF!</v>
      </c>
    </row>
    <row r="20" spans="1:46">
      <c r="A20" s="264" t="s">
        <v>64</v>
      </c>
      <c r="B20" s="209">
        <v>664008027.45000005</v>
      </c>
      <c r="C20" s="219">
        <v>100</v>
      </c>
      <c r="D20" s="209">
        <v>666278027.45000005</v>
      </c>
      <c r="E20" s="219">
        <v>100</v>
      </c>
      <c r="F20" s="156">
        <f t="shared" si="22"/>
        <v>3.4186333691137967E-3</v>
      </c>
      <c r="G20" s="156">
        <f t="shared" si="23"/>
        <v>0</v>
      </c>
      <c r="H20" s="209">
        <v>667588027.45000005</v>
      </c>
      <c r="I20" s="219">
        <v>100</v>
      </c>
      <c r="J20" s="156">
        <f t="shared" si="24"/>
        <v>1.9661461822681934E-3</v>
      </c>
      <c r="K20" s="156">
        <f t="shared" si="25"/>
        <v>0</v>
      </c>
      <c r="L20" s="209">
        <v>670720191.28999996</v>
      </c>
      <c r="M20" s="219">
        <v>100</v>
      </c>
      <c r="N20" s="156">
        <f t="shared" si="26"/>
        <v>4.6917615523512394E-3</v>
      </c>
      <c r="O20" s="156">
        <f t="shared" si="27"/>
        <v>0</v>
      </c>
      <c r="P20" s="209">
        <v>668545863.61000001</v>
      </c>
      <c r="Q20" s="219">
        <v>100</v>
      </c>
      <c r="R20" s="156">
        <f t="shared" si="28"/>
        <v>-3.2417805639905527E-3</v>
      </c>
      <c r="S20" s="156">
        <f t="shared" si="29"/>
        <v>0</v>
      </c>
      <c r="T20" s="209">
        <v>671706861.02999997</v>
      </c>
      <c r="U20" s="219">
        <v>100</v>
      </c>
      <c r="V20" s="156">
        <f t="shared" si="30"/>
        <v>4.7281683906191104E-3</v>
      </c>
      <c r="W20" s="156">
        <f t="shared" si="31"/>
        <v>0</v>
      </c>
      <c r="X20" s="209">
        <v>676053758.49000001</v>
      </c>
      <c r="Y20" s="219">
        <v>100</v>
      </c>
      <c r="Z20" s="156">
        <f t="shared" si="32"/>
        <v>6.4714203653279279E-3</v>
      </c>
      <c r="AA20" s="156">
        <f t="shared" si="33"/>
        <v>0</v>
      </c>
      <c r="AB20" s="209">
        <v>679661731.32000005</v>
      </c>
      <c r="AC20" s="219">
        <v>100</v>
      </c>
      <c r="AD20" s="156">
        <f t="shared" si="34"/>
        <v>5.3368135073438997E-3</v>
      </c>
      <c r="AE20" s="156">
        <f t="shared" si="35"/>
        <v>0</v>
      </c>
      <c r="AF20" s="209">
        <v>676477280.88</v>
      </c>
      <c r="AG20" s="219">
        <v>100</v>
      </c>
      <c r="AH20" s="156">
        <f t="shared" si="36"/>
        <v>-4.6853460968229003E-3</v>
      </c>
      <c r="AI20" s="156">
        <f t="shared" si="37"/>
        <v>0</v>
      </c>
      <c r="AJ20" s="157">
        <f t="shared" si="16"/>
        <v>2.335727088276339E-3</v>
      </c>
      <c r="AK20" s="157">
        <f t="shared" si="17"/>
        <v>0</v>
      </c>
      <c r="AL20" s="158">
        <f t="shared" si="18"/>
        <v>1.5307803964412345E-2</v>
      </c>
      <c r="AM20" s="158">
        <f t="shared" si="19"/>
        <v>0</v>
      </c>
      <c r="AN20" s="159">
        <f t="shared" si="20"/>
        <v>4.1248114883055843E-3</v>
      </c>
      <c r="AO20" s="271">
        <f t="shared" si="21"/>
        <v>0</v>
      </c>
      <c r="AP20" s="163"/>
      <c r="AQ20" s="161">
        <v>691810420.35000002</v>
      </c>
      <c r="AR20" s="175">
        <v>100</v>
      </c>
      <c r="AS20" s="162" t="e">
        <f>(#REF!/AQ20)-1</f>
        <v>#REF!</v>
      </c>
      <c r="AT20" s="162" t="e">
        <f>(#REF!/AR20)-1</f>
        <v>#REF!</v>
      </c>
    </row>
    <row r="21" spans="1:46">
      <c r="A21" s="264" t="s">
        <v>30</v>
      </c>
      <c r="B21" s="209">
        <v>16697933907.379999</v>
      </c>
      <c r="C21" s="213">
        <v>1</v>
      </c>
      <c r="D21" s="209">
        <v>16450372001.27</v>
      </c>
      <c r="E21" s="213">
        <v>1</v>
      </c>
      <c r="F21" s="156">
        <f t="shared" si="22"/>
        <v>-1.4825900466678909E-2</v>
      </c>
      <c r="G21" s="156">
        <f t="shared" si="23"/>
        <v>0</v>
      </c>
      <c r="H21" s="209">
        <v>17206519036.799999</v>
      </c>
      <c r="I21" s="213">
        <v>1</v>
      </c>
      <c r="J21" s="156">
        <f t="shared" si="24"/>
        <v>4.596534567556422E-2</v>
      </c>
      <c r="K21" s="156">
        <f t="shared" si="25"/>
        <v>0</v>
      </c>
      <c r="L21" s="209">
        <v>17314880142.75</v>
      </c>
      <c r="M21" s="213">
        <v>1</v>
      </c>
      <c r="N21" s="156">
        <f t="shared" si="26"/>
        <v>6.2976773929838007E-3</v>
      </c>
      <c r="O21" s="156">
        <f t="shared" si="27"/>
        <v>0</v>
      </c>
      <c r="P21" s="209">
        <v>17760080209.009998</v>
      </c>
      <c r="Q21" s="213">
        <v>1</v>
      </c>
      <c r="R21" s="156">
        <f t="shared" si="28"/>
        <v>2.571199237820946E-2</v>
      </c>
      <c r="S21" s="156">
        <f t="shared" si="29"/>
        <v>0</v>
      </c>
      <c r="T21" s="209">
        <v>17750779181.93</v>
      </c>
      <c r="U21" s="213">
        <v>1</v>
      </c>
      <c r="V21" s="156">
        <f t="shared" si="30"/>
        <v>-5.2370411453882076E-4</v>
      </c>
      <c r="W21" s="156">
        <f t="shared" si="31"/>
        <v>0</v>
      </c>
      <c r="X21" s="209">
        <v>17402944380.349998</v>
      </c>
      <c r="Y21" s="213">
        <v>1</v>
      </c>
      <c r="Z21" s="156">
        <f t="shared" si="32"/>
        <v>-1.959546665613935E-2</v>
      </c>
      <c r="AA21" s="156">
        <f t="shared" si="33"/>
        <v>0</v>
      </c>
      <c r="AB21" s="209">
        <v>17426842033.52</v>
      </c>
      <c r="AC21" s="213">
        <v>1</v>
      </c>
      <c r="AD21" s="156">
        <f t="shared" si="34"/>
        <v>1.3731959746412386E-3</v>
      </c>
      <c r="AE21" s="156">
        <f t="shared" si="35"/>
        <v>0</v>
      </c>
      <c r="AF21" s="209">
        <v>17813431399.32</v>
      </c>
      <c r="AG21" s="213">
        <v>1</v>
      </c>
      <c r="AH21" s="156">
        <f t="shared" si="36"/>
        <v>2.2183558275010833E-2</v>
      </c>
      <c r="AI21" s="156">
        <f t="shared" si="37"/>
        <v>0</v>
      </c>
      <c r="AJ21" s="157">
        <f t="shared" si="16"/>
        <v>8.3233373073815595E-3</v>
      </c>
      <c r="AK21" s="157">
        <f t="shared" si="17"/>
        <v>0</v>
      </c>
      <c r="AL21" s="158">
        <f t="shared" si="18"/>
        <v>8.2858879905254937E-2</v>
      </c>
      <c r="AM21" s="158">
        <f t="shared" si="19"/>
        <v>0</v>
      </c>
      <c r="AN21" s="159">
        <f t="shared" si="20"/>
        <v>2.1900478054999523E-2</v>
      </c>
      <c r="AO21" s="271">
        <f t="shared" si="21"/>
        <v>0</v>
      </c>
      <c r="AP21" s="163"/>
      <c r="AQ21" s="161">
        <v>13880602273.7041</v>
      </c>
      <c r="AR21" s="168">
        <v>1</v>
      </c>
      <c r="AS21" s="162" t="e">
        <f>(#REF!/AQ21)-1</f>
        <v>#REF!</v>
      </c>
      <c r="AT21" s="162" t="e">
        <f>(#REF!/AR21)-1</f>
        <v>#REF!</v>
      </c>
    </row>
    <row r="22" spans="1:46">
      <c r="A22" s="264" t="s">
        <v>89</v>
      </c>
      <c r="B22" s="209">
        <v>363003645.77999997</v>
      </c>
      <c r="C22" s="213">
        <v>10</v>
      </c>
      <c r="D22" s="209">
        <v>363793030.97000003</v>
      </c>
      <c r="E22" s="213">
        <v>10</v>
      </c>
      <c r="F22" s="156">
        <f t="shared" si="22"/>
        <v>2.1745930080230317E-3</v>
      </c>
      <c r="G22" s="156">
        <f t="shared" si="23"/>
        <v>0</v>
      </c>
      <c r="H22" s="209">
        <v>362657392.64999998</v>
      </c>
      <c r="I22" s="213">
        <v>10</v>
      </c>
      <c r="J22" s="156">
        <f t="shared" si="24"/>
        <v>-3.1216604588934584E-3</v>
      </c>
      <c r="K22" s="156">
        <f t="shared" si="25"/>
        <v>0</v>
      </c>
      <c r="L22" s="209">
        <v>334023813.77999997</v>
      </c>
      <c r="M22" s="213">
        <v>10</v>
      </c>
      <c r="N22" s="156">
        <f t="shared" si="26"/>
        <v>-7.8954901927600366E-2</v>
      </c>
      <c r="O22" s="156">
        <f t="shared" si="27"/>
        <v>0</v>
      </c>
      <c r="P22" s="209">
        <v>365091243.75</v>
      </c>
      <c r="Q22" s="213">
        <v>10</v>
      </c>
      <c r="R22" s="156">
        <f t="shared" si="28"/>
        <v>9.3009625925839376E-2</v>
      </c>
      <c r="S22" s="156">
        <f t="shared" si="29"/>
        <v>0</v>
      </c>
      <c r="T22" s="209">
        <v>365617577.73000002</v>
      </c>
      <c r="U22" s="213">
        <v>10</v>
      </c>
      <c r="V22" s="156">
        <f t="shared" si="30"/>
        <v>1.4416505161663961E-3</v>
      </c>
      <c r="W22" s="156">
        <f t="shared" si="31"/>
        <v>0</v>
      </c>
      <c r="X22" s="209">
        <v>365544333.70999998</v>
      </c>
      <c r="Y22" s="213">
        <v>10</v>
      </c>
      <c r="Z22" s="156">
        <f t="shared" si="32"/>
        <v>-2.0032959152234612E-4</v>
      </c>
      <c r="AA22" s="156">
        <f t="shared" si="33"/>
        <v>0</v>
      </c>
      <c r="AB22" s="209">
        <v>366672243.49000001</v>
      </c>
      <c r="AC22" s="213">
        <v>10</v>
      </c>
      <c r="AD22" s="156">
        <f t="shared" si="34"/>
        <v>3.085562204049493E-3</v>
      </c>
      <c r="AE22" s="156">
        <f t="shared" si="35"/>
        <v>0</v>
      </c>
      <c r="AF22" s="209">
        <v>372206618.36000001</v>
      </c>
      <c r="AG22" s="213">
        <v>10</v>
      </c>
      <c r="AH22" s="156">
        <f t="shared" si="36"/>
        <v>1.5093520080286469E-2</v>
      </c>
      <c r="AI22" s="156">
        <f t="shared" si="37"/>
        <v>0</v>
      </c>
      <c r="AJ22" s="157">
        <f t="shared" si="16"/>
        <v>4.0660074695435759E-3</v>
      </c>
      <c r="AK22" s="157">
        <f t="shared" si="17"/>
        <v>0</v>
      </c>
      <c r="AL22" s="158">
        <f t="shared" si="18"/>
        <v>2.3127401224719468E-2</v>
      </c>
      <c r="AM22" s="158">
        <f t="shared" si="19"/>
        <v>0</v>
      </c>
      <c r="AN22" s="159">
        <f t="shared" si="20"/>
        <v>4.6300778871540015E-2</v>
      </c>
      <c r="AO22" s="271">
        <f t="shared" si="21"/>
        <v>0</v>
      </c>
      <c r="AP22" s="163"/>
      <c r="AQ22" s="171">
        <v>246915130.99000001</v>
      </c>
      <c r="AR22" s="168">
        <v>10</v>
      </c>
      <c r="AS22" s="162" t="e">
        <f>(#REF!/AQ22)-1</f>
        <v>#REF!</v>
      </c>
      <c r="AT22" s="162" t="e">
        <f>(#REF!/AR22)-1</f>
        <v>#REF!</v>
      </c>
    </row>
    <row r="23" spans="1:46">
      <c r="A23" s="264" t="s">
        <v>122</v>
      </c>
      <c r="B23" s="209">
        <v>3136810788.1500001</v>
      </c>
      <c r="C23" s="213">
        <v>1</v>
      </c>
      <c r="D23" s="209">
        <v>3065986763.0700002</v>
      </c>
      <c r="E23" s="213">
        <v>1</v>
      </c>
      <c r="F23" s="156">
        <f t="shared" si="22"/>
        <v>-2.2578354214909429E-2</v>
      </c>
      <c r="G23" s="156">
        <f t="shared" si="23"/>
        <v>0</v>
      </c>
      <c r="H23" s="209">
        <v>3341316384.98</v>
      </c>
      <c r="I23" s="213">
        <v>1</v>
      </c>
      <c r="J23" s="156">
        <f t="shared" si="24"/>
        <v>8.9801308089898543E-2</v>
      </c>
      <c r="K23" s="156">
        <f t="shared" si="25"/>
        <v>0</v>
      </c>
      <c r="L23" s="209">
        <v>3751644093.1999998</v>
      </c>
      <c r="M23" s="213">
        <v>1</v>
      </c>
      <c r="N23" s="156">
        <f t="shared" si="26"/>
        <v>0.12280420676848172</v>
      </c>
      <c r="O23" s="156">
        <f t="shared" si="27"/>
        <v>0</v>
      </c>
      <c r="P23" s="209">
        <v>3179351469.5599999</v>
      </c>
      <c r="Q23" s="213">
        <v>1</v>
      </c>
      <c r="R23" s="156">
        <f t="shared" si="28"/>
        <v>-0.15254448700965595</v>
      </c>
      <c r="S23" s="156">
        <f t="shared" si="29"/>
        <v>0</v>
      </c>
      <c r="T23" s="209">
        <v>3697543984.29</v>
      </c>
      <c r="U23" s="213">
        <v>1</v>
      </c>
      <c r="V23" s="156">
        <f t="shared" si="30"/>
        <v>0.16298686058817971</v>
      </c>
      <c r="W23" s="156">
        <f t="shared" si="31"/>
        <v>0</v>
      </c>
      <c r="X23" s="209">
        <v>3631120538.6599998</v>
      </c>
      <c r="Y23" s="213">
        <v>1</v>
      </c>
      <c r="Z23" s="156">
        <f t="shared" si="32"/>
        <v>-1.7964207028291702E-2</v>
      </c>
      <c r="AA23" s="156">
        <f t="shared" si="33"/>
        <v>0</v>
      </c>
      <c r="AB23" s="209">
        <v>3792653071.3200002</v>
      </c>
      <c r="AC23" s="213">
        <v>1</v>
      </c>
      <c r="AD23" s="156">
        <f t="shared" si="34"/>
        <v>4.4485588109837583E-2</v>
      </c>
      <c r="AE23" s="156">
        <f t="shared" si="35"/>
        <v>0</v>
      </c>
      <c r="AF23" s="209">
        <v>3869234401.6399999</v>
      </c>
      <c r="AG23" s="213">
        <v>1</v>
      </c>
      <c r="AH23" s="156">
        <f t="shared" si="36"/>
        <v>2.019202096260975E-2</v>
      </c>
      <c r="AI23" s="156">
        <f t="shared" si="37"/>
        <v>0</v>
      </c>
      <c r="AJ23" s="157">
        <f t="shared" si="16"/>
        <v>3.0897867033268776E-2</v>
      </c>
      <c r="AK23" s="157">
        <f t="shared" si="17"/>
        <v>0</v>
      </c>
      <c r="AL23" s="158">
        <f t="shared" si="18"/>
        <v>0.26198666225346018</v>
      </c>
      <c r="AM23" s="158">
        <f t="shared" si="19"/>
        <v>0</v>
      </c>
      <c r="AN23" s="159">
        <f t="shared" si="20"/>
        <v>9.8967122933195859E-2</v>
      </c>
      <c r="AO23" s="271">
        <f t="shared" si="21"/>
        <v>0</v>
      </c>
      <c r="AP23" s="163"/>
      <c r="AQ23" s="171"/>
      <c r="AR23" s="168"/>
      <c r="AS23" s="162"/>
      <c r="AT23" s="162"/>
    </row>
    <row r="24" spans="1:46">
      <c r="A24" s="264" t="s">
        <v>126</v>
      </c>
      <c r="B24" s="209">
        <v>1449240722.6527839</v>
      </c>
      <c r="C24" s="213">
        <v>100</v>
      </c>
      <c r="D24" s="209">
        <v>1422825857.0547869</v>
      </c>
      <c r="E24" s="213">
        <v>100</v>
      </c>
      <c r="F24" s="156">
        <f t="shared" si="22"/>
        <v>-1.8226692905541235E-2</v>
      </c>
      <c r="G24" s="156">
        <f t="shared" si="23"/>
        <v>0</v>
      </c>
      <c r="H24" s="209">
        <v>1437381186.5876637</v>
      </c>
      <c r="I24" s="213">
        <v>100</v>
      </c>
      <c r="J24" s="156">
        <f t="shared" si="24"/>
        <v>1.022987420470829E-2</v>
      </c>
      <c r="K24" s="156">
        <f t="shared" si="25"/>
        <v>0</v>
      </c>
      <c r="L24" s="209">
        <v>1450799894.5027411</v>
      </c>
      <c r="M24" s="213">
        <v>100</v>
      </c>
      <c r="N24" s="156">
        <f t="shared" si="26"/>
        <v>9.3355249395836327E-3</v>
      </c>
      <c r="O24" s="156">
        <f t="shared" si="27"/>
        <v>0</v>
      </c>
      <c r="P24" s="209">
        <v>1584202924.4632878</v>
      </c>
      <c r="Q24" s="213">
        <v>100</v>
      </c>
      <c r="R24" s="156">
        <f t="shared" si="28"/>
        <v>9.1951364530716603E-2</v>
      </c>
      <c r="S24" s="156">
        <f t="shared" si="29"/>
        <v>0</v>
      </c>
      <c r="T24" s="209">
        <v>1595791814.9000001</v>
      </c>
      <c r="U24" s="213">
        <v>100</v>
      </c>
      <c r="V24" s="156">
        <f t="shared" si="30"/>
        <v>7.315281557530558E-3</v>
      </c>
      <c r="W24" s="156">
        <f t="shared" si="31"/>
        <v>0</v>
      </c>
      <c r="X24" s="209">
        <v>1651519063.5879452</v>
      </c>
      <c r="Y24" s="213">
        <v>100</v>
      </c>
      <c r="Z24" s="156">
        <f t="shared" si="32"/>
        <v>3.4921377693265872E-2</v>
      </c>
      <c r="AA24" s="156">
        <f t="shared" si="33"/>
        <v>0</v>
      </c>
      <c r="AB24" s="209">
        <v>1672764333.251699</v>
      </c>
      <c r="AC24" s="213">
        <v>100</v>
      </c>
      <c r="AD24" s="156">
        <f t="shared" si="34"/>
        <v>1.2864077764623644E-2</v>
      </c>
      <c r="AE24" s="156">
        <f t="shared" si="35"/>
        <v>0</v>
      </c>
      <c r="AF24" s="209">
        <v>1639194126.0008879</v>
      </c>
      <c r="AG24" s="213">
        <v>100</v>
      </c>
      <c r="AH24" s="156">
        <f t="shared" si="36"/>
        <v>-2.0068701001983779E-2</v>
      </c>
      <c r="AI24" s="156">
        <f t="shared" si="37"/>
        <v>0</v>
      </c>
      <c r="AJ24" s="157">
        <f t="shared" si="16"/>
        <v>1.6040263347862949E-2</v>
      </c>
      <c r="AK24" s="157">
        <f t="shared" si="17"/>
        <v>0</v>
      </c>
      <c r="AL24" s="158">
        <f t="shared" si="18"/>
        <v>0.15206939617612639</v>
      </c>
      <c r="AM24" s="158">
        <f t="shared" si="19"/>
        <v>0</v>
      </c>
      <c r="AN24" s="159">
        <f t="shared" si="20"/>
        <v>3.5379576352603685E-2</v>
      </c>
      <c r="AO24" s="271">
        <f t="shared" si="21"/>
        <v>0</v>
      </c>
      <c r="AP24" s="163"/>
      <c r="AQ24" s="171"/>
      <c r="AR24" s="168"/>
      <c r="AS24" s="162"/>
      <c r="AT24" s="162"/>
    </row>
    <row r="25" spans="1:46">
      <c r="A25" s="264" t="s">
        <v>129</v>
      </c>
      <c r="B25" s="209">
        <v>690008141.45000005</v>
      </c>
      <c r="C25" s="213">
        <v>100</v>
      </c>
      <c r="D25" s="209">
        <v>721028869.16999996</v>
      </c>
      <c r="E25" s="213">
        <v>100</v>
      </c>
      <c r="F25" s="156">
        <f t="shared" si="22"/>
        <v>4.49570459484901E-2</v>
      </c>
      <c r="G25" s="156">
        <f t="shared" si="23"/>
        <v>0</v>
      </c>
      <c r="H25" s="209">
        <v>716398437.13999999</v>
      </c>
      <c r="I25" s="213">
        <v>100</v>
      </c>
      <c r="J25" s="156">
        <f t="shared" si="24"/>
        <v>-6.421978686276756E-3</v>
      </c>
      <c r="K25" s="156">
        <f t="shared" si="25"/>
        <v>0</v>
      </c>
      <c r="L25" s="209">
        <v>716807389.11000001</v>
      </c>
      <c r="M25" s="213">
        <v>100</v>
      </c>
      <c r="N25" s="156">
        <f t="shared" si="26"/>
        <v>5.7084430785840818E-4</v>
      </c>
      <c r="O25" s="156">
        <f t="shared" si="27"/>
        <v>0</v>
      </c>
      <c r="P25" s="209">
        <v>696464575.88999999</v>
      </c>
      <c r="Q25" s="213">
        <v>100</v>
      </c>
      <c r="R25" s="156">
        <f t="shared" si="28"/>
        <v>-2.8379748212777219E-2</v>
      </c>
      <c r="S25" s="156">
        <f t="shared" si="29"/>
        <v>0</v>
      </c>
      <c r="T25" s="209">
        <v>712160303.89999998</v>
      </c>
      <c r="U25" s="213">
        <v>100</v>
      </c>
      <c r="V25" s="156">
        <f t="shared" si="30"/>
        <v>2.2536290506868482E-2</v>
      </c>
      <c r="W25" s="156">
        <f t="shared" si="31"/>
        <v>0</v>
      </c>
      <c r="X25" s="209">
        <v>734271365.60000002</v>
      </c>
      <c r="Y25" s="213">
        <v>100</v>
      </c>
      <c r="Z25" s="156">
        <f t="shared" si="32"/>
        <v>3.1047871636362415E-2</v>
      </c>
      <c r="AA25" s="156">
        <f t="shared" si="33"/>
        <v>0</v>
      </c>
      <c r="AB25" s="209">
        <v>768673727.95000005</v>
      </c>
      <c r="AC25" s="213">
        <v>100</v>
      </c>
      <c r="AD25" s="156">
        <f t="shared" si="34"/>
        <v>4.6852381778347836E-2</v>
      </c>
      <c r="AE25" s="156">
        <f t="shared" si="35"/>
        <v>0</v>
      </c>
      <c r="AF25" s="209">
        <v>777401418.98000002</v>
      </c>
      <c r="AG25" s="213">
        <v>100</v>
      </c>
      <c r="AH25" s="156">
        <f t="shared" si="36"/>
        <v>1.1354220539416799E-2</v>
      </c>
      <c r="AI25" s="156">
        <f t="shared" si="37"/>
        <v>0</v>
      </c>
      <c r="AJ25" s="157">
        <f t="shared" si="16"/>
        <v>1.5314615977286257E-2</v>
      </c>
      <c r="AK25" s="157">
        <f t="shared" si="17"/>
        <v>0</v>
      </c>
      <c r="AL25" s="158">
        <f t="shared" si="18"/>
        <v>7.8183485045324685E-2</v>
      </c>
      <c r="AM25" s="158">
        <f t="shared" si="19"/>
        <v>0</v>
      </c>
      <c r="AN25" s="159">
        <f t="shared" si="20"/>
        <v>2.6152663856593653E-2</v>
      </c>
      <c r="AO25" s="271">
        <f t="shared" si="21"/>
        <v>0</v>
      </c>
      <c r="AP25" s="163"/>
      <c r="AQ25" s="171"/>
      <c r="AR25" s="168"/>
      <c r="AS25" s="162"/>
      <c r="AT25" s="162"/>
    </row>
    <row r="26" spans="1:46">
      <c r="A26" s="264" t="s">
        <v>138</v>
      </c>
      <c r="B26" s="209">
        <v>0</v>
      </c>
      <c r="C26" s="213">
        <v>0</v>
      </c>
      <c r="D26" s="209">
        <v>0</v>
      </c>
      <c r="E26" s="213">
        <v>0</v>
      </c>
      <c r="F26" s="156" t="e">
        <f t="shared" si="22"/>
        <v>#DIV/0!</v>
      </c>
      <c r="G26" s="156" t="e">
        <f t="shared" si="23"/>
        <v>#DIV/0!</v>
      </c>
      <c r="H26" s="209">
        <v>174768743.55000001</v>
      </c>
      <c r="I26" s="213">
        <v>10</v>
      </c>
      <c r="J26" s="156" t="e">
        <f t="shared" ref="J26" si="38">((H26-D26)/D26)</f>
        <v>#DIV/0!</v>
      </c>
      <c r="K26" s="156" t="e">
        <f t="shared" ref="K26" si="39">((I26-E26)/E26)</f>
        <v>#DIV/0!</v>
      </c>
      <c r="L26" s="209">
        <v>175205973.31999999</v>
      </c>
      <c r="M26" s="213">
        <v>10</v>
      </c>
      <c r="N26" s="156">
        <f t="shared" ref="N26" si="40">((L26-H26)/H26)</f>
        <v>2.5017618203274018E-3</v>
      </c>
      <c r="O26" s="156">
        <f t="shared" ref="O26" si="41">((M26-I26)/I26)</f>
        <v>0</v>
      </c>
      <c r="P26" s="209">
        <v>136991513.87</v>
      </c>
      <c r="Q26" s="213">
        <v>10</v>
      </c>
      <c r="R26" s="156">
        <f t="shared" ref="R26" si="42">((P26-L26)/L26)</f>
        <v>-0.2181116244262076</v>
      </c>
      <c r="S26" s="156">
        <f t="shared" ref="S26" si="43">((Q26-M26)/M26)</f>
        <v>0</v>
      </c>
      <c r="T26" s="209">
        <v>184093642.53999999</v>
      </c>
      <c r="U26" s="213">
        <v>10</v>
      </c>
      <c r="V26" s="156">
        <f t="shared" ref="V26" si="44">((T26-P26)/P26)</f>
        <v>0.34383245603591334</v>
      </c>
      <c r="W26" s="156">
        <f t="shared" ref="W26" si="45">((U26-Q26)/Q26)</f>
        <v>0</v>
      </c>
      <c r="X26" s="209">
        <v>185357466.68000001</v>
      </c>
      <c r="Y26" s="213">
        <v>10</v>
      </c>
      <c r="Z26" s="156">
        <f t="shared" ref="Z26" si="46">((X26-T26)/T26)</f>
        <v>6.8651156148719856E-3</v>
      </c>
      <c r="AA26" s="156">
        <f t="shared" ref="AA26" si="47">((Y26-U26)/U26)</f>
        <v>0</v>
      </c>
      <c r="AB26" s="209">
        <v>196884845.33000001</v>
      </c>
      <c r="AC26" s="213">
        <v>10</v>
      </c>
      <c r="AD26" s="156">
        <f t="shared" ref="AD26" si="48">((AB26-X26)/X26)</f>
        <v>6.2189988115778479E-2</v>
      </c>
      <c r="AE26" s="156">
        <f t="shared" ref="AE26" si="49">((AC26-Y26)/Y26)</f>
        <v>0</v>
      </c>
      <c r="AF26" s="209">
        <v>200915430.61000001</v>
      </c>
      <c r="AG26" s="213">
        <v>10</v>
      </c>
      <c r="AH26" s="156">
        <f t="shared" si="36"/>
        <v>2.0471790366822343E-2</v>
      </c>
      <c r="AI26" s="156">
        <f t="shared" si="37"/>
        <v>0</v>
      </c>
      <c r="AJ26" s="157" t="e">
        <f t="shared" si="16"/>
        <v>#DIV/0!</v>
      </c>
      <c r="AK26" s="157" t="e">
        <f t="shared" si="17"/>
        <v>#DIV/0!</v>
      </c>
      <c r="AL26" s="158" t="e">
        <f t="shared" si="18"/>
        <v>#DIV/0!</v>
      </c>
      <c r="AM26" s="158" t="e">
        <f t="shared" si="19"/>
        <v>#DIV/0!</v>
      </c>
      <c r="AN26" s="159" t="e">
        <f t="shared" si="20"/>
        <v>#DIV/0!</v>
      </c>
      <c r="AO26" s="271" t="e">
        <f t="shared" si="21"/>
        <v>#DIV/0!</v>
      </c>
      <c r="AP26" s="163"/>
      <c r="AQ26" s="171"/>
      <c r="AR26" s="168"/>
      <c r="AS26" s="162"/>
      <c r="AT26" s="162"/>
    </row>
    <row r="27" spans="1:46">
      <c r="A27" s="264" t="s">
        <v>147</v>
      </c>
      <c r="B27" s="212">
        <v>129710924</v>
      </c>
      <c r="C27" s="213">
        <v>2.21</v>
      </c>
      <c r="D27" s="212">
        <v>131070892</v>
      </c>
      <c r="E27" s="213">
        <v>2.2400000000000002</v>
      </c>
      <c r="F27" s="156">
        <f t="shared" si="22"/>
        <v>1.0484606523965552E-2</v>
      </c>
      <c r="G27" s="156">
        <f t="shared" si="23"/>
        <v>1.3574660633484276E-2</v>
      </c>
      <c r="H27" s="212">
        <v>132426954</v>
      </c>
      <c r="I27" s="213">
        <v>2.2599999999999998</v>
      </c>
      <c r="J27" s="156">
        <f>((H27-D27)/D27)</f>
        <v>1.0346019465557616E-2</v>
      </c>
      <c r="K27" s="156">
        <f>((I27-E27)/E27)</f>
        <v>8.9285714285712373E-3</v>
      </c>
      <c r="L27" s="212">
        <v>132623107</v>
      </c>
      <c r="M27" s="213">
        <v>2.2599999999999998</v>
      </c>
      <c r="N27" s="156">
        <f>((L27-H27)/H27)</f>
        <v>1.4812165807272135E-3</v>
      </c>
      <c r="O27" s="156">
        <f>((M27-I27)/I27)</f>
        <v>0</v>
      </c>
      <c r="P27" s="212">
        <v>132894667</v>
      </c>
      <c r="Q27" s="213">
        <v>2.27</v>
      </c>
      <c r="R27" s="156">
        <f>((P27-L27)/L27)</f>
        <v>2.0476069829973142E-3</v>
      </c>
      <c r="S27" s="156">
        <f>((Q27-M27)/M27)</f>
        <v>4.4247787610620492E-3</v>
      </c>
      <c r="T27" s="212">
        <v>133242216</v>
      </c>
      <c r="U27" s="213">
        <v>2.27</v>
      </c>
      <c r="V27" s="156">
        <f>((T27-P27)/P27)</f>
        <v>2.6152215724352581E-3</v>
      </c>
      <c r="W27" s="156">
        <f>((U27-Q27)/Q27)</f>
        <v>0</v>
      </c>
      <c r="X27" s="212">
        <v>128119964</v>
      </c>
      <c r="Y27" s="213">
        <v>2.2000000000000002</v>
      </c>
      <c r="Z27" s="156">
        <f>((X27-T27)/T27)</f>
        <v>-3.8443161287560694E-2</v>
      </c>
      <c r="AA27" s="156">
        <f>((Y27-U27)/U27)</f>
        <v>-3.0837004405286274E-2</v>
      </c>
      <c r="AB27" s="212">
        <v>131380753.8</v>
      </c>
      <c r="AC27" s="213">
        <v>2.2599999999999998</v>
      </c>
      <c r="AD27" s="156">
        <f>((AB27-X27)/X27)</f>
        <v>2.5451067095210837E-2</v>
      </c>
      <c r="AE27" s="156">
        <f>((AC27-Y27)/Y27)</f>
        <v>2.7272727272727094E-2</v>
      </c>
      <c r="AF27" s="212">
        <v>131850580</v>
      </c>
      <c r="AG27" s="213">
        <v>100</v>
      </c>
      <c r="AH27" s="156">
        <f>((AF27-AB27)/AB27)</f>
        <v>3.5760656444034119E-3</v>
      </c>
      <c r="AI27" s="156">
        <f>((AG27-AC27)/AC27)</f>
        <v>43.247787610619469</v>
      </c>
      <c r="AJ27" s="157">
        <f t="shared" si="16"/>
        <v>2.1948303222170638E-3</v>
      </c>
      <c r="AK27" s="157">
        <f t="shared" si="17"/>
        <v>5.4088939180387534</v>
      </c>
      <c r="AL27" s="158">
        <f t="shared" si="18"/>
        <v>5.9485976489730462E-3</v>
      </c>
      <c r="AM27" s="158">
        <f t="shared" si="19"/>
        <v>43.642857142857139</v>
      </c>
      <c r="AN27" s="159">
        <f t="shared" si="20"/>
        <v>1.8244672975754841E-2</v>
      </c>
      <c r="AO27" s="271">
        <f t="shared" si="21"/>
        <v>15.289230776560331</v>
      </c>
      <c r="AP27" s="163"/>
      <c r="AQ27" s="172">
        <v>2266908745.4000001</v>
      </c>
      <c r="AR27" s="168">
        <v>1</v>
      </c>
      <c r="AS27" s="162" t="e">
        <f>(#REF!/AQ27)-1</f>
        <v>#REF!</v>
      </c>
      <c r="AT27" s="162" t="e">
        <f>(#REF!/AR27)-1</f>
        <v>#REF!</v>
      </c>
    </row>
    <row r="28" spans="1:46">
      <c r="A28" s="267" t="s">
        <v>70</v>
      </c>
      <c r="B28" s="220">
        <f>SUM(B17:B27)</f>
        <v>123506438353.85278</v>
      </c>
      <c r="C28" s="221"/>
      <c r="D28" s="220">
        <f>SUM(D17:D27)</f>
        <v>125273844164.1048</v>
      </c>
      <c r="E28" s="221"/>
      <c r="F28" s="156">
        <f>((D28-B28)/B28)</f>
        <v>1.4310232193631062E-2</v>
      </c>
      <c r="G28" s="156"/>
      <c r="H28" s="220">
        <f>SUM(H17:H27)</f>
        <v>130650151165.11766</v>
      </c>
      <c r="I28" s="221"/>
      <c r="J28" s="156">
        <f t="shared" si="24"/>
        <v>4.291643668226601E-2</v>
      </c>
      <c r="K28" s="156"/>
      <c r="L28" s="220">
        <f>SUM(L17:L27)</f>
        <v>132619856567.96274</v>
      </c>
      <c r="M28" s="221"/>
      <c r="N28" s="156">
        <f t="shared" si="26"/>
        <v>1.5076181583255374E-2</v>
      </c>
      <c r="O28" s="156"/>
      <c r="P28" s="220">
        <f>SUM(P17:P27)</f>
        <v>135500360998.64328</v>
      </c>
      <c r="Q28" s="221"/>
      <c r="R28" s="156">
        <f t="shared" si="28"/>
        <v>2.1720008641423847E-2</v>
      </c>
      <c r="S28" s="156"/>
      <c r="T28" s="220">
        <f>SUM(T17:T27)</f>
        <v>137286222524.56996</v>
      </c>
      <c r="U28" s="221"/>
      <c r="V28" s="156">
        <f t="shared" si="30"/>
        <v>1.3179754745779333E-2</v>
      </c>
      <c r="W28" s="156"/>
      <c r="X28" s="220">
        <f>SUM(X17:X27)</f>
        <v>138881989531.11795</v>
      </c>
      <c r="Y28" s="221"/>
      <c r="Z28" s="156">
        <f t="shared" si="32"/>
        <v>1.1623650044434693E-2</v>
      </c>
      <c r="AA28" s="156"/>
      <c r="AB28" s="220">
        <f>SUM(AB17:AB27)</f>
        <v>140106125985.5817</v>
      </c>
      <c r="AC28" s="221"/>
      <c r="AD28" s="156">
        <f t="shared" si="34"/>
        <v>8.8142203218471646E-3</v>
      </c>
      <c r="AE28" s="156"/>
      <c r="AF28" s="220">
        <f>SUM(AF17:AF27)</f>
        <v>145780776790.49088</v>
      </c>
      <c r="AG28" s="221"/>
      <c r="AH28" s="156">
        <f t="shared" ref="AH28" si="50">((AF28-AB28)/AB28)</f>
        <v>4.050251739522908E-2</v>
      </c>
      <c r="AI28" s="156"/>
      <c r="AJ28" s="157">
        <f t="shared" si="16"/>
        <v>2.1017875200983319E-2</v>
      </c>
      <c r="AK28" s="157"/>
      <c r="AL28" s="158">
        <f t="shared" si="18"/>
        <v>0.16369684161302372</v>
      </c>
      <c r="AM28" s="158"/>
      <c r="AN28" s="159">
        <f t="shared" si="20"/>
        <v>1.3302009818540305E-2</v>
      </c>
      <c r="AO28" s="271"/>
      <c r="AP28" s="163"/>
      <c r="AQ28" s="176">
        <f>SUM(AQ17:AQ27)</f>
        <v>132930613532.55411</v>
      </c>
      <c r="AR28" s="177"/>
      <c r="AS28" s="162" t="e">
        <f>(#REF!/AQ28)-1</f>
        <v>#REF!</v>
      </c>
      <c r="AT28" s="162" t="e">
        <f>(#REF!/AR28)-1</f>
        <v>#REF!</v>
      </c>
    </row>
    <row r="29" spans="1:46">
      <c r="A29" s="268" t="s">
        <v>95</v>
      </c>
      <c r="B29" s="216"/>
      <c r="C29" s="218"/>
      <c r="D29" s="216"/>
      <c r="E29" s="218"/>
      <c r="F29" s="156"/>
      <c r="G29" s="156"/>
      <c r="H29" s="216"/>
      <c r="I29" s="218"/>
      <c r="J29" s="156"/>
      <c r="K29" s="156"/>
      <c r="L29" s="216"/>
      <c r="M29" s="218"/>
      <c r="N29" s="156"/>
      <c r="O29" s="156"/>
      <c r="P29" s="216"/>
      <c r="Q29" s="218"/>
      <c r="R29" s="156"/>
      <c r="S29" s="156"/>
      <c r="T29" s="216"/>
      <c r="U29" s="218"/>
      <c r="V29" s="156"/>
      <c r="W29" s="156"/>
      <c r="X29" s="216"/>
      <c r="Y29" s="218"/>
      <c r="Z29" s="156"/>
      <c r="AA29" s="156"/>
      <c r="AB29" s="216"/>
      <c r="AC29" s="218"/>
      <c r="AD29" s="156"/>
      <c r="AE29" s="156"/>
      <c r="AF29" s="216"/>
      <c r="AG29" s="218"/>
      <c r="AH29" s="156"/>
      <c r="AI29" s="156"/>
      <c r="AJ29" s="157"/>
      <c r="AK29" s="157"/>
      <c r="AL29" s="158"/>
      <c r="AM29" s="158"/>
      <c r="AN29" s="159"/>
      <c r="AO29" s="271"/>
      <c r="AP29" s="163"/>
      <c r="AQ29" s="173"/>
      <c r="AR29" s="132"/>
      <c r="AS29" s="162" t="e">
        <f>(#REF!/AQ29)-1</f>
        <v>#REF!</v>
      </c>
      <c r="AT29" s="162" t="e">
        <f>(#REF!/AR29)-1</f>
        <v>#REF!</v>
      </c>
    </row>
    <row r="30" spans="1:46">
      <c r="A30" s="264" t="s">
        <v>31</v>
      </c>
      <c r="B30" s="209">
        <v>937670813.66999996</v>
      </c>
      <c r="C30" s="223">
        <v>151.65</v>
      </c>
      <c r="D30" s="209">
        <v>938029322.50999999</v>
      </c>
      <c r="E30" s="223">
        <v>152.99</v>
      </c>
      <c r="F30" s="156">
        <f t="shared" ref="F30:G35" si="51">((D30-B30)/B30)</f>
        <v>3.8233976655074339E-4</v>
      </c>
      <c r="G30" s="156">
        <f t="shared" si="51"/>
        <v>8.8361358391032211E-3</v>
      </c>
      <c r="H30" s="209">
        <v>928223959.33000004</v>
      </c>
      <c r="I30" s="223">
        <v>152.99</v>
      </c>
      <c r="J30" s="156">
        <f t="shared" ref="J30:J36" si="52">((H30-D30)/D30)</f>
        <v>-1.045315209738064E-2</v>
      </c>
      <c r="K30" s="156">
        <f t="shared" ref="K30:K35" si="53">((I30-E30)/E30)</f>
        <v>0</v>
      </c>
      <c r="L30" s="209">
        <v>921362429.35000002</v>
      </c>
      <c r="M30" s="223">
        <v>153.72999999999999</v>
      </c>
      <c r="N30" s="156">
        <f t="shared" ref="N30:N36" si="54">((L30-H30)/H30)</f>
        <v>-7.3921060871481167E-3</v>
      </c>
      <c r="O30" s="156">
        <f t="shared" ref="O30:O35" si="55">((M30-I30)/I30)</f>
        <v>4.8369174455845524E-3</v>
      </c>
      <c r="P30" s="209">
        <v>933169131.75999999</v>
      </c>
      <c r="Q30" s="223">
        <v>154.44</v>
      </c>
      <c r="R30" s="156">
        <f t="shared" ref="R30:R36" si="56">((P30-L30)/L30)</f>
        <v>1.2814395327937697E-2</v>
      </c>
      <c r="S30" s="156">
        <f t="shared" ref="S30:S35" si="57">((Q30-M30)/M30)</f>
        <v>4.6184869576530799E-3</v>
      </c>
      <c r="T30" s="209">
        <v>937751246.25999999</v>
      </c>
      <c r="U30" s="223">
        <v>154.83000000000001</v>
      </c>
      <c r="V30" s="156">
        <f t="shared" ref="V30:V36" si="58">((T30-P30)/P30)</f>
        <v>4.91027225831819E-3</v>
      </c>
      <c r="W30" s="156">
        <f t="shared" ref="W30:W35" si="59">((U30-Q30)/Q30)</f>
        <v>2.5252525252526209E-3</v>
      </c>
      <c r="X30" s="209">
        <v>943395130.08000004</v>
      </c>
      <c r="Y30" s="223">
        <v>155.77000000000001</v>
      </c>
      <c r="Z30" s="156">
        <f t="shared" ref="Z30:Z36" si="60">((X30-T30)/T30)</f>
        <v>6.018529799357083E-3</v>
      </c>
      <c r="AA30" s="156">
        <f t="shared" ref="AA30:AA35" si="61">((Y30-U30)/U30)</f>
        <v>6.0711748369178947E-3</v>
      </c>
      <c r="AB30" s="209">
        <v>947345408.65999997</v>
      </c>
      <c r="AC30" s="223">
        <v>156.34</v>
      </c>
      <c r="AD30" s="156">
        <f t="shared" ref="AD30:AD36" si="62">((AB30-X30)/X30)</f>
        <v>4.1873001609250829E-3</v>
      </c>
      <c r="AE30" s="156">
        <f t="shared" ref="AE30:AE35" si="63">((AC30-Y30)/Y30)</f>
        <v>3.6592411889323564E-3</v>
      </c>
      <c r="AF30" s="209">
        <v>951219862.26999998</v>
      </c>
      <c r="AG30" s="223">
        <v>156.69999999999999</v>
      </c>
      <c r="AH30" s="156">
        <f t="shared" ref="AH30:AH36" si="64">((AF30-AB30)/AB30)</f>
        <v>4.0898003775416475E-3</v>
      </c>
      <c r="AI30" s="156">
        <f t="shared" ref="AI30:AI35" si="65">((AG30-AC30)/AC30)</f>
        <v>2.3026736599717616E-3</v>
      </c>
      <c r="AJ30" s="157">
        <f t="shared" si="16"/>
        <v>1.8196724382627109E-3</v>
      </c>
      <c r="AK30" s="157">
        <f t="shared" si="17"/>
        <v>4.1062353066769362E-3</v>
      </c>
      <c r="AL30" s="158">
        <f t="shared" si="18"/>
        <v>1.4061969539187162E-2</v>
      </c>
      <c r="AM30" s="158">
        <f t="shared" si="19"/>
        <v>2.4249950977187917E-2</v>
      </c>
      <c r="AN30" s="159">
        <f t="shared" si="20"/>
        <v>7.5249138067600939E-3</v>
      </c>
      <c r="AO30" s="271">
        <f t="shared" si="21"/>
        <v>2.6684012830029066E-3</v>
      </c>
      <c r="AP30" s="163"/>
      <c r="AQ30" s="161">
        <v>1092437778.4100001</v>
      </c>
      <c r="AR30" s="165">
        <v>143.21</v>
      </c>
      <c r="AS30" s="162" t="e">
        <f>(#REF!/AQ30)-1</f>
        <v>#REF!</v>
      </c>
      <c r="AT30" s="162" t="e">
        <f>(#REF!/AR30)-1</f>
        <v>#REF!</v>
      </c>
    </row>
    <row r="31" spans="1:46">
      <c r="A31" s="264" t="s">
        <v>32</v>
      </c>
      <c r="B31" s="209">
        <v>453600911.01999998</v>
      </c>
      <c r="C31" s="223">
        <v>1.2459</v>
      </c>
      <c r="D31" s="209">
        <v>603545247.29999995</v>
      </c>
      <c r="E31" s="223">
        <v>1.2733000000000001</v>
      </c>
      <c r="F31" s="156">
        <f t="shared" si="51"/>
        <v>0.33056445134297513</v>
      </c>
      <c r="G31" s="156">
        <f t="shared" si="51"/>
        <v>2.1992134200176653E-2</v>
      </c>
      <c r="H31" s="209">
        <v>439609956.94</v>
      </c>
      <c r="I31" s="223">
        <v>1.2728999999999999</v>
      </c>
      <c r="J31" s="156">
        <f t="shared" si="52"/>
        <v>-0.27162054724707957</v>
      </c>
      <c r="K31" s="156">
        <f t="shared" si="53"/>
        <v>-3.141443493286562E-4</v>
      </c>
      <c r="L31" s="209">
        <v>440248084.31</v>
      </c>
      <c r="M31" s="223">
        <v>1.2747999999999999</v>
      </c>
      <c r="N31" s="156">
        <f t="shared" si="54"/>
        <v>1.4515762437271168E-3</v>
      </c>
      <c r="O31" s="156">
        <f t="shared" si="55"/>
        <v>1.4926545683085967E-3</v>
      </c>
      <c r="P31" s="209">
        <v>439797545.49000001</v>
      </c>
      <c r="Q31" s="223">
        <v>1.276</v>
      </c>
      <c r="R31" s="156">
        <f t="shared" si="56"/>
        <v>-1.0233748562611499E-3</v>
      </c>
      <c r="S31" s="156">
        <f t="shared" si="57"/>
        <v>9.4132412927525099E-4</v>
      </c>
      <c r="T31" s="209">
        <v>440358945.39999998</v>
      </c>
      <c r="U31" s="223">
        <v>1.2776000000000001</v>
      </c>
      <c r="V31" s="156">
        <f t="shared" si="58"/>
        <v>1.2764962327711116E-3</v>
      </c>
      <c r="W31" s="156">
        <f t="shared" si="59"/>
        <v>1.2539184952978415E-3</v>
      </c>
      <c r="X31" s="209">
        <v>441922257.42000002</v>
      </c>
      <c r="Y31" s="223">
        <v>1.2821</v>
      </c>
      <c r="Z31" s="156">
        <f t="shared" si="60"/>
        <v>3.5500857569272411E-3</v>
      </c>
      <c r="AA31" s="156">
        <f t="shared" si="61"/>
        <v>3.5222291797119194E-3</v>
      </c>
      <c r="AB31" s="209">
        <v>439324112.37</v>
      </c>
      <c r="AC31" s="223">
        <v>1.2821</v>
      </c>
      <c r="AD31" s="156">
        <f t="shared" si="62"/>
        <v>-5.8791903018606097E-3</v>
      </c>
      <c r="AE31" s="156">
        <f t="shared" si="63"/>
        <v>0</v>
      </c>
      <c r="AF31" s="209">
        <v>438673752.94</v>
      </c>
      <c r="AG31" s="223">
        <v>1.2802</v>
      </c>
      <c r="AH31" s="156">
        <f t="shared" si="64"/>
        <v>-1.4803636123943786E-3</v>
      </c>
      <c r="AI31" s="156">
        <f t="shared" si="65"/>
        <v>-1.4819436861399366E-3</v>
      </c>
      <c r="AJ31" s="157">
        <f t="shared" si="16"/>
        <v>7.1048916948506105E-3</v>
      </c>
      <c r="AK31" s="157">
        <f t="shared" si="17"/>
        <v>3.4257715671627089E-3</v>
      </c>
      <c r="AL31" s="158">
        <f t="shared" si="18"/>
        <v>-0.27317172175170562</v>
      </c>
      <c r="AM31" s="158">
        <f t="shared" si="19"/>
        <v>5.4189900259168349E-3</v>
      </c>
      <c r="AN31" s="159">
        <f t="shared" si="20"/>
        <v>0.16155533575074546</v>
      </c>
      <c r="AO31" s="271">
        <f t="shared" si="21"/>
        <v>7.6452977383912601E-3</v>
      </c>
      <c r="AP31" s="163"/>
      <c r="AQ31" s="161">
        <v>609639394.97000003</v>
      </c>
      <c r="AR31" s="165">
        <v>1.1629</v>
      </c>
      <c r="AS31" s="162" t="e">
        <f>(#REF!/AQ31)-1</f>
        <v>#REF!</v>
      </c>
      <c r="AT31" s="162" t="e">
        <f>(#REF!/AR31)-1</f>
        <v>#REF!</v>
      </c>
    </row>
    <row r="32" spans="1:46">
      <c r="A32" s="264" t="s">
        <v>33</v>
      </c>
      <c r="B32" s="210">
        <v>1209485253.99</v>
      </c>
      <c r="C32" s="213">
        <v>218.75</v>
      </c>
      <c r="D32" s="210">
        <v>1200572791.71</v>
      </c>
      <c r="E32" s="213">
        <v>217.19</v>
      </c>
      <c r="F32" s="156">
        <f t="shared" si="51"/>
        <v>-7.3688060690268323E-3</v>
      </c>
      <c r="G32" s="156">
        <f t="shared" si="51"/>
        <v>-7.131428571428582E-3</v>
      </c>
      <c r="H32" s="210">
        <v>1215101770.5799999</v>
      </c>
      <c r="I32" s="213">
        <v>219.76</v>
      </c>
      <c r="J32" s="156">
        <f t="shared" si="52"/>
        <v>1.210170592763973E-2</v>
      </c>
      <c r="K32" s="156">
        <f t="shared" si="53"/>
        <v>1.1832957318476878E-2</v>
      </c>
      <c r="L32" s="210">
        <v>1078539780.76</v>
      </c>
      <c r="M32" s="213">
        <v>220.32</v>
      </c>
      <c r="N32" s="156">
        <f t="shared" si="54"/>
        <v>-0.11238728567963104</v>
      </c>
      <c r="O32" s="156">
        <f t="shared" si="55"/>
        <v>2.5482344375682667E-3</v>
      </c>
      <c r="P32" s="210">
        <v>1080484515.48</v>
      </c>
      <c r="Q32" s="213">
        <v>220.84</v>
      </c>
      <c r="R32" s="156">
        <f t="shared" si="56"/>
        <v>1.8031182110219974E-3</v>
      </c>
      <c r="S32" s="156">
        <f t="shared" si="57"/>
        <v>2.3602033405955439E-3</v>
      </c>
      <c r="T32" s="210">
        <v>1082803525.53</v>
      </c>
      <c r="U32" s="213">
        <v>221.36</v>
      </c>
      <c r="V32" s="156">
        <f t="shared" si="58"/>
        <v>2.1462686570475685E-3</v>
      </c>
      <c r="W32" s="156">
        <f t="shared" si="59"/>
        <v>2.3546458974823864E-3</v>
      </c>
      <c r="X32" s="210">
        <v>1085165822.4200001</v>
      </c>
      <c r="Y32" s="213">
        <v>221.87</v>
      </c>
      <c r="Z32" s="156">
        <f t="shared" si="60"/>
        <v>2.1816486872295979E-3</v>
      </c>
      <c r="AA32" s="156">
        <f t="shared" si="61"/>
        <v>2.3039392844235221E-3</v>
      </c>
      <c r="AB32" s="210">
        <v>1070495326.71</v>
      </c>
      <c r="AC32" s="213">
        <v>218.93</v>
      </c>
      <c r="AD32" s="156">
        <f t="shared" si="62"/>
        <v>-1.3519128051124709E-2</v>
      </c>
      <c r="AE32" s="156">
        <f t="shared" si="63"/>
        <v>-1.3251002839500597E-2</v>
      </c>
      <c r="AF32" s="210">
        <v>1072766882.6</v>
      </c>
      <c r="AG32" s="213">
        <v>219.44</v>
      </c>
      <c r="AH32" s="156">
        <f t="shared" si="64"/>
        <v>2.1219671243042763E-3</v>
      </c>
      <c r="AI32" s="156">
        <f t="shared" si="65"/>
        <v>2.3295117160735891E-3</v>
      </c>
      <c r="AJ32" s="157">
        <f t="shared" si="16"/>
        <v>-1.4115063899067425E-2</v>
      </c>
      <c r="AK32" s="157">
        <f t="shared" si="17"/>
        <v>4.1838257296137601E-4</v>
      </c>
      <c r="AL32" s="158">
        <f t="shared" si="18"/>
        <v>-0.10645411089815178</v>
      </c>
      <c r="AM32" s="158">
        <f t="shared" si="19"/>
        <v>1.0359592983102352E-2</v>
      </c>
      <c r="AN32" s="159">
        <f t="shared" si="20"/>
        <v>4.0422163658503547E-2</v>
      </c>
      <c r="AO32" s="271">
        <f t="shared" si="21"/>
        <v>7.4967426614669123E-3</v>
      </c>
      <c r="AP32" s="163"/>
      <c r="AQ32" s="164">
        <v>1186217562.8099999</v>
      </c>
      <c r="AR32" s="168">
        <v>212.98</v>
      </c>
      <c r="AS32" s="162" t="e">
        <f>(#REF!/AQ32)-1</f>
        <v>#REF!</v>
      </c>
      <c r="AT32" s="162" t="e">
        <f>(#REF!/AR32)-1</f>
        <v>#REF!</v>
      </c>
    </row>
    <row r="33" spans="1:46">
      <c r="A33" s="264" t="s">
        <v>37</v>
      </c>
      <c r="B33" s="210">
        <v>4572657226.0299997</v>
      </c>
      <c r="C33" s="213">
        <v>1105.5</v>
      </c>
      <c r="D33" s="210">
        <v>4609322248.2700005</v>
      </c>
      <c r="E33" s="213">
        <v>1114.81</v>
      </c>
      <c r="F33" s="156">
        <f t="shared" si="51"/>
        <v>8.0183185460051317E-3</v>
      </c>
      <c r="G33" s="156">
        <f t="shared" si="51"/>
        <v>8.4215287200361342E-3</v>
      </c>
      <c r="H33" s="210">
        <v>4606969767.8500004</v>
      </c>
      <c r="I33" s="213">
        <v>1115.44</v>
      </c>
      <c r="J33" s="156">
        <f t="shared" si="52"/>
        <v>-5.1037447444318392E-4</v>
      </c>
      <c r="K33" s="156">
        <f t="shared" si="53"/>
        <v>5.651187197819442E-4</v>
      </c>
      <c r="L33" s="210">
        <v>4422208322.9399996</v>
      </c>
      <c r="M33" s="213">
        <v>1119.96</v>
      </c>
      <c r="N33" s="156">
        <f t="shared" si="54"/>
        <v>-4.0104766087107627E-2</v>
      </c>
      <c r="O33" s="156">
        <f t="shared" si="55"/>
        <v>4.052212579789125E-3</v>
      </c>
      <c r="P33" s="210">
        <v>4442763953.2200003</v>
      </c>
      <c r="Q33" s="213">
        <v>1125.05</v>
      </c>
      <c r="R33" s="156">
        <f t="shared" si="56"/>
        <v>4.6482727132888136E-3</v>
      </c>
      <c r="S33" s="156">
        <f t="shared" si="57"/>
        <v>4.5448051716131983E-3</v>
      </c>
      <c r="T33" s="210">
        <v>4446218878.8100004</v>
      </c>
      <c r="U33" s="213">
        <v>1128.27</v>
      </c>
      <c r="V33" s="156">
        <f t="shared" si="58"/>
        <v>7.7765229626843263E-4</v>
      </c>
      <c r="W33" s="156">
        <f t="shared" si="59"/>
        <v>2.8620950179992243E-3</v>
      </c>
      <c r="X33" s="210">
        <v>4475528286.7299995</v>
      </c>
      <c r="Y33" s="213">
        <v>1135.6199999999999</v>
      </c>
      <c r="Z33" s="156">
        <f t="shared" si="60"/>
        <v>6.5919849469587028E-3</v>
      </c>
      <c r="AA33" s="156">
        <f t="shared" si="61"/>
        <v>6.5143981493790571E-3</v>
      </c>
      <c r="AB33" s="210">
        <v>4487067699.2200003</v>
      </c>
      <c r="AC33" s="213">
        <v>1138.68</v>
      </c>
      <c r="AD33" s="156">
        <f t="shared" si="62"/>
        <v>2.5783352826112696E-3</v>
      </c>
      <c r="AE33" s="156">
        <f t="shared" si="63"/>
        <v>2.6945633222382249E-3</v>
      </c>
      <c r="AF33" s="210">
        <v>4507295659.2299995</v>
      </c>
      <c r="AG33" s="213">
        <v>1143.58</v>
      </c>
      <c r="AH33" s="156">
        <f t="shared" si="64"/>
        <v>4.508057681749611E-3</v>
      </c>
      <c r="AI33" s="156">
        <f t="shared" si="65"/>
        <v>4.3032282994343125E-3</v>
      </c>
      <c r="AJ33" s="157">
        <f t="shared" si="16"/>
        <v>-1.6865648868336063E-3</v>
      </c>
      <c r="AK33" s="157">
        <f t="shared" si="17"/>
        <v>4.2447437475339024E-3</v>
      </c>
      <c r="AL33" s="158">
        <f t="shared" si="18"/>
        <v>-2.2134835349881248E-2</v>
      </c>
      <c r="AM33" s="158">
        <f t="shared" si="19"/>
        <v>2.5807088203370961E-2</v>
      </c>
      <c r="AN33" s="159">
        <f t="shared" si="20"/>
        <v>1.5778946249057214E-2</v>
      </c>
      <c r="AO33" s="271">
        <f t="shared" si="21"/>
        <v>2.4077792544474476E-3</v>
      </c>
      <c r="AP33" s="163"/>
      <c r="AQ33" s="164">
        <v>4662655514.79</v>
      </c>
      <c r="AR33" s="168">
        <v>1067.58</v>
      </c>
      <c r="AS33" s="162" t="e">
        <f>(#REF!/AQ33)-1</f>
        <v>#REF!</v>
      </c>
      <c r="AT33" s="162" t="e">
        <f>(#REF!/AR33)-1</f>
        <v>#REF!</v>
      </c>
    </row>
    <row r="34" spans="1:46">
      <c r="A34" s="264" t="s">
        <v>100</v>
      </c>
      <c r="B34" s="210">
        <v>137933145.09999999</v>
      </c>
      <c r="C34" s="213">
        <v>32137.85</v>
      </c>
      <c r="D34" s="210">
        <v>139351384.06</v>
      </c>
      <c r="E34" s="213">
        <v>32502.15</v>
      </c>
      <c r="F34" s="156">
        <f t="shared" si="51"/>
        <v>1.0282075123943565E-2</v>
      </c>
      <c r="G34" s="156">
        <f t="shared" si="51"/>
        <v>1.1335543603570336E-2</v>
      </c>
      <c r="H34" s="210">
        <v>137520287.31999999</v>
      </c>
      <c r="I34" s="213">
        <v>32437.99</v>
      </c>
      <c r="J34" s="156">
        <f t="shared" si="52"/>
        <v>-1.3140140317598862E-2</v>
      </c>
      <c r="K34" s="156">
        <f t="shared" si="53"/>
        <v>-1.974023256922999E-3</v>
      </c>
      <c r="L34" s="210">
        <v>139256940.31</v>
      </c>
      <c r="M34" s="213">
        <v>32777.1</v>
      </c>
      <c r="N34" s="156">
        <f t="shared" si="54"/>
        <v>1.2628340325954531E-2</v>
      </c>
      <c r="O34" s="156">
        <f t="shared" si="55"/>
        <v>1.0454100269467897E-2</v>
      </c>
      <c r="P34" s="210">
        <v>139655172.05000001</v>
      </c>
      <c r="Q34" s="213">
        <v>32855.15</v>
      </c>
      <c r="R34" s="156">
        <f t="shared" si="56"/>
        <v>2.8596904334786152E-3</v>
      </c>
      <c r="S34" s="156">
        <f t="shared" si="57"/>
        <v>2.3812356797887216E-3</v>
      </c>
      <c r="T34" s="210">
        <v>144529783.83000001</v>
      </c>
      <c r="U34" s="213">
        <v>32967.14</v>
      </c>
      <c r="V34" s="156">
        <f t="shared" si="58"/>
        <v>3.4904627651418232E-2</v>
      </c>
      <c r="W34" s="156">
        <f t="shared" si="59"/>
        <v>3.4085980432290814E-3</v>
      </c>
      <c r="X34" s="210">
        <v>143729086.44</v>
      </c>
      <c r="Y34" s="213">
        <v>33002.5</v>
      </c>
      <c r="Z34" s="156">
        <f t="shared" si="60"/>
        <v>-5.5400165196525736E-3</v>
      </c>
      <c r="AA34" s="156">
        <f t="shared" si="61"/>
        <v>1.0725831843466124E-3</v>
      </c>
      <c r="AB34" s="210">
        <v>143851902.53</v>
      </c>
      <c r="AC34" s="213">
        <v>33002.5</v>
      </c>
      <c r="AD34" s="156">
        <f t="shared" si="62"/>
        <v>8.5449711705551964E-4</v>
      </c>
      <c r="AE34" s="156">
        <f t="shared" si="63"/>
        <v>0</v>
      </c>
      <c r="AF34" s="210">
        <v>144426657.43000001</v>
      </c>
      <c r="AG34" s="213">
        <v>33055.019999999997</v>
      </c>
      <c r="AH34" s="156">
        <f t="shared" si="64"/>
        <v>3.9954626243482744E-3</v>
      </c>
      <c r="AI34" s="156">
        <f t="shared" si="65"/>
        <v>1.5913945913187426E-3</v>
      </c>
      <c r="AJ34" s="157">
        <f t="shared" si="16"/>
        <v>5.8555670548684127E-3</v>
      </c>
      <c r="AK34" s="157">
        <f t="shared" si="17"/>
        <v>3.5336790143497992E-3</v>
      </c>
      <c r="AL34" s="158">
        <f t="shared" si="18"/>
        <v>3.6420688637112952E-2</v>
      </c>
      <c r="AM34" s="158">
        <f t="shared" si="19"/>
        <v>1.7010259321306294E-2</v>
      </c>
      <c r="AN34" s="159">
        <f t="shared" si="20"/>
        <v>1.4330061022397117E-2</v>
      </c>
      <c r="AO34" s="271">
        <f t="shared" si="21"/>
        <v>4.8219176009932918E-3</v>
      </c>
      <c r="AP34" s="163"/>
      <c r="AQ34" s="164">
        <v>136891964.13</v>
      </c>
      <c r="AR34" s="164">
        <v>33401.089999999997</v>
      </c>
      <c r="AS34" s="162" t="e">
        <f>(#REF!/AQ34)-1</f>
        <v>#REF!</v>
      </c>
      <c r="AT34" s="162" t="e">
        <f>(#REF!/AR34)-1</f>
        <v>#REF!</v>
      </c>
    </row>
    <row r="35" spans="1:46">
      <c r="A35" s="264" t="s">
        <v>99</v>
      </c>
      <c r="B35" s="210">
        <v>166084419.40000001</v>
      </c>
      <c r="C35" s="213">
        <v>32409.3</v>
      </c>
      <c r="D35" s="210">
        <v>167069426.55000001</v>
      </c>
      <c r="E35" s="213">
        <v>32578.52</v>
      </c>
      <c r="F35" s="156">
        <f t="shared" si="51"/>
        <v>5.9307619195013176E-3</v>
      </c>
      <c r="G35" s="156">
        <f t="shared" si="51"/>
        <v>5.2213407879837317E-3</v>
      </c>
      <c r="H35" s="210">
        <v>166771218.84</v>
      </c>
      <c r="I35" s="213">
        <v>32523.53</v>
      </c>
      <c r="J35" s="156">
        <f t="shared" si="52"/>
        <v>-1.7849328638879459E-3</v>
      </c>
      <c r="K35" s="156">
        <f t="shared" si="53"/>
        <v>-1.6879219804951729E-3</v>
      </c>
      <c r="L35" s="210">
        <v>168885943.19</v>
      </c>
      <c r="M35" s="213">
        <v>32868.75</v>
      </c>
      <c r="N35" s="156">
        <f t="shared" si="54"/>
        <v>1.2680391525043999E-2</v>
      </c>
      <c r="O35" s="156">
        <f t="shared" si="55"/>
        <v>1.0614468970619155E-2</v>
      </c>
      <c r="P35" s="210">
        <v>169382509.91</v>
      </c>
      <c r="Q35" s="213">
        <v>32949.949999999997</v>
      </c>
      <c r="R35" s="156">
        <f t="shared" si="56"/>
        <v>2.9402489669690954E-3</v>
      </c>
      <c r="S35" s="156">
        <f t="shared" si="57"/>
        <v>2.4704316409962985E-3</v>
      </c>
      <c r="T35" s="210">
        <v>170807411.13999999</v>
      </c>
      <c r="U35" s="213">
        <v>33049.9</v>
      </c>
      <c r="V35" s="156">
        <f t="shared" si="58"/>
        <v>8.4123279951223932E-3</v>
      </c>
      <c r="W35" s="156">
        <f t="shared" si="59"/>
        <v>3.0333885180403725E-3</v>
      </c>
      <c r="X35" s="210">
        <v>169878787.69999999</v>
      </c>
      <c r="Y35" s="213">
        <v>33088.46</v>
      </c>
      <c r="Z35" s="156">
        <f t="shared" si="60"/>
        <v>-5.4366694852535638E-3</v>
      </c>
      <c r="AA35" s="156">
        <f t="shared" si="61"/>
        <v>1.1667206254783727E-3</v>
      </c>
      <c r="AB35" s="210">
        <v>170039558.31</v>
      </c>
      <c r="AC35" s="213">
        <v>33088.46</v>
      </c>
      <c r="AD35" s="156">
        <f t="shared" si="62"/>
        <v>9.4638425536641799E-4</v>
      </c>
      <c r="AE35" s="156">
        <f t="shared" si="63"/>
        <v>0</v>
      </c>
      <c r="AF35" s="210">
        <v>170222222.69999999</v>
      </c>
      <c r="AG35" s="213">
        <v>33146.86</v>
      </c>
      <c r="AH35" s="156">
        <f t="shared" si="64"/>
        <v>1.0742464389784483E-3</v>
      </c>
      <c r="AI35" s="156">
        <f t="shared" si="65"/>
        <v>1.764965791699023E-3</v>
      </c>
      <c r="AJ35" s="157">
        <f t="shared" si="16"/>
        <v>3.0953448439800199E-3</v>
      </c>
      <c r="AK35" s="157">
        <f t="shared" si="17"/>
        <v>2.8229242942902225E-3</v>
      </c>
      <c r="AL35" s="158">
        <f t="shared" si="18"/>
        <v>1.8871173589959125E-2</v>
      </c>
      <c r="AM35" s="158">
        <f t="shared" si="19"/>
        <v>1.7445236922978703E-2</v>
      </c>
      <c r="AN35" s="159">
        <f t="shared" si="20"/>
        <v>5.7758403695937948E-3</v>
      </c>
      <c r="AO35" s="271">
        <f t="shared" si="21"/>
        <v>3.7570512535457109E-3</v>
      </c>
      <c r="AP35" s="163"/>
      <c r="AQ35" s="164">
        <v>165890525.49000001</v>
      </c>
      <c r="AR35" s="164">
        <v>33407.480000000003</v>
      </c>
      <c r="AS35" s="162" t="e">
        <f>(#REF!/AQ35)-1</f>
        <v>#REF!</v>
      </c>
      <c r="AT35" s="162" t="e">
        <f>(#REF!/AR35)-1</f>
        <v>#REF!</v>
      </c>
    </row>
    <row r="36" spans="1:46">
      <c r="A36" s="267" t="s">
        <v>70</v>
      </c>
      <c r="B36" s="220">
        <f>SUM(B30:B35)</f>
        <v>7477431769.21</v>
      </c>
      <c r="C36" s="221"/>
      <c r="D36" s="220">
        <f>SUM(D30:D35)</f>
        <v>7657890420.4000015</v>
      </c>
      <c r="E36" s="221"/>
      <c r="F36" s="156">
        <f>((D36-B36)/B36)</f>
        <v>2.4133774370644262E-2</v>
      </c>
      <c r="G36" s="156"/>
      <c r="H36" s="220">
        <f>SUM(H30:H35)</f>
        <v>7494196960.8600006</v>
      </c>
      <c r="I36" s="221"/>
      <c r="J36" s="156">
        <f t="shared" si="52"/>
        <v>-2.1375790270377174E-2</v>
      </c>
      <c r="K36" s="156"/>
      <c r="L36" s="220">
        <f>SUM(L30:L35)</f>
        <v>7170501500.8599997</v>
      </c>
      <c r="M36" s="221"/>
      <c r="N36" s="156">
        <f t="shared" si="54"/>
        <v>-4.3192814612501872E-2</v>
      </c>
      <c r="O36" s="156"/>
      <c r="P36" s="220">
        <f>SUM(P30:P35)</f>
        <v>7205252827.9100008</v>
      </c>
      <c r="Q36" s="221"/>
      <c r="R36" s="156">
        <f t="shared" si="56"/>
        <v>4.8464290880956117E-3</v>
      </c>
      <c r="S36" s="156"/>
      <c r="T36" s="220">
        <f>SUM(T30:T35)</f>
        <v>7222469790.9700003</v>
      </c>
      <c r="U36" s="221"/>
      <c r="V36" s="156">
        <f t="shared" si="58"/>
        <v>2.3895015860246394E-3</v>
      </c>
      <c r="W36" s="156"/>
      <c r="X36" s="220">
        <f>SUM(X30:X35)</f>
        <v>7259619370.789999</v>
      </c>
      <c r="Y36" s="221"/>
      <c r="Z36" s="156">
        <f t="shared" si="60"/>
        <v>5.1436116585001921E-3</v>
      </c>
      <c r="AA36" s="156"/>
      <c r="AB36" s="220">
        <f>SUM(AB30:AB35)</f>
        <v>7258124007.8000002</v>
      </c>
      <c r="AC36" s="221"/>
      <c r="AD36" s="156">
        <f t="shared" si="62"/>
        <v>-2.0598366300244342E-4</v>
      </c>
      <c r="AE36" s="156"/>
      <c r="AF36" s="220">
        <f>SUM(AF30:AF35)</f>
        <v>7284605037.1699991</v>
      </c>
      <c r="AG36" s="221"/>
      <c r="AH36" s="156">
        <f t="shared" si="64"/>
        <v>3.6484674747277513E-3</v>
      </c>
      <c r="AI36" s="156"/>
      <c r="AJ36" s="157">
        <f t="shared" si="16"/>
        <v>-3.0766005459861292E-3</v>
      </c>
      <c r="AK36" s="157"/>
      <c r="AL36" s="158">
        <f t="shared" si="18"/>
        <v>-4.8745197794369095E-2</v>
      </c>
      <c r="AM36" s="158"/>
      <c r="AN36" s="159">
        <f t="shared" si="20"/>
        <v>2.0347927306388021E-2</v>
      </c>
      <c r="AO36" s="271"/>
      <c r="AP36" s="163"/>
      <c r="AQ36" s="176">
        <f>SUM(AQ30:AQ35)</f>
        <v>7853732740.5999994</v>
      </c>
      <c r="AR36" s="177"/>
      <c r="AS36" s="162" t="e">
        <f>(#REF!/AQ36)-1</f>
        <v>#REF!</v>
      </c>
      <c r="AT36" s="162" t="e">
        <f>(#REF!/AR36)-1</f>
        <v>#REF!</v>
      </c>
    </row>
    <row r="37" spans="1:46">
      <c r="A37" s="268" t="s">
        <v>75</v>
      </c>
      <c r="B37" s="216"/>
      <c r="C37" s="221"/>
      <c r="D37" s="216"/>
      <c r="E37" s="221"/>
      <c r="F37" s="156"/>
      <c r="G37" s="156"/>
      <c r="H37" s="216"/>
      <c r="I37" s="221"/>
      <c r="J37" s="156"/>
      <c r="K37" s="156"/>
      <c r="L37" s="216"/>
      <c r="M37" s="221"/>
      <c r="N37" s="156"/>
      <c r="O37" s="156"/>
      <c r="P37" s="216"/>
      <c r="Q37" s="221"/>
      <c r="R37" s="156"/>
      <c r="S37" s="156"/>
      <c r="T37" s="216"/>
      <c r="U37" s="221"/>
      <c r="V37" s="156"/>
      <c r="W37" s="156"/>
      <c r="X37" s="216"/>
      <c r="Y37" s="221"/>
      <c r="Z37" s="156"/>
      <c r="AA37" s="156"/>
      <c r="AB37" s="216"/>
      <c r="AC37" s="221"/>
      <c r="AD37" s="156"/>
      <c r="AE37" s="156"/>
      <c r="AF37" s="216"/>
      <c r="AG37" s="221"/>
      <c r="AH37" s="156"/>
      <c r="AI37" s="156"/>
      <c r="AJ37" s="157"/>
      <c r="AK37" s="157"/>
      <c r="AL37" s="158"/>
      <c r="AM37" s="158"/>
      <c r="AN37" s="159"/>
      <c r="AO37" s="271"/>
      <c r="AP37" s="163"/>
      <c r="AQ37" s="173"/>
      <c r="AR37" s="177"/>
      <c r="AS37" s="162" t="e">
        <f>(#REF!/AQ37)-1</f>
        <v>#REF!</v>
      </c>
      <c r="AT37" s="162" t="e">
        <f>(#REF!/AR37)-1</f>
        <v>#REF!</v>
      </c>
    </row>
    <row r="38" spans="1:46">
      <c r="A38" s="266" t="s">
        <v>35</v>
      </c>
      <c r="B38" s="222">
        <v>1221678266.97</v>
      </c>
      <c r="C38" s="222">
        <v>2148.91</v>
      </c>
      <c r="D38" s="222">
        <v>1224033038.0177801</v>
      </c>
      <c r="E38" s="213">
        <v>2261.3314857267101</v>
      </c>
      <c r="F38" s="156">
        <f t="shared" ref="F38:F48" si="66">((D38-B38)/B38)</f>
        <v>1.9274886944009634E-3</v>
      </c>
      <c r="G38" s="156">
        <f t="shared" ref="G38:G48" si="67">((E38-C38)/C38)</f>
        <v>5.2315585914119354E-2</v>
      </c>
      <c r="H38" s="222">
        <v>1180616688.52</v>
      </c>
      <c r="I38" s="213">
        <v>2163.98</v>
      </c>
      <c r="J38" s="156">
        <f t="shared" ref="J38:J51" si="68">((H38-D38)/D38)</f>
        <v>-3.5469916374225696E-2</v>
      </c>
      <c r="K38" s="156">
        <f t="shared" ref="K38:K48" si="69">((I38-E38)/E38)</f>
        <v>-4.3050515300911231E-2</v>
      </c>
      <c r="L38" s="222">
        <v>1147984018.8791802</v>
      </c>
      <c r="M38" s="213">
        <v>2172.8853671022111</v>
      </c>
      <c r="N38" s="156">
        <f t="shared" ref="N38:N51" si="70">((L38-H38)/H38)</f>
        <v>-2.7640359447847141E-2</v>
      </c>
      <c r="O38" s="156">
        <f t="shared" ref="O38:O48" si="71">((M38-I38)/I38)</f>
        <v>4.1152723695279669E-3</v>
      </c>
      <c r="P38" s="222">
        <v>1191491379.3173101</v>
      </c>
      <c r="Q38" s="213">
        <v>2179.25</v>
      </c>
      <c r="R38" s="156">
        <f t="shared" ref="R38:R51" si="72">((P38-L38)/L38)</f>
        <v>3.789892517894785E-2</v>
      </c>
      <c r="S38" s="156">
        <f t="shared" ref="S38:S48" si="73">((Q38-M38)/M38)</f>
        <v>2.929115817221785E-3</v>
      </c>
      <c r="T38" s="222">
        <v>1204781918.2894299</v>
      </c>
      <c r="U38" s="213">
        <v>2186.9299999999998</v>
      </c>
      <c r="V38" s="156">
        <f t="shared" ref="V38:V51" si="74">((T38-P38)/P38)</f>
        <v>1.1154540605853901E-2</v>
      </c>
      <c r="W38" s="156">
        <f t="shared" ref="W38:W48" si="75">((U38-Q38)/Q38)</f>
        <v>3.5241482161293271E-3</v>
      </c>
      <c r="X38" s="222">
        <v>1224223619.4256201</v>
      </c>
      <c r="Y38" s="213">
        <v>2191.9899999999998</v>
      </c>
      <c r="Z38" s="156">
        <f t="shared" ref="Z38:Z51" si="76">((X38-T38)/T38)</f>
        <v>1.6137112319708314E-2</v>
      </c>
      <c r="AA38" s="156">
        <f t="shared" ref="AA38:AA48" si="77">((Y38-U38)/U38)</f>
        <v>2.3137457531790893E-3</v>
      </c>
      <c r="AB38" s="222">
        <v>1197082573.7574301</v>
      </c>
      <c r="AC38" s="213">
        <v>2200.0500000000002</v>
      </c>
      <c r="AD38" s="156">
        <f t="shared" ref="AD38:AD51" si="78">((AB38-X38)/X38)</f>
        <v>-2.2170006555602979E-2</v>
      </c>
      <c r="AE38" s="156">
        <f t="shared" ref="AE38:AE48" si="79">((AC38-Y38)/Y38)</f>
        <v>3.6770240740151192E-3</v>
      </c>
      <c r="AF38" s="222">
        <v>1205421216.23136</v>
      </c>
      <c r="AG38" s="213">
        <v>2206.88</v>
      </c>
      <c r="AH38" s="156">
        <f t="shared" ref="AH38:AH51" si="80">((AF38-AB38)/AB38)</f>
        <v>6.9658039108834082E-3</v>
      </c>
      <c r="AI38" s="156">
        <f t="shared" ref="AI38:AI48" si="81">((AG38-AC38)/AC38)</f>
        <v>3.1044748982977325E-3</v>
      </c>
      <c r="AJ38" s="157">
        <f t="shared" si="16"/>
        <v>-1.3995514584851725E-3</v>
      </c>
      <c r="AK38" s="157">
        <f t="shared" si="17"/>
        <v>3.616106467697393E-3</v>
      </c>
      <c r="AL38" s="158">
        <f t="shared" si="18"/>
        <v>-1.5205326333805832E-2</v>
      </c>
      <c r="AM38" s="158">
        <f t="shared" si="19"/>
        <v>-2.407939131012065E-2</v>
      </c>
      <c r="AN38" s="159">
        <f t="shared" si="20"/>
        <v>2.4989540700788588E-2</v>
      </c>
      <c r="AO38" s="271">
        <f t="shared" si="21"/>
        <v>2.5500991818153049E-2</v>
      </c>
      <c r="AP38" s="163"/>
      <c r="AQ38" s="178">
        <v>1198249163.9190199</v>
      </c>
      <c r="AR38" s="178">
        <v>1987.7461478934799</v>
      </c>
      <c r="AS38" s="162" t="e">
        <f>(#REF!/AQ38)-1</f>
        <v>#REF!</v>
      </c>
      <c r="AT38" s="162" t="e">
        <f>(#REF!/AR38)-1</f>
        <v>#REF!</v>
      </c>
    </row>
    <row r="39" spans="1:46">
      <c r="A39" s="264" t="s">
        <v>82</v>
      </c>
      <c r="B39" s="222">
        <v>3625184805.9099998</v>
      </c>
      <c r="C39" s="213">
        <v>1</v>
      </c>
      <c r="D39" s="222">
        <v>3447993301.46</v>
      </c>
      <c r="E39" s="213">
        <v>1</v>
      </c>
      <c r="F39" s="156">
        <f t="shared" si="66"/>
        <v>-4.8877923178187024E-2</v>
      </c>
      <c r="G39" s="156">
        <f t="shared" si="67"/>
        <v>0</v>
      </c>
      <c r="H39" s="222">
        <v>3488933857.5799999</v>
      </c>
      <c r="I39" s="213">
        <v>1</v>
      </c>
      <c r="J39" s="156">
        <f t="shared" si="68"/>
        <v>1.1873734239177388E-2</v>
      </c>
      <c r="K39" s="156">
        <f t="shared" si="69"/>
        <v>0</v>
      </c>
      <c r="L39" s="222">
        <v>3375665077</v>
      </c>
      <c r="M39" s="213">
        <v>1</v>
      </c>
      <c r="N39" s="156">
        <f t="shared" si="70"/>
        <v>-3.2465155604458951E-2</v>
      </c>
      <c r="O39" s="156">
        <f t="shared" si="71"/>
        <v>0</v>
      </c>
      <c r="P39" s="222">
        <v>3314879282.5100002</v>
      </c>
      <c r="Q39" s="213">
        <v>1</v>
      </c>
      <c r="R39" s="156">
        <f t="shared" si="72"/>
        <v>-1.8007057306769589E-2</v>
      </c>
      <c r="S39" s="156">
        <f t="shared" si="73"/>
        <v>0</v>
      </c>
      <c r="T39" s="222">
        <v>3316069357.8699999</v>
      </c>
      <c r="U39" s="213">
        <v>1</v>
      </c>
      <c r="V39" s="156">
        <f t="shared" si="74"/>
        <v>3.5901016555225538E-4</v>
      </c>
      <c r="W39" s="156">
        <f t="shared" si="75"/>
        <v>0</v>
      </c>
      <c r="X39" s="222">
        <v>3314946924.3699999</v>
      </c>
      <c r="Y39" s="213">
        <v>1</v>
      </c>
      <c r="Z39" s="156">
        <f t="shared" si="76"/>
        <v>-3.3848311927979973E-4</v>
      </c>
      <c r="AA39" s="156">
        <f t="shared" si="77"/>
        <v>0</v>
      </c>
      <c r="AB39" s="222">
        <v>3294787202.04</v>
      </c>
      <c r="AC39" s="213">
        <v>1</v>
      </c>
      <c r="AD39" s="156">
        <f t="shared" si="78"/>
        <v>-6.0814615708609712E-3</v>
      </c>
      <c r="AE39" s="156">
        <f t="shared" si="79"/>
        <v>0</v>
      </c>
      <c r="AF39" s="222">
        <v>3258364205.8000002</v>
      </c>
      <c r="AG39" s="213">
        <v>1</v>
      </c>
      <c r="AH39" s="156">
        <f t="shared" si="80"/>
        <v>-1.1054734040926259E-2</v>
      </c>
      <c r="AI39" s="156">
        <f t="shared" si="81"/>
        <v>0</v>
      </c>
      <c r="AJ39" s="157">
        <f t="shared" si="16"/>
        <v>-1.3074008801969118E-2</v>
      </c>
      <c r="AK39" s="157">
        <f t="shared" si="17"/>
        <v>0</v>
      </c>
      <c r="AL39" s="158">
        <f t="shared" si="18"/>
        <v>-5.4996944332723709E-2</v>
      </c>
      <c r="AM39" s="158">
        <f t="shared" si="19"/>
        <v>0</v>
      </c>
      <c r="AN39" s="159">
        <f t="shared" si="20"/>
        <v>1.9640608478023774E-2</v>
      </c>
      <c r="AO39" s="271">
        <f t="shared" si="21"/>
        <v>0</v>
      </c>
      <c r="AP39" s="163"/>
      <c r="AQ39" s="161">
        <v>4056683843.0900002</v>
      </c>
      <c r="AR39" s="168">
        <v>1</v>
      </c>
      <c r="AS39" s="162" t="e">
        <f>(#REF!/AQ39)-1</f>
        <v>#REF!</v>
      </c>
      <c r="AT39" s="162" t="e">
        <f>(#REF!/AR39)-1</f>
        <v>#REF!</v>
      </c>
    </row>
    <row r="40" spans="1:46">
      <c r="A40" s="264" t="s">
        <v>36</v>
      </c>
      <c r="B40" s="222">
        <v>758146895.49000001</v>
      </c>
      <c r="C40" s="213">
        <v>17.018899999999999</v>
      </c>
      <c r="D40" s="222">
        <v>760359008.91999996</v>
      </c>
      <c r="E40" s="213">
        <v>17.075800000000001</v>
      </c>
      <c r="F40" s="156">
        <f t="shared" si="66"/>
        <v>2.9177899997469888E-3</v>
      </c>
      <c r="G40" s="156">
        <f t="shared" si="67"/>
        <v>3.3433418141009348E-3</v>
      </c>
      <c r="H40" s="222">
        <v>762894324.83000004</v>
      </c>
      <c r="I40" s="213">
        <v>17.1327</v>
      </c>
      <c r="J40" s="156">
        <f t="shared" si="68"/>
        <v>3.3343668980804243E-3</v>
      </c>
      <c r="K40" s="156">
        <f t="shared" si="69"/>
        <v>3.3322011267406994E-3</v>
      </c>
      <c r="L40" s="222">
        <v>764399430.72000003</v>
      </c>
      <c r="M40" s="213">
        <v>17.189699999999998</v>
      </c>
      <c r="N40" s="156">
        <f t="shared" si="70"/>
        <v>1.9728890896329276E-3</v>
      </c>
      <c r="O40" s="156">
        <f t="shared" si="71"/>
        <v>3.326971230453963E-3</v>
      </c>
      <c r="P40" s="222">
        <v>766933119.63</v>
      </c>
      <c r="Q40" s="213">
        <v>17.246700000000001</v>
      </c>
      <c r="R40" s="156">
        <f t="shared" si="72"/>
        <v>3.3146138107578711E-3</v>
      </c>
      <c r="S40" s="156">
        <f t="shared" si="73"/>
        <v>3.3159391961466557E-3</v>
      </c>
      <c r="T40" s="222">
        <v>769465788.30999994</v>
      </c>
      <c r="U40" s="213">
        <v>17.303599999999999</v>
      </c>
      <c r="V40" s="156">
        <f t="shared" si="74"/>
        <v>3.3023331698359966E-3</v>
      </c>
      <c r="W40" s="156">
        <f t="shared" si="75"/>
        <v>3.2991818724740873E-3</v>
      </c>
      <c r="X40" s="222">
        <v>771823923.14999998</v>
      </c>
      <c r="Y40" s="213">
        <v>17.360600000000002</v>
      </c>
      <c r="Z40" s="156">
        <f t="shared" si="76"/>
        <v>3.0646389687828401E-3</v>
      </c>
      <c r="AA40" s="156">
        <f t="shared" si="77"/>
        <v>3.2941122078643842E-3</v>
      </c>
      <c r="AB40" s="222">
        <v>774366178.22000003</v>
      </c>
      <c r="AC40" s="213">
        <v>17.4177</v>
      </c>
      <c r="AD40" s="156">
        <f t="shared" si="78"/>
        <v>3.293827767898791E-3</v>
      </c>
      <c r="AE40" s="156">
        <f t="shared" si="79"/>
        <v>3.2890568298329765E-3</v>
      </c>
      <c r="AF40" s="222">
        <v>774887321.89999998</v>
      </c>
      <c r="AG40" s="213">
        <v>17.474699999999999</v>
      </c>
      <c r="AH40" s="156">
        <f t="shared" si="80"/>
        <v>6.7299385569482976E-4</v>
      </c>
      <c r="AI40" s="156">
        <f t="shared" si="81"/>
        <v>3.2725331128678646E-3</v>
      </c>
      <c r="AJ40" s="157">
        <f t="shared" si="16"/>
        <v>2.7341816950538344E-3</v>
      </c>
      <c r="AK40" s="157">
        <f t="shared" si="17"/>
        <v>3.3091671738101954E-3</v>
      </c>
      <c r="AL40" s="158">
        <f t="shared" si="18"/>
        <v>1.9107175438922951E-2</v>
      </c>
      <c r="AM40" s="158">
        <f t="shared" si="19"/>
        <v>2.3360545333161408E-2</v>
      </c>
      <c r="AN40" s="159">
        <f t="shared" si="20"/>
        <v>9.4899189395328926E-4</v>
      </c>
      <c r="AO40" s="271">
        <f t="shared" si="21"/>
        <v>2.4302123200943912E-5</v>
      </c>
      <c r="AP40" s="163"/>
      <c r="AQ40" s="161">
        <v>739078842.02999997</v>
      </c>
      <c r="AR40" s="165">
        <v>16.871500000000001</v>
      </c>
      <c r="AS40" s="162" t="e">
        <f>(#REF!/AQ40)-1</f>
        <v>#REF!</v>
      </c>
      <c r="AT40" s="162" t="e">
        <f>(#REF!/AR40)-1</f>
        <v>#REF!</v>
      </c>
    </row>
    <row r="41" spans="1:46">
      <c r="A41" s="265" t="s">
        <v>34</v>
      </c>
      <c r="B41" s="214">
        <v>0</v>
      </c>
      <c r="C41" s="215">
        <v>0</v>
      </c>
      <c r="D41" s="214">
        <v>0</v>
      </c>
      <c r="E41" s="215">
        <v>0</v>
      </c>
      <c r="F41" s="156" t="e">
        <f t="shared" si="66"/>
        <v>#DIV/0!</v>
      </c>
      <c r="G41" s="156" t="e">
        <f t="shared" si="67"/>
        <v>#DIV/0!</v>
      </c>
      <c r="H41" s="214">
        <v>0</v>
      </c>
      <c r="I41" s="215">
        <v>0</v>
      </c>
      <c r="J41" s="156" t="e">
        <f t="shared" si="68"/>
        <v>#DIV/0!</v>
      </c>
      <c r="K41" s="156" t="e">
        <f t="shared" si="69"/>
        <v>#DIV/0!</v>
      </c>
      <c r="L41" s="214">
        <v>0</v>
      </c>
      <c r="M41" s="215">
        <v>0</v>
      </c>
      <c r="N41" s="156" t="e">
        <f t="shared" si="70"/>
        <v>#DIV/0!</v>
      </c>
      <c r="O41" s="156" t="e">
        <f t="shared" si="71"/>
        <v>#DIV/0!</v>
      </c>
      <c r="P41" s="214">
        <v>0</v>
      </c>
      <c r="Q41" s="215">
        <v>0</v>
      </c>
      <c r="R41" s="156" t="e">
        <f t="shared" si="72"/>
        <v>#DIV/0!</v>
      </c>
      <c r="S41" s="156" t="e">
        <f t="shared" si="73"/>
        <v>#DIV/0!</v>
      </c>
      <c r="T41" s="214">
        <v>0</v>
      </c>
      <c r="U41" s="215">
        <v>0</v>
      </c>
      <c r="V41" s="156" t="e">
        <f t="shared" si="74"/>
        <v>#DIV/0!</v>
      </c>
      <c r="W41" s="156" t="e">
        <f t="shared" si="75"/>
        <v>#DIV/0!</v>
      </c>
      <c r="X41" s="214">
        <v>0</v>
      </c>
      <c r="Y41" s="215">
        <v>0</v>
      </c>
      <c r="Z41" s="156" t="e">
        <f t="shared" si="76"/>
        <v>#DIV/0!</v>
      </c>
      <c r="AA41" s="156" t="e">
        <f t="shared" si="77"/>
        <v>#DIV/0!</v>
      </c>
      <c r="AB41" s="214">
        <v>0</v>
      </c>
      <c r="AC41" s="215">
        <v>0</v>
      </c>
      <c r="AD41" s="156" t="e">
        <f t="shared" si="78"/>
        <v>#DIV/0!</v>
      </c>
      <c r="AE41" s="156" t="e">
        <f t="shared" si="79"/>
        <v>#DIV/0!</v>
      </c>
      <c r="AF41" s="214">
        <v>0</v>
      </c>
      <c r="AG41" s="215">
        <v>0</v>
      </c>
      <c r="AH41" s="156" t="e">
        <f t="shared" si="80"/>
        <v>#DIV/0!</v>
      </c>
      <c r="AI41" s="156" t="e">
        <f t="shared" si="81"/>
        <v>#DIV/0!</v>
      </c>
      <c r="AJ41" s="157" t="e">
        <f t="shared" si="16"/>
        <v>#DIV/0!</v>
      </c>
      <c r="AK41" s="157" t="e">
        <f t="shared" si="17"/>
        <v>#DIV/0!</v>
      </c>
      <c r="AL41" s="158" t="e">
        <f t="shared" si="18"/>
        <v>#DIV/0!</v>
      </c>
      <c r="AM41" s="158" t="e">
        <f t="shared" si="19"/>
        <v>#DIV/0!</v>
      </c>
      <c r="AN41" s="159" t="e">
        <f t="shared" si="20"/>
        <v>#DIV/0!</v>
      </c>
      <c r="AO41" s="271" t="e">
        <f t="shared" si="21"/>
        <v>#DIV/0!</v>
      </c>
      <c r="AP41" s="163"/>
      <c r="AQ41" s="169">
        <v>0</v>
      </c>
      <c r="AR41" s="170">
        <v>0</v>
      </c>
      <c r="AS41" s="162" t="e">
        <f>(#REF!/AQ41)-1</f>
        <v>#REF!</v>
      </c>
      <c r="AT41" s="162" t="e">
        <f>(#REF!/AR41)-1</f>
        <v>#REF!</v>
      </c>
    </row>
    <row r="42" spans="1:46">
      <c r="A42" s="264" t="s">
        <v>101</v>
      </c>
      <c r="B42" s="209">
        <v>3404342800.0500002</v>
      </c>
      <c r="C42" s="211">
        <v>188.79</v>
      </c>
      <c r="D42" s="209">
        <v>3416949686.25</v>
      </c>
      <c r="E42" s="211">
        <v>189.44</v>
      </c>
      <c r="F42" s="156">
        <f t="shared" si="66"/>
        <v>3.7031776587876666E-3</v>
      </c>
      <c r="G42" s="156">
        <f t="shared" si="67"/>
        <v>3.4429789713438515E-3</v>
      </c>
      <c r="H42" s="209">
        <v>3407099081.79</v>
      </c>
      <c r="I42" s="211">
        <v>190.08</v>
      </c>
      <c r="J42" s="156">
        <f t="shared" si="68"/>
        <v>-2.8828649422727617E-3</v>
      </c>
      <c r="K42" s="156">
        <f t="shared" si="69"/>
        <v>3.3783783783784566E-3</v>
      </c>
      <c r="L42" s="209">
        <v>3252993627.1100001</v>
      </c>
      <c r="M42" s="211">
        <v>190.72</v>
      </c>
      <c r="N42" s="156">
        <f t="shared" si="70"/>
        <v>-4.5230693613711077E-2</v>
      </c>
      <c r="O42" s="156">
        <f t="shared" si="71"/>
        <v>3.3670033670032949E-3</v>
      </c>
      <c r="P42" s="209">
        <v>3461659594.2800002</v>
      </c>
      <c r="Q42" s="211">
        <v>191.36</v>
      </c>
      <c r="R42" s="156">
        <f t="shared" si="72"/>
        <v>6.4145827225422974E-2</v>
      </c>
      <c r="S42" s="156">
        <f t="shared" si="73"/>
        <v>3.3557046979866547E-3</v>
      </c>
      <c r="T42" s="209">
        <v>3471774613.3899999</v>
      </c>
      <c r="U42" s="211">
        <v>192</v>
      </c>
      <c r="V42" s="156">
        <f t="shared" si="74"/>
        <v>2.9220143790896075E-3</v>
      </c>
      <c r="W42" s="156">
        <f t="shared" si="75"/>
        <v>3.344481605351099E-3</v>
      </c>
      <c r="X42" s="209">
        <v>3529811852.5900002</v>
      </c>
      <c r="Y42" s="211">
        <v>192.64</v>
      </c>
      <c r="Z42" s="156">
        <f t="shared" si="76"/>
        <v>1.6716879885048202E-2</v>
      </c>
      <c r="AA42" s="156">
        <f t="shared" si="77"/>
        <v>3.3333333333332624E-3</v>
      </c>
      <c r="AB42" s="209">
        <v>3521878211.6599998</v>
      </c>
      <c r="AC42" s="211">
        <v>193.29</v>
      </c>
      <c r="AD42" s="156">
        <f t="shared" si="78"/>
        <v>-2.2476101450503642E-3</v>
      </c>
      <c r="AE42" s="156">
        <f t="shared" si="79"/>
        <v>3.3741694352159768E-3</v>
      </c>
      <c r="AF42" s="209">
        <v>3591170274.0100002</v>
      </c>
      <c r="AG42" s="211">
        <v>193.94</v>
      </c>
      <c r="AH42" s="156">
        <f t="shared" si="80"/>
        <v>1.96747468781268E-2</v>
      </c>
      <c r="AI42" s="156">
        <f t="shared" si="81"/>
        <v>3.3628227016400522E-3</v>
      </c>
      <c r="AJ42" s="157">
        <f t="shared" si="16"/>
        <v>7.1001846656801306E-3</v>
      </c>
      <c r="AK42" s="157">
        <f t="shared" si="17"/>
        <v>3.3698590612815812E-3</v>
      </c>
      <c r="AL42" s="158">
        <f t="shared" si="18"/>
        <v>5.0987168017449534E-2</v>
      </c>
      <c r="AM42" s="158">
        <f t="shared" si="19"/>
        <v>2.3754222972972975E-2</v>
      </c>
      <c r="AN42" s="159">
        <f t="shared" si="20"/>
        <v>3.0377072907916927E-2</v>
      </c>
      <c r="AO42" s="271">
        <f t="shared" si="21"/>
        <v>3.310984910334693E-5</v>
      </c>
      <c r="AP42" s="163"/>
      <c r="AQ42" s="161">
        <v>3320655667.8400002</v>
      </c>
      <c r="AR42" s="165">
        <v>177.09</v>
      </c>
      <c r="AS42" s="162" t="e">
        <f>(#REF!/AQ42)-1</f>
        <v>#REF!</v>
      </c>
      <c r="AT42" s="162" t="e">
        <f>(#REF!/AR42)-1</f>
        <v>#REF!</v>
      </c>
    </row>
    <row r="43" spans="1:46">
      <c r="A43" s="264" t="s">
        <v>62</v>
      </c>
      <c r="B43" s="209">
        <v>999929382.75999999</v>
      </c>
      <c r="C43" s="211">
        <v>1.26</v>
      </c>
      <c r="D43" s="209">
        <v>1004725652.24</v>
      </c>
      <c r="E43" s="211">
        <v>1.26</v>
      </c>
      <c r="F43" s="156">
        <f t="shared" si="66"/>
        <v>4.7966082032326928E-3</v>
      </c>
      <c r="G43" s="156">
        <f t="shared" si="67"/>
        <v>0</v>
      </c>
      <c r="H43" s="209">
        <v>1005654812.9299999</v>
      </c>
      <c r="I43" s="211">
        <v>1.26</v>
      </c>
      <c r="J43" s="156">
        <f t="shared" si="68"/>
        <v>9.2479045192924792E-4</v>
      </c>
      <c r="K43" s="156">
        <f t="shared" si="69"/>
        <v>0</v>
      </c>
      <c r="L43" s="209">
        <v>1002897009.1799999</v>
      </c>
      <c r="M43" s="211">
        <v>1.27</v>
      </c>
      <c r="N43" s="156">
        <f t="shared" si="70"/>
        <v>-2.7422965758649043E-3</v>
      </c>
      <c r="O43" s="156">
        <f t="shared" si="71"/>
        <v>7.936507936507943E-3</v>
      </c>
      <c r="P43" s="209">
        <v>1029842157.3200001</v>
      </c>
      <c r="Q43" s="211">
        <v>1.27</v>
      </c>
      <c r="R43" s="156">
        <f t="shared" si="72"/>
        <v>2.686731328676641E-2</v>
      </c>
      <c r="S43" s="156">
        <f t="shared" si="73"/>
        <v>0</v>
      </c>
      <c r="T43" s="209">
        <v>1028822771.45</v>
      </c>
      <c r="U43" s="211">
        <v>1.27</v>
      </c>
      <c r="V43" s="156">
        <f t="shared" si="74"/>
        <v>-9.8984670879350475E-4</v>
      </c>
      <c r="W43" s="156">
        <f t="shared" si="75"/>
        <v>0</v>
      </c>
      <c r="X43" s="209">
        <v>992234153.48000002</v>
      </c>
      <c r="Y43" s="211">
        <v>1.27</v>
      </c>
      <c r="Z43" s="156">
        <f t="shared" si="76"/>
        <v>-3.5563577114873575E-2</v>
      </c>
      <c r="AA43" s="156">
        <f t="shared" si="77"/>
        <v>0</v>
      </c>
      <c r="AB43" s="209">
        <v>997792372.53999996</v>
      </c>
      <c r="AC43" s="211">
        <v>1.28</v>
      </c>
      <c r="AD43" s="156">
        <f t="shared" si="78"/>
        <v>5.6017211668293746E-3</v>
      </c>
      <c r="AE43" s="156">
        <f t="shared" si="79"/>
        <v>7.8740157480315029E-3</v>
      </c>
      <c r="AF43" s="209">
        <v>996660910.47000003</v>
      </c>
      <c r="AG43" s="211">
        <v>1.28</v>
      </c>
      <c r="AH43" s="156">
        <f t="shared" si="80"/>
        <v>-1.1339654432511457E-3</v>
      </c>
      <c r="AI43" s="156">
        <f t="shared" si="81"/>
        <v>0</v>
      </c>
      <c r="AJ43" s="157">
        <f t="shared" si="16"/>
        <v>-2.7990659175317588E-4</v>
      </c>
      <c r="AK43" s="157">
        <f t="shared" si="17"/>
        <v>1.9763154605674307E-3</v>
      </c>
      <c r="AL43" s="158">
        <f t="shared" si="18"/>
        <v>-8.0268098580144002E-3</v>
      </c>
      <c r="AM43" s="158">
        <f t="shared" si="19"/>
        <v>1.5873015873015886E-2</v>
      </c>
      <c r="AN43" s="159">
        <f t="shared" si="20"/>
        <v>1.7117332866189671E-2</v>
      </c>
      <c r="AO43" s="271">
        <f t="shared" si="21"/>
        <v>3.6594632672229573E-3</v>
      </c>
      <c r="AP43" s="163"/>
      <c r="AQ43" s="179">
        <v>1300500308</v>
      </c>
      <c r="AR43" s="165">
        <v>1.19</v>
      </c>
      <c r="AS43" s="162" t="e">
        <f>(#REF!/AQ43)-1</f>
        <v>#REF!</v>
      </c>
      <c r="AT43" s="162" t="e">
        <f>(#REF!/AR43)-1</f>
        <v>#REF!</v>
      </c>
    </row>
    <row r="44" spans="1:46">
      <c r="A44" s="264" t="s">
        <v>79</v>
      </c>
      <c r="B44" s="210">
        <v>843955290.65999997</v>
      </c>
      <c r="C44" s="213">
        <v>2.61</v>
      </c>
      <c r="D44" s="210">
        <v>845883799.64999998</v>
      </c>
      <c r="E44" s="213">
        <v>2.62</v>
      </c>
      <c r="F44" s="156">
        <f t="shared" si="66"/>
        <v>2.2850843064113669E-3</v>
      </c>
      <c r="G44" s="156">
        <f t="shared" si="67"/>
        <v>3.8314176245211615E-3</v>
      </c>
      <c r="H44" s="210">
        <v>847983741.05999994</v>
      </c>
      <c r="I44" s="213">
        <v>2.63</v>
      </c>
      <c r="J44" s="156">
        <f t="shared" si="68"/>
        <v>2.482541231867611E-3</v>
      </c>
      <c r="K44" s="156">
        <f t="shared" si="69"/>
        <v>3.8167938931296893E-3</v>
      </c>
      <c r="L44" s="210">
        <v>858284068.08000004</v>
      </c>
      <c r="M44" s="213">
        <v>2.63</v>
      </c>
      <c r="N44" s="156">
        <f t="shared" si="70"/>
        <v>1.2146844946725565E-2</v>
      </c>
      <c r="O44" s="156">
        <f t="shared" si="71"/>
        <v>0</v>
      </c>
      <c r="P44" s="210">
        <v>857456906.73000002</v>
      </c>
      <c r="Q44" s="213">
        <v>2.64</v>
      </c>
      <c r="R44" s="156">
        <f t="shared" si="72"/>
        <v>-9.6373844134192265E-4</v>
      </c>
      <c r="S44" s="156">
        <f t="shared" si="73"/>
        <v>3.8022813688213808E-3</v>
      </c>
      <c r="T44" s="210">
        <v>870771563.79999995</v>
      </c>
      <c r="U44" s="213">
        <v>2.65</v>
      </c>
      <c r="V44" s="156">
        <f t="shared" si="74"/>
        <v>1.5528077231049132E-2</v>
      </c>
      <c r="W44" s="156">
        <f t="shared" si="75"/>
        <v>3.7878787878787069E-3</v>
      </c>
      <c r="X44" s="210">
        <v>876667667.04999995</v>
      </c>
      <c r="Y44" s="213">
        <v>2.66</v>
      </c>
      <c r="Z44" s="156">
        <f t="shared" si="76"/>
        <v>6.7711251665933192E-3</v>
      </c>
      <c r="AA44" s="156">
        <f t="shared" si="77"/>
        <v>3.7735849056604646E-3</v>
      </c>
      <c r="AB44" s="210">
        <v>879714552.58000004</v>
      </c>
      <c r="AC44" s="213">
        <v>2.67</v>
      </c>
      <c r="AD44" s="156">
        <f t="shared" si="78"/>
        <v>3.4755308590915719E-3</v>
      </c>
      <c r="AE44" s="156">
        <f t="shared" si="79"/>
        <v>3.7593984962405211E-3</v>
      </c>
      <c r="AF44" s="210">
        <v>883802665.5</v>
      </c>
      <c r="AG44" s="213">
        <v>2.67</v>
      </c>
      <c r="AH44" s="156">
        <f t="shared" si="80"/>
        <v>4.6470902499117063E-3</v>
      </c>
      <c r="AI44" s="156">
        <f t="shared" si="81"/>
        <v>0</v>
      </c>
      <c r="AJ44" s="157">
        <f t="shared" si="16"/>
        <v>5.7965694437885438E-3</v>
      </c>
      <c r="AK44" s="157">
        <f t="shared" si="17"/>
        <v>2.8464193845314906E-3</v>
      </c>
      <c r="AL44" s="158">
        <f t="shared" si="18"/>
        <v>4.4827511610565959E-2</v>
      </c>
      <c r="AM44" s="158">
        <f t="shared" si="19"/>
        <v>1.9083969465648786E-2</v>
      </c>
      <c r="AN44" s="159">
        <f t="shared" si="20"/>
        <v>5.4993713630814298E-3</v>
      </c>
      <c r="AO44" s="271">
        <f t="shared" si="21"/>
        <v>1.7569957942929607E-3</v>
      </c>
      <c r="AP44" s="163"/>
      <c r="AQ44" s="164">
        <v>776682398.99000001</v>
      </c>
      <c r="AR44" s="168">
        <v>2.4700000000000002</v>
      </c>
      <c r="AS44" s="162" t="e">
        <f>(#REF!/AQ44)-1</f>
        <v>#REF!</v>
      </c>
      <c r="AT44" s="162" t="e">
        <f>(#REF!/AR44)-1</f>
        <v>#REF!</v>
      </c>
    </row>
    <row r="45" spans="1:46">
      <c r="A45" s="266" t="s">
        <v>106</v>
      </c>
      <c r="B45" s="209">
        <v>5573299939.1099997</v>
      </c>
      <c r="C45" s="209">
        <v>2452.7800000000002</v>
      </c>
      <c r="D45" s="209">
        <v>5624118722.0600004</v>
      </c>
      <c r="E45" s="209">
        <v>2461.0500000000002</v>
      </c>
      <c r="F45" s="156">
        <f t="shared" si="66"/>
        <v>9.1182573170673492E-3</v>
      </c>
      <c r="G45" s="156">
        <f t="shared" si="67"/>
        <v>3.3716843744648851E-3</v>
      </c>
      <c r="H45" s="209">
        <v>5118307009.3800001</v>
      </c>
      <c r="I45" s="209">
        <v>2469.46</v>
      </c>
      <c r="J45" s="156">
        <f t="shared" si="68"/>
        <v>-8.993617270133511E-2</v>
      </c>
      <c r="K45" s="156">
        <f t="shared" si="69"/>
        <v>3.417240608683226E-3</v>
      </c>
      <c r="L45" s="209">
        <v>5304975449.5799999</v>
      </c>
      <c r="M45" s="209">
        <v>2477.52</v>
      </c>
      <c r="N45" s="156">
        <f t="shared" si="70"/>
        <v>3.6470739222540634E-2</v>
      </c>
      <c r="O45" s="156">
        <f t="shared" si="71"/>
        <v>3.2638714536781101E-3</v>
      </c>
      <c r="P45" s="209">
        <v>5626887316.5100002</v>
      </c>
      <c r="Q45" s="209">
        <v>2485.5700000000002</v>
      </c>
      <c r="R45" s="156">
        <f t="shared" si="72"/>
        <v>6.0681122842045646E-2</v>
      </c>
      <c r="S45" s="156">
        <f t="shared" si="73"/>
        <v>3.2492169588944518E-3</v>
      </c>
      <c r="T45" s="209">
        <v>5693676843.8000002</v>
      </c>
      <c r="U45" s="209">
        <v>2493.86</v>
      </c>
      <c r="V45" s="156">
        <f t="shared" si="74"/>
        <v>1.1869711180110366E-2</v>
      </c>
      <c r="W45" s="156">
        <f t="shared" si="75"/>
        <v>3.3352510691712417E-3</v>
      </c>
      <c r="X45" s="209">
        <v>5516008579.0299997</v>
      </c>
      <c r="Y45" s="209">
        <v>2502.6799999999998</v>
      </c>
      <c r="Z45" s="156">
        <f t="shared" si="76"/>
        <v>-3.1204486950022158E-2</v>
      </c>
      <c r="AA45" s="156">
        <f t="shared" si="77"/>
        <v>3.536686101064097E-3</v>
      </c>
      <c r="AB45" s="209">
        <v>5487073040.96</v>
      </c>
      <c r="AC45" s="209">
        <v>2510.79</v>
      </c>
      <c r="AD45" s="156">
        <f t="shared" si="78"/>
        <v>-5.245738409472899E-3</v>
      </c>
      <c r="AE45" s="156">
        <f t="shared" si="79"/>
        <v>3.2405261559608611E-3</v>
      </c>
      <c r="AF45" s="209">
        <v>5502862410.3999996</v>
      </c>
      <c r="AG45" s="209">
        <v>2519.86</v>
      </c>
      <c r="AH45" s="156">
        <f t="shared" si="80"/>
        <v>2.8775577292547076E-3</v>
      </c>
      <c r="AI45" s="156">
        <f t="shared" si="81"/>
        <v>3.6124088434318137E-3</v>
      </c>
      <c r="AJ45" s="157">
        <f t="shared" si="16"/>
        <v>-6.7112622122643319E-4</v>
      </c>
      <c r="AK45" s="157">
        <f t="shared" si="17"/>
        <v>3.3783606956685865E-3</v>
      </c>
      <c r="AL45" s="158">
        <f t="shared" si="18"/>
        <v>-2.1560055477560593E-2</v>
      </c>
      <c r="AM45" s="158">
        <f t="shared" si="19"/>
        <v>2.3896304422908896E-2</v>
      </c>
      <c r="AN45" s="159">
        <f t="shared" si="20"/>
        <v>4.5246588097881138E-2</v>
      </c>
      <c r="AO45" s="271">
        <f t="shared" si="21"/>
        <v>1.3734439604700351E-4</v>
      </c>
      <c r="AP45" s="163"/>
      <c r="AQ45" s="161">
        <v>8144502990.9799995</v>
      </c>
      <c r="AR45" s="161">
        <v>2263.5700000000002</v>
      </c>
      <c r="AS45" s="162" t="e">
        <f>(#REF!/AQ45)-1</f>
        <v>#REF!</v>
      </c>
      <c r="AT45" s="162" t="e">
        <f>(#REF!/AR45)-1</f>
        <v>#REF!</v>
      </c>
    </row>
    <row r="46" spans="1:46">
      <c r="A46" s="266" t="s">
        <v>107</v>
      </c>
      <c r="B46" s="209">
        <v>352646236.18000001</v>
      </c>
      <c r="C46" s="209">
        <v>2133.6</v>
      </c>
      <c r="D46" s="209">
        <v>348932930.38999999</v>
      </c>
      <c r="E46" s="209">
        <v>2138.56</v>
      </c>
      <c r="F46" s="156">
        <f t="shared" si="66"/>
        <v>-1.0529832475241991E-2</v>
      </c>
      <c r="G46" s="156">
        <f t="shared" si="67"/>
        <v>2.3247094113236018E-3</v>
      </c>
      <c r="H46" s="209">
        <v>344235376.38999999</v>
      </c>
      <c r="I46" s="209">
        <v>2133.67</v>
      </c>
      <c r="J46" s="156">
        <f t="shared" si="68"/>
        <v>-1.346262731565512E-2</v>
      </c>
      <c r="K46" s="156">
        <f t="shared" si="69"/>
        <v>-2.286585365853599E-3</v>
      </c>
      <c r="L46" s="209">
        <v>346041425.88</v>
      </c>
      <c r="M46" s="209">
        <v>2144.9899999999998</v>
      </c>
      <c r="N46" s="156">
        <f t="shared" si="70"/>
        <v>5.2465539972680018E-3</v>
      </c>
      <c r="O46" s="156">
        <f t="shared" si="71"/>
        <v>5.305412739551903E-3</v>
      </c>
      <c r="P46" s="209">
        <v>346126462.72000003</v>
      </c>
      <c r="Q46" s="209">
        <v>2145.62</v>
      </c>
      <c r="R46" s="156">
        <f t="shared" si="72"/>
        <v>2.4574179170537341E-4</v>
      </c>
      <c r="S46" s="156">
        <f t="shared" si="73"/>
        <v>2.9370766297283867E-4</v>
      </c>
      <c r="T46" s="209">
        <v>349372036.87</v>
      </c>
      <c r="U46" s="209">
        <v>2165.7600000000002</v>
      </c>
      <c r="V46" s="156">
        <f t="shared" si="74"/>
        <v>9.3768448806108556E-3</v>
      </c>
      <c r="W46" s="156">
        <f t="shared" si="75"/>
        <v>9.3865642564854579E-3</v>
      </c>
      <c r="X46" s="209">
        <v>350063890.81</v>
      </c>
      <c r="Y46" s="209">
        <v>2170.0300000000002</v>
      </c>
      <c r="Z46" s="156">
        <f t="shared" si="76"/>
        <v>1.980278519707156E-3</v>
      </c>
      <c r="AA46" s="156">
        <f t="shared" si="77"/>
        <v>1.9715942671394713E-3</v>
      </c>
      <c r="AB46" s="209">
        <v>351825428.44999999</v>
      </c>
      <c r="AC46" s="209">
        <v>2180.9699999999998</v>
      </c>
      <c r="AD46" s="156">
        <f t="shared" si="78"/>
        <v>5.0320461099944598E-3</v>
      </c>
      <c r="AE46" s="156">
        <f t="shared" si="79"/>
        <v>5.0414049575349647E-3</v>
      </c>
      <c r="AF46" s="209">
        <v>354710182.19999999</v>
      </c>
      <c r="AG46" s="209">
        <v>2194.98</v>
      </c>
      <c r="AH46" s="156">
        <f t="shared" si="80"/>
        <v>8.199389574281353E-3</v>
      </c>
      <c r="AI46" s="156">
        <f t="shared" si="81"/>
        <v>6.4237472317364378E-3</v>
      </c>
      <c r="AJ46" s="157">
        <f t="shared" si="16"/>
        <v>7.6104938533376075E-4</v>
      </c>
      <c r="AK46" s="157">
        <f t="shared" si="17"/>
        <v>3.5575693951113846E-3</v>
      </c>
      <c r="AL46" s="158">
        <f t="shared" si="18"/>
        <v>1.6556911964550915E-2</v>
      </c>
      <c r="AM46" s="158">
        <f t="shared" si="19"/>
        <v>2.6382238515636723E-2</v>
      </c>
      <c r="AN46" s="159">
        <f t="shared" si="20"/>
        <v>8.4470709641236361E-3</v>
      </c>
      <c r="AO46" s="271">
        <f t="shared" si="21"/>
        <v>3.7088904760030472E-3</v>
      </c>
      <c r="AP46" s="163"/>
      <c r="AQ46" s="161"/>
      <c r="AR46" s="161"/>
      <c r="AS46" s="162"/>
      <c r="AT46" s="162"/>
    </row>
    <row r="47" spans="1:46">
      <c r="A47" s="266" t="s">
        <v>131</v>
      </c>
      <c r="B47" s="209">
        <v>49035293.229999997</v>
      </c>
      <c r="C47" s="209">
        <v>10.431696000000001</v>
      </c>
      <c r="D47" s="209">
        <v>49079439.030000001</v>
      </c>
      <c r="E47" s="209">
        <v>10.443814</v>
      </c>
      <c r="F47" s="156">
        <f t="shared" si="66"/>
        <v>9.0028624470416929E-4</v>
      </c>
      <c r="G47" s="156">
        <f t="shared" si="67"/>
        <v>1.1616519499800593E-3</v>
      </c>
      <c r="H47" s="209">
        <v>49079439.030000001</v>
      </c>
      <c r="I47" s="209">
        <v>10.443814</v>
      </c>
      <c r="J47" s="156">
        <f t="shared" si="68"/>
        <v>0</v>
      </c>
      <c r="K47" s="156">
        <f t="shared" si="69"/>
        <v>0</v>
      </c>
      <c r="L47" s="209">
        <v>50092656.689999998</v>
      </c>
      <c r="M47" s="209">
        <v>10.451136999999999</v>
      </c>
      <c r="N47" s="156">
        <f t="shared" si="70"/>
        <v>2.0644442561388348E-2</v>
      </c>
      <c r="O47" s="156">
        <f t="shared" si="71"/>
        <v>7.0118062232815757E-4</v>
      </c>
      <c r="P47" s="209">
        <v>50116227.909999996</v>
      </c>
      <c r="Q47" s="209">
        <v>10.459206999999999</v>
      </c>
      <c r="R47" s="156">
        <f t="shared" si="72"/>
        <v>4.7055240343649678E-4</v>
      </c>
      <c r="S47" s="156">
        <f t="shared" si="73"/>
        <v>7.7216478934301813E-4</v>
      </c>
      <c r="T47" s="209">
        <v>50151306.119999997</v>
      </c>
      <c r="U47" s="209">
        <v>10.468615</v>
      </c>
      <c r="V47" s="156">
        <f t="shared" si="74"/>
        <v>6.9993715534607355E-4</v>
      </c>
      <c r="W47" s="156">
        <f t="shared" si="75"/>
        <v>8.994945792736034E-4</v>
      </c>
      <c r="X47" s="209">
        <v>50346280.68</v>
      </c>
      <c r="Y47" s="209">
        <v>10.513392</v>
      </c>
      <c r="Z47" s="156">
        <f t="shared" si="76"/>
        <v>3.8877264638626802E-3</v>
      </c>
      <c r="AA47" s="156">
        <f t="shared" si="77"/>
        <v>4.2772611276658701E-3</v>
      </c>
      <c r="AB47" s="209">
        <v>50369826.43</v>
      </c>
      <c r="AC47" s="209">
        <v>10.518642</v>
      </c>
      <c r="AD47" s="156">
        <f t="shared" si="78"/>
        <v>4.6767605634379106E-4</v>
      </c>
      <c r="AE47" s="156">
        <f t="shared" si="79"/>
        <v>4.9936309803726511E-4</v>
      </c>
      <c r="AF47" s="209">
        <v>50348267.969999999</v>
      </c>
      <c r="AG47" s="209">
        <v>10.517341999999999</v>
      </c>
      <c r="AH47" s="156">
        <f t="shared" si="80"/>
        <v>-4.280034601660011E-4</v>
      </c>
      <c r="AI47" s="156">
        <f t="shared" si="81"/>
        <v>-1.2359009841769717E-4</v>
      </c>
      <c r="AJ47" s="157">
        <f t="shared" si="16"/>
        <v>3.3303271781144447E-3</v>
      </c>
      <c r="AK47" s="157">
        <f t="shared" si="17"/>
        <v>1.0234407585262846E-3</v>
      </c>
      <c r="AL47" s="158">
        <f t="shared" si="18"/>
        <v>2.5852555878326581E-2</v>
      </c>
      <c r="AM47" s="158">
        <f t="shared" si="19"/>
        <v>7.0403398605145204E-3</v>
      </c>
      <c r="AN47" s="159">
        <f t="shared" si="20"/>
        <v>7.1164050674258263E-3</v>
      </c>
      <c r="AO47" s="271">
        <f t="shared" si="21"/>
        <v>1.3849482382649154E-3</v>
      </c>
      <c r="AP47" s="163"/>
      <c r="AQ47" s="161">
        <v>421796041.39999998</v>
      </c>
      <c r="AR47" s="161">
        <v>2004.5</v>
      </c>
      <c r="AS47" s="162" t="e">
        <f>(#REF!/AQ47)-1</f>
        <v>#REF!</v>
      </c>
      <c r="AT47" s="162" t="e">
        <f>(#REF!/AR47)-1</f>
        <v>#REF!</v>
      </c>
    </row>
    <row r="48" spans="1:46">
      <c r="A48" s="264" t="s">
        <v>125</v>
      </c>
      <c r="B48" s="209">
        <v>1040424645.21</v>
      </c>
      <c r="C48" s="222">
        <v>1014.11</v>
      </c>
      <c r="D48" s="209">
        <v>1045073136</v>
      </c>
      <c r="E48" s="222">
        <v>1016.16</v>
      </c>
      <c r="F48" s="156">
        <f t="shared" si="66"/>
        <v>4.4678783911944984E-3</v>
      </c>
      <c r="G48" s="156">
        <f t="shared" si="67"/>
        <v>2.0214769600930419E-3</v>
      </c>
      <c r="H48" s="209">
        <v>1049447182.11</v>
      </c>
      <c r="I48" s="222">
        <v>1018.21</v>
      </c>
      <c r="J48" s="156">
        <f t="shared" si="68"/>
        <v>4.1853971356890897E-3</v>
      </c>
      <c r="K48" s="156">
        <f t="shared" si="69"/>
        <v>2.017398834829228E-3</v>
      </c>
      <c r="L48" s="209">
        <v>1146539421.9000001</v>
      </c>
      <c r="M48" s="222">
        <v>1020.93</v>
      </c>
      <c r="N48" s="156">
        <f t="shared" si="70"/>
        <v>9.2517509642351059E-2</v>
      </c>
      <c r="O48" s="156">
        <f t="shared" si="71"/>
        <v>2.6713546321484897E-3</v>
      </c>
      <c r="P48" s="209">
        <v>1188308299.6500001</v>
      </c>
      <c r="Q48" s="222">
        <v>1022.69</v>
      </c>
      <c r="R48" s="156">
        <f t="shared" si="72"/>
        <v>3.6430389528850443E-2</v>
      </c>
      <c r="S48" s="156">
        <f t="shared" si="73"/>
        <v>1.7239183881364096E-3</v>
      </c>
      <c r="T48" s="209">
        <v>1197523238.21</v>
      </c>
      <c r="U48" s="222">
        <v>1024.74</v>
      </c>
      <c r="V48" s="156">
        <f t="shared" si="74"/>
        <v>7.7546698636322547E-3</v>
      </c>
      <c r="W48" s="156">
        <f t="shared" si="75"/>
        <v>2.0045174979709925E-3</v>
      </c>
      <c r="X48" s="209">
        <v>1200817077.96</v>
      </c>
      <c r="Y48" s="222">
        <v>1027.67</v>
      </c>
      <c r="Z48" s="156">
        <f t="shared" si="76"/>
        <v>2.7505434925200055E-3</v>
      </c>
      <c r="AA48" s="156">
        <f t="shared" si="77"/>
        <v>2.8592618615454297E-3</v>
      </c>
      <c r="AB48" s="209">
        <v>1121747922.5999999</v>
      </c>
      <c r="AC48" s="222">
        <v>1030.6500000000001</v>
      </c>
      <c r="AD48" s="156">
        <f t="shared" si="78"/>
        <v>-6.5846128283190503E-2</v>
      </c>
      <c r="AE48" s="156">
        <f t="shared" si="79"/>
        <v>2.8997635427715296E-3</v>
      </c>
      <c r="AF48" s="209">
        <v>1238158310.29</v>
      </c>
      <c r="AG48" s="209">
        <v>1032.17</v>
      </c>
      <c r="AH48" s="156">
        <f t="shared" si="80"/>
        <v>0.10377588881126051</v>
      </c>
      <c r="AI48" s="156">
        <f t="shared" si="81"/>
        <v>1.4747974579148904E-3</v>
      </c>
      <c r="AJ48" s="157">
        <f t="shared" si="16"/>
        <v>2.3254518572788423E-2</v>
      </c>
      <c r="AK48" s="157">
        <f t="shared" si="17"/>
        <v>2.2090611469262511E-3</v>
      </c>
      <c r="AL48" s="158">
        <f t="shared" si="18"/>
        <v>0.18475757115815861</v>
      </c>
      <c r="AM48" s="158">
        <f t="shared" si="19"/>
        <v>1.5755392851519549E-2</v>
      </c>
      <c r="AN48" s="159">
        <f t="shared" si="20"/>
        <v>5.447254798570246E-2</v>
      </c>
      <c r="AO48" s="271">
        <f t="shared" si="21"/>
        <v>5.3476471063177442E-4</v>
      </c>
      <c r="AP48" s="163"/>
      <c r="AQ48" s="161"/>
      <c r="AR48" s="161"/>
      <c r="AS48" s="162"/>
      <c r="AT48" s="162"/>
    </row>
    <row r="49" spans="1:46">
      <c r="A49" s="264" t="s">
        <v>133</v>
      </c>
      <c r="B49" s="209">
        <v>1662258326.4000001</v>
      </c>
      <c r="C49" s="223">
        <v>311.85000000000002</v>
      </c>
      <c r="D49" s="209">
        <v>1631094878.7</v>
      </c>
      <c r="E49" s="223">
        <v>311.85000000000002</v>
      </c>
      <c r="F49" s="156">
        <f t="shared" ref="F49:F50" si="82">((D49-B49)/B49)</f>
        <v>-1.8747656248768271E-2</v>
      </c>
      <c r="G49" s="156">
        <f t="shared" ref="G49:G50" si="83">((E49-C49)/C49)</f>
        <v>0</v>
      </c>
      <c r="H49" s="209">
        <v>2271296097</v>
      </c>
      <c r="I49" s="223">
        <v>311.85000000000002</v>
      </c>
      <c r="J49" s="156">
        <f t="shared" ref="J49:J50" si="84">((H49-D49)/D49)</f>
        <v>0.39249784096572427</v>
      </c>
      <c r="K49" s="156">
        <f t="shared" ref="K49:K50" si="85">((I49-E49)/E49)</f>
        <v>0</v>
      </c>
      <c r="L49" s="209">
        <v>2315394729.9000001</v>
      </c>
      <c r="M49" s="223">
        <v>311.85000000000002</v>
      </c>
      <c r="N49" s="156">
        <f t="shared" ref="N49:N50" si="86">((L49-H49)/H49)</f>
        <v>1.9415624831234893E-2</v>
      </c>
      <c r="O49" s="156">
        <f t="shared" ref="O49:O50" si="87">((M49-I49)/I49)</f>
        <v>0</v>
      </c>
      <c r="P49" s="209">
        <v>2843161215.3000002</v>
      </c>
      <c r="Q49" s="223">
        <v>311.85000000000002</v>
      </c>
      <c r="R49" s="156">
        <f t="shared" ref="R49:R50" si="88">((P49-L49)/L49)</f>
        <v>0.22793801790452978</v>
      </c>
      <c r="S49" s="156">
        <f t="shared" ref="S49:S50" si="89">((Q49-M49)/M49)</f>
        <v>0</v>
      </c>
      <c r="T49" s="209">
        <v>2856287331.4499998</v>
      </c>
      <c r="U49" s="223">
        <v>315</v>
      </c>
      <c r="V49" s="156">
        <f t="shared" ref="V49:V50" si="90">((T49-P49)/P49)</f>
        <v>4.6167329799533009E-3</v>
      </c>
      <c r="W49" s="156">
        <f t="shared" ref="W49:W50" si="91">((U49-Q49)/Q49)</f>
        <v>1.0101010101010027E-2</v>
      </c>
      <c r="X49" s="209">
        <v>3258983548.8000002</v>
      </c>
      <c r="Y49" s="223">
        <v>315</v>
      </c>
      <c r="Z49" s="156">
        <f t="shared" ref="Z49:Z50" si="92">((X49-T49)/T49)</f>
        <v>0.14098589204104017</v>
      </c>
      <c r="AA49" s="156">
        <f t="shared" ref="AA49:AA50" si="93">((Y49-U49)/U49)</f>
        <v>0</v>
      </c>
      <c r="AB49" s="209">
        <v>3702392741.25</v>
      </c>
      <c r="AC49" s="223">
        <v>315</v>
      </c>
      <c r="AD49" s="156">
        <f t="shared" ref="AD49:AD50" si="94">((AB49-X49)/X49)</f>
        <v>0.13605751173959402</v>
      </c>
      <c r="AE49" s="156">
        <f t="shared" ref="AE49:AE50" si="95">((AC49-Y49)/Y49)</f>
        <v>0</v>
      </c>
      <c r="AF49" s="209">
        <v>3775453091.5500002</v>
      </c>
      <c r="AG49" s="223">
        <v>315</v>
      </c>
      <c r="AH49" s="156">
        <f t="shared" ref="AH49:AH50" si="96">((AF49-AB49)/AB49)</f>
        <v>1.9733279369852478E-2</v>
      </c>
      <c r="AI49" s="156">
        <f t="shared" ref="AI49:AI50" si="97">((AG49-AC49)/AC49)</f>
        <v>0</v>
      </c>
      <c r="AJ49" s="157">
        <f t="shared" ref="AJ49:AJ50" si="98">AVERAGE(F49,J49,N49,R49,V49,Z49,AD49,AH49)</f>
        <v>0.11531215544789508</v>
      </c>
      <c r="AK49" s="157">
        <f t="shared" ref="AK49:AK50" si="99">AVERAGE(G49,K49,O49,S49,W49,AA49,AE49,AI49)</f>
        <v>1.2626262626262534E-3</v>
      </c>
      <c r="AL49" s="158">
        <f t="shared" ref="AL49:AL50" si="100">((AF49-D49)/D49)</f>
        <v>1.31467411298543</v>
      </c>
      <c r="AM49" s="158">
        <f t="shared" ref="AM49:AM50" si="101">((AG49-E49)/E49)</f>
        <v>1.0101010101010027E-2</v>
      </c>
      <c r="AN49" s="159">
        <f t="shared" ref="AN49:AN50" si="102">STDEV(F49,J49,N49,R49,V49,Z49,AD49,AH49)</f>
        <v>0.14099796123782796</v>
      </c>
      <c r="AO49" s="271">
        <f t="shared" ref="AO49:AO50" si="103">STDEV(G49,K49,O49,S49,W49,AA49,AE49,AI49)</f>
        <v>3.5712463696290016E-3</v>
      </c>
      <c r="AP49" s="163"/>
      <c r="AQ49" s="161"/>
      <c r="AR49" s="161"/>
      <c r="AS49" s="162"/>
      <c r="AT49" s="162"/>
    </row>
    <row r="50" spans="1:46">
      <c r="A50" s="264" t="s">
        <v>149</v>
      </c>
      <c r="B50" s="222">
        <v>0</v>
      </c>
      <c r="C50" s="226">
        <v>0</v>
      </c>
      <c r="D50" s="222">
        <v>0</v>
      </c>
      <c r="E50" s="226">
        <v>0</v>
      </c>
      <c r="F50" s="156" t="e">
        <f t="shared" si="82"/>
        <v>#DIV/0!</v>
      </c>
      <c r="G50" s="156" t="e">
        <f t="shared" si="83"/>
        <v>#DIV/0!</v>
      </c>
      <c r="H50" s="227">
        <v>0</v>
      </c>
      <c r="I50" s="223">
        <v>0</v>
      </c>
      <c r="J50" s="156" t="e">
        <f t="shared" si="84"/>
        <v>#DIV/0!</v>
      </c>
      <c r="K50" s="156" t="e">
        <f t="shared" si="85"/>
        <v>#DIV/0!</v>
      </c>
      <c r="L50" s="227">
        <v>0</v>
      </c>
      <c r="M50" s="223">
        <v>0</v>
      </c>
      <c r="N50" s="156" t="e">
        <f t="shared" si="86"/>
        <v>#DIV/0!</v>
      </c>
      <c r="O50" s="156" t="e">
        <f t="shared" si="87"/>
        <v>#DIV/0!</v>
      </c>
      <c r="P50" s="227">
        <v>0</v>
      </c>
      <c r="Q50" s="223">
        <v>0</v>
      </c>
      <c r="R50" s="156" t="e">
        <f t="shared" si="88"/>
        <v>#DIV/0!</v>
      </c>
      <c r="S50" s="156" t="e">
        <f t="shared" si="89"/>
        <v>#DIV/0!</v>
      </c>
      <c r="T50" s="227">
        <v>0</v>
      </c>
      <c r="U50" s="211">
        <v>0</v>
      </c>
      <c r="V50" s="156" t="e">
        <f t="shared" si="90"/>
        <v>#DIV/0!</v>
      </c>
      <c r="W50" s="156" t="e">
        <f t="shared" si="91"/>
        <v>#DIV/0!</v>
      </c>
      <c r="X50" s="222">
        <v>0</v>
      </c>
      <c r="Y50" s="222">
        <v>0</v>
      </c>
      <c r="Z50" s="156" t="e">
        <f t="shared" si="92"/>
        <v>#DIV/0!</v>
      </c>
      <c r="AA50" s="156" t="e">
        <f t="shared" si="93"/>
        <v>#DIV/0!</v>
      </c>
      <c r="AB50" s="222">
        <v>0</v>
      </c>
      <c r="AC50" s="222">
        <v>0</v>
      </c>
      <c r="AD50" s="156" t="e">
        <f t="shared" si="94"/>
        <v>#DIV/0!</v>
      </c>
      <c r="AE50" s="156" t="e">
        <f t="shared" si="95"/>
        <v>#DIV/0!</v>
      </c>
      <c r="AF50" s="299">
        <v>133943598.01000001</v>
      </c>
      <c r="AG50" s="298">
        <v>0.35049999999999998</v>
      </c>
      <c r="AH50" s="156" t="e">
        <f t="shared" si="96"/>
        <v>#DIV/0!</v>
      </c>
      <c r="AI50" s="156" t="e">
        <f t="shared" si="97"/>
        <v>#DIV/0!</v>
      </c>
      <c r="AJ50" s="157" t="e">
        <f t="shared" si="98"/>
        <v>#DIV/0!</v>
      </c>
      <c r="AK50" s="157" t="e">
        <f t="shared" si="99"/>
        <v>#DIV/0!</v>
      </c>
      <c r="AL50" s="158" t="e">
        <f t="shared" si="100"/>
        <v>#DIV/0!</v>
      </c>
      <c r="AM50" s="158" t="e">
        <f t="shared" si="101"/>
        <v>#DIV/0!</v>
      </c>
      <c r="AN50" s="159" t="e">
        <f t="shared" si="102"/>
        <v>#DIV/0!</v>
      </c>
      <c r="AO50" s="271" t="e">
        <f t="shared" si="103"/>
        <v>#DIV/0!</v>
      </c>
      <c r="AP50" s="163"/>
      <c r="AQ50" s="173">
        <f>SUM(AQ38:AQ47)</f>
        <v>19958149256.249023</v>
      </c>
      <c r="AR50" s="132"/>
      <c r="AS50" s="162" t="e">
        <f>(#REF!/AQ50)-1</f>
        <v>#REF!</v>
      </c>
      <c r="AT50" s="162" t="e">
        <f>(#REF!/AR50)-1</f>
        <v>#REF!</v>
      </c>
    </row>
    <row r="51" spans="1:46">
      <c r="A51" s="267" t="s">
        <v>70</v>
      </c>
      <c r="B51" s="216">
        <f>SUM(B38:B50)</f>
        <v>19530901881.970001</v>
      </c>
      <c r="C51" s="218"/>
      <c r="D51" s="216">
        <f>SUM(D38:D50)</f>
        <v>19398243592.717785</v>
      </c>
      <c r="E51" s="218"/>
      <c r="F51" s="156">
        <f>((D51-B51)/B51)</f>
        <v>-6.7922254719163869E-3</v>
      </c>
      <c r="G51" s="156"/>
      <c r="H51" s="216">
        <f>SUM(H38:H50)</f>
        <v>19525547610.619999</v>
      </c>
      <c r="I51" s="218"/>
      <c r="J51" s="156">
        <f t="shared" si="68"/>
        <v>6.5626569381778835E-3</v>
      </c>
      <c r="K51" s="156"/>
      <c r="L51" s="216">
        <f>SUM(L38:L50)</f>
        <v>19565266914.919182</v>
      </c>
      <c r="M51" s="218"/>
      <c r="N51" s="156">
        <f t="shared" si="70"/>
        <v>2.0342222964122888E-3</v>
      </c>
      <c r="O51" s="156"/>
      <c r="P51" s="216">
        <f>SUM(P38:P50)</f>
        <v>20676861961.877308</v>
      </c>
      <c r="Q51" s="218"/>
      <c r="R51" s="156">
        <f t="shared" si="72"/>
        <v>5.6814714145836519E-2</v>
      </c>
      <c r="S51" s="156"/>
      <c r="T51" s="216">
        <f>SUM(T38:T50)</f>
        <v>20808696769.559429</v>
      </c>
      <c r="U51" s="218"/>
      <c r="V51" s="156">
        <f t="shared" si="74"/>
        <v>6.3759582051275462E-3</v>
      </c>
      <c r="W51" s="156"/>
      <c r="X51" s="216">
        <f>SUM(X38:X50)</f>
        <v>21085927517.345619</v>
      </c>
      <c r="Y51" s="218"/>
      <c r="Z51" s="156">
        <f t="shared" si="76"/>
        <v>1.3322830874816947E-2</v>
      </c>
      <c r="AA51" s="156"/>
      <c r="AB51" s="216">
        <f>SUM(AB38:AB50)</f>
        <v>21379030050.487431</v>
      </c>
      <c r="AC51" s="218"/>
      <c r="AD51" s="156">
        <f t="shared" si="78"/>
        <v>1.3900386070316356E-2</v>
      </c>
      <c r="AE51" s="156"/>
      <c r="AF51" s="216">
        <f>SUM(AF38:AF50)</f>
        <v>21765782454.331356</v>
      </c>
      <c r="AG51" s="218"/>
      <c r="AH51" s="156">
        <f t="shared" si="80"/>
        <v>1.809026896592569E-2</v>
      </c>
      <c r="AI51" s="156"/>
      <c r="AJ51" s="157">
        <f t="shared" si="16"/>
        <v>1.3788601503087106E-2</v>
      </c>
      <c r="AK51" s="157"/>
      <c r="AL51" s="158">
        <f t="shared" si="18"/>
        <v>0.12204913554659966</v>
      </c>
      <c r="AM51" s="158"/>
      <c r="AN51" s="159">
        <f t="shared" si="20"/>
        <v>1.9044600191588996E-2</v>
      </c>
      <c r="AO51" s="271"/>
      <c r="AP51" s="163"/>
      <c r="AQ51" s="173"/>
      <c r="AR51" s="132"/>
      <c r="AS51" s="162" t="e">
        <f>(#REF!/AQ51)-1</f>
        <v>#REF!</v>
      </c>
      <c r="AT51" s="162" t="e">
        <f>(#REF!/AR51)-1</f>
        <v>#REF!</v>
      </c>
    </row>
    <row r="52" spans="1:46">
      <c r="A52" s="268" t="s">
        <v>72</v>
      </c>
      <c r="B52" s="216"/>
      <c r="C52" s="218"/>
      <c r="D52" s="216"/>
      <c r="E52" s="218"/>
      <c r="F52" s="156"/>
      <c r="G52" s="156"/>
      <c r="H52" s="216"/>
      <c r="I52" s="218"/>
      <c r="J52" s="156"/>
      <c r="K52" s="156"/>
      <c r="L52" s="216"/>
      <c r="M52" s="218"/>
      <c r="N52" s="156"/>
      <c r="O52" s="156"/>
      <c r="P52" s="216"/>
      <c r="Q52" s="218"/>
      <c r="R52" s="156"/>
      <c r="S52" s="156"/>
      <c r="T52" s="216"/>
      <c r="U52" s="218"/>
      <c r="V52" s="156"/>
      <c r="W52" s="156"/>
      <c r="X52" s="216"/>
      <c r="Y52" s="218"/>
      <c r="Z52" s="156"/>
      <c r="AA52" s="156"/>
      <c r="AB52" s="216"/>
      <c r="AC52" s="218"/>
      <c r="AD52" s="156"/>
      <c r="AE52" s="156"/>
      <c r="AF52" s="216"/>
      <c r="AG52" s="218"/>
      <c r="AH52" s="156"/>
      <c r="AI52" s="156"/>
      <c r="AJ52" s="157"/>
      <c r="AK52" s="157"/>
      <c r="AL52" s="158"/>
      <c r="AM52" s="158"/>
      <c r="AN52" s="159"/>
      <c r="AO52" s="271"/>
      <c r="AP52" s="163"/>
      <c r="AQ52" s="179">
        <v>2412598749</v>
      </c>
      <c r="AR52" s="180">
        <v>100</v>
      </c>
      <c r="AS52" s="162" t="e">
        <f>(#REF!/AQ52)-1</f>
        <v>#REF!</v>
      </c>
      <c r="AT52" s="162" t="e">
        <f>(#REF!/AR52)-1</f>
        <v>#REF!</v>
      </c>
    </row>
    <row r="53" spans="1:46">
      <c r="A53" s="264" t="s">
        <v>39</v>
      </c>
      <c r="B53" s="224">
        <v>2342070420.8000002</v>
      </c>
      <c r="C53" s="225">
        <v>100</v>
      </c>
      <c r="D53" s="224">
        <v>2209457062.4499998</v>
      </c>
      <c r="E53" s="225">
        <v>100</v>
      </c>
      <c r="F53" s="156">
        <f t="shared" ref="F53:G55" si="104">((D53-B53)/B53)</f>
        <v>-5.6622276244239725E-2</v>
      </c>
      <c r="G53" s="156">
        <f t="shared" si="104"/>
        <v>0</v>
      </c>
      <c r="H53" s="209">
        <v>2210259260.4499998</v>
      </c>
      <c r="I53" s="225">
        <v>100</v>
      </c>
      <c r="J53" s="156">
        <f t="shared" ref="J53:J56" si="105">((H53-D53)/D53)</f>
        <v>3.6307471805334249E-4</v>
      </c>
      <c r="K53" s="156">
        <f t="shared" ref="K53:K55" si="106">((I53-E53)/E53)</f>
        <v>0</v>
      </c>
      <c r="L53" s="209">
        <v>2220563726.8800001</v>
      </c>
      <c r="M53" s="225">
        <v>100</v>
      </c>
      <c r="N53" s="156">
        <f t="shared" ref="N53:N56" si="107">((L53-H53)/H53)</f>
        <v>4.6621075700876641E-3</v>
      </c>
      <c r="O53" s="156">
        <f t="shared" ref="O53:O55" si="108">((M53-I53)/I53)</f>
        <v>0</v>
      </c>
      <c r="P53" s="209">
        <v>2221551379.8800001</v>
      </c>
      <c r="Q53" s="225">
        <v>100</v>
      </c>
      <c r="R53" s="156">
        <f t="shared" ref="R53:R56" si="109">((P53-L53)/L53)</f>
        <v>4.4477579636397125E-4</v>
      </c>
      <c r="S53" s="156">
        <f t="shared" ref="S53:S55" si="110">((Q53-M53)/M53)</f>
        <v>0</v>
      </c>
      <c r="T53" s="209">
        <v>2222533524.8800001</v>
      </c>
      <c r="U53" s="225">
        <v>100</v>
      </c>
      <c r="V53" s="156">
        <f t="shared" ref="V53:V56" si="111">((T53-P53)/P53)</f>
        <v>4.4209871034045218E-4</v>
      </c>
      <c r="W53" s="156">
        <f t="shared" ref="W53:W55" si="112">((U53-Q53)/Q53)</f>
        <v>0</v>
      </c>
      <c r="X53" s="209">
        <v>2224677134</v>
      </c>
      <c r="Y53" s="225">
        <v>100</v>
      </c>
      <c r="Z53" s="156">
        <f t="shared" ref="Z53:Z56" si="113">((X53-T53)/T53)</f>
        <v>9.644889924059184E-4</v>
      </c>
      <c r="AA53" s="156">
        <f t="shared" ref="AA53:AA55" si="114">((Y53-U53)/U53)</f>
        <v>0</v>
      </c>
      <c r="AB53" s="209">
        <v>2232487670</v>
      </c>
      <c r="AC53" s="225">
        <v>100</v>
      </c>
      <c r="AD53" s="156">
        <f t="shared" ref="AD53:AD56" si="115">((AB53-X53)/X53)</f>
        <v>3.5108627137981812E-3</v>
      </c>
      <c r="AE53" s="156">
        <f t="shared" ref="AE53:AE55" si="116">((AC53-Y53)/Y53)</f>
        <v>0</v>
      </c>
      <c r="AF53" s="209">
        <v>2234342465</v>
      </c>
      <c r="AG53" s="225">
        <v>100</v>
      </c>
      <c r="AH53" s="156">
        <f t="shared" ref="AH53:AH56" si="117">((AF53-AB53)/AB53)</f>
        <v>8.3081981814484105E-4</v>
      </c>
      <c r="AI53" s="156">
        <f t="shared" ref="AI53:AI55" si="118">((AG53-AC53)/AC53)</f>
        <v>0</v>
      </c>
      <c r="AJ53" s="157">
        <f t="shared" si="16"/>
        <v>-5.6755059906306686E-3</v>
      </c>
      <c r="AK53" s="157">
        <f t="shared" si="17"/>
        <v>0</v>
      </c>
      <c r="AL53" s="158">
        <f t="shared" si="18"/>
        <v>1.1263130192901564E-2</v>
      </c>
      <c r="AM53" s="158">
        <f t="shared" si="19"/>
        <v>0</v>
      </c>
      <c r="AN53" s="159">
        <f t="shared" si="20"/>
        <v>2.064875722890579E-2</v>
      </c>
      <c r="AO53" s="271">
        <f t="shared" si="21"/>
        <v>0</v>
      </c>
      <c r="AP53" s="163"/>
      <c r="AQ53" s="179">
        <v>12153673145</v>
      </c>
      <c r="AR53" s="181">
        <v>45.22</v>
      </c>
      <c r="AS53" s="162" t="e">
        <f>(#REF!/AQ53)-1</f>
        <v>#REF!</v>
      </c>
      <c r="AT53" s="162" t="e">
        <f>(#REF!/AR53)-1</f>
        <v>#REF!</v>
      </c>
    </row>
    <row r="54" spans="1:46">
      <c r="A54" s="264" t="s">
        <v>40</v>
      </c>
      <c r="B54" s="226">
        <v>12432653102.48</v>
      </c>
      <c r="C54" s="211">
        <v>45.22</v>
      </c>
      <c r="D54" s="224">
        <v>12431531996.25</v>
      </c>
      <c r="E54" s="211">
        <v>45.22</v>
      </c>
      <c r="F54" s="156">
        <f t="shared" si="104"/>
        <v>-9.0174335337636817E-5</v>
      </c>
      <c r="G54" s="156">
        <f t="shared" si="104"/>
        <v>0</v>
      </c>
      <c r="H54" s="209">
        <v>12434019930.23</v>
      </c>
      <c r="I54" s="211">
        <v>45.22</v>
      </c>
      <c r="J54" s="156">
        <f t="shared" si="105"/>
        <v>2.0013092358609004E-4</v>
      </c>
      <c r="K54" s="156">
        <f t="shared" si="106"/>
        <v>0</v>
      </c>
      <c r="L54" s="209">
        <v>12496204039</v>
      </c>
      <c r="M54" s="211">
        <v>45.22</v>
      </c>
      <c r="N54" s="156">
        <f t="shared" si="107"/>
        <v>5.0011266765639002E-3</v>
      </c>
      <c r="O54" s="156">
        <f t="shared" si="108"/>
        <v>0</v>
      </c>
      <c r="P54" s="209">
        <v>12502939945.15</v>
      </c>
      <c r="Q54" s="211">
        <v>45.22</v>
      </c>
      <c r="R54" s="156">
        <f t="shared" si="109"/>
        <v>5.3903618482678474E-4</v>
      </c>
      <c r="S54" s="156">
        <f t="shared" si="110"/>
        <v>0</v>
      </c>
      <c r="T54" s="209">
        <v>12504727957.040001</v>
      </c>
      <c r="U54" s="211">
        <v>45.22</v>
      </c>
      <c r="V54" s="156">
        <f t="shared" si="111"/>
        <v>1.4300731650677747E-4</v>
      </c>
      <c r="W54" s="156">
        <f t="shared" si="112"/>
        <v>0</v>
      </c>
      <c r="X54" s="209">
        <v>12503561966.9</v>
      </c>
      <c r="Y54" s="211">
        <v>45.22</v>
      </c>
      <c r="Z54" s="156">
        <f t="shared" si="113"/>
        <v>-9.3243942931590097E-5</v>
      </c>
      <c r="AA54" s="156">
        <f t="shared" si="114"/>
        <v>0</v>
      </c>
      <c r="AB54" s="209">
        <v>12542466511.02</v>
      </c>
      <c r="AC54" s="211">
        <v>45.22</v>
      </c>
      <c r="AD54" s="156">
        <f t="shared" si="115"/>
        <v>3.111476891384289E-3</v>
      </c>
      <c r="AE54" s="156">
        <f t="shared" si="116"/>
        <v>0</v>
      </c>
      <c r="AF54" s="209">
        <v>12535646645.059999</v>
      </c>
      <c r="AG54" s="211">
        <v>45.22</v>
      </c>
      <c r="AH54" s="156">
        <f t="shared" si="117"/>
        <v>-5.4374201071288126E-4</v>
      </c>
      <c r="AI54" s="156">
        <f t="shared" si="118"/>
        <v>0</v>
      </c>
      <c r="AJ54" s="157">
        <f t="shared" si="16"/>
        <v>1.0334522129857165E-3</v>
      </c>
      <c r="AK54" s="157">
        <f t="shared" si="17"/>
        <v>0</v>
      </c>
      <c r="AL54" s="158">
        <f t="shared" si="18"/>
        <v>8.375045717728586E-3</v>
      </c>
      <c r="AM54" s="158">
        <f t="shared" si="19"/>
        <v>0</v>
      </c>
      <c r="AN54" s="159">
        <f t="shared" si="20"/>
        <v>1.9571084127216328E-3</v>
      </c>
      <c r="AO54" s="271">
        <f t="shared" si="21"/>
        <v>0</v>
      </c>
      <c r="AP54" s="163"/>
      <c r="AQ54" s="182">
        <v>31507613595.857655</v>
      </c>
      <c r="AR54" s="182">
        <v>11.808257597614354</v>
      </c>
      <c r="AS54" s="162" t="e">
        <f>(#REF!/AQ54)-1</f>
        <v>#REF!</v>
      </c>
      <c r="AT54" s="162" t="e">
        <f>(#REF!/AR54)-1</f>
        <v>#REF!</v>
      </c>
    </row>
    <row r="55" spans="1:46">
      <c r="A55" s="264" t="s">
        <v>41</v>
      </c>
      <c r="B55" s="226">
        <v>30725536219.400894</v>
      </c>
      <c r="C55" s="226">
        <v>11.52</v>
      </c>
      <c r="D55" s="224">
        <v>30725536219.400894</v>
      </c>
      <c r="E55" s="226">
        <v>11.52</v>
      </c>
      <c r="F55" s="156">
        <f t="shared" si="104"/>
        <v>0</v>
      </c>
      <c r="G55" s="156">
        <f t="shared" si="104"/>
        <v>0</v>
      </c>
      <c r="H55" s="224">
        <v>30725536219.400894</v>
      </c>
      <c r="I55" s="226">
        <v>11.52</v>
      </c>
      <c r="J55" s="156">
        <f t="shared" si="105"/>
        <v>0</v>
      </c>
      <c r="K55" s="156">
        <f t="shared" si="106"/>
        <v>0</v>
      </c>
      <c r="L55" s="209">
        <v>30821383286.465977</v>
      </c>
      <c r="M55" s="226">
        <v>11.52</v>
      </c>
      <c r="N55" s="156">
        <f t="shared" si="107"/>
        <v>3.1194595394746032E-3</v>
      </c>
      <c r="O55" s="156">
        <f t="shared" si="108"/>
        <v>0</v>
      </c>
      <c r="P55" s="209">
        <v>30821383286.465977</v>
      </c>
      <c r="Q55" s="226">
        <v>11.55</v>
      </c>
      <c r="R55" s="156">
        <f t="shared" si="109"/>
        <v>0</v>
      </c>
      <c r="S55" s="156">
        <f t="shared" si="110"/>
        <v>2.6041666666667654E-3</v>
      </c>
      <c r="T55" s="209">
        <v>30821383286.465977</v>
      </c>
      <c r="U55" s="226">
        <v>11.55</v>
      </c>
      <c r="V55" s="156">
        <f t="shared" si="111"/>
        <v>0</v>
      </c>
      <c r="W55" s="156">
        <f t="shared" si="112"/>
        <v>0</v>
      </c>
      <c r="X55" s="209">
        <v>30821383286.465977</v>
      </c>
      <c r="Y55" s="226">
        <v>11.55</v>
      </c>
      <c r="Z55" s="156">
        <f t="shared" si="113"/>
        <v>0</v>
      </c>
      <c r="AA55" s="156">
        <f t="shared" si="114"/>
        <v>0</v>
      </c>
      <c r="AB55" s="209">
        <v>30821383286.465977</v>
      </c>
      <c r="AC55" s="226">
        <v>11.55</v>
      </c>
      <c r="AD55" s="156">
        <f t="shared" si="115"/>
        <v>0</v>
      </c>
      <c r="AE55" s="156">
        <f t="shared" si="116"/>
        <v>0</v>
      </c>
      <c r="AF55" s="209">
        <v>31004079788.702969</v>
      </c>
      <c r="AG55" s="295">
        <v>11.62</v>
      </c>
      <c r="AH55" s="156">
        <f t="shared" si="117"/>
        <v>5.9275893148253347E-3</v>
      </c>
      <c r="AI55" s="156">
        <f t="shared" si="118"/>
        <v>6.0606060606059314E-3</v>
      </c>
      <c r="AJ55" s="157">
        <f t="shared" si="16"/>
        <v>1.1308811067874923E-3</v>
      </c>
      <c r="AK55" s="157">
        <f t="shared" si="17"/>
        <v>1.083096590909087E-3</v>
      </c>
      <c r="AL55" s="158">
        <f t="shared" si="18"/>
        <v>9.0655397293341582E-3</v>
      </c>
      <c r="AM55" s="158">
        <f t="shared" si="19"/>
        <v>8.6805555555555247E-3</v>
      </c>
      <c r="AN55" s="159">
        <f t="shared" si="20"/>
        <v>2.2244166581099531E-3</v>
      </c>
      <c r="AO55" s="271">
        <f t="shared" si="21"/>
        <v>2.2080322218055396E-3</v>
      </c>
      <c r="AP55" s="163"/>
      <c r="AQ55" s="173">
        <f>SUM(AQ52:AQ54)</f>
        <v>46073885489.857651</v>
      </c>
      <c r="AR55" s="132"/>
      <c r="AS55" s="162" t="e">
        <f>(#REF!/AQ55)-1</f>
        <v>#REF!</v>
      </c>
      <c r="AT55" s="162" t="e">
        <f>(#REF!/AR55)-1</f>
        <v>#REF!</v>
      </c>
    </row>
    <row r="56" spans="1:46">
      <c r="A56" s="267" t="s">
        <v>70</v>
      </c>
      <c r="B56" s="216">
        <f>SUM(B53:B55)</f>
        <v>45500259742.680893</v>
      </c>
      <c r="C56" s="218"/>
      <c r="D56" s="216">
        <f>SUM(D53:D55)</f>
        <v>45366525278.100891</v>
      </c>
      <c r="E56" s="218"/>
      <c r="F56" s="156">
        <f>((D56-B56)/B56)</f>
        <v>-2.9392022229392696E-3</v>
      </c>
      <c r="G56" s="156"/>
      <c r="H56" s="216">
        <f>SUM(H53:H55)</f>
        <v>45369815410.080894</v>
      </c>
      <c r="I56" s="218"/>
      <c r="J56" s="156">
        <f t="shared" si="105"/>
        <v>7.2523340939923236E-5</v>
      </c>
      <c r="K56" s="156"/>
      <c r="L56" s="216">
        <f>SUM(L53:L55)</f>
        <v>45538151052.345978</v>
      </c>
      <c r="M56" s="218"/>
      <c r="N56" s="156">
        <f t="shared" si="107"/>
        <v>3.7103003559428227E-3</v>
      </c>
      <c r="O56" s="156"/>
      <c r="P56" s="216">
        <f>SUM(P53:P55)</f>
        <v>45545874611.495972</v>
      </c>
      <c r="Q56" s="218"/>
      <c r="R56" s="156">
        <f t="shared" si="109"/>
        <v>1.6960634043125043E-4</v>
      </c>
      <c r="S56" s="156"/>
      <c r="T56" s="216">
        <f>SUM(T53:T55)</f>
        <v>45548644768.385979</v>
      </c>
      <c r="U56" s="218"/>
      <c r="V56" s="156">
        <f t="shared" si="111"/>
        <v>6.082124700944528E-5</v>
      </c>
      <c r="W56" s="156"/>
      <c r="X56" s="216">
        <f>SUM(X53:X55)</f>
        <v>45549622387.365974</v>
      </c>
      <c r="Y56" s="218"/>
      <c r="Z56" s="156">
        <f t="shared" si="113"/>
        <v>2.1463184798733358E-5</v>
      </c>
      <c r="AA56" s="156"/>
      <c r="AB56" s="216">
        <f>SUM(AB53:AB55)</f>
        <v>45596337467.485977</v>
      </c>
      <c r="AC56" s="218"/>
      <c r="AD56" s="156">
        <f t="shared" si="115"/>
        <v>1.0255865509207829E-3</v>
      </c>
      <c r="AE56" s="156"/>
      <c r="AF56" s="216">
        <f>SUM(AF53:AF55)</f>
        <v>45774068898.76297</v>
      </c>
      <c r="AG56" s="218"/>
      <c r="AH56" s="156">
        <f t="shared" si="117"/>
        <v>3.8979321837796788E-3</v>
      </c>
      <c r="AI56" s="156"/>
      <c r="AJ56" s="157">
        <f t="shared" si="16"/>
        <v>7.5237887261042082E-4</v>
      </c>
      <c r="AK56" s="157"/>
      <c r="AL56" s="158">
        <f t="shared" si="18"/>
        <v>8.9833554182031736E-3</v>
      </c>
      <c r="AM56" s="158"/>
      <c r="AN56" s="159">
        <f t="shared" si="20"/>
        <v>2.2090895220784131E-3</v>
      </c>
      <c r="AO56" s="271"/>
      <c r="AP56" s="163"/>
      <c r="AQ56" s="173"/>
      <c r="AR56" s="132"/>
      <c r="AS56" s="162" t="e">
        <f>(#REF!/AQ56)-1</f>
        <v>#REF!</v>
      </c>
      <c r="AT56" s="162" t="e">
        <f>(#REF!/AR56)-1</f>
        <v>#REF!</v>
      </c>
    </row>
    <row r="57" spans="1:46">
      <c r="A57" s="268" t="s">
        <v>96</v>
      </c>
      <c r="B57" s="216"/>
      <c r="C57" s="218"/>
      <c r="D57" s="216"/>
      <c r="E57" s="218"/>
      <c r="F57" s="156"/>
      <c r="G57" s="156"/>
      <c r="H57" s="216"/>
      <c r="I57" s="218"/>
      <c r="J57" s="156"/>
      <c r="K57" s="156"/>
      <c r="L57" s="216"/>
      <c r="M57" s="218"/>
      <c r="N57" s="156"/>
      <c r="O57" s="156"/>
      <c r="P57" s="216"/>
      <c r="Q57" s="218"/>
      <c r="R57" s="156"/>
      <c r="S57" s="156"/>
      <c r="T57" s="216"/>
      <c r="U57" s="218"/>
      <c r="V57" s="156"/>
      <c r="W57" s="156"/>
      <c r="X57" s="216"/>
      <c r="Y57" s="218"/>
      <c r="Z57" s="156"/>
      <c r="AA57" s="156"/>
      <c r="AB57" s="216"/>
      <c r="AC57" s="218"/>
      <c r="AD57" s="156"/>
      <c r="AE57" s="156"/>
      <c r="AF57" s="216"/>
      <c r="AG57" s="218"/>
      <c r="AH57" s="156"/>
      <c r="AI57" s="156"/>
      <c r="AJ57" s="157"/>
      <c r="AK57" s="157"/>
      <c r="AL57" s="158"/>
      <c r="AM57" s="158"/>
      <c r="AN57" s="159"/>
      <c r="AO57" s="271"/>
      <c r="AP57" s="163"/>
      <c r="AQ57" s="161">
        <v>885354617.76999998</v>
      </c>
      <c r="AR57" s="161">
        <v>1763.14</v>
      </c>
      <c r="AS57" s="162" t="e">
        <f>(#REF!/AQ57)-1</f>
        <v>#REF!</v>
      </c>
      <c r="AT57" s="162" t="e">
        <f>(#REF!/AR57)-1</f>
        <v>#REF!</v>
      </c>
    </row>
    <row r="58" spans="1:46">
      <c r="A58" s="264" t="s">
        <v>48</v>
      </c>
      <c r="B58" s="209">
        <v>859539336.97000003</v>
      </c>
      <c r="C58" s="209">
        <v>1821.3</v>
      </c>
      <c r="D58" s="209">
        <v>860012422.26999998</v>
      </c>
      <c r="E58" s="209">
        <v>1819.75</v>
      </c>
      <c r="F58" s="156">
        <f t="shared" ref="F58:F72" si="119">((D58-B58)/B58)</f>
        <v>5.5039400717557172E-4</v>
      </c>
      <c r="G58" s="156">
        <f t="shared" ref="G58:G72" si="120">((E58-C58)/C58)</f>
        <v>-8.5104046560146847E-4</v>
      </c>
      <c r="H58" s="209">
        <v>860471153.04999995</v>
      </c>
      <c r="I58" s="209">
        <v>1820.11</v>
      </c>
      <c r="J58" s="156">
        <f t="shared" ref="J58:J73" si="121">((H58-D58)/D58)</f>
        <v>5.3340017902201115E-4</v>
      </c>
      <c r="K58" s="156">
        <f t="shared" ref="K58:K72" si="122">((I58-E58)/E58)</f>
        <v>1.9782937216645142E-4</v>
      </c>
      <c r="L58" s="209">
        <v>864888798.21000004</v>
      </c>
      <c r="M58" s="209">
        <v>1828.68</v>
      </c>
      <c r="N58" s="156">
        <f t="shared" ref="N58:N73" si="123">((L58-H58)/H58)</f>
        <v>5.1339840322844462E-3</v>
      </c>
      <c r="O58" s="156">
        <f t="shared" ref="O58:O72" si="124">((M58-I58)/I58)</f>
        <v>4.7085066287203322E-3</v>
      </c>
      <c r="P58" s="209">
        <v>871284109.09000003</v>
      </c>
      <c r="Q58" s="209">
        <v>1838.52</v>
      </c>
      <c r="R58" s="156">
        <f t="shared" ref="R58:R73" si="125">((P58-L58)/L58)</f>
        <v>7.3943735810151822E-3</v>
      </c>
      <c r="S58" s="156">
        <f t="shared" ref="S58:S72" si="126">((Q58-M58)/M58)</f>
        <v>5.3809305072510874E-3</v>
      </c>
      <c r="T58" s="209">
        <v>876872164.91999996</v>
      </c>
      <c r="U58" s="209">
        <v>1855.01</v>
      </c>
      <c r="V58" s="156">
        <f t="shared" ref="V58:V73" si="127">((T58-P58)/P58)</f>
        <v>6.4135863052022001E-3</v>
      </c>
      <c r="W58" s="156">
        <f t="shared" ref="W58:W72" si="128">((U58-Q58)/Q58)</f>
        <v>8.96917085481801E-3</v>
      </c>
      <c r="X58" s="209">
        <v>880118270.19000006</v>
      </c>
      <c r="Y58" s="209">
        <v>1855.91</v>
      </c>
      <c r="Z58" s="156">
        <f t="shared" ref="Z58:Z73" si="129">((X58-T58)/T58)</f>
        <v>3.7019139161479182E-3</v>
      </c>
      <c r="AA58" s="156">
        <f t="shared" ref="AA58:AA72" si="130">((Y58-U58)/U58)</f>
        <v>4.8517258667074082E-4</v>
      </c>
      <c r="AB58" s="209">
        <v>885670784.89999998</v>
      </c>
      <c r="AC58" s="209">
        <v>1863.56</v>
      </c>
      <c r="AD58" s="156">
        <f t="shared" ref="AD58:AD73" si="131">((AB58-X58)/X58)</f>
        <v>6.3088279133226505E-3</v>
      </c>
      <c r="AE58" s="156">
        <f t="shared" ref="AE58:AE72" si="132">((AC58-Y58)/Y58)</f>
        <v>4.1219671212504184E-3</v>
      </c>
      <c r="AF58" s="209">
        <v>893029153.33000004</v>
      </c>
      <c r="AG58" s="209">
        <v>1876.02</v>
      </c>
      <c r="AH58" s="156">
        <f t="shared" ref="AH58:AH73" si="133">((AF58-AB58)/AB58)</f>
        <v>8.3082433737846403E-3</v>
      </c>
      <c r="AI58" s="156">
        <f t="shared" ref="AI58:AI72" si="134">((AG58-AC58)/AC58)</f>
        <v>6.6861276266930161E-3</v>
      </c>
      <c r="AJ58" s="157">
        <f t="shared" si="16"/>
        <v>4.7930904134943272E-3</v>
      </c>
      <c r="AK58" s="157">
        <f t="shared" si="17"/>
        <v>3.7123330289960737E-3</v>
      </c>
      <c r="AL58" s="158">
        <f t="shared" si="18"/>
        <v>3.8390993205484759E-2</v>
      </c>
      <c r="AM58" s="158">
        <f t="shared" si="19"/>
        <v>3.0921829921692529E-2</v>
      </c>
      <c r="AN58" s="159">
        <f t="shared" si="20"/>
        <v>2.9640404338102618E-3</v>
      </c>
      <c r="AO58" s="271">
        <f t="shared" si="21"/>
        <v>3.4643666878794339E-3</v>
      </c>
      <c r="AP58" s="163"/>
      <c r="AQ58" s="166">
        <v>113791197</v>
      </c>
      <c r="AR58" s="165">
        <v>81.52</v>
      </c>
      <c r="AS58" s="162" t="e">
        <f>(#REF!/AQ58)-1</f>
        <v>#REF!</v>
      </c>
      <c r="AT58" s="162" t="e">
        <f>(#REF!/AR58)-1</f>
        <v>#REF!</v>
      </c>
    </row>
    <row r="59" spans="1:46">
      <c r="A59" s="264" t="s">
        <v>42</v>
      </c>
      <c r="B59" s="209">
        <v>119998448</v>
      </c>
      <c r="C59" s="209">
        <v>87</v>
      </c>
      <c r="D59" s="209">
        <v>121967777</v>
      </c>
      <c r="E59" s="209">
        <v>88.43</v>
      </c>
      <c r="F59" s="156">
        <f t="shared" si="119"/>
        <v>1.6411287252648468E-2</v>
      </c>
      <c r="G59" s="156">
        <f t="shared" si="120"/>
        <v>1.643678160919548E-2</v>
      </c>
      <c r="H59" s="209">
        <v>122418605</v>
      </c>
      <c r="I59" s="209">
        <v>88.76</v>
      </c>
      <c r="J59" s="156">
        <f t="shared" si="121"/>
        <v>3.6962877498374017E-3</v>
      </c>
      <c r="K59" s="156">
        <f t="shared" si="122"/>
        <v>3.7317652380413689E-3</v>
      </c>
      <c r="L59" s="209">
        <v>122239612</v>
      </c>
      <c r="M59" s="209">
        <v>88.63</v>
      </c>
      <c r="N59" s="156">
        <f t="shared" si="123"/>
        <v>-1.4621388636147259E-3</v>
      </c>
      <c r="O59" s="156">
        <f t="shared" si="124"/>
        <v>-1.4646237043714472E-3</v>
      </c>
      <c r="P59" s="209">
        <v>121639029</v>
      </c>
      <c r="Q59" s="209">
        <v>88.99</v>
      </c>
      <c r="R59" s="156">
        <f t="shared" si="125"/>
        <v>-4.9131618644208397E-3</v>
      </c>
      <c r="S59" s="156">
        <f t="shared" si="126"/>
        <v>4.0618300801083095E-3</v>
      </c>
      <c r="T59" s="209">
        <v>121616717</v>
      </c>
      <c r="U59" s="209">
        <v>88.97</v>
      </c>
      <c r="V59" s="156">
        <f t="shared" si="127"/>
        <v>-1.8342796866620828E-4</v>
      </c>
      <c r="W59" s="156">
        <f t="shared" si="128"/>
        <v>-2.2474435329807867E-4</v>
      </c>
      <c r="X59" s="209">
        <v>121996503</v>
      </c>
      <c r="Y59" s="209">
        <v>88.78</v>
      </c>
      <c r="Z59" s="156">
        <f t="shared" si="129"/>
        <v>3.122810822133934E-3</v>
      </c>
      <c r="AA59" s="156">
        <f t="shared" si="130"/>
        <v>-2.1355513094301194E-3</v>
      </c>
      <c r="AB59" s="209">
        <v>123228101.95999999</v>
      </c>
      <c r="AC59" s="209">
        <v>89.74</v>
      </c>
      <c r="AD59" s="156">
        <f t="shared" si="131"/>
        <v>1.0095362815440647E-2</v>
      </c>
      <c r="AE59" s="156">
        <f t="shared" si="132"/>
        <v>1.0813246226627549E-2</v>
      </c>
      <c r="AF59" s="209">
        <v>123707527</v>
      </c>
      <c r="AG59" s="209">
        <v>90.08</v>
      </c>
      <c r="AH59" s="156">
        <f t="shared" si="133"/>
        <v>3.8905495773653041E-3</v>
      </c>
      <c r="AI59" s="156">
        <f t="shared" si="134"/>
        <v>3.7887229774905664E-3</v>
      </c>
      <c r="AJ59" s="157">
        <f t="shared" si="16"/>
        <v>3.832196190090498E-3</v>
      </c>
      <c r="AK59" s="157">
        <f t="shared" si="17"/>
        <v>4.3759283455454536E-3</v>
      </c>
      <c r="AL59" s="158">
        <f t="shared" si="18"/>
        <v>1.4264013354937181E-2</v>
      </c>
      <c r="AM59" s="158">
        <f t="shared" si="19"/>
        <v>1.8658826190206847E-2</v>
      </c>
      <c r="AN59" s="159">
        <f t="shared" si="20"/>
        <v>6.7466647898490632E-3</v>
      </c>
      <c r="AO59" s="271">
        <f t="shared" si="21"/>
        <v>6.3856900482912662E-3</v>
      </c>
      <c r="AP59" s="163"/>
      <c r="AQ59" s="161">
        <v>1066913090.3099999</v>
      </c>
      <c r="AR59" s="165">
        <v>1.1691</v>
      </c>
      <c r="AS59" s="162" t="e">
        <f>(#REF!/AQ59)-1</f>
        <v>#REF!</v>
      </c>
      <c r="AT59" s="162" t="e">
        <f>(#REF!/AR59)-1</f>
        <v>#REF!</v>
      </c>
    </row>
    <row r="60" spans="1:46">
      <c r="A60" s="264" t="s">
        <v>43</v>
      </c>
      <c r="B60" s="209">
        <v>975196335.88</v>
      </c>
      <c r="C60" s="209">
        <v>1.1489</v>
      </c>
      <c r="D60" s="209">
        <v>962943416.28999996</v>
      </c>
      <c r="E60" s="209">
        <v>1.1343000000000001</v>
      </c>
      <c r="F60" s="156">
        <f t="shared" si="119"/>
        <v>-1.2564566886875364E-2</v>
      </c>
      <c r="G60" s="156">
        <f t="shared" si="120"/>
        <v>-1.2707807468012835E-2</v>
      </c>
      <c r="H60" s="209">
        <v>972217015.73000002</v>
      </c>
      <c r="I60" s="209">
        <v>1.1456</v>
      </c>
      <c r="J60" s="156">
        <f t="shared" si="121"/>
        <v>9.6304718253634337E-3</v>
      </c>
      <c r="K60" s="156">
        <f t="shared" si="122"/>
        <v>9.962091157541977E-3</v>
      </c>
      <c r="L60" s="209">
        <v>965783992.67999995</v>
      </c>
      <c r="M60" s="209">
        <v>1.1411</v>
      </c>
      <c r="N60" s="156">
        <f t="shared" si="123"/>
        <v>-6.6168591435007583E-3</v>
      </c>
      <c r="O60" s="156">
        <f t="shared" si="124"/>
        <v>-3.9280726256982791E-3</v>
      </c>
      <c r="P60" s="209">
        <v>990469913.47000003</v>
      </c>
      <c r="Q60" s="209">
        <v>1.1704000000000001</v>
      </c>
      <c r="R60" s="156">
        <f t="shared" si="125"/>
        <v>2.5560499011272639E-2</v>
      </c>
      <c r="S60" s="156">
        <f t="shared" si="126"/>
        <v>2.5676978354219702E-2</v>
      </c>
      <c r="T60" s="209">
        <v>982583859.97000003</v>
      </c>
      <c r="U60" s="209">
        <v>1.1609</v>
      </c>
      <c r="V60" s="156">
        <f t="shared" si="127"/>
        <v>-7.9619313951416228E-3</v>
      </c>
      <c r="W60" s="156">
        <f t="shared" si="128"/>
        <v>-8.1168831168831716E-3</v>
      </c>
      <c r="X60" s="209">
        <v>977397078.25999999</v>
      </c>
      <c r="Y60" s="209">
        <v>1.1547000000000001</v>
      </c>
      <c r="Z60" s="156">
        <f t="shared" si="129"/>
        <v>-5.2787165770852365E-3</v>
      </c>
      <c r="AA60" s="156">
        <f t="shared" si="130"/>
        <v>-5.3406839521061098E-3</v>
      </c>
      <c r="AB60" s="209">
        <v>985379052.30999994</v>
      </c>
      <c r="AC60" s="209">
        <v>1.1640999999999999</v>
      </c>
      <c r="AD60" s="156">
        <f t="shared" si="131"/>
        <v>8.166562216668144E-3</v>
      </c>
      <c r="AE60" s="156">
        <f t="shared" si="132"/>
        <v>8.140642591149088E-3</v>
      </c>
      <c r="AF60" s="209">
        <v>992548779.25</v>
      </c>
      <c r="AG60" s="209">
        <v>1.1727000000000001</v>
      </c>
      <c r="AH60" s="156">
        <f t="shared" si="133"/>
        <v>7.2761105720608151E-3</v>
      </c>
      <c r="AI60" s="156">
        <f t="shared" si="134"/>
        <v>7.3876814706641727E-3</v>
      </c>
      <c r="AJ60" s="157">
        <f t="shared" si="16"/>
        <v>2.2764462028452563E-3</v>
      </c>
      <c r="AK60" s="157">
        <f t="shared" si="17"/>
        <v>2.6342433013593178E-3</v>
      </c>
      <c r="AL60" s="158">
        <f t="shared" si="18"/>
        <v>3.0744654835548602E-2</v>
      </c>
      <c r="AM60" s="158">
        <f t="shared" si="19"/>
        <v>3.3853477915895255E-2</v>
      </c>
      <c r="AN60" s="159">
        <f t="shared" si="20"/>
        <v>1.2633121594139507E-2</v>
      </c>
      <c r="AO60" s="271">
        <f t="shared" si="21"/>
        <v>1.2508336058024245E-2</v>
      </c>
      <c r="AP60" s="163"/>
      <c r="AQ60" s="161">
        <v>4173976375.3699999</v>
      </c>
      <c r="AR60" s="165">
        <v>299.53579999999999</v>
      </c>
      <c r="AS60" s="162" t="e">
        <f>(#REF!/AQ60)-1</f>
        <v>#REF!</v>
      </c>
      <c r="AT60" s="162" t="e">
        <f>(#REF!/AR60)-1</f>
        <v>#REF!</v>
      </c>
    </row>
    <row r="61" spans="1:46">
      <c r="A61" s="264" t="s">
        <v>10</v>
      </c>
      <c r="B61" s="209">
        <v>3848695037.7800002</v>
      </c>
      <c r="C61" s="209">
        <v>291.94920000000002</v>
      </c>
      <c r="D61" s="209">
        <v>3831150411.3899999</v>
      </c>
      <c r="E61" s="209">
        <v>291.05689999999998</v>
      </c>
      <c r="F61" s="156">
        <f t="shared" si="119"/>
        <v>-4.5585909555776113E-3</v>
      </c>
      <c r="G61" s="156">
        <f t="shared" si="120"/>
        <v>-3.0563536396059116E-3</v>
      </c>
      <c r="H61" s="209">
        <v>3857444926.1999998</v>
      </c>
      <c r="I61" s="209">
        <v>293.43430000000001</v>
      </c>
      <c r="J61" s="156">
        <f t="shared" si="121"/>
        <v>6.8633470332635392E-3</v>
      </c>
      <c r="K61" s="156">
        <f t="shared" si="122"/>
        <v>8.1681623077825092E-3</v>
      </c>
      <c r="L61" s="209">
        <v>3837750473.5599999</v>
      </c>
      <c r="M61" s="209">
        <v>291.755</v>
      </c>
      <c r="N61" s="156">
        <f t="shared" si="123"/>
        <v>-5.1055693643826125E-3</v>
      </c>
      <c r="O61" s="156">
        <f t="shared" si="124"/>
        <v>-5.7229165097604879E-3</v>
      </c>
      <c r="P61" s="209">
        <v>3867791876.9099998</v>
      </c>
      <c r="Q61" s="209">
        <v>294.71660000000003</v>
      </c>
      <c r="R61" s="156">
        <f t="shared" si="125"/>
        <v>7.8278677983284039E-3</v>
      </c>
      <c r="S61" s="156">
        <f t="shared" si="126"/>
        <v>1.0150982845195567E-2</v>
      </c>
      <c r="T61" s="209">
        <v>3913604724.4400001</v>
      </c>
      <c r="U61" s="209">
        <v>298.59199999999998</v>
      </c>
      <c r="V61" s="156">
        <f t="shared" si="127"/>
        <v>1.1844703383213149E-2</v>
      </c>
      <c r="W61" s="156">
        <f t="shared" si="128"/>
        <v>1.3149581665912121E-2</v>
      </c>
      <c r="X61" s="209">
        <v>3935351703.77</v>
      </c>
      <c r="Y61" s="209">
        <v>300.78030000000001</v>
      </c>
      <c r="Z61" s="156">
        <f t="shared" si="129"/>
        <v>5.5567643799570767E-3</v>
      </c>
      <c r="AA61" s="156">
        <f t="shared" si="130"/>
        <v>7.3287295038046117E-3</v>
      </c>
      <c r="AB61" s="209">
        <v>3920030889.0300002</v>
      </c>
      <c r="AC61" s="209">
        <v>301.7405</v>
      </c>
      <c r="AD61" s="156">
        <f t="shared" si="131"/>
        <v>-3.8931246539725258E-3</v>
      </c>
      <c r="AE61" s="156">
        <f t="shared" si="132"/>
        <v>3.1923633296462106E-3</v>
      </c>
      <c r="AF61" s="209">
        <v>3953458657.3099999</v>
      </c>
      <c r="AG61" s="209">
        <v>303.9907</v>
      </c>
      <c r="AH61" s="156">
        <f t="shared" si="133"/>
        <v>8.5274247132964137E-3</v>
      </c>
      <c r="AI61" s="156">
        <f t="shared" si="134"/>
        <v>7.4574013100661219E-3</v>
      </c>
      <c r="AJ61" s="157">
        <f t="shared" si="16"/>
        <v>3.3828527917657289E-3</v>
      </c>
      <c r="AK61" s="157">
        <f t="shared" si="17"/>
        <v>5.0834938516300925E-3</v>
      </c>
      <c r="AL61" s="158">
        <f t="shared" si="18"/>
        <v>3.1924678696085118E-2</v>
      </c>
      <c r="AM61" s="158">
        <f t="shared" si="19"/>
        <v>4.4437359155546627E-2</v>
      </c>
      <c r="AN61" s="159">
        <f t="shared" si="20"/>
        <v>6.7899833067207056E-3</v>
      </c>
      <c r="AO61" s="271">
        <f t="shared" si="21"/>
        <v>6.519694485584664E-3</v>
      </c>
      <c r="AP61" s="163"/>
      <c r="AQ61" s="161">
        <v>2336951594.8200002</v>
      </c>
      <c r="AR61" s="165">
        <v>9.7842000000000002</v>
      </c>
      <c r="AS61" s="162" t="e">
        <f>(#REF!/AQ61)-1</f>
        <v>#REF!</v>
      </c>
      <c r="AT61" s="162" t="e">
        <f>(#REF!/AR61)-1</f>
        <v>#REF!</v>
      </c>
    </row>
    <row r="62" spans="1:46">
      <c r="A62" s="264" t="s">
        <v>22</v>
      </c>
      <c r="B62" s="209">
        <v>2265432911.7399998</v>
      </c>
      <c r="C62" s="209">
        <v>9.8056000000000001</v>
      </c>
      <c r="D62" s="209">
        <v>2251010866.0799999</v>
      </c>
      <c r="E62" s="209">
        <v>9.7662999999999993</v>
      </c>
      <c r="F62" s="156">
        <f t="shared" si="119"/>
        <v>-6.3661323119574434E-3</v>
      </c>
      <c r="G62" s="156">
        <f t="shared" si="120"/>
        <v>-4.0079138451497897E-3</v>
      </c>
      <c r="H62" s="209">
        <v>2254409136.9099998</v>
      </c>
      <c r="I62" s="209">
        <v>9.7810000000000006</v>
      </c>
      <c r="J62" s="156">
        <f t="shared" si="121"/>
        <v>1.5096643384568853E-3</v>
      </c>
      <c r="K62" s="156">
        <f t="shared" si="122"/>
        <v>1.50517596223762E-3</v>
      </c>
      <c r="L62" s="209">
        <v>2260755566.5</v>
      </c>
      <c r="M62" s="209">
        <v>9.8110999999999997</v>
      </c>
      <c r="N62" s="156">
        <f t="shared" si="123"/>
        <v>2.8151188203126565E-3</v>
      </c>
      <c r="O62" s="156">
        <f t="shared" si="124"/>
        <v>3.0773949493915881E-3</v>
      </c>
      <c r="P62" s="209">
        <v>2282602460.75</v>
      </c>
      <c r="Q62" s="209">
        <v>9.9061000000000003</v>
      </c>
      <c r="R62" s="156">
        <f t="shared" si="125"/>
        <v>9.6635366395768207E-3</v>
      </c>
      <c r="S62" s="156">
        <f t="shared" si="126"/>
        <v>9.6829101731712702E-3</v>
      </c>
      <c r="T62" s="209">
        <v>2326818196.29</v>
      </c>
      <c r="U62" s="209">
        <v>10.1073</v>
      </c>
      <c r="V62" s="156">
        <f t="shared" si="127"/>
        <v>1.9370756099803686E-2</v>
      </c>
      <c r="W62" s="156">
        <f t="shared" si="128"/>
        <v>2.031071763862671E-2</v>
      </c>
      <c r="X62" s="209">
        <v>2330800260.6900001</v>
      </c>
      <c r="Y62" s="209">
        <v>10.1309</v>
      </c>
      <c r="Z62" s="156">
        <f t="shared" si="129"/>
        <v>1.7113775396587951E-3</v>
      </c>
      <c r="AA62" s="156">
        <f t="shared" si="130"/>
        <v>2.3349460291076812E-3</v>
      </c>
      <c r="AB62" s="209">
        <v>2346603486.4099998</v>
      </c>
      <c r="AC62" s="209">
        <v>10.1989</v>
      </c>
      <c r="AD62" s="156">
        <f t="shared" si="131"/>
        <v>6.7801715945069747E-3</v>
      </c>
      <c r="AE62" s="156">
        <f t="shared" si="132"/>
        <v>6.7121381121124099E-3</v>
      </c>
      <c r="AF62" s="209">
        <v>2396058944.9899998</v>
      </c>
      <c r="AG62" s="209">
        <v>10.4411</v>
      </c>
      <c r="AH62" s="156">
        <f t="shared" si="133"/>
        <v>2.1075336701071892E-2</v>
      </c>
      <c r="AI62" s="156">
        <f t="shared" si="134"/>
        <v>2.3747659061271353E-2</v>
      </c>
      <c r="AJ62" s="157">
        <f t="shared" si="16"/>
        <v>7.0699786776787839E-3</v>
      </c>
      <c r="AK62" s="157">
        <f t="shared" si="17"/>
        <v>7.9203785100961047E-3</v>
      </c>
      <c r="AL62" s="158">
        <f t="shared" si="18"/>
        <v>6.4436863053705454E-2</v>
      </c>
      <c r="AM62" s="158">
        <f t="shared" si="19"/>
        <v>6.9094744171283001E-2</v>
      </c>
      <c r="AN62" s="159">
        <f t="shared" si="20"/>
        <v>9.3544055490925575E-3</v>
      </c>
      <c r="AO62" s="271">
        <f t="shared" si="21"/>
        <v>9.6116016511258156E-3</v>
      </c>
      <c r="AP62" s="163"/>
      <c r="AQ62" s="183">
        <v>0</v>
      </c>
      <c r="AR62" s="184">
        <v>0</v>
      </c>
      <c r="AS62" s="162" t="e">
        <f>(#REF!/AQ62)-1</f>
        <v>#REF!</v>
      </c>
      <c r="AT62" s="162" t="e">
        <f>(#REF!/AR62)-1</f>
        <v>#REF!</v>
      </c>
    </row>
    <row r="63" spans="1:46">
      <c r="A63" s="269" t="s">
        <v>45</v>
      </c>
      <c r="B63" s="260">
        <v>0</v>
      </c>
      <c r="C63" s="261">
        <v>0</v>
      </c>
      <c r="D63" s="260">
        <v>0</v>
      </c>
      <c r="E63" s="261">
        <v>0</v>
      </c>
      <c r="F63" s="156" t="e">
        <f t="shared" si="119"/>
        <v>#DIV/0!</v>
      </c>
      <c r="G63" s="156" t="e">
        <f t="shared" si="120"/>
        <v>#DIV/0!</v>
      </c>
      <c r="H63" s="260">
        <v>0</v>
      </c>
      <c r="I63" s="261">
        <v>0</v>
      </c>
      <c r="J63" s="156" t="e">
        <f t="shared" si="121"/>
        <v>#DIV/0!</v>
      </c>
      <c r="K63" s="156" t="e">
        <f t="shared" si="122"/>
        <v>#DIV/0!</v>
      </c>
      <c r="L63" s="260">
        <v>0</v>
      </c>
      <c r="M63" s="261">
        <v>0</v>
      </c>
      <c r="N63" s="156" t="e">
        <f t="shared" si="123"/>
        <v>#DIV/0!</v>
      </c>
      <c r="O63" s="156" t="e">
        <f t="shared" si="124"/>
        <v>#DIV/0!</v>
      </c>
      <c r="P63" s="260">
        <v>0</v>
      </c>
      <c r="Q63" s="261">
        <v>0</v>
      </c>
      <c r="R63" s="156" t="e">
        <f t="shared" si="125"/>
        <v>#DIV/0!</v>
      </c>
      <c r="S63" s="156" t="e">
        <f t="shared" si="126"/>
        <v>#DIV/0!</v>
      </c>
      <c r="T63" s="260">
        <v>0</v>
      </c>
      <c r="U63" s="261">
        <v>0</v>
      </c>
      <c r="V63" s="156" t="e">
        <f t="shared" si="127"/>
        <v>#DIV/0!</v>
      </c>
      <c r="W63" s="156" t="e">
        <f t="shared" si="128"/>
        <v>#DIV/0!</v>
      </c>
      <c r="X63" s="260">
        <v>0</v>
      </c>
      <c r="Y63" s="261">
        <v>0</v>
      </c>
      <c r="Z63" s="156" t="e">
        <f t="shared" si="129"/>
        <v>#DIV/0!</v>
      </c>
      <c r="AA63" s="156" t="e">
        <f t="shared" si="130"/>
        <v>#DIV/0!</v>
      </c>
      <c r="AB63" s="260">
        <v>0</v>
      </c>
      <c r="AC63" s="261">
        <v>0</v>
      </c>
      <c r="AD63" s="156" t="e">
        <f t="shared" si="131"/>
        <v>#DIV/0!</v>
      </c>
      <c r="AE63" s="156" t="e">
        <f t="shared" si="132"/>
        <v>#DIV/0!</v>
      </c>
      <c r="AF63" s="260">
        <v>0</v>
      </c>
      <c r="AG63" s="261">
        <v>0</v>
      </c>
      <c r="AH63" s="156" t="e">
        <f t="shared" si="133"/>
        <v>#DIV/0!</v>
      </c>
      <c r="AI63" s="156" t="e">
        <f t="shared" si="134"/>
        <v>#DIV/0!</v>
      </c>
      <c r="AJ63" s="157" t="e">
        <f t="shared" si="16"/>
        <v>#DIV/0!</v>
      </c>
      <c r="AK63" s="157" t="e">
        <f t="shared" si="17"/>
        <v>#DIV/0!</v>
      </c>
      <c r="AL63" s="158" t="e">
        <f t="shared" si="18"/>
        <v>#DIV/0!</v>
      </c>
      <c r="AM63" s="158" t="e">
        <f t="shared" si="19"/>
        <v>#DIV/0!</v>
      </c>
      <c r="AN63" s="159" t="e">
        <f t="shared" si="20"/>
        <v>#DIV/0!</v>
      </c>
      <c r="AO63" s="271" t="e">
        <f t="shared" si="21"/>
        <v>#DIV/0!</v>
      </c>
      <c r="AP63" s="163"/>
      <c r="AQ63" s="171">
        <v>4648600802.6700001</v>
      </c>
      <c r="AR63" s="165">
        <v>114.01</v>
      </c>
      <c r="AS63" s="162" t="e">
        <f>(#REF!/AQ63)-1</f>
        <v>#REF!</v>
      </c>
      <c r="AT63" s="162" t="e">
        <f>(#REF!/AR63)-1</f>
        <v>#REF!</v>
      </c>
    </row>
    <row r="64" spans="1:46">
      <c r="A64" s="266" t="s">
        <v>47</v>
      </c>
      <c r="B64" s="227">
        <v>2821512113.4400001</v>
      </c>
      <c r="C64" s="211">
        <v>110.3</v>
      </c>
      <c r="D64" s="227">
        <v>2801747640.52</v>
      </c>
      <c r="E64" s="211">
        <v>109.59</v>
      </c>
      <c r="F64" s="156">
        <f t="shared" si="119"/>
        <v>-7.0049222279975057E-3</v>
      </c>
      <c r="G64" s="156">
        <f t="shared" si="120"/>
        <v>-6.4369900271984927E-3</v>
      </c>
      <c r="H64" s="227">
        <v>2803083832.4099998</v>
      </c>
      <c r="I64" s="211">
        <v>109.67</v>
      </c>
      <c r="J64" s="156">
        <f t="shared" si="121"/>
        <v>4.7691372009217483E-4</v>
      </c>
      <c r="K64" s="156">
        <f t="shared" si="122"/>
        <v>7.2999361255587458E-4</v>
      </c>
      <c r="L64" s="227">
        <v>2817878601.27</v>
      </c>
      <c r="M64" s="211">
        <v>110.24</v>
      </c>
      <c r="N64" s="156">
        <f t="shared" si="123"/>
        <v>5.2780329610335186E-3</v>
      </c>
      <c r="O64" s="156">
        <f t="shared" si="124"/>
        <v>5.1974104130572919E-3</v>
      </c>
      <c r="P64" s="227">
        <v>2842969832.5100002</v>
      </c>
      <c r="Q64" s="211">
        <v>111.25</v>
      </c>
      <c r="R64" s="156">
        <f t="shared" si="125"/>
        <v>8.904298158441527E-3</v>
      </c>
      <c r="S64" s="156">
        <f t="shared" si="126"/>
        <v>9.1618287373004814E-3</v>
      </c>
      <c r="T64" s="227">
        <v>2878857083.7600002</v>
      </c>
      <c r="U64" s="211">
        <v>112.73</v>
      </c>
      <c r="V64" s="156">
        <f t="shared" si="127"/>
        <v>1.2623155842042783E-2</v>
      </c>
      <c r="W64" s="156">
        <f t="shared" si="128"/>
        <v>1.330337078651689E-2</v>
      </c>
      <c r="X64" s="227">
        <v>2883672283.4299998</v>
      </c>
      <c r="Y64" s="211">
        <v>112.19</v>
      </c>
      <c r="Z64" s="156">
        <f t="shared" si="129"/>
        <v>1.67260809755467E-3</v>
      </c>
      <c r="AA64" s="156">
        <f t="shared" si="130"/>
        <v>-4.7902066885479131E-3</v>
      </c>
      <c r="AB64" s="227">
        <v>2812362652.9099998</v>
      </c>
      <c r="AC64" s="211">
        <v>110.13</v>
      </c>
      <c r="AD64" s="156">
        <f t="shared" si="131"/>
        <v>-2.4728756776474042E-2</v>
      </c>
      <c r="AE64" s="156">
        <f t="shared" si="132"/>
        <v>-1.8361707817096017E-2</v>
      </c>
      <c r="AF64" s="227">
        <v>2838370400.8800001</v>
      </c>
      <c r="AG64" s="211">
        <v>111.17</v>
      </c>
      <c r="AH64" s="156">
        <f t="shared" si="133"/>
        <v>9.2476508828225282E-3</v>
      </c>
      <c r="AI64" s="156">
        <f t="shared" si="134"/>
        <v>9.4433850903478285E-3</v>
      </c>
      <c r="AJ64" s="157">
        <f t="shared" si="16"/>
        <v>8.0862258218945674E-4</v>
      </c>
      <c r="AK64" s="157">
        <f t="shared" si="17"/>
        <v>1.0308855133669935E-3</v>
      </c>
      <c r="AL64" s="158">
        <f t="shared" si="18"/>
        <v>1.3071398662158954E-2</v>
      </c>
      <c r="AM64" s="158">
        <f t="shared" si="19"/>
        <v>1.4417373847978815E-2</v>
      </c>
      <c r="AN64" s="159">
        <f t="shared" si="20"/>
        <v>1.201416851487417E-2</v>
      </c>
      <c r="AO64" s="271">
        <f t="shared" si="21"/>
        <v>1.0492675696423509E-2</v>
      </c>
      <c r="AP64" s="163"/>
      <c r="AQ64" s="185">
        <v>4131236617.7600002</v>
      </c>
      <c r="AR64" s="181">
        <v>103.24</v>
      </c>
      <c r="AS64" s="162" t="e">
        <f>(#REF!/AQ64)-1</f>
        <v>#REF!</v>
      </c>
      <c r="AT64" s="162" t="e">
        <f>(#REF!/AR64)-1</f>
        <v>#REF!</v>
      </c>
    </row>
    <row r="65" spans="1:46">
      <c r="A65" s="264" t="s">
        <v>26</v>
      </c>
      <c r="B65" s="227">
        <v>3820958406.6500001</v>
      </c>
      <c r="C65" s="211">
        <v>103.24</v>
      </c>
      <c r="D65" s="227">
        <v>3818250678</v>
      </c>
      <c r="E65" s="211">
        <v>103.24</v>
      </c>
      <c r="F65" s="156">
        <f t="shared" si="119"/>
        <v>-7.0865169463440417E-4</v>
      </c>
      <c r="G65" s="156">
        <f t="shared" si="120"/>
        <v>0</v>
      </c>
      <c r="H65" s="227">
        <v>3804511704.9400001</v>
      </c>
      <c r="I65" s="211">
        <v>103.24</v>
      </c>
      <c r="J65" s="156">
        <f t="shared" si="121"/>
        <v>-3.5982375749086274E-3</v>
      </c>
      <c r="K65" s="156">
        <f t="shared" si="122"/>
        <v>0</v>
      </c>
      <c r="L65" s="227">
        <v>3847620073.96</v>
      </c>
      <c r="M65" s="211">
        <v>103.24</v>
      </c>
      <c r="N65" s="156">
        <f t="shared" si="123"/>
        <v>1.1330854617696551E-2</v>
      </c>
      <c r="O65" s="156">
        <f t="shared" si="124"/>
        <v>0</v>
      </c>
      <c r="P65" s="227">
        <v>3893894420.27</v>
      </c>
      <c r="Q65" s="211">
        <v>103.24</v>
      </c>
      <c r="R65" s="156">
        <f t="shared" si="125"/>
        <v>1.2026745214054887E-2</v>
      </c>
      <c r="S65" s="156">
        <f t="shared" si="126"/>
        <v>0</v>
      </c>
      <c r="T65" s="227">
        <v>3927125747.0500002</v>
      </c>
      <c r="U65" s="211">
        <v>103.24</v>
      </c>
      <c r="V65" s="156">
        <f t="shared" si="127"/>
        <v>8.5342136158113834E-3</v>
      </c>
      <c r="W65" s="156">
        <f t="shared" si="128"/>
        <v>0</v>
      </c>
      <c r="X65" s="227">
        <v>3867255523.5599999</v>
      </c>
      <c r="Y65" s="211">
        <v>103.24</v>
      </c>
      <c r="Z65" s="156">
        <f t="shared" si="129"/>
        <v>-1.5245303396504145E-2</v>
      </c>
      <c r="AA65" s="156">
        <f t="shared" si="130"/>
        <v>0</v>
      </c>
      <c r="AB65" s="227">
        <v>3889375238.6599998</v>
      </c>
      <c r="AC65" s="211">
        <v>103.24</v>
      </c>
      <c r="AD65" s="156">
        <f t="shared" si="131"/>
        <v>5.7197449108916431E-3</v>
      </c>
      <c r="AE65" s="156">
        <f t="shared" si="132"/>
        <v>0</v>
      </c>
      <c r="AF65" s="227">
        <v>3944497985.48</v>
      </c>
      <c r="AG65" s="211">
        <v>103.24</v>
      </c>
      <c r="AH65" s="156">
        <f t="shared" si="133"/>
        <v>1.4172648160065811E-2</v>
      </c>
      <c r="AI65" s="156">
        <f t="shared" si="134"/>
        <v>0</v>
      </c>
      <c r="AJ65" s="157">
        <f t="shared" si="16"/>
        <v>4.029001731559137E-3</v>
      </c>
      <c r="AK65" s="157">
        <f t="shared" si="17"/>
        <v>0</v>
      </c>
      <c r="AL65" s="158">
        <f t="shared" si="18"/>
        <v>3.3064174703722797E-2</v>
      </c>
      <c r="AM65" s="158">
        <f t="shared" si="19"/>
        <v>0</v>
      </c>
      <c r="AN65" s="159">
        <f t="shared" si="20"/>
        <v>9.9674401604435223E-3</v>
      </c>
      <c r="AO65" s="271">
        <f t="shared" si="21"/>
        <v>0</v>
      </c>
      <c r="AP65" s="163"/>
      <c r="AQ65" s="178">
        <v>2931134847.0043802</v>
      </c>
      <c r="AR65" s="182">
        <v>2254.1853324818899</v>
      </c>
      <c r="AS65" s="162" t="e">
        <f>(#REF!/AQ65)-1</f>
        <v>#REF!</v>
      </c>
      <c r="AT65" s="162" t="e">
        <f>(#REF!/AR65)-1</f>
        <v>#REF!</v>
      </c>
    </row>
    <row r="66" spans="1:46">
      <c r="A66" s="264" t="s">
        <v>12</v>
      </c>
      <c r="B66" s="222">
        <v>2600772030.0940099</v>
      </c>
      <c r="C66" s="226">
        <v>2189.4363712311801</v>
      </c>
      <c r="D66" s="227">
        <v>2589002255.0941701</v>
      </c>
      <c r="E66" s="211">
        <v>2191.8034283449701</v>
      </c>
      <c r="F66" s="156">
        <f t="shared" si="119"/>
        <v>-4.5254927627833424E-3</v>
      </c>
      <c r="G66" s="156">
        <f t="shared" si="120"/>
        <v>1.0811262409324714E-3</v>
      </c>
      <c r="H66" s="227">
        <v>2590360470.8835802</v>
      </c>
      <c r="I66" s="223">
        <v>2192.8710793467399</v>
      </c>
      <c r="J66" s="156">
        <f t="shared" si="121"/>
        <v>5.2460973594660378E-4</v>
      </c>
      <c r="K66" s="156">
        <f t="shared" si="122"/>
        <v>4.8711074540836043E-4</v>
      </c>
      <c r="L66" s="227">
        <v>2588488355.66998</v>
      </c>
      <c r="M66" s="223">
        <v>2190.2214175249101</v>
      </c>
      <c r="N66" s="156">
        <f t="shared" si="123"/>
        <v>-7.2272381957773401E-4</v>
      </c>
      <c r="O66" s="156">
        <f t="shared" si="124"/>
        <v>-1.2083071580382802E-3</v>
      </c>
      <c r="P66" s="227">
        <v>2607654619.0855799</v>
      </c>
      <c r="Q66" s="222">
        <v>2204.65</v>
      </c>
      <c r="R66" s="156">
        <f t="shared" si="125"/>
        <v>7.4044232702908984E-3</v>
      </c>
      <c r="S66" s="156">
        <f t="shared" si="126"/>
        <v>6.5877277793197925E-3</v>
      </c>
      <c r="T66" s="227">
        <v>2636936693.75811</v>
      </c>
      <c r="U66" s="211">
        <v>2223.16</v>
      </c>
      <c r="V66" s="156">
        <f t="shared" si="127"/>
        <v>1.1229276476345034E-2</v>
      </c>
      <c r="W66" s="156">
        <f t="shared" si="128"/>
        <v>8.3958905041615507E-3</v>
      </c>
      <c r="X66" s="222">
        <v>2647077043.36902</v>
      </c>
      <c r="Y66" s="222">
        <v>2236.1</v>
      </c>
      <c r="Z66" s="156">
        <f t="shared" si="129"/>
        <v>3.8455036235466515E-3</v>
      </c>
      <c r="AA66" s="156">
        <f t="shared" si="130"/>
        <v>5.8205437305457342E-3</v>
      </c>
      <c r="AB66" s="227">
        <v>2567984964.96732</v>
      </c>
      <c r="AC66" s="211">
        <v>2250.02</v>
      </c>
      <c r="AD66" s="156">
        <f t="shared" si="131"/>
        <v>-2.9879023959588646E-2</v>
      </c>
      <c r="AE66" s="156">
        <f t="shared" si="132"/>
        <v>6.2251240999955607E-3</v>
      </c>
      <c r="AF66" s="227">
        <v>2600877876.8945098</v>
      </c>
      <c r="AG66" s="222">
        <v>2250.02</v>
      </c>
      <c r="AH66" s="156">
        <f t="shared" si="133"/>
        <v>1.2808841319524011E-2</v>
      </c>
      <c r="AI66" s="156">
        <f t="shared" si="134"/>
        <v>0</v>
      </c>
      <c r="AJ66" s="157">
        <f t="shared" si="16"/>
        <v>8.5676735462934502E-5</v>
      </c>
      <c r="AK66" s="157">
        <f t="shared" si="17"/>
        <v>3.4236519927906489E-3</v>
      </c>
      <c r="AL66" s="158">
        <f t="shared" si="18"/>
        <v>4.5869491913238004E-3</v>
      </c>
      <c r="AM66" s="158">
        <f t="shared" si="19"/>
        <v>2.6561036862228628E-2</v>
      </c>
      <c r="AN66" s="159">
        <f t="shared" si="20"/>
        <v>1.3489421393973832E-2</v>
      </c>
      <c r="AO66" s="271">
        <f t="shared" si="21"/>
        <v>3.6958472314054078E-3</v>
      </c>
      <c r="AP66" s="163"/>
      <c r="AQ66" s="186">
        <v>1131224777.76</v>
      </c>
      <c r="AR66" s="187">
        <v>0.6573</v>
      </c>
      <c r="AS66" s="162" t="e">
        <f>(#REF!/AQ66)-1</f>
        <v>#REF!</v>
      </c>
      <c r="AT66" s="162" t="e">
        <f>(#REF!/AR66)-1</f>
        <v>#REF!</v>
      </c>
    </row>
    <row r="67" spans="1:46">
      <c r="A67" s="264" t="s">
        <v>19</v>
      </c>
      <c r="B67" s="222">
        <v>1184113841.45</v>
      </c>
      <c r="C67" s="226">
        <v>0.69969999999999999</v>
      </c>
      <c r="D67" s="222">
        <v>1180230866</v>
      </c>
      <c r="E67" s="226">
        <v>0.69740000000000002</v>
      </c>
      <c r="F67" s="156">
        <f t="shared" si="119"/>
        <v>-3.2792247789664984E-3</v>
      </c>
      <c r="G67" s="156">
        <f t="shared" si="120"/>
        <v>-3.2871230527368425E-3</v>
      </c>
      <c r="H67" s="227">
        <v>1184429582.75</v>
      </c>
      <c r="I67" s="223">
        <v>0.70020000000000004</v>
      </c>
      <c r="J67" s="156">
        <f t="shared" si="121"/>
        <v>3.557538504504762E-3</v>
      </c>
      <c r="K67" s="156">
        <f t="shared" si="122"/>
        <v>4.014912532262725E-3</v>
      </c>
      <c r="L67" s="227">
        <v>1181190201.1199999</v>
      </c>
      <c r="M67" s="223">
        <v>0.69830000000000003</v>
      </c>
      <c r="N67" s="156">
        <f t="shared" si="123"/>
        <v>-2.7349719030817701E-3</v>
      </c>
      <c r="O67" s="156">
        <f t="shared" si="124"/>
        <v>-2.7135104255927057E-3</v>
      </c>
      <c r="P67" s="227">
        <v>1184109572.0599999</v>
      </c>
      <c r="Q67" s="223">
        <v>0.7006</v>
      </c>
      <c r="R67" s="156">
        <f t="shared" si="125"/>
        <v>2.4715502526451044E-3</v>
      </c>
      <c r="S67" s="156">
        <f t="shared" si="126"/>
        <v>3.2937133037376038E-3</v>
      </c>
      <c r="T67" s="227">
        <v>1189939397.45</v>
      </c>
      <c r="U67" s="211">
        <v>0.70399999999999996</v>
      </c>
      <c r="V67" s="156">
        <f t="shared" si="127"/>
        <v>4.9233833823823714E-3</v>
      </c>
      <c r="W67" s="156">
        <f t="shared" si="128"/>
        <v>4.8529831572936893E-3</v>
      </c>
      <c r="X67" s="222">
        <v>1192954897.1099999</v>
      </c>
      <c r="Y67" s="222">
        <v>0.70589999999999997</v>
      </c>
      <c r="Z67" s="156">
        <f t="shared" si="129"/>
        <v>2.5341623837835453E-3</v>
      </c>
      <c r="AA67" s="156">
        <f t="shared" si="130"/>
        <v>2.6988636363636546E-3</v>
      </c>
      <c r="AB67" s="222">
        <v>1228983923.2</v>
      </c>
      <c r="AC67" s="222">
        <v>0.72719999999999996</v>
      </c>
      <c r="AD67" s="156">
        <f t="shared" si="131"/>
        <v>3.0201498964698908E-2</v>
      </c>
      <c r="AE67" s="156">
        <f t="shared" si="132"/>
        <v>3.0174245643858885E-2</v>
      </c>
      <c r="AF67" s="227">
        <v>1220850185.54</v>
      </c>
      <c r="AG67" s="211">
        <v>0.72719999999999996</v>
      </c>
      <c r="AH67" s="156">
        <f t="shared" si="133"/>
        <v>-6.6182620508343564E-3</v>
      </c>
      <c r="AI67" s="156">
        <f t="shared" si="134"/>
        <v>0</v>
      </c>
      <c r="AJ67" s="157">
        <f t="shared" si="16"/>
        <v>3.8819593443915083E-3</v>
      </c>
      <c r="AK67" s="157">
        <f t="shared" si="17"/>
        <v>4.8792605993983763E-3</v>
      </c>
      <c r="AL67" s="158">
        <f t="shared" si="18"/>
        <v>3.4416418609407869E-2</v>
      </c>
      <c r="AM67" s="158">
        <f t="shared" si="19"/>
        <v>4.2730140521938541E-2</v>
      </c>
      <c r="AN67" s="159">
        <f t="shared" si="20"/>
        <v>1.1358035391723318E-2</v>
      </c>
      <c r="AO67" s="271">
        <f t="shared" si="21"/>
        <v>1.0663685542306929E-2</v>
      </c>
      <c r="AP67" s="163"/>
      <c r="AQ67" s="161">
        <v>318569106.36000001</v>
      </c>
      <c r="AR67" s="168">
        <v>123.8</v>
      </c>
      <c r="AS67" s="162" t="e">
        <f>(#REF!/AQ67)-1</f>
        <v>#REF!</v>
      </c>
      <c r="AT67" s="162" t="e">
        <f>(#REF!/AR67)-1</f>
        <v>#REF!</v>
      </c>
    </row>
    <row r="68" spans="1:46">
      <c r="A68" s="264" t="s">
        <v>23</v>
      </c>
      <c r="B68" s="209">
        <v>317158376.83999997</v>
      </c>
      <c r="C68" s="213">
        <v>127.78</v>
      </c>
      <c r="D68" s="209">
        <v>319357314.05000001</v>
      </c>
      <c r="E68" s="213">
        <v>128.69</v>
      </c>
      <c r="F68" s="156">
        <f t="shared" si="119"/>
        <v>6.9332465120710268E-3</v>
      </c>
      <c r="G68" s="156">
        <f t="shared" si="120"/>
        <v>7.1216152762560384E-3</v>
      </c>
      <c r="H68" s="209">
        <v>314325832.86000001</v>
      </c>
      <c r="I68" s="213">
        <v>126.7</v>
      </c>
      <c r="J68" s="156">
        <f t="shared" si="121"/>
        <v>-1.5755021001999804E-2</v>
      </c>
      <c r="K68" s="156">
        <f t="shared" si="122"/>
        <v>-1.5463516978786191E-2</v>
      </c>
      <c r="L68" s="209">
        <v>316257197.32999998</v>
      </c>
      <c r="M68" s="213">
        <v>127.57</v>
      </c>
      <c r="N68" s="156">
        <f t="shared" si="123"/>
        <v>6.1444662451914803E-3</v>
      </c>
      <c r="O68" s="156">
        <f t="shared" si="124"/>
        <v>6.8666140489344147E-3</v>
      </c>
      <c r="P68" s="209">
        <v>318254017.29000002</v>
      </c>
      <c r="Q68" s="213">
        <v>128.44999999999999</v>
      </c>
      <c r="R68" s="156">
        <f t="shared" si="125"/>
        <v>6.3139115152419673E-3</v>
      </c>
      <c r="S68" s="156">
        <f t="shared" si="126"/>
        <v>6.8981735517754609E-3</v>
      </c>
      <c r="T68" s="209">
        <v>321934776.68000001</v>
      </c>
      <c r="U68" s="213">
        <v>129.96</v>
      </c>
      <c r="V68" s="156">
        <f t="shared" si="127"/>
        <v>1.1565476600554573E-2</v>
      </c>
      <c r="W68" s="156">
        <f t="shared" si="128"/>
        <v>1.1755546905410818E-2</v>
      </c>
      <c r="X68" s="209">
        <v>318612813.19999999</v>
      </c>
      <c r="Y68" s="213">
        <v>128.31</v>
      </c>
      <c r="Z68" s="156">
        <f t="shared" si="129"/>
        <v>-1.0318746903513372E-2</v>
      </c>
      <c r="AA68" s="156">
        <f t="shared" si="130"/>
        <v>-1.269621421975997E-2</v>
      </c>
      <c r="AB68" s="209">
        <v>324548104.25</v>
      </c>
      <c r="AC68" s="213">
        <v>131.63</v>
      </c>
      <c r="AD68" s="156">
        <f t="shared" si="131"/>
        <v>1.8628538477121145E-2</v>
      </c>
      <c r="AE68" s="156">
        <f t="shared" si="132"/>
        <v>2.5874834385472629E-2</v>
      </c>
      <c r="AF68" s="209">
        <v>322900185.67000002</v>
      </c>
      <c r="AG68" s="213">
        <v>131</v>
      </c>
      <c r="AH68" s="156">
        <f t="shared" si="133"/>
        <v>-5.0775788193499621E-3</v>
      </c>
      <c r="AI68" s="156">
        <f t="shared" si="134"/>
        <v>-4.7861429765250737E-3</v>
      </c>
      <c r="AJ68" s="157">
        <f t="shared" si="16"/>
        <v>2.3042865781646316E-3</v>
      </c>
      <c r="AK68" s="157">
        <f t="shared" si="17"/>
        <v>3.1963637490972662E-3</v>
      </c>
      <c r="AL68" s="158">
        <f t="shared" si="18"/>
        <v>1.1093754437843615E-2</v>
      </c>
      <c r="AM68" s="158">
        <f t="shared" si="19"/>
        <v>1.7950112673867452E-2</v>
      </c>
      <c r="AN68" s="159">
        <f t="shared" si="20"/>
        <v>1.1615714012084553E-2</v>
      </c>
      <c r="AO68" s="271">
        <f t="shared" si="21"/>
        <v>1.3599579700637975E-2</v>
      </c>
      <c r="AP68" s="163"/>
      <c r="AQ68" s="188">
        <v>107042123.67</v>
      </c>
      <c r="AR68" s="180">
        <v>98.67</v>
      </c>
      <c r="AS68" s="162" t="e">
        <f>(#REF!/AQ68)-1</f>
        <v>#REF!</v>
      </c>
      <c r="AT68" s="162" t="e">
        <f>(#REF!/AR68)-1</f>
        <v>#REF!</v>
      </c>
    </row>
    <row r="69" spans="1:46">
      <c r="A69" s="264" t="s">
        <v>65</v>
      </c>
      <c r="B69" s="228">
        <v>107450567.23</v>
      </c>
      <c r="C69" s="225">
        <v>99.77</v>
      </c>
      <c r="D69" s="228">
        <v>106953999.41</v>
      </c>
      <c r="E69" s="225">
        <v>99.31</v>
      </c>
      <c r="F69" s="156">
        <f t="shared" si="119"/>
        <v>-4.6213606200616398E-3</v>
      </c>
      <c r="G69" s="156">
        <f t="shared" si="120"/>
        <v>-4.6106043900971611E-3</v>
      </c>
      <c r="H69" s="228">
        <v>107107126.83</v>
      </c>
      <c r="I69" s="225">
        <v>99.63</v>
      </c>
      <c r="J69" s="156">
        <f t="shared" si="121"/>
        <v>1.4317128938114742E-3</v>
      </c>
      <c r="K69" s="156">
        <f t="shared" si="122"/>
        <v>3.2222334105326067E-3</v>
      </c>
      <c r="L69" s="228">
        <v>107307340.91</v>
      </c>
      <c r="M69" s="225">
        <v>99.82</v>
      </c>
      <c r="N69" s="156">
        <f t="shared" si="123"/>
        <v>1.8692881223280053E-3</v>
      </c>
      <c r="O69" s="156">
        <f t="shared" si="124"/>
        <v>1.9070561075980902E-3</v>
      </c>
      <c r="P69" s="228">
        <v>107450519.38</v>
      </c>
      <c r="Q69" s="225">
        <v>99.95</v>
      </c>
      <c r="R69" s="156">
        <f t="shared" si="125"/>
        <v>1.3342840180904712E-3</v>
      </c>
      <c r="S69" s="156">
        <f t="shared" si="126"/>
        <v>1.3023442195953683E-3</v>
      </c>
      <c r="T69" s="228">
        <v>108254536.31</v>
      </c>
      <c r="U69" s="225">
        <v>100.7</v>
      </c>
      <c r="V69" s="156">
        <f t="shared" si="127"/>
        <v>7.4826714160086284E-3</v>
      </c>
      <c r="W69" s="156">
        <f t="shared" si="128"/>
        <v>7.5037518759379692E-3</v>
      </c>
      <c r="X69" s="228">
        <v>108425020.64</v>
      </c>
      <c r="Y69" s="225">
        <v>100.86</v>
      </c>
      <c r="Z69" s="156">
        <f t="shared" si="129"/>
        <v>1.5748469838880066E-3</v>
      </c>
      <c r="AA69" s="156">
        <f t="shared" si="130"/>
        <v>1.5888778550148619E-3</v>
      </c>
      <c r="AB69" s="228">
        <v>109116725.16</v>
      </c>
      <c r="AC69" s="225">
        <v>101.5</v>
      </c>
      <c r="AD69" s="156">
        <f t="shared" si="131"/>
        <v>6.3795654906687949E-3</v>
      </c>
      <c r="AE69" s="156">
        <f t="shared" si="132"/>
        <v>6.3454293079516222E-3</v>
      </c>
      <c r="AF69" s="228">
        <v>109457503.29000001</v>
      </c>
      <c r="AG69" s="225">
        <v>101.82</v>
      </c>
      <c r="AH69" s="156">
        <f t="shared" si="133"/>
        <v>3.1230604611742195E-3</v>
      </c>
      <c r="AI69" s="156">
        <f t="shared" si="134"/>
        <v>3.1527093596058443E-3</v>
      </c>
      <c r="AJ69" s="157">
        <f t="shared" si="16"/>
        <v>2.3217585957384951E-3</v>
      </c>
      <c r="AK69" s="157">
        <f t="shared" si="17"/>
        <v>2.5514747182674006E-3</v>
      </c>
      <c r="AL69" s="158">
        <f t="shared" si="18"/>
        <v>2.3407295601943962E-2</v>
      </c>
      <c r="AM69" s="158">
        <f t="shared" si="19"/>
        <v>2.5274393313865582E-2</v>
      </c>
      <c r="AN69" s="159">
        <f t="shared" si="20"/>
        <v>3.6738399711936606E-3</v>
      </c>
      <c r="AO69" s="271">
        <f t="shared" si="21"/>
        <v>3.6631000340514022E-3</v>
      </c>
      <c r="AP69" s="163"/>
      <c r="AQ69" s="161">
        <v>1006946046.95</v>
      </c>
      <c r="AR69" s="164">
        <v>552.20000000000005</v>
      </c>
      <c r="AS69" s="162" t="e">
        <f>(#REF!/AQ69)-1</f>
        <v>#REF!</v>
      </c>
      <c r="AT69" s="162" t="e">
        <f>(#REF!/AR69)-1</f>
        <v>#REF!</v>
      </c>
    </row>
    <row r="70" spans="1:46">
      <c r="A70" s="264" t="s">
        <v>54</v>
      </c>
      <c r="B70" s="228">
        <v>1045160750.12</v>
      </c>
      <c r="C70" s="210">
        <v>552.20000000000005</v>
      </c>
      <c r="D70" s="228">
        <v>1045160750.12</v>
      </c>
      <c r="E70" s="210">
        <v>552.20000000000005</v>
      </c>
      <c r="F70" s="156">
        <f t="shared" si="119"/>
        <v>0</v>
      </c>
      <c r="G70" s="156">
        <f t="shared" si="120"/>
        <v>0</v>
      </c>
      <c r="H70" s="228">
        <v>1026691354.42</v>
      </c>
      <c r="I70" s="210">
        <v>552.20000000000005</v>
      </c>
      <c r="J70" s="156">
        <f t="shared" si="121"/>
        <v>-1.7671344525595212E-2</v>
      </c>
      <c r="K70" s="156">
        <f t="shared" si="122"/>
        <v>0</v>
      </c>
      <c r="L70" s="228">
        <v>1038385036.5</v>
      </c>
      <c r="M70" s="210">
        <v>552.20000000000005</v>
      </c>
      <c r="N70" s="156">
        <f t="shared" si="123"/>
        <v>1.1389676195925557E-2</v>
      </c>
      <c r="O70" s="156">
        <f t="shared" si="124"/>
        <v>0</v>
      </c>
      <c r="P70" s="228">
        <v>1033485132.3099999</v>
      </c>
      <c r="Q70" s="210">
        <v>552.20000000000005</v>
      </c>
      <c r="R70" s="156">
        <f t="shared" si="125"/>
        <v>-4.7187738822929938E-3</v>
      </c>
      <c r="S70" s="156">
        <f t="shared" si="126"/>
        <v>0</v>
      </c>
      <c r="T70" s="228">
        <v>1031593766.11</v>
      </c>
      <c r="U70" s="210">
        <v>552.20000000000005</v>
      </c>
      <c r="V70" s="156">
        <f t="shared" si="127"/>
        <v>-1.8300855434392471E-3</v>
      </c>
      <c r="W70" s="156">
        <f t="shared" si="128"/>
        <v>0</v>
      </c>
      <c r="X70" s="228">
        <v>1032528445.6799999</v>
      </c>
      <c r="Y70" s="210">
        <v>552.20000000000005</v>
      </c>
      <c r="Z70" s="156">
        <f t="shared" si="129"/>
        <v>9.0605391454087877E-4</v>
      </c>
      <c r="AA70" s="156">
        <f t="shared" si="130"/>
        <v>0</v>
      </c>
      <c r="AB70" s="228">
        <v>1037468129.54</v>
      </c>
      <c r="AC70" s="210">
        <v>552.20000000000005</v>
      </c>
      <c r="AD70" s="156">
        <f t="shared" si="131"/>
        <v>4.7840656406776764E-3</v>
      </c>
      <c r="AE70" s="156">
        <f t="shared" si="132"/>
        <v>0</v>
      </c>
      <c r="AF70" s="228">
        <v>1057123719.63</v>
      </c>
      <c r="AG70" s="210">
        <v>552.20000000000005</v>
      </c>
      <c r="AH70" s="156">
        <f t="shared" si="133"/>
        <v>1.8945729059373678E-2</v>
      </c>
      <c r="AI70" s="156">
        <f t="shared" si="134"/>
        <v>0</v>
      </c>
      <c r="AJ70" s="157">
        <f t="shared" ref="AJ70:AJ81" si="135">AVERAGE(F70,J70,N70,R70,V70,Z70,AD70,AH70)</f>
        <v>1.4756651073987923E-3</v>
      </c>
      <c r="AK70" s="157">
        <f t="shared" ref="AK70:AK79" si="136">AVERAGE(G70,K70,O70,S70,W70,AA70,AE70,AI70)</f>
        <v>0</v>
      </c>
      <c r="AL70" s="158">
        <f t="shared" ref="AL70:AL81" si="137">((AF70-D70)/D70)</f>
        <v>1.1446056990397375E-2</v>
      </c>
      <c r="AM70" s="158">
        <f t="shared" ref="AM70:AM79" si="138">((AG70-E70)/E70)</f>
        <v>0</v>
      </c>
      <c r="AN70" s="159">
        <f t="shared" ref="AN70:AN81" si="139">STDEV(F70,J70,N70,R70,V70,Z70,AD70,AH70)</f>
        <v>1.0907699433407069E-2</v>
      </c>
      <c r="AO70" s="271">
        <f t="shared" ref="AO70:AO79" si="140">STDEV(G70,K70,O70,S70,W70,AA70,AE70,AI70)</f>
        <v>0</v>
      </c>
      <c r="AP70" s="163"/>
      <c r="AQ70" s="161">
        <v>1812522091.8199999</v>
      </c>
      <c r="AR70" s="165">
        <v>1.6227</v>
      </c>
      <c r="AS70" s="162" t="e">
        <f>(#REF!/AQ70)-1</f>
        <v>#REF!</v>
      </c>
      <c r="AT70" s="162" t="e">
        <f>(#REF!/AR70)-1</f>
        <v>#REF!</v>
      </c>
    </row>
    <row r="71" spans="1:46">
      <c r="A71" s="264" t="s">
        <v>85</v>
      </c>
      <c r="B71" s="228">
        <v>1885302493.6600001</v>
      </c>
      <c r="C71" s="210">
        <v>1.698</v>
      </c>
      <c r="D71" s="228">
        <v>1882767006.1199999</v>
      </c>
      <c r="E71" s="210">
        <v>1.6962999999999999</v>
      </c>
      <c r="F71" s="156">
        <f t="shared" si="119"/>
        <v>-1.3448704112611523E-3</v>
      </c>
      <c r="G71" s="156">
        <f t="shared" si="120"/>
        <v>-1.0011778563015518E-3</v>
      </c>
      <c r="H71" s="228">
        <v>1825464373.8099999</v>
      </c>
      <c r="I71" s="210">
        <v>1.6869000000000001</v>
      </c>
      <c r="J71" s="156">
        <f t="shared" si="121"/>
        <v>-3.043532849456982E-2</v>
      </c>
      <c r="K71" s="156">
        <f t="shared" si="122"/>
        <v>-5.5414726168719289E-3</v>
      </c>
      <c r="L71" s="228">
        <v>1838570107.75</v>
      </c>
      <c r="M71" s="210">
        <v>1.6997</v>
      </c>
      <c r="N71" s="156">
        <f t="shared" si="123"/>
        <v>7.1793972690064357E-3</v>
      </c>
      <c r="O71" s="156">
        <f t="shared" si="124"/>
        <v>7.5878830991759575E-3</v>
      </c>
      <c r="P71" s="228">
        <v>1852648818.02</v>
      </c>
      <c r="Q71" s="210">
        <v>1.7125999999999999</v>
      </c>
      <c r="R71" s="156">
        <f t="shared" si="125"/>
        <v>7.6574236743298212E-3</v>
      </c>
      <c r="S71" s="156">
        <f t="shared" si="126"/>
        <v>7.5895746308171511E-3</v>
      </c>
      <c r="T71" s="228">
        <v>1863923927.6400001</v>
      </c>
      <c r="U71" s="210">
        <v>1.7233000000000001</v>
      </c>
      <c r="V71" s="156">
        <f t="shared" si="127"/>
        <v>6.0859400391112903E-3</v>
      </c>
      <c r="W71" s="156">
        <f t="shared" si="128"/>
        <v>6.2478103468411508E-3</v>
      </c>
      <c r="X71" s="228">
        <v>1859078345.6900001</v>
      </c>
      <c r="Y71" s="210">
        <v>1.7189000000000001</v>
      </c>
      <c r="Z71" s="156">
        <f t="shared" si="129"/>
        <v>-2.5996672279084169E-3</v>
      </c>
      <c r="AA71" s="156">
        <f t="shared" si="130"/>
        <v>-2.5532408750652581E-3</v>
      </c>
      <c r="AB71" s="228">
        <v>1882929640.0999999</v>
      </c>
      <c r="AC71" s="210">
        <v>1.7416</v>
      </c>
      <c r="AD71" s="156">
        <f t="shared" si="131"/>
        <v>1.2829633815753687E-2</v>
      </c>
      <c r="AE71" s="156">
        <f t="shared" si="132"/>
        <v>1.3206120193146745E-2</v>
      </c>
      <c r="AF71" s="228">
        <v>1884814683.8</v>
      </c>
      <c r="AG71" s="210">
        <v>1.744</v>
      </c>
      <c r="AH71" s="156">
        <f t="shared" si="133"/>
        <v>1.0011227503434147E-3</v>
      </c>
      <c r="AI71" s="156">
        <f t="shared" si="134"/>
        <v>1.3780431786862412E-3</v>
      </c>
      <c r="AJ71" s="157">
        <f t="shared" si="135"/>
        <v>4.6706426850657179E-5</v>
      </c>
      <c r="AK71" s="157">
        <f t="shared" si="136"/>
        <v>3.3641925125535632E-3</v>
      </c>
      <c r="AL71" s="158">
        <f t="shared" si="137"/>
        <v>1.0875895282549668E-3</v>
      </c>
      <c r="AM71" s="158">
        <f t="shared" si="138"/>
        <v>2.8120025938808038E-2</v>
      </c>
      <c r="AN71" s="159">
        <f t="shared" si="139"/>
        <v>1.3350650139388583E-2</v>
      </c>
      <c r="AO71" s="271">
        <f t="shared" si="140"/>
        <v>6.3041975294150865E-3</v>
      </c>
      <c r="AP71" s="163"/>
      <c r="AQ71" s="161">
        <v>146744114.84999999</v>
      </c>
      <c r="AR71" s="165">
        <v>1.0862860000000001</v>
      </c>
      <c r="AS71" s="162" t="e">
        <f>(#REF!/AQ71)-1</f>
        <v>#REF!</v>
      </c>
      <c r="AT71" s="162" t="e">
        <f>(#REF!/AR71)-1</f>
        <v>#REF!</v>
      </c>
    </row>
    <row r="72" spans="1:46">
      <c r="A72" s="266" t="s">
        <v>81</v>
      </c>
      <c r="B72" s="228">
        <v>133725892.98</v>
      </c>
      <c r="C72" s="210">
        <v>1.078301</v>
      </c>
      <c r="D72" s="228">
        <v>134693612.09</v>
      </c>
      <c r="E72" s="210">
        <v>1.0862750000000001</v>
      </c>
      <c r="F72" s="156">
        <f t="shared" si="119"/>
        <v>7.2365873836021501E-3</v>
      </c>
      <c r="G72" s="156">
        <f t="shared" si="120"/>
        <v>7.3949667115213169E-3</v>
      </c>
      <c r="H72" s="228">
        <v>134693612.09</v>
      </c>
      <c r="I72" s="210">
        <v>1.0862750000000001</v>
      </c>
      <c r="J72" s="156">
        <f t="shared" si="121"/>
        <v>0</v>
      </c>
      <c r="K72" s="156">
        <f t="shared" si="122"/>
        <v>0</v>
      </c>
      <c r="L72" s="228">
        <v>134930588.46000001</v>
      </c>
      <c r="M72" s="210">
        <v>1.0886210000000001</v>
      </c>
      <c r="N72" s="156">
        <f t="shared" si="123"/>
        <v>1.7593734871529107E-3</v>
      </c>
      <c r="O72" s="156">
        <f t="shared" si="124"/>
        <v>2.1596741156704878E-3</v>
      </c>
      <c r="P72" s="228">
        <v>135579931.22999999</v>
      </c>
      <c r="Q72" s="210">
        <v>1.095852</v>
      </c>
      <c r="R72" s="156">
        <f t="shared" si="125"/>
        <v>4.8124207965822199E-3</v>
      </c>
      <c r="S72" s="156">
        <f t="shared" si="126"/>
        <v>6.6423484389883962E-3</v>
      </c>
      <c r="T72" s="228">
        <v>136170170.68000001</v>
      </c>
      <c r="U72" s="210">
        <v>1.1009279999999999</v>
      </c>
      <c r="V72" s="156">
        <f t="shared" si="127"/>
        <v>4.3534426123784213E-3</v>
      </c>
      <c r="W72" s="156">
        <f t="shared" si="128"/>
        <v>4.6320123520328096E-3</v>
      </c>
      <c r="X72" s="228">
        <v>136442584.61000001</v>
      </c>
      <c r="Y72" s="210">
        <v>1.103129</v>
      </c>
      <c r="Z72" s="156">
        <f t="shared" si="129"/>
        <v>2.0005404167420782E-3</v>
      </c>
      <c r="AA72" s="156">
        <f t="shared" si="130"/>
        <v>1.9992224741310237E-3</v>
      </c>
      <c r="AB72" s="228">
        <v>125280037.77</v>
      </c>
      <c r="AC72" s="210">
        <v>1.0149090000000001</v>
      </c>
      <c r="AD72" s="156">
        <f t="shared" si="131"/>
        <v>-8.181131185623923E-2</v>
      </c>
      <c r="AE72" s="156">
        <f t="shared" si="132"/>
        <v>-7.9972514547255999E-2</v>
      </c>
      <c r="AF72" s="228">
        <v>136119132.66</v>
      </c>
      <c r="AG72" s="210">
        <v>1.1012409999999999</v>
      </c>
      <c r="AH72" s="156">
        <f t="shared" si="133"/>
        <v>8.6518930572956523E-2</v>
      </c>
      <c r="AI72" s="156">
        <f t="shared" si="134"/>
        <v>8.5063784043692442E-2</v>
      </c>
      <c r="AJ72" s="157">
        <f t="shared" si="135"/>
        <v>3.1087479266468845E-3</v>
      </c>
      <c r="AK72" s="157">
        <f t="shared" si="136"/>
        <v>3.4899366985975599E-3</v>
      </c>
      <c r="AL72" s="158">
        <f t="shared" si="137"/>
        <v>1.0583431150747401E-2</v>
      </c>
      <c r="AM72" s="158">
        <f t="shared" si="138"/>
        <v>1.3777358403718958E-2</v>
      </c>
      <c r="AN72" s="159">
        <f t="shared" si="139"/>
        <v>4.5044230954925886E-2</v>
      </c>
      <c r="AO72" s="271">
        <f t="shared" si="140"/>
        <v>4.417972405046567E-2</v>
      </c>
      <c r="AP72" s="163"/>
      <c r="AQ72" s="189">
        <f>SUM(AQ57:AQ71)</f>
        <v>24811007404.114376</v>
      </c>
      <c r="AR72" s="190"/>
      <c r="AS72" s="162" t="e">
        <f>(#REF!/AQ72)-1</f>
        <v>#REF!</v>
      </c>
      <c r="AT72" s="162" t="e">
        <f>(#REF!/AR72)-1</f>
        <v>#REF!</v>
      </c>
    </row>
    <row r="73" spans="1:46">
      <c r="A73" s="267" t="s">
        <v>70</v>
      </c>
      <c r="B73" s="229">
        <f>SUM(B58:B72)</f>
        <v>21985016542.834007</v>
      </c>
      <c r="C73" s="93"/>
      <c r="D73" s="229">
        <f>SUM(D58:D72)</f>
        <v>21905249014.434166</v>
      </c>
      <c r="E73" s="93"/>
      <c r="F73" s="156">
        <f>((D73-B73)/B73)</f>
        <v>-3.6282678361614176E-3</v>
      </c>
      <c r="G73" s="156"/>
      <c r="H73" s="229">
        <f>SUM(H58:H72)</f>
        <v>21857628727.883583</v>
      </c>
      <c r="I73" s="93"/>
      <c r="J73" s="156">
        <f t="shared" si="121"/>
        <v>-2.1739212605711147E-3</v>
      </c>
      <c r="K73" s="156"/>
      <c r="L73" s="229">
        <f>SUM(L58:L72)</f>
        <v>21922045945.919979</v>
      </c>
      <c r="M73" s="93"/>
      <c r="N73" s="156">
        <f t="shared" si="123"/>
        <v>2.9471274692400439E-3</v>
      </c>
      <c r="O73" s="156"/>
      <c r="P73" s="229">
        <f>SUM(P58:P72)</f>
        <v>22109834251.375584</v>
      </c>
      <c r="Q73" s="93"/>
      <c r="R73" s="156">
        <f t="shared" si="125"/>
        <v>8.5661851963481882E-3</v>
      </c>
      <c r="S73" s="156"/>
      <c r="T73" s="229">
        <f>SUM(T58:T72)</f>
        <v>22316231762.058113</v>
      </c>
      <c r="U73" s="93"/>
      <c r="V73" s="156">
        <f t="shared" si="127"/>
        <v>9.335099862618294E-3</v>
      </c>
      <c r="W73" s="156"/>
      <c r="X73" s="229">
        <f>SUM(X58:X72)</f>
        <v>22291710773.19902</v>
      </c>
      <c r="Y73" s="93"/>
      <c r="Z73" s="156">
        <f t="shared" si="129"/>
        <v>-1.098796119369181E-3</v>
      </c>
      <c r="AA73" s="156"/>
      <c r="AB73" s="229">
        <f>SUM(AB58:AB72)</f>
        <v>22238961731.16732</v>
      </c>
      <c r="AC73" s="93"/>
      <c r="AD73" s="156">
        <f t="shared" si="131"/>
        <v>-2.3663074839065062E-3</v>
      </c>
      <c r="AE73" s="156"/>
      <c r="AF73" s="229">
        <f>SUM(AF58:AF72)</f>
        <v>22473814735.724506</v>
      </c>
      <c r="AG73" s="93"/>
      <c r="AH73" s="156">
        <f t="shared" si="133"/>
        <v>1.056043026631256E-2</v>
      </c>
      <c r="AI73" s="156"/>
      <c r="AJ73" s="157">
        <f t="shared" si="135"/>
        <v>2.7676937618138584E-3</v>
      </c>
      <c r="AK73" s="157"/>
      <c r="AL73" s="158">
        <f t="shared" si="137"/>
        <v>2.5955683996821573E-2</v>
      </c>
      <c r="AM73" s="158"/>
      <c r="AN73" s="159">
        <f t="shared" si="139"/>
        <v>5.9057824094906342E-3</v>
      </c>
      <c r="AO73" s="271"/>
      <c r="AP73" s="163"/>
      <c r="AQ73" s="173"/>
      <c r="AR73" s="132"/>
      <c r="AS73" s="162" t="e">
        <f>(#REF!/AQ73)-1</f>
        <v>#REF!</v>
      </c>
      <c r="AT73" s="162" t="e">
        <f>(#REF!/AR73)-1</f>
        <v>#REF!</v>
      </c>
    </row>
    <row r="74" spans="1:46">
      <c r="A74" s="268" t="s">
        <v>104</v>
      </c>
      <c r="B74" s="216"/>
      <c r="C74" s="218"/>
      <c r="D74" s="216"/>
      <c r="E74" s="218"/>
      <c r="F74" s="156"/>
      <c r="G74" s="156"/>
      <c r="H74" s="216"/>
      <c r="I74" s="218"/>
      <c r="J74" s="156"/>
      <c r="K74" s="156"/>
      <c r="L74" s="216"/>
      <c r="M74" s="218"/>
      <c r="N74" s="156"/>
      <c r="O74" s="156"/>
      <c r="P74" s="216"/>
      <c r="Q74" s="218"/>
      <c r="R74" s="156"/>
      <c r="S74" s="156"/>
      <c r="T74" s="216"/>
      <c r="U74" s="218"/>
      <c r="V74" s="156"/>
      <c r="W74" s="156"/>
      <c r="X74" s="216"/>
      <c r="Y74" s="218"/>
      <c r="Z74" s="156"/>
      <c r="AA74" s="156"/>
      <c r="AB74" s="216"/>
      <c r="AC74" s="218"/>
      <c r="AD74" s="156"/>
      <c r="AE74" s="156"/>
      <c r="AF74" s="216"/>
      <c r="AG74" s="218"/>
      <c r="AH74" s="156"/>
      <c r="AI74" s="156"/>
      <c r="AJ74" s="157"/>
      <c r="AK74" s="157"/>
      <c r="AL74" s="158"/>
      <c r="AM74" s="158"/>
      <c r="AN74" s="159"/>
      <c r="AO74" s="271"/>
      <c r="AP74" s="163"/>
      <c r="AQ74" s="161">
        <v>640873657.65999997</v>
      </c>
      <c r="AR74" s="165">
        <v>11.5358</v>
      </c>
      <c r="AS74" s="162" t="e">
        <f>(#REF!/AQ74)-1</f>
        <v>#REF!</v>
      </c>
      <c r="AT74" s="162" t="e">
        <f>(#REF!/AR74)-1</f>
        <v>#REF!</v>
      </c>
    </row>
    <row r="75" spans="1:46">
      <c r="A75" s="266" t="s">
        <v>49</v>
      </c>
      <c r="B75" s="219">
        <v>610665177.75999999</v>
      </c>
      <c r="C75" s="213">
        <v>11.1488</v>
      </c>
      <c r="D75" s="219">
        <v>614343743.57000005</v>
      </c>
      <c r="E75" s="213">
        <v>11.2204</v>
      </c>
      <c r="F75" s="156">
        <f t="shared" ref="F75:G79" si="141">((D75-B75)/B75)</f>
        <v>6.0238669961393968E-3</v>
      </c>
      <c r="G75" s="156">
        <f t="shared" si="141"/>
        <v>6.4222158438576446E-3</v>
      </c>
      <c r="H75" s="219">
        <v>610052455.25999999</v>
      </c>
      <c r="I75" s="213">
        <v>11.1412</v>
      </c>
      <c r="J75" s="156">
        <f t="shared" ref="J75:J81" si="142">((H75-D75)/D75)</f>
        <v>-6.9851583171711756E-3</v>
      </c>
      <c r="K75" s="156">
        <f t="shared" ref="K75:K79" si="143">((I75-E75)/E75)</f>
        <v>-7.0585718869202669E-3</v>
      </c>
      <c r="L75" s="219">
        <v>611726072.78999996</v>
      </c>
      <c r="M75" s="213">
        <v>11.178000000000001</v>
      </c>
      <c r="N75" s="156">
        <f t="shared" ref="N75:N81" si="144">((L75-H75)/H75)</f>
        <v>2.7433993840524544E-3</v>
      </c>
      <c r="O75" s="156">
        <f t="shared" ref="O75:O79" si="145">((M75-I75)/I75)</f>
        <v>3.3030553261768282E-3</v>
      </c>
      <c r="P75" s="219">
        <v>613222904.53999996</v>
      </c>
      <c r="Q75" s="213">
        <v>11.178000000000001</v>
      </c>
      <c r="R75" s="156">
        <f t="shared" ref="R75:R81" si="146">((P75-L75)/L75)</f>
        <v>2.4468987289901715E-3</v>
      </c>
      <c r="S75" s="156">
        <f t="shared" ref="S75:S79" si="147">((Q75-M75)/M75)</f>
        <v>0</v>
      </c>
      <c r="T75" s="219">
        <v>616778287.32000005</v>
      </c>
      <c r="U75" s="213">
        <v>11.2727</v>
      </c>
      <c r="V75" s="156">
        <f t="shared" ref="V75:V81" si="148">((T75-P75)/P75)</f>
        <v>5.7978636376394129E-3</v>
      </c>
      <c r="W75" s="156">
        <f t="shared" ref="W75:W79" si="149">((U75-Q75)/Q75)</f>
        <v>8.4719985686168859E-3</v>
      </c>
      <c r="X75" s="219">
        <v>618882032.34000003</v>
      </c>
      <c r="Y75" s="213">
        <v>11.327199999999999</v>
      </c>
      <c r="Z75" s="156">
        <f t="shared" ref="Z75:Z81" si="150">((X75-T75)/T75)</f>
        <v>3.4108610229148764E-3</v>
      </c>
      <c r="AA75" s="156">
        <f t="shared" ref="AA75:AA79" si="151">((Y75-U75)/U75)</f>
        <v>4.8346891161832658E-3</v>
      </c>
      <c r="AB75" s="219">
        <v>623886686.51999998</v>
      </c>
      <c r="AC75" s="213">
        <v>11.420299999999999</v>
      </c>
      <c r="AD75" s="156">
        <f t="shared" ref="AD75:AD81" si="152">((AB75-X75)/X75)</f>
        <v>8.0866044229419513E-3</v>
      </c>
      <c r="AE75" s="156">
        <f t="shared" ref="AE75:AE79" si="153">((AC75-Y75)/Y75)</f>
        <v>8.2191538950490625E-3</v>
      </c>
      <c r="AF75" s="219">
        <v>634748100.69000006</v>
      </c>
      <c r="AG75" s="213">
        <v>11.6343</v>
      </c>
      <c r="AH75" s="156">
        <f t="shared" ref="AH75:AH81" si="154">((AF75-AB75)/AB75)</f>
        <v>1.7409273838786894E-2</v>
      </c>
      <c r="AI75" s="156">
        <f t="shared" ref="AI75:AI79" si="155">((AG75-AC75)/AC75)</f>
        <v>1.8738562034272342E-2</v>
      </c>
      <c r="AJ75" s="157">
        <f t="shared" si="135"/>
        <v>4.8667012142867474E-3</v>
      </c>
      <c r="AK75" s="157">
        <f t="shared" si="136"/>
        <v>5.3663878621544705E-3</v>
      </c>
      <c r="AL75" s="158">
        <f t="shared" si="137"/>
        <v>3.3213257778826999E-2</v>
      </c>
      <c r="AM75" s="158">
        <f t="shared" si="138"/>
        <v>3.6888167979751162E-2</v>
      </c>
      <c r="AN75" s="159">
        <f t="shared" si="139"/>
        <v>6.7911696927035938E-3</v>
      </c>
      <c r="AO75" s="271">
        <f t="shared" si="140"/>
        <v>7.4203455337204212E-3</v>
      </c>
      <c r="AP75" s="163"/>
      <c r="AQ75" s="161">
        <v>2128320668.46</v>
      </c>
      <c r="AR75" s="168">
        <v>1.04</v>
      </c>
      <c r="AS75" s="162" t="e">
        <f>(#REF!/AQ75)-1</f>
        <v>#REF!</v>
      </c>
      <c r="AT75" s="162" t="e">
        <f>(#REF!/AR75)-1</f>
        <v>#REF!</v>
      </c>
    </row>
    <row r="76" spans="1:46">
      <c r="A76" s="266" t="s">
        <v>51</v>
      </c>
      <c r="B76" s="219">
        <v>2068123313.78</v>
      </c>
      <c r="C76" s="213">
        <v>0.99</v>
      </c>
      <c r="D76" s="219">
        <v>2070724956.49</v>
      </c>
      <c r="E76" s="213">
        <v>1.01</v>
      </c>
      <c r="F76" s="156">
        <f t="shared" si="141"/>
        <v>1.257972719839854E-3</v>
      </c>
      <c r="G76" s="156">
        <f t="shared" si="141"/>
        <v>2.0202020202020221E-2</v>
      </c>
      <c r="H76" s="219">
        <v>2077329997.97</v>
      </c>
      <c r="I76" s="213">
        <v>1.01</v>
      </c>
      <c r="J76" s="156">
        <f t="shared" si="142"/>
        <v>3.1897241878013345E-3</v>
      </c>
      <c r="K76" s="156">
        <f t="shared" si="143"/>
        <v>0</v>
      </c>
      <c r="L76" s="219">
        <v>2086269712.8199999</v>
      </c>
      <c r="M76" s="213">
        <v>1.02</v>
      </c>
      <c r="N76" s="156">
        <f t="shared" si="144"/>
        <v>4.3034639940384709E-3</v>
      </c>
      <c r="O76" s="156">
        <f t="shared" si="145"/>
        <v>9.9009900990099098E-3</v>
      </c>
      <c r="P76" s="219">
        <v>2102733266.3900001</v>
      </c>
      <c r="Q76" s="213">
        <v>1.03</v>
      </c>
      <c r="R76" s="156">
        <f t="shared" si="146"/>
        <v>7.8913831077701228E-3</v>
      </c>
      <c r="S76" s="156">
        <f t="shared" si="147"/>
        <v>9.8039215686274595E-3</v>
      </c>
      <c r="T76" s="219">
        <v>2117663355.6500001</v>
      </c>
      <c r="U76" s="213">
        <v>1.03</v>
      </c>
      <c r="V76" s="156">
        <f t="shared" si="148"/>
        <v>7.1003248479690256E-3</v>
      </c>
      <c r="W76" s="156">
        <f t="shared" si="149"/>
        <v>0</v>
      </c>
      <c r="X76" s="219">
        <v>2119155513.03</v>
      </c>
      <c r="Y76" s="213">
        <v>1.03</v>
      </c>
      <c r="Z76" s="156">
        <f t="shared" si="150"/>
        <v>7.0462445129380348E-4</v>
      </c>
      <c r="AA76" s="156">
        <f t="shared" si="151"/>
        <v>0</v>
      </c>
      <c r="AB76" s="219">
        <v>2119688020.1700001</v>
      </c>
      <c r="AC76" s="213">
        <v>1.04</v>
      </c>
      <c r="AD76" s="156">
        <f t="shared" si="152"/>
        <v>2.5128270989358318E-4</v>
      </c>
      <c r="AE76" s="156">
        <f t="shared" si="153"/>
        <v>9.7087378640776777E-3</v>
      </c>
      <c r="AF76" s="219">
        <v>2128419701.8099999</v>
      </c>
      <c r="AG76" s="213">
        <v>1.04</v>
      </c>
      <c r="AH76" s="156">
        <f t="shared" si="154"/>
        <v>4.119323955654371E-3</v>
      </c>
      <c r="AI76" s="156">
        <f t="shared" si="155"/>
        <v>0</v>
      </c>
      <c r="AJ76" s="157">
        <f t="shared" si="135"/>
        <v>3.602262496782571E-3</v>
      </c>
      <c r="AK76" s="157">
        <f t="shared" si="136"/>
        <v>6.2019587167169085E-3</v>
      </c>
      <c r="AL76" s="158">
        <f t="shared" si="137"/>
        <v>2.7862099763261608E-2</v>
      </c>
      <c r="AM76" s="158">
        <f t="shared" si="138"/>
        <v>2.9702970297029729E-2</v>
      </c>
      <c r="AN76" s="159">
        <f t="shared" si="139"/>
        <v>2.8456303873495149E-3</v>
      </c>
      <c r="AO76" s="271">
        <f t="shared" si="140"/>
        <v>7.4528360740805334E-3</v>
      </c>
      <c r="AP76" s="163"/>
      <c r="AQ76" s="161">
        <v>1789192828.73</v>
      </c>
      <c r="AR76" s="165">
        <v>0.79</v>
      </c>
      <c r="AS76" s="162" t="e">
        <f>(#REF!/AQ76)-1</f>
        <v>#REF!</v>
      </c>
      <c r="AT76" s="162" t="e">
        <f>(#REF!/AR76)-1</f>
        <v>#REF!</v>
      </c>
    </row>
    <row r="77" spans="1:46">
      <c r="A77" s="266" t="s">
        <v>52</v>
      </c>
      <c r="B77" s="209">
        <v>1647675568.1400001</v>
      </c>
      <c r="C77" s="211">
        <v>0.76</v>
      </c>
      <c r="D77" s="209">
        <v>1648900231.9200001</v>
      </c>
      <c r="E77" s="211">
        <v>0.76</v>
      </c>
      <c r="F77" s="156">
        <f t="shared" si="141"/>
        <v>7.4326754834536329E-4</v>
      </c>
      <c r="G77" s="156">
        <f t="shared" si="141"/>
        <v>0</v>
      </c>
      <c r="H77" s="209">
        <v>1623705183.0899999</v>
      </c>
      <c r="I77" s="211">
        <v>0.75</v>
      </c>
      <c r="J77" s="156">
        <f t="shared" si="142"/>
        <v>-1.5279911023278062E-2</v>
      </c>
      <c r="K77" s="156">
        <f t="shared" si="143"/>
        <v>-1.3157894736842117E-2</v>
      </c>
      <c r="L77" s="209">
        <v>1627862369.9100001</v>
      </c>
      <c r="M77" s="211">
        <v>0.75</v>
      </c>
      <c r="N77" s="156">
        <f t="shared" si="144"/>
        <v>2.5603088930767699E-3</v>
      </c>
      <c r="O77" s="156">
        <f t="shared" si="145"/>
        <v>0</v>
      </c>
      <c r="P77" s="209">
        <v>1628866753.48</v>
      </c>
      <c r="Q77" s="211">
        <v>0.76</v>
      </c>
      <c r="R77" s="156">
        <f t="shared" si="146"/>
        <v>6.1699538521519043E-4</v>
      </c>
      <c r="S77" s="156">
        <f t="shared" si="147"/>
        <v>1.3333333333333345E-2</v>
      </c>
      <c r="T77" s="209">
        <v>1649732524.3599999</v>
      </c>
      <c r="U77" s="211">
        <v>0.77</v>
      </c>
      <c r="V77" s="156">
        <f t="shared" si="148"/>
        <v>1.2809992490436128E-2</v>
      </c>
      <c r="W77" s="156">
        <f t="shared" si="149"/>
        <v>1.3157894736842117E-2</v>
      </c>
      <c r="X77" s="209">
        <v>1639487185.8800001</v>
      </c>
      <c r="Y77" s="211">
        <v>0.76</v>
      </c>
      <c r="Z77" s="156">
        <f t="shared" si="150"/>
        <v>-6.2103027786121721E-3</v>
      </c>
      <c r="AA77" s="156">
        <f t="shared" si="151"/>
        <v>-1.2987012987012998E-2</v>
      </c>
      <c r="AB77" s="209">
        <v>1654872104.49</v>
      </c>
      <c r="AC77" s="211">
        <v>0.77</v>
      </c>
      <c r="AD77" s="156">
        <f t="shared" si="152"/>
        <v>9.3839822247479103E-3</v>
      </c>
      <c r="AE77" s="156">
        <f t="shared" si="153"/>
        <v>1.3157894736842117E-2</v>
      </c>
      <c r="AF77" s="209">
        <v>1681142104.1099999</v>
      </c>
      <c r="AG77" s="211">
        <v>0.78</v>
      </c>
      <c r="AH77" s="156">
        <f t="shared" si="154"/>
        <v>1.5874338294013239E-2</v>
      </c>
      <c r="AI77" s="156">
        <f t="shared" si="155"/>
        <v>1.2987012987012998E-2</v>
      </c>
      <c r="AJ77" s="157">
        <f t="shared" si="135"/>
        <v>2.5623338792430455E-3</v>
      </c>
      <c r="AK77" s="157">
        <f t="shared" si="136"/>
        <v>3.3114035087719327E-3</v>
      </c>
      <c r="AL77" s="158">
        <f t="shared" si="137"/>
        <v>1.9553561559304881E-2</v>
      </c>
      <c r="AM77" s="158">
        <f t="shared" si="138"/>
        <v>2.6315789473684233E-2</v>
      </c>
      <c r="AN77" s="159">
        <f t="shared" si="139"/>
        <v>1.0220127620572741E-2</v>
      </c>
      <c r="AO77" s="271">
        <f t="shared" si="140"/>
        <v>1.1629827578636277E-2</v>
      </c>
      <c r="AP77" s="163"/>
      <c r="AQ77" s="161">
        <v>204378030.47999999</v>
      </c>
      <c r="AR77" s="165">
        <v>22.9087</v>
      </c>
      <c r="AS77" s="162" t="e">
        <f>(#REF!/AQ77)-1</f>
        <v>#REF!</v>
      </c>
      <c r="AT77" s="162" t="e">
        <f>(#REF!/AR77)-1</f>
        <v>#REF!</v>
      </c>
    </row>
    <row r="78" spans="1:46">
      <c r="A78" s="266" t="s">
        <v>53</v>
      </c>
      <c r="B78" s="209">
        <v>182573441.91</v>
      </c>
      <c r="C78" s="211">
        <v>22.481200000000001</v>
      </c>
      <c r="D78" s="209">
        <v>182180046.08000001</v>
      </c>
      <c r="E78" s="211">
        <v>22.441800000000001</v>
      </c>
      <c r="F78" s="156">
        <f t="shared" si="141"/>
        <v>-2.1547264809407968E-3</v>
      </c>
      <c r="G78" s="156">
        <f t="shared" si="141"/>
        <v>-1.7525754852944035E-3</v>
      </c>
      <c r="H78" s="209">
        <v>181192031.59999999</v>
      </c>
      <c r="I78" s="211">
        <v>22.323799999999999</v>
      </c>
      <c r="J78" s="156">
        <f t="shared" si="142"/>
        <v>-5.4232859265287269E-3</v>
      </c>
      <c r="K78" s="156">
        <f t="shared" si="143"/>
        <v>-5.2580452548370493E-3</v>
      </c>
      <c r="L78" s="209">
        <v>183302269</v>
      </c>
      <c r="M78" s="211">
        <v>22.5092</v>
      </c>
      <c r="N78" s="156">
        <f t="shared" si="144"/>
        <v>1.1646413925412413E-2</v>
      </c>
      <c r="O78" s="156">
        <f t="shared" si="145"/>
        <v>8.3050376727977025E-3</v>
      </c>
      <c r="P78" s="209">
        <v>185068305.53</v>
      </c>
      <c r="Q78" s="211">
        <v>22.718800000000002</v>
      </c>
      <c r="R78" s="156">
        <f t="shared" si="146"/>
        <v>9.6345590244712211E-3</v>
      </c>
      <c r="S78" s="156">
        <f t="shared" si="147"/>
        <v>9.3117480852274535E-3</v>
      </c>
      <c r="T78" s="209">
        <v>184523422.55000001</v>
      </c>
      <c r="U78" s="211">
        <v>22.645399999999999</v>
      </c>
      <c r="V78" s="156">
        <f t="shared" si="148"/>
        <v>-2.94422634086128E-3</v>
      </c>
      <c r="W78" s="156">
        <f t="shared" si="149"/>
        <v>-3.2308044438968172E-3</v>
      </c>
      <c r="X78" s="209">
        <v>186167465.62</v>
      </c>
      <c r="Y78" s="211">
        <v>22.948</v>
      </c>
      <c r="Z78" s="156">
        <f t="shared" si="150"/>
        <v>8.9096714513546872E-3</v>
      </c>
      <c r="AA78" s="156">
        <f t="shared" si="151"/>
        <v>1.3362537204023854E-2</v>
      </c>
      <c r="AB78" s="209">
        <v>186302880.41</v>
      </c>
      <c r="AC78" s="211">
        <v>22.956099999999999</v>
      </c>
      <c r="AD78" s="156">
        <f t="shared" si="152"/>
        <v>7.273816053144144E-4</v>
      </c>
      <c r="AE78" s="156">
        <f t="shared" si="153"/>
        <v>3.529719365521564E-4</v>
      </c>
      <c r="AF78" s="209">
        <v>191958284.72</v>
      </c>
      <c r="AG78" s="211">
        <v>23.698499999999999</v>
      </c>
      <c r="AH78" s="156">
        <f t="shared" si="154"/>
        <v>3.0355968182317179E-2</v>
      </c>
      <c r="AI78" s="156">
        <f t="shared" si="155"/>
        <v>3.2339988064174666E-2</v>
      </c>
      <c r="AJ78" s="157">
        <f t="shared" si="135"/>
        <v>6.3439694300673893E-3</v>
      </c>
      <c r="AK78" s="157">
        <f t="shared" si="136"/>
        <v>6.6788572223434456E-3</v>
      </c>
      <c r="AL78" s="158">
        <f t="shared" si="137"/>
        <v>5.3673488674528633E-2</v>
      </c>
      <c r="AM78" s="158">
        <f t="shared" si="138"/>
        <v>5.5998181964013516E-2</v>
      </c>
      <c r="AN78" s="159">
        <f t="shared" si="139"/>
        <v>1.1653421194362284E-2</v>
      </c>
      <c r="AO78" s="271">
        <f t="shared" si="140"/>
        <v>1.233194868492799E-2</v>
      </c>
      <c r="AP78" s="163"/>
      <c r="AQ78" s="161">
        <v>160273731.87</v>
      </c>
      <c r="AR78" s="165">
        <v>133.94</v>
      </c>
      <c r="AS78" s="162" t="e">
        <f>(#REF!/AQ78)-1</f>
        <v>#REF!</v>
      </c>
      <c r="AT78" s="162" t="e">
        <f>(#REF!/AR78)-1</f>
        <v>#REF!</v>
      </c>
    </row>
    <row r="79" spans="1:46">
      <c r="A79" s="264" t="s">
        <v>103</v>
      </c>
      <c r="B79" s="209">
        <v>142189667.02000001</v>
      </c>
      <c r="C79" s="211">
        <v>128.85</v>
      </c>
      <c r="D79" s="209">
        <v>137593469.28</v>
      </c>
      <c r="E79" s="211">
        <v>129.34</v>
      </c>
      <c r="F79" s="156">
        <f t="shared" si="141"/>
        <v>-3.2324414539584796E-2</v>
      </c>
      <c r="G79" s="156">
        <f t="shared" si="141"/>
        <v>3.8028715560730238E-3</v>
      </c>
      <c r="H79" s="209">
        <v>132555624.44</v>
      </c>
      <c r="I79" s="211">
        <v>126.92</v>
      </c>
      <c r="J79" s="156">
        <f t="shared" si="142"/>
        <v>-3.6613982235945287E-2</v>
      </c>
      <c r="K79" s="156">
        <f t="shared" si="143"/>
        <v>-1.8710375753827134E-2</v>
      </c>
      <c r="L79" s="209">
        <v>134566272.34999999</v>
      </c>
      <c r="M79" s="211">
        <v>128.82</v>
      </c>
      <c r="N79" s="156">
        <f t="shared" si="144"/>
        <v>1.5168333433562425E-2</v>
      </c>
      <c r="O79" s="156">
        <f t="shared" si="145"/>
        <v>1.4970059880239453E-2</v>
      </c>
      <c r="P79" s="209">
        <v>134852976.93000001</v>
      </c>
      <c r="Q79" s="211">
        <v>129.15</v>
      </c>
      <c r="R79" s="156">
        <f t="shared" si="146"/>
        <v>2.1305827603986024E-3</v>
      </c>
      <c r="S79" s="156">
        <f t="shared" si="147"/>
        <v>2.5617140195622768E-3</v>
      </c>
      <c r="T79" s="209">
        <v>135951347.84</v>
      </c>
      <c r="U79" s="211">
        <v>130.16999999999999</v>
      </c>
      <c r="V79" s="156">
        <f t="shared" si="148"/>
        <v>8.1449511535080388E-3</v>
      </c>
      <c r="W79" s="156">
        <f t="shared" si="149"/>
        <v>7.8977932636467817E-3</v>
      </c>
      <c r="X79" s="209">
        <v>136111127.91999999</v>
      </c>
      <c r="Y79" s="211">
        <v>130.25</v>
      </c>
      <c r="Z79" s="156">
        <f t="shared" si="150"/>
        <v>1.1752739677728472E-3</v>
      </c>
      <c r="AA79" s="156">
        <f t="shared" si="151"/>
        <v>6.1458093262666143E-4</v>
      </c>
      <c r="AB79" s="209">
        <v>138658630.78</v>
      </c>
      <c r="AC79" s="211">
        <v>132.63</v>
      </c>
      <c r="AD79" s="156">
        <f t="shared" si="152"/>
        <v>1.8716345231503204E-2</v>
      </c>
      <c r="AE79" s="156">
        <f t="shared" si="153"/>
        <v>1.827255278310937E-2</v>
      </c>
      <c r="AF79" s="209">
        <v>133922254.81</v>
      </c>
      <c r="AG79" s="211">
        <v>135.94999999999999</v>
      </c>
      <c r="AH79" s="156">
        <f t="shared" si="154"/>
        <v>-3.4158537000952192E-2</v>
      </c>
      <c r="AI79" s="156">
        <f t="shared" si="155"/>
        <v>2.5032044032270176E-2</v>
      </c>
      <c r="AJ79" s="157">
        <f t="shared" si="135"/>
        <v>-7.2201809037171442E-3</v>
      </c>
      <c r="AK79" s="157">
        <f t="shared" si="136"/>
        <v>6.8051550892125759E-3</v>
      </c>
      <c r="AL79" s="158">
        <f t="shared" si="137"/>
        <v>-2.6681604070387596E-2</v>
      </c>
      <c r="AM79" s="158">
        <f t="shared" si="138"/>
        <v>5.1105613112726031E-2</v>
      </c>
      <c r="AN79" s="159">
        <f t="shared" si="139"/>
        <v>2.3262016315244931E-2</v>
      </c>
      <c r="AO79" s="271">
        <f t="shared" si="140"/>
        <v>1.335218676554821E-2</v>
      </c>
      <c r="AP79" s="163"/>
      <c r="AQ79" s="191">
        <f>SUM(AQ74:AQ78)</f>
        <v>4923038917.1999998</v>
      </c>
      <c r="AR79" s="132"/>
      <c r="AS79" s="162" t="e">
        <f>(#REF!/AQ79)-1</f>
        <v>#REF!</v>
      </c>
      <c r="AT79" s="162" t="e">
        <f>(#REF!/AR79)-1</f>
        <v>#REF!</v>
      </c>
    </row>
    <row r="80" spans="1:46">
      <c r="A80" s="267" t="s">
        <v>70</v>
      </c>
      <c r="B80" s="230">
        <f>SUM(B75:B79)</f>
        <v>4651227168.6100006</v>
      </c>
      <c r="C80" s="218"/>
      <c r="D80" s="230">
        <f>SUM(D75:D79)</f>
        <v>4653742447.3399992</v>
      </c>
      <c r="E80" s="218"/>
      <c r="F80" s="156">
        <f>((D80-B80)/B80)</f>
        <v>5.4077744191330672E-4</v>
      </c>
      <c r="G80" s="156"/>
      <c r="H80" s="230">
        <f>SUM(H75:H79)</f>
        <v>4624835292.3599997</v>
      </c>
      <c r="I80" s="218"/>
      <c r="J80" s="156">
        <f t="shared" si="142"/>
        <v>-6.2115932084987613E-3</v>
      </c>
      <c r="K80" s="156"/>
      <c r="L80" s="230">
        <f>SUM(L75:L79)</f>
        <v>4643726696.8699999</v>
      </c>
      <c r="M80" s="218"/>
      <c r="N80" s="156">
        <f t="shared" si="144"/>
        <v>4.0847734710050968E-3</v>
      </c>
      <c r="O80" s="156"/>
      <c r="P80" s="230">
        <f>SUM(P75:P79)</f>
        <v>4664744206.8699999</v>
      </c>
      <c r="Q80" s="218"/>
      <c r="R80" s="156">
        <f t="shared" si="146"/>
        <v>4.5260006395652832E-3</v>
      </c>
      <c r="S80" s="156"/>
      <c r="T80" s="230">
        <f>SUM(T75:T79)</f>
        <v>4704648937.7200003</v>
      </c>
      <c r="U80" s="218"/>
      <c r="V80" s="156">
        <f t="shared" si="148"/>
        <v>8.5545378439466635E-3</v>
      </c>
      <c r="W80" s="156"/>
      <c r="X80" s="230">
        <f>SUM(X75:X79)</f>
        <v>4699803324.79</v>
      </c>
      <c r="Y80" s="218"/>
      <c r="Z80" s="156">
        <f t="shared" si="150"/>
        <v>-1.0299627016056633E-3</v>
      </c>
      <c r="AA80" s="156"/>
      <c r="AB80" s="230">
        <f>SUM(AB75:AB79)</f>
        <v>4723408322.3699999</v>
      </c>
      <c r="AC80" s="218"/>
      <c r="AD80" s="156">
        <f t="shared" si="152"/>
        <v>5.0225500832111226E-3</v>
      </c>
      <c r="AE80" s="156"/>
      <c r="AF80" s="230">
        <f>SUM(AF75:AF79)</f>
        <v>4770190446.1400003</v>
      </c>
      <c r="AG80" s="218"/>
      <c r="AH80" s="156">
        <f t="shared" si="154"/>
        <v>9.9043149728218361E-3</v>
      </c>
      <c r="AI80" s="156"/>
      <c r="AJ80" s="157">
        <f t="shared" si="135"/>
        <v>3.1739248177948603E-3</v>
      </c>
      <c r="AK80" s="157"/>
      <c r="AL80" s="158">
        <f t="shared" si="137"/>
        <v>2.502244164082627E-2</v>
      </c>
      <c r="AM80" s="158"/>
      <c r="AN80" s="159">
        <f t="shared" si="139"/>
        <v>5.2511005900212522E-3</v>
      </c>
      <c r="AO80" s="271"/>
      <c r="AP80" s="163"/>
      <c r="AQ80" s="131">
        <f>SUM(AQ15,AQ28,AQ36,AQ50,AQ55,AQ72,AQ79)</f>
        <v>250052041378.00519</v>
      </c>
      <c r="AR80" s="132"/>
      <c r="AS80" s="162" t="e">
        <f>(#REF!/AQ80)-1</f>
        <v>#REF!</v>
      </c>
      <c r="AT80" s="162" t="e">
        <f>(#REF!/AR80)-1</f>
        <v>#REF!</v>
      </c>
    </row>
    <row r="81" spans="1:46" ht="15" customHeight="1">
      <c r="A81" s="267" t="s">
        <v>55</v>
      </c>
      <c r="B81" s="94">
        <f>SUM(B15,B28,B36,B51,B56,B73,B80)</f>
        <v>235027383445.39771</v>
      </c>
      <c r="C81" s="130"/>
      <c r="D81" s="94">
        <f>SUM(D15,D28,D36,D51,D56,D73,D80)</f>
        <v>236538163013.57764</v>
      </c>
      <c r="E81" s="130"/>
      <c r="F81" s="156">
        <f>((D81-B81)/B81)</f>
        <v>6.4281001899973104E-3</v>
      </c>
      <c r="G81" s="156"/>
      <c r="H81" s="94">
        <f>SUM(H15,H28,H36,H51,H56,H73,H80)</f>
        <v>241786794451.94214</v>
      </c>
      <c r="I81" s="130"/>
      <c r="J81" s="156">
        <f t="shared" si="142"/>
        <v>2.2189364166420887E-2</v>
      </c>
      <c r="K81" s="156"/>
      <c r="L81" s="94">
        <f>SUM(L15,L28,L36,L51,L56,L73,L80)</f>
        <v>243770247097.85788</v>
      </c>
      <c r="M81" s="130"/>
      <c r="N81" s="156">
        <f t="shared" si="144"/>
        <v>8.2033125523320281E-3</v>
      </c>
      <c r="O81" s="156"/>
      <c r="P81" s="94">
        <f>SUM(P15,P28,P36,P51,P56,P73,P80)</f>
        <v>248022080763.98215</v>
      </c>
      <c r="Q81" s="130"/>
      <c r="R81" s="156">
        <f t="shared" si="146"/>
        <v>1.7441971351070722E-2</v>
      </c>
      <c r="S81" s="156"/>
      <c r="T81" s="94">
        <f>SUM(T15,T28,T36,T51,T56,T73,T80)</f>
        <v>250452124372.28348</v>
      </c>
      <c r="U81" s="130"/>
      <c r="V81" s="156">
        <f t="shared" si="148"/>
        <v>9.7976905959988314E-3</v>
      </c>
      <c r="W81" s="156"/>
      <c r="X81" s="94">
        <f>SUM(X15,X28,X36,X51,X56,X73,X80)</f>
        <v>251887677495.99857</v>
      </c>
      <c r="Y81" s="130"/>
      <c r="Z81" s="156">
        <f t="shared" si="150"/>
        <v>5.7318464649204421E-3</v>
      </c>
      <c r="AA81" s="156"/>
      <c r="AB81" s="94">
        <f>SUM(AB15,AB28,AB36,AB51,AB56,AB73,AB80)</f>
        <v>252554603028.29239</v>
      </c>
      <c r="AC81" s="130"/>
      <c r="AD81" s="156">
        <f t="shared" si="152"/>
        <v>2.647710038552473E-3</v>
      </c>
      <c r="AE81" s="156"/>
      <c r="AF81" s="94">
        <f>SUM(AF15,AF28,AF36,AF51,AF56,AF73,AF80)</f>
        <v>259245108153.26974</v>
      </c>
      <c r="AG81" s="130"/>
      <c r="AH81" s="156">
        <f t="shared" si="154"/>
        <v>2.6491321261833636E-2</v>
      </c>
      <c r="AI81" s="156"/>
      <c r="AJ81" s="157">
        <f t="shared" si="135"/>
        <v>1.2366414577640792E-2</v>
      </c>
      <c r="AK81" s="157"/>
      <c r="AL81" s="158">
        <f t="shared" si="137"/>
        <v>9.5996962394557434E-2</v>
      </c>
      <c r="AM81" s="158"/>
      <c r="AN81" s="159">
        <f t="shared" si="139"/>
        <v>8.6141797977445176E-3</v>
      </c>
      <c r="AO81" s="271"/>
      <c r="AP81" s="163"/>
      <c r="AQ81" s="192"/>
      <c r="AR81" s="193"/>
      <c r="AS81" s="162" t="e">
        <f>(#REF!/AQ81)-1</f>
        <v>#REF!</v>
      </c>
      <c r="AT81" s="162" t="e">
        <f>(#REF!/AR81)-1</f>
        <v>#REF!</v>
      </c>
    </row>
    <row r="82" spans="1:46" ht="27" customHeight="1">
      <c r="A82" s="266"/>
      <c r="B82" s="216"/>
      <c r="C82" s="218"/>
      <c r="D82" s="216"/>
      <c r="E82" s="218"/>
      <c r="F82" s="156"/>
      <c r="G82" s="156"/>
      <c r="H82" s="216"/>
      <c r="I82" s="218"/>
      <c r="J82" s="156"/>
      <c r="K82" s="156"/>
      <c r="L82" s="216"/>
      <c r="M82" s="218"/>
      <c r="N82" s="156"/>
      <c r="O82" s="156"/>
      <c r="P82" s="216"/>
      <c r="Q82" s="218"/>
      <c r="R82" s="156"/>
      <c r="S82" s="156"/>
      <c r="T82" s="216"/>
      <c r="U82" s="218"/>
      <c r="V82" s="156"/>
      <c r="W82" s="156"/>
      <c r="X82" s="216"/>
      <c r="Y82" s="218"/>
      <c r="Z82" s="156"/>
      <c r="AA82" s="156"/>
      <c r="AB82" s="216"/>
      <c r="AC82" s="218"/>
      <c r="AD82" s="156"/>
      <c r="AE82" s="156"/>
      <c r="AF82" s="216"/>
      <c r="AG82" s="218"/>
      <c r="AH82" s="156"/>
      <c r="AI82" s="156"/>
      <c r="AJ82" s="157"/>
      <c r="AK82" s="157"/>
      <c r="AL82" s="158"/>
      <c r="AM82" s="158"/>
      <c r="AN82" s="271"/>
      <c r="AO82" s="271"/>
      <c r="AP82" s="163"/>
      <c r="AQ82" s="325" t="s">
        <v>124</v>
      </c>
      <c r="AR82" s="325"/>
      <c r="AS82" s="162" t="e">
        <f>(#REF!/AQ82)-1</f>
        <v>#REF!</v>
      </c>
      <c r="AT82" s="162" t="e">
        <f>(#REF!/AR82)-1</f>
        <v>#REF!</v>
      </c>
    </row>
    <row r="83" spans="1:46" ht="29.25" customHeight="1">
      <c r="A83" s="270" t="s">
        <v>76</v>
      </c>
      <c r="B83" s="309" t="s">
        <v>135</v>
      </c>
      <c r="C83" s="309"/>
      <c r="D83" s="309" t="s">
        <v>136</v>
      </c>
      <c r="E83" s="309"/>
      <c r="F83" s="312" t="s">
        <v>98</v>
      </c>
      <c r="G83" s="312"/>
      <c r="H83" s="309" t="s">
        <v>137</v>
      </c>
      <c r="I83" s="309"/>
      <c r="J83" s="312" t="s">
        <v>98</v>
      </c>
      <c r="K83" s="312"/>
      <c r="L83" s="309" t="s">
        <v>140</v>
      </c>
      <c r="M83" s="309"/>
      <c r="N83" s="312" t="s">
        <v>98</v>
      </c>
      <c r="O83" s="312"/>
      <c r="P83" s="309" t="s">
        <v>141</v>
      </c>
      <c r="Q83" s="309"/>
      <c r="R83" s="312" t="s">
        <v>98</v>
      </c>
      <c r="S83" s="312"/>
      <c r="T83" s="309" t="s">
        <v>142</v>
      </c>
      <c r="U83" s="309"/>
      <c r="V83" s="312" t="s">
        <v>98</v>
      </c>
      <c r="W83" s="312"/>
      <c r="X83" s="309" t="s">
        <v>143</v>
      </c>
      <c r="Y83" s="309"/>
      <c r="Z83" s="312" t="s">
        <v>98</v>
      </c>
      <c r="AA83" s="312"/>
      <c r="AB83" s="309" t="s">
        <v>144</v>
      </c>
      <c r="AC83" s="309"/>
      <c r="AD83" s="312" t="s">
        <v>98</v>
      </c>
      <c r="AE83" s="312"/>
      <c r="AF83" s="309" t="s">
        <v>145</v>
      </c>
      <c r="AG83" s="309"/>
      <c r="AH83" s="312" t="s">
        <v>98</v>
      </c>
      <c r="AI83" s="312"/>
      <c r="AJ83" s="320" t="s">
        <v>118</v>
      </c>
      <c r="AK83" s="320"/>
      <c r="AL83" s="320" t="s">
        <v>119</v>
      </c>
      <c r="AM83" s="320"/>
      <c r="AN83" s="321" t="s">
        <v>108</v>
      </c>
      <c r="AO83" s="322"/>
      <c r="AP83" s="163"/>
      <c r="AQ83" s="194" t="s">
        <v>111</v>
      </c>
      <c r="AR83" s="195" t="s">
        <v>112</v>
      </c>
      <c r="AS83" s="162" t="e">
        <f>(#REF!/AQ83)-1</f>
        <v>#REF!</v>
      </c>
      <c r="AT83" s="162" t="e">
        <f>(#REF!/AR83)-1</f>
        <v>#REF!</v>
      </c>
    </row>
    <row r="84" spans="1:46" ht="25.5" customHeight="1">
      <c r="A84" s="270"/>
      <c r="B84" s="276" t="s">
        <v>111</v>
      </c>
      <c r="C84" s="277" t="s">
        <v>112</v>
      </c>
      <c r="D84" s="276" t="s">
        <v>111</v>
      </c>
      <c r="E84" s="277" t="s">
        <v>112</v>
      </c>
      <c r="F84" s="280" t="s">
        <v>110</v>
      </c>
      <c r="G84" s="280" t="s">
        <v>5</v>
      </c>
      <c r="H84" s="276" t="s">
        <v>111</v>
      </c>
      <c r="I84" s="277" t="s">
        <v>112</v>
      </c>
      <c r="J84" s="283" t="s">
        <v>110</v>
      </c>
      <c r="K84" s="283" t="s">
        <v>5</v>
      </c>
      <c r="L84" s="276" t="s">
        <v>111</v>
      </c>
      <c r="M84" s="277" t="s">
        <v>112</v>
      </c>
      <c r="N84" s="284" t="s">
        <v>110</v>
      </c>
      <c r="O84" s="284" t="s">
        <v>5</v>
      </c>
      <c r="P84" s="276" t="s">
        <v>111</v>
      </c>
      <c r="Q84" s="277" t="s">
        <v>112</v>
      </c>
      <c r="R84" s="285" t="s">
        <v>110</v>
      </c>
      <c r="S84" s="285" t="s">
        <v>5</v>
      </c>
      <c r="T84" s="276" t="s">
        <v>111</v>
      </c>
      <c r="U84" s="277" t="s">
        <v>112</v>
      </c>
      <c r="V84" s="286" t="s">
        <v>110</v>
      </c>
      <c r="W84" s="286" t="s">
        <v>5</v>
      </c>
      <c r="X84" s="276" t="s">
        <v>111</v>
      </c>
      <c r="Y84" s="277" t="s">
        <v>112</v>
      </c>
      <c r="Z84" s="287" t="s">
        <v>110</v>
      </c>
      <c r="AA84" s="287" t="s">
        <v>5</v>
      </c>
      <c r="AB84" s="276" t="s">
        <v>111</v>
      </c>
      <c r="AC84" s="277" t="s">
        <v>112</v>
      </c>
      <c r="AD84" s="288" t="s">
        <v>110</v>
      </c>
      <c r="AE84" s="288" t="s">
        <v>5</v>
      </c>
      <c r="AF84" s="276" t="s">
        <v>111</v>
      </c>
      <c r="AG84" s="277" t="s">
        <v>112</v>
      </c>
      <c r="AH84" s="292" t="s">
        <v>110</v>
      </c>
      <c r="AI84" s="292" t="s">
        <v>5</v>
      </c>
      <c r="AJ84" s="278" t="s">
        <v>117</v>
      </c>
      <c r="AK84" s="278" t="s">
        <v>117</v>
      </c>
      <c r="AL84" s="278" t="s">
        <v>117</v>
      </c>
      <c r="AM84" s="278" t="s">
        <v>117</v>
      </c>
      <c r="AN84" s="272" t="s">
        <v>117</v>
      </c>
      <c r="AO84" s="273" t="s">
        <v>117</v>
      </c>
      <c r="AP84" s="163"/>
      <c r="AQ84" s="188">
        <v>1901056000</v>
      </c>
      <c r="AR84" s="180">
        <v>12.64</v>
      </c>
      <c r="AS84" s="162" t="e">
        <f>(#REF!/AQ84)-1</f>
        <v>#REF!</v>
      </c>
      <c r="AT84" s="162" t="e">
        <f>(#REF!/AR84)-1</f>
        <v>#REF!</v>
      </c>
    </row>
    <row r="85" spans="1:46">
      <c r="A85" s="266" t="s">
        <v>57</v>
      </c>
      <c r="B85" s="228">
        <v>1764414000</v>
      </c>
      <c r="C85" s="225">
        <v>11.81</v>
      </c>
      <c r="D85" s="228">
        <v>1730052000</v>
      </c>
      <c r="E85" s="225">
        <v>11.58</v>
      </c>
      <c r="F85" s="156">
        <f t="shared" ref="F85:F93" si="156">((D85-B85)/B85)</f>
        <v>-1.9475021168501271E-2</v>
      </c>
      <c r="G85" s="156">
        <f t="shared" ref="G85:G93" si="157">((E85-C85)/C85)</f>
        <v>-1.9475021168501305E-2</v>
      </c>
      <c r="H85" s="228">
        <v>1730052000</v>
      </c>
      <c r="I85" s="225">
        <v>11.58</v>
      </c>
      <c r="J85" s="156">
        <f t="shared" ref="J85:J95" si="158">((H85-D85)/D85)</f>
        <v>0</v>
      </c>
      <c r="K85" s="156">
        <f t="shared" ref="K85:K93" si="159">((I85-E85)/E85)</f>
        <v>0</v>
      </c>
      <c r="L85" s="228">
        <v>1730052000</v>
      </c>
      <c r="M85" s="225">
        <v>11.58</v>
      </c>
      <c r="N85" s="156">
        <f t="shared" ref="N85:N95" si="160">((L85-H85)/H85)</f>
        <v>0</v>
      </c>
      <c r="O85" s="156">
        <f t="shared" ref="O85:O93" si="161">((M85-I85)/I85)</f>
        <v>0</v>
      </c>
      <c r="P85" s="228">
        <v>1730052000</v>
      </c>
      <c r="Q85" s="225">
        <v>11.58</v>
      </c>
      <c r="R85" s="156">
        <f t="shared" ref="R85:R95" si="162">((P85-L85)/L85)</f>
        <v>0</v>
      </c>
      <c r="S85" s="156">
        <f t="shared" ref="S85:S93" si="163">((Q85-M85)/M85)</f>
        <v>0</v>
      </c>
      <c r="T85" s="228">
        <v>1730052000</v>
      </c>
      <c r="U85" s="225">
        <v>11.58</v>
      </c>
      <c r="V85" s="156">
        <f t="shared" ref="V85:V95" si="164">((T85-P85)/P85)</f>
        <v>0</v>
      </c>
      <c r="W85" s="156">
        <f t="shared" ref="W85:W93" si="165">((U85-Q85)/Q85)</f>
        <v>0</v>
      </c>
      <c r="X85" s="228">
        <v>1730052000</v>
      </c>
      <c r="Y85" s="225">
        <v>11.58</v>
      </c>
      <c r="Z85" s="156">
        <f t="shared" ref="Z85:Z95" si="166">((X85-T85)/T85)</f>
        <v>0</v>
      </c>
      <c r="AA85" s="156">
        <f t="shared" ref="AA85:AA93" si="167">((Y85-U85)/U85)</f>
        <v>0</v>
      </c>
      <c r="AB85" s="228">
        <v>1747980000</v>
      </c>
      <c r="AC85" s="225">
        <v>11.7</v>
      </c>
      <c r="AD85" s="156">
        <f t="shared" ref="AD85:AD95" si="168">((AB85-X85)/X85)</f>
        <v>1.0362694300518135E-2</v>
      </c>
      <c r="AE85" s="156">
        <f t="shared" ref="AE85:AE93" si="169">((AC85-Y85)/Y85)</f>
        <v>1.0362694300518067E-2</v>
      </c>
      <c r="AF85" s="228">
        <v>1761426000</v>
      </c>
      <c r="AG85" s="225">
        <v>11.79</v>
      </c>
      <c r="AH85" s="156">
        <f t="shared" ref="AH85:AH95" si="170">((AF85-AB85)/AB85)</f>
        <v>7.6923076923076927E-3</v>
      </c>
      <c r="AI85" s="156">
        <f t="shared" ref="AI85:AI93" si="171">((AG85-AC85)/AC85)</f>
        <v>7.6923076923076806E-3</v>
      </c>
      <c r="AJ85" s="157">
        <f t="shared" ref="AJ85" si="172">AVERAGE(F85,J85,N85,R85,V85,Z85,AD85,AH85)</f>
        <v>-1.7750239695943034E-4</v>
      </c>
      <c r="AK85" s="157">
        <f t="shared" ref="AK85" si="173">AVERAGE(G85,K85,O85,S85,W85,AA85,AE85,AI85)</f>
        <v>-1.7750239695944465E-4</v>
      </c>
      <c r="AL85" s="158">
        <f t="shared" ref="AL85" si="174">((AF85-D85)/D85)</f>
        <v>1.8134715025906734E-2</v>
      </c>
      <c r="AM85" s="158">
        <f t="shared" ref="AM85" si="175">((AG85-E85)/E85)</f>
        <v>1.8134715025906654E-2</v>
      </c>
      <c r="AN85" s="159">
        <f t="shared" ref="AN85" si="176">STDEV(F85,J85,N85,R85,V85,Z85,AD85,AH85)</f>
        <v>8.8283748990342741E-3</v>
      </c>
      <c r="AO85" s="271">
        <f t="shared" ref="AO85" si="177">STDEV(G85,K85,O85,S85,W85,AA85,AE85,AI85)</f>
        <v>8.8283748990342706E-3</v>
      </c>
      <c r="AP85" s="163"/>
      <c r="AQ85" s="188">
        <v>106884243.56</v>
      </c>
      <c r="AR85" s="180">
        <v>2.92</v>
      </c>
      <c r="AS85" s="162" t="e">
        <f>(#REF!/AQ85)-1</f>
        <v>#REF!</v>
      </c>
      <c r="AT85" s="162" t="e">
        <f>(#REF!/AR85)-1</f>
        <v>#REF!</v>
      </c>
    </row>
    <row r="86" spans="1:46">
      <c r="A86" s="266" t="s">
        <v>94</v>
      </c>
      <c r="B86" s="228">
        <v>90778398.640000001</v>
      </c>
      <c r="C86" s="225">
        <v>2.48</v>
      </c>
      <c r="D86" s="228">
        <v>109812579</v>
      </c>
      <c r="E86" s="225">
        <v>3</v>
      </c>
      <c r="F86" s="156">
        <f t="shared" si="156"/>
        <v>0.20967741935483869</v>
      </c>
      <c r="G86" s="156">
        <f t="shared" si="157"/>
        <v>0.20967741935483872</v>
      </c>
      <c r="H86" s="228">
        <v>109812579</v>
      </c>
      <c r="I86" s="225">
        <v>3</v>
      </c>
      <c r="J86" s="156">
        <f t="shared" si="158"/>
        <v>0</v>
      </c>
      <c r="K86" s="156">
        <f t="shared" si="159"/>
        <v>0</v>
      </c>
      <c r="L86" s="228">
        <v>109812579</v>
      </c>
      <c r="M86" s="225">
        <v>3</v>
      </c>
      <c r="N86" s="156">
        <f t="shared" si="160"/>
        <v>0</v>
      </c>
      <c r="O86" s="156">
        <f t="shared" si="161"/>
        <v>0</v>
      </c>
      <c r="P86" s="228">
        <v>103223824.3</v>
      </c>
      <c r="Q86" s="225">
        <v>2.82</v>
      </c>
      <c r="R86" s="156">
        <f t="shared" si="162"/>
        <v>-5.9999999635743033E-2</v>
      </c>
      <c r="S86" s="156">
        <f t="shared" si="163"/>
        <v>-6.0000000000000053E-2</v>
      </c>
      <c r="T86" s="228">
        <v>103223824.3</v>
      </c>
      <c r="U86" s="225">
        <v>3</v>
      </c>
      <c r="V86" s="156">
        <f t="shared" si="164"/>
        <v>0</v>
      </c>
      <c r="W86" s="156">
        <f t="shared" si="165"/>
        <v>6.3829787234042618E-2</v>
      </c>
      <c r="X86" s="228">
        <v>103223824.3</v>
      </c>
      <c r="Y86" s="225">
        <v>3</v>
      </c>
      <c r="Z86" s="156">
        <f t="shared" si="166"/>
        <v>0</v>
      </c>
      <c r="AA86" s="156">
        <f t="shared" si="167"/>
        <v>0</v>
      </c>
      <c r="AB86" s="228">
        <v>98831321.099999994</v>
      </c>
      <c r="AC86" s="225">
        <v>2.7</v>
      </c>
      <c r="AD86" s="156">
        <f t="shared" si="168"/>
        <v>-4.2553191860379494E-2</v>
      </c>
      <c r="AE86" s="156">
        <f t="shared" si="169"/>
        <v>-9.9999999999999936E-2</v>
      </c>
      <c r="AF86" s="228">
        <v>97001111.450000003</v>
      </c>
      <c r="AG86" s="225">
        <v>2.65</v>
      </c>
      <c r="AH86" s="156">
        <f t="shared" si="170"/>
        <v>-1.8518518518518431E-2</v>
      </c>
      <c r="AI86" s="156">
        <f t="shared" si="171"/>
        <v>-1.8518518518518615E-2</v>
      </c>
      <c r="AJ86" s="157">
        <f t="shared" ref="AJ86:AJ95" si="178">AVERAGE(F86,J86,N86,R86,V86,Z86,AD86,AH86)</f>
        <v>1.1075713667524715E-2</v>
      </c>
      <c r="AK86" s="157">
        <f t="shared" ref="AK86:AK93" si="179">AVERAGE(G86,K86,O86,S86,W86,AA86,AE86,AI86)</f>
        <v>1.1873586008795341E-2</v>
      </c>
      <c r="AL86" s="158">
        <f t="shared" ref="AL86:AL95" si="180">((AF86-D86)/D86)</f>
        <v>-0.11666666666666664</v>
      </c>
      <c r="AM86" s="158">
        <f t="shared" ref="AM86:AM93" si="181">((AG86-E86)/E86)</f>
        <v>-0.1166666666666667</v>
      </c>
      <c r="AN86" s="159">
        <f t="shared" ref="AN86:AN95" si="182">STDEV(F86,J86,N86,R86,V86,Z86,AD86,AH86)</f>
        <v>8.344113266528605E-2</v>
      </c>
      <c r="AO86" s="271">
        <f t="shared" ref="AO86:AO93" si="183">STDEV(G86,K86,O86,S86,W86,AA86,AE86,AI86)</f>
        <v>9.323851219633493E-2</v>
      </c>
      <c r="AP86" s="163"/>
      <c r="AQ86" s="188">
        <v>84059843.040000007</v>
      </c>
      <c r="AR86" s="180">
        <v>7.19</v>
      </c>
      <c r="AS86" s="162" t="e">
        <f>(#REF!/AQ86)-1</f>
        <v>#REF!</v>
      </c>
      <c r="AT86" s="162" t="e">
        <f>(#REF!/AR86)-1</f>
        <v>#REF!</v>
      </c>
    </row>
    <row r="87" spans="1:46">
      <c r="A87" s="266" t="s">
        <v>83</v>
      </c>
      <c r="B87" s="228">
        <v>66756843.359999999</v>
      </c>
      <c r="C87" s="225">
        <v>5.71</v>
      </c>
      <c r="D87" s="228">
        <v>62080356.960000001</v>
      </c>
      <c r="E87" s="225">
        <v>5.58</v>
      </c>
      <c r="F87" s="156">
        <f t="shared" si="156"/>
        <v>-7.0052539404553388E-2</v>
      </c>
      <c r="G87" s="156">
        <f t="shared" si="157"/>
        <v>-2.2767075306479843E-2</v>
      </c>
      <c r="H87" s="228">
        <v>62080356.960000001</v>
      </c>
      <c r="I87" s="225">
        <v>5.58</v>
      </c>
      <c r="J87" s="156">
        <f t="shared" si="158"/>
        <v>0</v>
      </c>
      <c r="K87" s="156">
        <f t="shared" si="159"/>
        <v>0</v>
      </c>
      <c r="L87" s="228">
        <v>62080356.960000001</v>
      </c>
      <c r="M87" s="225">
        <v>5.58</v>
      </c>
      <c r="N87" s="156">
        <f t="shared" si="160"/>
        <v>0</v>
      </c>
      <c r="O87" s="156">
        <f t="shared" si="161"/>
        <v>0</v>
      </c>
      <c r="P87" s="228">
        <v>62493950.880000003</v>
      </c>
      <c r="Q87" s="225">
        <v>6.38</v>
      </c>
      <c r="R87" s="156">
        <f t="shared" si="162"/>
        <v>6.6622348880257115E-3</v>
      </c>
      <c r="S87" s="156">
        <f t="shared" si="163"/>
        <v>0.14336917562724011</v>
      </c>
      <c r="T87" s="228">
        <v>62080356.960000001</v>
      </c>
      <c r="U87" s="225">
        <v>6.38</v>
      </c>
      <c r="V87" s="156">
        <f t="shared" si="164"/>
        <v>-6.6181432630844379E-3</v>
      </c>
      <c r="W87" s="156">
        <f t="shared" si="165"/>
        <v>0</v>
      </c>
      <c r="X87" s="228">
        <v>62080356.960000001</v>
      </c>
      <c r="Y87" s="225">
        <v>6.38</v>
      </c>
      <c r="Z87" s="156">
        <f t="shared" si="166"/>
        <v>0</v>
      </c>
      <c r="AA87" s="156">
        <f t="shared" si="167"/>
        <v>0</v>
      </c>
      <c r="AB87" s="228">
        <v>73771572.959999993</v>
      </c>
      <c r="AC87" s="225">
        <v>6.31</v>
      </c>
      <c r="AD87" s="156">
        <f t="shared" si="168"/>
        <v>0.18832391713747634</v>
      </c>
      <c r="AE87" s="156">
        <f t="shared" si="169"/>
        <v>-1.0971786833855844E-2</v>
      </c>
      <c r="AF87" s="228">
        <v>74005397.280000001</v>
      </c>
      <c r="AG87" s="225">
        <v>6.33</v>
      </c>
      <c r="AH87" s="156">
        <f t="shared" si="170"/>
        <v>3.1695721077655572E-3</v>
      </c>
      <c r="AI87" s="156">
        <f t="shared" si="171"/>
        <v>3.1695721077655251E-3</v>
      </c>
      <c r="AJ87" s="157">
        <f t="shared" si="178"/>
        <v>1.5185630183203723E-2</v>
      </c>
      <c r="AK87" s="157">
        <f t="shared" si="179"/>
        <v>1.4099985699333744E-2</v>
      </c>
      <c r="AL87" s="158">
        <f t="shared" si="180"/>
        <v>0.19209039548022599</v>
      </c>
      <c r="AM87" s="158">
        <f t="shared" si="181"/>
        <v>0.13440860215053763</v>
      </c>
      <c r="AN87" s="159">
        <f t="shared" si="182"/>
        <v>7.4283876843057359E-2</v>
      </c>
      <c r="AO87" s="271">
        <f t="shared" si="183"/>
        <v>5.2932584830609794E-2</v>
      </c>
      <c r="AP87" s="163"/>
      <c r="AQ87" s="188">
        <v>82672021.189999998</v>
      </c>
      <c r="AR87" s="180">
        <v>18.53</v>
      </c>
      <c r="AS87" s="162" t="e">
        <f>(#REF!/AQ87)-1</f>
        <v>#REF!</v>
      </c>
      <c r="AT87" s="162" t="e">
        <f>(#REF!/AR87)-1</f>
        <v>#REF!</v>
      </c>
    </row>
    <row r="88" spans="1:46">
      <c r="A88" s="266" t="s">
        <v>84</v>
      </c>
      <c r="B88" s="228">
        <v>62238245.850000001</v>
      </c>
      <c r="C88" s="225">
        <v>13.95</v>
      </c>
      <c r="D88" s="228">
        <v>63576702.75</v>
      </c>
      <c r="E88" s="225">
        <v>14.25</v>
      </c>
      <c r="F88" s="156">
        <f t="shared" si="156"/>
        <v>2.1505376344085995E-2</v>
      </c>
      <c r="G88" s="156">
        <f t="shared" si="157"/>
        <v>2.1505376344086075E-2</v>
      </c>
      <c r="H88" s="228">
        <v>63576702.75</v>
      </c>
      <c r="I88" s="225">
        <v>14.25</v>
      </c>
      <c r="J88" s="156">
        <f t="shared" si="158"/>
        <v>0</v>
      </c>
      <c r="K88" s="156">
        <f t="shared" si="159"/>
        <v>0</v>
      </c>
      <c r="L88" s="228">
        <v>63576702.75</v>
      </c>
      <c r="M88" s="225">
        <v>14.25</v>
      </c>
      <c r="N88" s="156">
        <f t="shared" si="160"/>
        <v>0</v>
      </c>
      <c r="O88" s="156">
        <f t="shared" si="161"/>
        <v>0</v>
      </c>
      <c r="P88" s="228">
        <v>64067470.280000001</v>
      </c>
      <c r="Q88" s="225">
        <v>14.36</v>
      </c>
      <c r="R88" s="156">
        <f t="shared" si="162"/>
        <v>7.7192982456140537E-3</v>
      </c>
      <c r="S88" s="156">
        <f t="shared" si="163"/>
        <v>7.7192982456139956E-3</v>
      </c>
      <c r="T88" s="228">
        <v>63576702.75</v>
      </c>
      <c r="U88" s="225">
        <v>14.25</v>
      </c>
      <c r="V88" s="156">
        <f t="shared" si="164"/>
        <v>-7.6601671309192388E-3</v>
      </c>
      <c r="W88" s="156">
        <f t="shared" si="165"/>
        <v>-7.6601671309191807E-3</v>
      </c>
      <c r="X88" s="228">
        <v>63576702.75</v>
      </c>
      <c r="Y88" s="225">
        <v>14.25</v>
      </c>
      <c r="Z88" s="156">
        <f t="shared" si="166"/>
        <v>0</v>
      </c>
      <c r="AA88" s="156">
        <f t="shared" si="167"/>
        <v>0</v>
      </c>
      <c r="AB88" s="228">
        <v>68261301.900000006</v>
      </c>
      <c r="AC88" s="225">
        <v>15.3</v>
      </c>
      <c r="AD88" s="156">
        <f t="shared" si="168"/>
        <v>7.368421052631588E-2</v>
      </c>
      <c r="AE88" s="156">
        <f t="shared" si="169"/>
        <v>7.3684210526315838E-2</v>
      </c>
      <c r="AF88" s="228">
        <v>63576702.75</v>
      </c>
      <c r="AG88" s="225">
        <v>14.25</v>
      </c>
      <c r="AH88" s="156">
        <f t="shared" si="170"/>
        <v>-6.8627450980392232E-2</v>
      </c>
      <c r="AI88" s="156">
        <f t="shared" si="171"/>
        <v>-6.8627450980392204E-2</v>
      </c>
      <c r="AJ88" s="157">
        <f t="shared" si="178"/>
        <v>3.3276583755880561E-3</v>
      </c>
      <c r="AK88" s="157">
        <f t="shared" si="179"/>
        <v>3.3276583755880666E-3</v>
      </c>
      <c r="AL88" s="158">
        <f t="shared" si="180"/>
        <v>0</v>
      </c>
      <c r="AM88" s="158">
        <f t="shared" si="181"/>
        <v>0</v>
      </c>
      <c r="AN88" s="159">
        <f t="shared" si="182"/>
        <v>3.8971143838220201E-2</v>
      </c>
      <c r="AO88" s="271">
        <f t="shared" si="183"/>
        <v>3.8971143838220181E-2</v>
      </c>
      <c r="AP88" s="163"/>
      <c r="AQ88" s="188">
        <v>541500000</v>
      </c>
      <c r="AR88" s="180">
        <v>3610</v>
      </c>
      <c r="AS88" s="162" t="e">
        <f>(#REF!/AQ88)-1</f>
        <v>#REF!</v>
      </c>
      <c r="AT88" s="162" t="e">
        <f>(#REF!/AR88)-1</f>
        <v>#REF!</v>
      </c>
    </row>
    <row r="89" spans="1:46">
      <c r="A89" s="266" t="s">
        <v>132</v>
      </c>
      <c r="B89" s="228">
        <v>467468471.61000001</v>
      </c>
      <c r="C89" s="225">
        <v>132.79</v>
      </c>
      <c r="D89" s="228">
        <v>450746766.36000001</v>
      </c>
      <c r="E89" s="225">
        <v>128.04</v>
      </c>
      <c r="F89" s="156">
        <f t="shared" si="156"/>
        <v>-3.5770765870924016E-2</v>
      </c>
      <c r="G89" s="156">
        <f t="shared" si="157"/>
        <v>-3.5770765870924016E-2</v>
      </c>
      <c r="H89" s="228">
        <v>450746766.36000001</v>
      </c>
      <c r="I89" s="225">
        <v>128.04</v>
      </c>
      <c r="J89" s="156">
        <f t="shared" si="158"/>
        <v>0</v>
      </c>
      <c r="K89" s="156">
        <f t="shared" si="159"/>
        <v>0</v>
      </c>
      <c r="L89" s="228">
        <v>450746766.36000001</v>
      </c>
      <c r="M89" s="225">
        <v>128.04</v>
      </c>
      <c r="N89" s="156">
        <f t="shared" si="160"/>
        <v>0</v>
      </c>
      <c r="O89" s="156">
        <f t="shared" si="161"/>
        <v>0</v>
      </c>
      <c r="P89" s="228">
        <v>450746766.36000001</v>
      </c>
      <c r="Q89" s="225">
        <v>128.04</v>
      </c>
      <c r="R89" s="156">
        <f t="shared" si="162"/>
        <v>0</v>
      </c>
      <c r="S89" s="156">
        <f t="shared" si="163"/>
        <v>0</v>
      </c>
      <c r="T89" s="228">
        <v>450746766.36000001</v>
      </c>
      <c r="U89" s="225">
        <v>128.04</v>
      </c>
      <c r="V89" s="156">
        <f t="shared" si="164"/>
        <v>0</v>
      </c>
      <c r="W89" s="156">
        <f t="shared" si="165"/>
        <v>0</v>
      </c>
      <c r="X89" s="228">
        <v>450746766.36000001</v>
      </c>
      <c r="Y89" s="225">
        <v>128.04</v>
      </c>
      <c r="Z89" s="156">
        <f t="shared" si="166"/>
        <v>0</v>
      </c>
      <c r="AA89" s="156">
        <f t="shared" si="167"/>
        <v>0</v>
      </c>
      <c r="AB89" s="228">
        <v>481057057.35000002</v>
      </c>
      <c r="AC89" s="225">
        <v>136.65</v>
      </c>
      <c r="AD89" s="156">
        <f t="shared" si="168"/>
        <v>6.7244611059044071E-2</v>
      </c>
      <c r="AE89" s="156">
        <f t="shared" si="169"/>
        <v>6.7244611059044154E-2</v>
      </c>
      <c r="AF89" s="228">
        <v>481057057.35000002</v>
      </c>
      <c r="AG89" s="225">
        <v>136.65</v>
      </c>
      <c r="AH89" s="156">
        <f t="shared" si="170"/>
        <v>0</v>
      </c>
      <c r="AI89" s="156">
        <f t="shared" si="171"/>
        <v>0</v>
      </c>
      <c r="AJ89" s="157">
        <f t="shared" si="178"/>
        <v>3.9342306485150068E-3</v>
      </c>
      <c r="AK89" s="157">
        <f t="shared" si="179"/>
        <v>3.9342306485150172E-3</v>
      </c>
      <c r="AL89" s="158">
        <f t="shared" si="180"/>
        <v>6.7244611059044071E-2</v>
      </c>
      <c r="AM89" s="158">
        <f t="shared" si="181"/>
        <v>6.7244611059044154E-2</v>
      </c>
      <c r="AN89" s="159">
        <f t="shared" si="182"/>
        <v>2.8479466390237962E-2</v>
      </c>
      <c r="AO89" s="271">
        <f t="shared" si="183"/>
        <v>2.847946639023799E-2</v>
      </c>
      <c r="AP89" s="163"/>
      <c r="AQ89" s="188">
        <v>551092000</v>
      </c>
      <c r="AR89" s="180">
        <v>8.86</v>
      </c>
      <c r="AS89" s="162" t="e">
        <f>(#REF!/AQ89)-1</f>
        <v>#REF!</v>
      </c>
      <c r="AT89" s="162" t="e">
        <f>(#REF!/AR89)-1</f>
        <v>#REF!</v>
      </c>
    </row>
    <row r="90" spans="1:46">
      <c r="A90" s="266" t="s">
        <v>59</v>
      </c>
      <c r="B90" s="228">
        <v>675000000</v>
      </c>
      <c r="C90" s="225">
        <v>4500</v>
      </c>
      <c r="D90" s="228">
        <v>675000000</v>
      </c>
      <c r="E90" s="225">
        <v>4500</v>
      </c>
      <c r="F90" s="156">
        <f t="shared" si="156"/>
        <v>0</v>
      </c>
      <c r="G90" s="156">
        <f t="shared" si="157"/>
        <v>0</v>
      </c>
      <c r="H90" s="228">
        <v>675000000</v>
      </c>
      <c r="I90" s="225">
        <v>4500</v>
      </c>
      <c r="J90" s="156">
        <f t="shared" si="158"/>
        <v>0</v>
      </c>
      <c r="K90" s="156">
        <f t="shared" si="159"/>
        <v>0</v>
      </c>
      <c r="L90" s="228">
        <v>675000000</v>
      </c>
      <c r="M90" s="225">
        <v>4500</v>
      </c>
      <c r="N90" s="156">
        <f t="shared" si="160"/>
        <v>0</v>
      </c>
      <c r="O90" s="156">
        <f t="shared" si="161"/>
        <v>0</v>
      </c>
      <c r="P90" s="228">
        <v>675000000</v>
      </c>
      <c r="Q90" s="225">
        <v>4500</v>
      </c>
      <c r="R90" s="156">
        <f t="shared" si="162"/>
        <v>0</v>
      </c>
      <c r="S90" s="156">
        <f t="shared" si="163"/>
        <v>0</v>
      </c>
      <c r="T90" s="228">
        <v>675000000</v>
      </c>
      <c r="U90" s="225">
        <v>4500</v>
      </c>
      <c r="V90" s="156">
        <f t="shared" si="164"/>
        <v>0</v>
      </c>
      <c r="W90" s="156">
        <f t="shared" si="165"/>
        <v>0</v>
      </c>
      <c r="X90" s="228">
        <v>750000000</v>
      </c>
      <c r="Y90" s="225">
        <v>5000</v>
      </c>
      <c r="Z90" s="156">
        <f t="shared" si="166"/>
        <v>0.1111111111111111</v>
      </c>
      <c r="AA90" s="156">
        <f t="shared" si="167"/>
        <v>0.1111111111111111</v>
      </c>
      <c r="AB90" s="228">
        <v>750000000</v>
      </c>
      <c r="AC90" s="225">
        <v>5000</v>
      </c>
      <c r="AD90" s="156">
        <f t="shared" si="168"/>
        <v>0</v>
      </c>
      <c r="AE90" s="156">
        <f t="shared" si="169"/>
        <v>0</v>
      </c>
      <c r="AF90" s="228">
        <v>750000000</v>
      </c>
      <c r="AG90" s="225">
        <v>5000</v>
      </c>
      <c r="AH90" s="156">
        <f t="shared" si="170"/>
        <v>0</v>
      </c>
      <c r="AI90" s="156">
        <f t="shared" si="171"/>
        <v>0</v>
      </c>
      <c r="AJ90" s="157">
        <f t="shared" si="178"/>
        <v>1.3888888888888888E-2</v>
      </c>
      <c r="AK90" s="157">
        <f t="shared" si="179"/>
        <v>1.3888888888888888E-2</v>
      </c>
      <c r="AL90" s="158">
        <f t="shared" si="180"/>
        <v>0.1111111111111111</v>
      </c>
      <c r="AM90" s="158">
        <f t="shared" si="181"/>
        <v>0.1111111111111111</v>
      </c>
      <c r="AN90" s="159">
        <f t="shared" si="182"/>
        <v>3.9283710065919304E-2</v>
      </c>
      <c r="AO90" s="271">
        <f t="shared" si="183"/>
        <v>3.9283710065919304E-2</v>
      </c>
      <c r="AP90" s="163"/>
      <c r="AQ90" s="161">
        <v>913647681</v>
      </c>
      <c r="AR90" s="165">
        <v>81</v>
      </c>
      <c r="AS90" s="162" t="e">
        <f>(#REF!/AQ90)-1</f>
        <v>#REF!</v>
      </c>
      <c r="AT90" s="162" t="e">
        <f>(#REF!/AR90)-1</f>
        <v>#REF!</v>
      </c>
    </row>
    <row r="91" spans="1:46">
      <c r="A91" s="266" t="s">
        <v>77</v>
      </c>
      <c r="B91" s="228">
        <v>383672000</v>
      </c>
      <c r="C91" s="225">
        <v>7.96</v>
      </c>
      <c r="D91" s="228">
        <v>383672000</v>
      </c>
      <c r="E91" s="225">
        <v>7.96</v>
      </c>
      <c r="F91" s="156">
        <f t="shared" si="156"/>
        <v>0</v>
      </c>
      <c r="G91" s="156">
        <f t="shared" si="157"/>
        <v>0</v>
      </c>
      <c r="H91" s="228">
        <v>383672000</v>
      </c>
      <c r="I91" s="225">
        <v>7.96</v>
      </c>
      <c r="J91" s="156">
        <f t="shared" si="158"/>
        <v>0</v>
      </c>
      <c r="K91" s="156">
        <f t="shared" si="159"/>
        <v>0</v>
      </c>
      <c r="L91" s="228">
        <v>383672000</v>
      </c>
      <c r="M91" s="225">
        <v>7.96</v>
      </c>
      <c r="N91" s="156">
        <f t="shared" si="160"/>
        <v>0</v>
      </c>
      <c r="O91" s="156">
        <f t="shared" si="161"/>
        <v>0</v>
      </c>
      <c r="P91" s="228">
        <v>383672000</v>
      </c>
      <c r="Q91" s="225">
        <v>7.96</v>
      </c>
      <c r="R91" s="156">
        <f t="shared" si="162"/>
        <v>0</v>
      </c>
      <c r="S91" s="156">
        <f t="shared" si="163"/>
        <v>0</v>
      </c>
      <c r="T91" s="228">
        <v>383672000</v>
      </c>
      <c r="U91" s="225">
        <v>7.96</v>
      </c>
      <c r="V91" s="156">
        <f t="shared" si="164"/>
        <v>0</v>
      </c>
      <c r="W91" s="156">
        <f t="shared" si="165"/>
        <v>0</v>
      </c>
      <c r="X91" s="228">
        <v>385118000</v>
      </c>
      <c r="Y91" s="225">
        <v>7.99</v>
      </c>
      <c r="Z91" s="156">
        <f t="shared" si="166"/>
        <v>3.7688442211055275E-3</v>
      </c>
      <c r="AA91" s="156">
        <f t="shared" si="167"/>
        <v>3.7688442211055587E-3</v>
      </c>
      <c r="AB91" s="228">
        <v>388492000</v>
      </c>
      <c r="AC91" s="225">
        <v>8.06</v>
      </c>
      <c r="AD91" s="156">
        <f t="shared" si="168"/>
        <v>8.7609511889862324E-3</v>
      </c>
      <c r="AE91" s="156">
        <f t="shared" si="169"/>
        <v>8.7609511889862688E-3</v>
      </c>
      <c r="AF91" s="228">
        <v>388492000</v>
      </c>
      <c r="AG91" s="225">
        <v>8.06</v>
      </c>
      <c r="AH91" s="156">
        <f t="shared" si="170"/>
        <v>0</v>
      </c>
      <c r="AI91" s="156">
        <f t="shared" si="171"/>
        <v>0</v>
      </c>
      <c r="AJ91" s="157">
        <f t="shared" si="178"/>
        <v>1.5662244262614699E-3</v>
      </c>
      <c r="AK91" s="157">
        <f t="shared" si="179"/>
        <v>1.5662244262614785E-3</v>
      </c>
      <c r="AL91" s="158">
        <f t="shared" si="180"/>
        <v>1.2562814070351759E-2</v>
      </c>
      <c r="AM91" s="158">
        <f t="shared" si="181"/>
        <v>1.2562814070351825E-2</v>
      </c>
      <c r="AN91" s="159">
        <f t="shared" si="182"/>
        <v>3.1922670151346148E-3</v>
      </c>
      <c r="AO91" s="271">
        <f t="shared" si="183"/>
        <v>3.1922670151346296E-3</v>
      </c>
      <c r="AP91" s="163"/>
      <c r="AQ91" s="196">
        <f>SUM(AQ84:AQ90)</f>
        <v>4180911788.79</v>
      </c>
      <c r="AR91" s="197"/>
      <c r="AS91" s="162" t="e">
        <f>(#REF!/AQ91)-1</f>
        <v>#REF!</v>
      </c>
      <c r="AT91" s="162" t="e">
        <f>(#REF!/AR91)-1</f>
        <v>#REF!</v>
      </c>
    </row>
    <row r="92" spans="1:46">
      <c r="A92" s="266" t="s">
        <v>68</v>
      </c>
      <c r="B92" s="228">
        <v>467080100</v>
      </c>
      <c r="C92" s="211">
        <v>68</v>
      </c>
      <c r="D92" s="228">
        <v>467080100</v>
      </c>
      <c r="E92" s="211">
        <v>68</v>
      </c>
      <c r="F92" s="156">
        <f t="shared" si="156"/>
        <v>0</v>
      </c>
      <c r="G92" s="156">
        <f t="shared" si="157"/>
        <v>0</v>
      </c>
      <c r="H92" s="228">
        <v>467080100</v>
      </c>
      <c r="I92" s="211">
        <v>68</v>
      </c>
      <c r="J92" s="156">
        <f t="shared" si="158"/>
        <v>0</v>
      </c>
      <c r="K92" s="156">
        <f t="shared" si="159"/>
        <v>0</v>
      </c>
      <c r="L92" s="228">
        <v>467080100</v>
      </c>
      <c r="M92" s="211">
        <v>68</v>
      </c>
      <c r="N92" s="156">
        <f t="shared" si="160"/>
        <v>0</v>
      </c>
      <c r="O92" s="156">
        <f t="shared" si="161"/>
        <v>0</v>
      </c>
      <c r="P92" s="228">
        <v>467080100</v>
      </c>
      <c r="Q92" s="211">
        <v>68</v>
      </c>
      <c r="R92" s="156">
        <f t="shared" si="162"/>
        <v>0</v>
      </c>
      <c r="S92" s="156">
        <f t="shared" si="163"/>
        <v>0</v>
      </c>
      <c r="T92" s="228">
        <v>462320100</v>
      </c>
      <c r="U92" s="211">
        <v>68</v>
      </c>
      <c r="V92" s="156">
        <f t="shared" si="164"/>
        <v>-1.0190971527153479E-2</v>
      </c>
      <c r="W92" s="156">
        <f t="shared" si="165"/>
        <v>0</v>
      </c>
      <c r="X92" s="228">
        <v>462320100</v>
      </c>
      <c r="Y92" s="211">
        <v>68</v>
      </c>
      <c r="Z92" s="156">
        <f t="shared" si="166"/>
        <v>0</v>
      </c>
      <c r="AA92" s="156">
        <f t="shared" si="167"/>
        <v>0</v>
      </c>
      <c r="AB92" s="228">
        <v>462320100</v>
      </c>
      <c r="AC92" s="211">
        <v>68</v>
      </c>
      <c r="AD92" s="156">
        <f t="shared" si="168"/>
        <v>0</v>
      </c>
      <c r="AE92" s="156">
        <f t="shared" si="169"/>
        <v>0</v>
      </c>
      <c r="AF92" s="228">
        <v>505214157.75999999</v>
      </c>
      <c r="AG92" s="211">
        <v>68</v>
      </c>
      <c r="AH92" s="156">
        <f t="shared" si="170"/>
        <v>9.2779997581762058E-2</v>
      </c>
      <c r="AI92" s="156">
        <f t="shared" si="171"/>
        <v>0</v>
      </c>
      <c r="AJ92" s="157">
        <f t="shared" si="178"/>
        <v>1.0323628256826072E-2</v>
      </c>
      <c r="AK92" s="157">
        <f t="shared" si="179"/>
        <v>0</v>
      </c>
      <c r="AL92" s="158">
        <f t="shared" si="180"/>
        <v>8.1643507740963461E-2</v>
      </c>
      <c r="AM92" s="158">
        <f t="shared" si="181"/>
        <v>0</v>
      </c>
      <c r="AN92" s="159">
        <f t="shared" si="182"/>
        <v>3.3507707959423143E-2</v>
      </c>
      <c r="AO92" s="271">
        <f t="shared" si="183"/>
        <v>0</v>
      </c>
      <c r="AP92" s="163"/>
      <c r="AQ92" s="274"/>
      <c r="AR92" s="275"/>
      <c r="AS92" s="162"/>
      <c r="AT92" s="162"/>
    </row>
    <row r="93" spans="1:46" ht="15.75" thickBot="1">
      <c r="A93" s="266" t="s">
        <v>134</v>
      </c>
      <c r="B93" s="228">
        <v>597000000</v>
      </c>
      <c r="C93" s="211">
        <v>100</v>
      </c>
      <c r="D93" s="228">
        <v>597000000</v>
      </c>
      <c r="E93" s="211">
        <v>100</v>
      </c>
      <c r="F93" s="156">
        <f t="shared" si="156"/>
        <v>0</v>
      </c>
      <c r="G93" s="156">
        <f t="shared" si="157"/>
        <v>0</v>
      </c>
      <c r="H93" s="228">
        <v>597000000</v>
      </c>
      <c r="I93" s="211">
        <v>100</v>
      </c>
      <c r="J93" s="156">
        <f t="shared" si="158"/>
        <v>0</v>
      </c>
      <c r="K93" s="156">
        <f t="shared" si="159"/>
        <v>0</v>
      </c>
      <c r="L93" s="228">
        <v>597000000</v>
      </c>
      <c r="M93" s="211">
        <v>100</v>
      </c>
      <c r="N93" s="156">
        <f t="shared" si="160"/>
        <v>0</v>
      </c>
      <c r="O93" s="156">
        <f t="shared" si="161"/>
        <v>0</v>
      </c>
      <c r="P93" s="228">
        <v>597000000</v>
      </c>
      <c r="Q93" s="211">
        <v>100</v>
      </c>
      <c r="R93" s="156">
        <f t="shared" si="162"/>
        <v>0</v>
      </c>
      <c r="S93" s="156">
        <f t="shared" si="163"/>
        <v>0</v>
      </c>
      <c r="T93" s="228">
        <v>597000000</v>
      </c>
      <c r="U93" s="211">
        <v>100</v>
      </c>
      <c r="V93" s="156">
        <f t="shared" si="164"/>
        <v>0</v>
      </c>
      <c r="W93" s="156">
        <f t="shared" si="165"/>
        <v>0</v>
      </c>
      <c r="X93" s="228">
        <v>597000000</v>
      </c>
      <c r="Y93" s="211">
        <v>100</v>
      </c>
      <c r="Z93" s="156">
        <f t="shared" si="166"/>
        <v>0</v>
      </c>
      <c r="AA93" s="156">
        <f t="shared" si="167"/>
        <v>0</v>
      </c>
      <c r="AB93" s="228">
        <v>597000000</v>
      </c>
      <c r="AC93" s="211">
        <v>100</v>
      </c>
      <c r="AD93" s="156">
        <f t="shared" si="168"/>
        <v>0</v>
      </c>
      <c r="AE93" s="156">
        <f t="shared" si="169"/>
        <v>0</v>
      </c>
      <c r="AF93" s="228">
        <v>574444141.03999996</v>
      </c>
      <c r="AG93" s="211">
        <v>100</v>
      </c>
      <c r="AH93" s="156">
        <f t="shared" si="170"/>
        <v>-3.7782008308207771E-2</v>
      </c>
      <c r="AI93" s="156">
        <f t="shared" si="171"/>
        <v>0</v>
      </c>
      <c r="AJ93" s="157">
        <f t="shared" si="178"/>
        <v>-4.7227510385259713E-3</v>
      </c>
      <c r="AK93" s="157">
        <f t="shared" si="179"/>
        <v>0</v>
      </c>
      <c r="AL93" s="158">
        <f t="shared" si="180"/>
        <v>-3.7782008308207771E-2</v>
      </c>
      <c r="AM93" s="158">
        <f t="shared" si="181"/>
        <v>0</v>
      </c>
      <c r="AN93" s="159">
        <f t="shared" si="182"/>
        <v>1.3357957140790097E-2</v>
      </c>
      <c r="AO93" s="271">
        <f t="shared" si="183"/>
        <v>0</v>
      </c>
      <c r="AP93" s="163"/>
      <c r="AQ93" s="199">
        <f>SUM(AQ80,AQ91)</f>
        <v>254232953166.7952</v>
      </c>
      <c r="AR93" s="200"/>
      <c r="AS93" s="162" t="e">
        <f>(#REF!/AQ93)-1</f>
        <v>#REF!</v>
      </c>
      <c r="AT93" s="162" t="e">
        <f>(#REF!/AR93)-1</f>
        <v>#REF!</v>
      </c>
    </row>
    <row r="94" spans="1:46">
      <c r="A94" s="267" t="s">
        <v>60</v>
      </c>
      <c r="B94" s="231">
        <f>SUM(B85:B93)</f>
        <v>4574408059.46</v>
      </c>
      <c r="C94" s="218"/>
      <c r="D94" s="231">
        <f>SUM(D85:D93)</f>
        <v>4539020505.0699997</v>
      </c>
      <c r="E94" s="218"/>
      <c r="F94" s="156">
        <f>((D94-B94)/B94)</f>
        <v>-7.7359854936460953E-3</v>
      </c>
      <c r="G94" s="156"/>
      <c r="H94" s="231">
        <f>SUM(H85:H93)</f>
        <v>4539020505.0699997</v>
      </c>
      <c r="I94" s="218"/>
      <c r="J94" s="156">
        <f t="shared" si="158"/>
        <v>0</v>
      </c>
      <c r="K94" s="156"/>
      <c r="L94" s="231">
        <f>SUM(L85:L93)</f>
        <v>4539020505.0699997</v>
      </c>
      <c r="M94" s="218"/>
      <c r="N94" s="156">
        <f t="shared" si="160"/>
        <v>0</v>
      </c>
      <c r="O94" s="156"/>
      <c r="P94" s="231">
        <f>SUM(P85:P93)</f>
        <v>4533336111.8199997</v>
      </c>
      <c r="Q94" s="218"/>
      <c r="R94" s="156">
        <f t="shared" si="162"/>
        <v>-1.2523391871992295E-3</v>
      </c>
      <c r="S94" s="156"/>
      <c r="T94" s="231">
        <f>SUM(T85:T93)</f>
        <v>4527671750.3699999</v>
      </c>
      <c r="U94" s="218"/>
      <c r="V94" s="156">
        <f t="shared" si="164"/>
        <v>-1.2494907305087813E-3</v>
      </c>
      <c r="W94" s="156"/>
      <c r="X94" s="231">
        <f>SUM(X85:X93)</f>
        <v>4604117750.3699999</v>
      </c>
      <c r="Y94" s="218"/>
      <c r="Z94" s="156">
        <f t="shared" si="166"/>
        <v>1.6884174519443212E-2</v>
      </c>
      <c r="AA94" s="156"/>
      <c r="AB94" s="231">
        <f>SUM(AB85:AB93)</f>
        <v>4667713353.3099995</v>
      </c>
      <c r="AC94" s="218"/>
      <c r="AD94" s="156">
        <f t="shared" si="168"/>
        <v>1.3812766394797105E-2</v>
      </c>
      <c r="AE94" s="156"/>
      <c r="AF94" s="231">
        <f>SUM(AF85:AF93)</f>
        <v>4695216567.6300001</v>
      </c>
      <c r="AG94" s="218"/>
      <c r="AH94" s="156">
        <f t="shared" si="170"/>
        <v>5.8922243587424643E-3</v>
      </c>
      <c r="AI94" s="156"/>
      <c r="AJ94" s="157">
        <f t="shared" si="178"/>
        <v>3.2939187327035847E-3</v>
      </c>
      <c r="AK94" s="157"/>
      <c r="AL94" s="158">
        <f t="shared" si="180"/>
        <v>3.4411843344953473E-2</v>
      </c>
      <c r="AM94" s="158"/>
      <c r="AN94" s="159">
        <f t="shared" si="182"/>
        <v>8.3389106835373202E-3</v>
      </c>
      <c r="AO94" s="271"/>
    </row>
    <row r="95" spans="1:46" ht="15.75" thickBot="1">
      <c r="A95" s="198" t="s">
        <v>71</v>
      </c>
      <c r="B95" s="232">
        <f>SUM(B81,B94)</f>
        <v>239601791504.8577</v>
      </c>
      <c r="C95" s="233"/>
      <c r="D95" s="232">
        <f>SUM(D81,D94)</f>
        <v>241077183518.64764</v>
      </c>
      <c r="E95" s="233"/>
      <c r="F95" s="156">
        <f>((D95-B95)/B95)</f>
        <v>6.1576835654003669E-3</v>
      </c>
      <c r="G95" s="156"/>
      <c r="H95" s="232">
        <f>SUM(H81,H94)</f>
        <v>246325814957.01215</v>
      </c>
      <c r="I95" s="233"/>
      <c r="J95" s="156">
        <f t="shared" si="158"/>
        <v>2.1771581042046285E-2</v>
      </c>
      <c r="K95" s="156"/>
      <c r="L95" s="232">
        <f>SUM(L81,L94)</f>
        <v>248309267602.92789</v>
      </c>
      <c r="M95" s="233"/>
      <c r="N95" s="156">
        <f t="shared" si="160"/>
        <v>8.0521509540601166E-3</v>
      </c>
      <c r="O95" s="156"/>
      <c r="P95" s="232">
        <f>SUM(P81,P94)</f>
        <v>252555416875.80215</v>
      </c>
      <c r="Q95" s="233"/>
      <c r="R95" s="156">
        <f t="shared" si="162"/>
        <v>1.7100244843314901E-2</v>
      </c>
      <c r="S95" s="156"/>
      <c r="T95" s="232">
        <f>SUM(T81,T94)</f>
        <v>254979796122.65347</v>
      </c>
      <c r="U95" s="233"/>
      <c r="V95" s="156">
        <f t="shared" si="164"/>
        <v>9.5993951618291457E-3</v>
      </c>
      <c r="W95" s="156"/>
      <c r="X95" s="232">
        <f>SUM(X81,X94)</f>
        <v>256491795246.36856</v>
      </c>
      <c r="Y95" s="233"/>
      <c r="Z95" s="156">
        <f t="shared" si="166"/>
        <v>5.9298781578277192E-3</v>
      </c>
      <c r="AA95" s="156"/>
      <c r="AB95" s="232">
        <f>SUM(AB81,AB94)</f>
        <v>257222316381.60239</v>
      </c>
      <c r="AC95" s="233"/>
      <c r="AD95" s="156">
        <f t="shared" si="168"/>
        <v>2.8481267189546427E-3</v>
      </c>
      <c r="AE95" s="156"/>
      <c r="AF95" s="232">
        <f>SUM(AF81,AF94)</f>
        <v>263940324720.89975</v>
      </c>
      <c r="AG95" s="233"/>
      <c r="AH95" s="156">
        <f t="shared" si="170"/>
        <v>2.6117517460385733E-2</v>
      </c>
      <c r="AI95" s="156"/>
      <c r="AJ95" s="157">
        <f t="shared" si="178"/>
        <v>1.2197072237977363E-2</v>
      </c>
      <c r="AK95" s="157"/>
      <c r="AL95" s="158">
        <f t="shared" si="180"/>
        <v>9.4837432844338876E-2</v>
      </c>
      <c r="AM95" s="158"/>
      <c r="AN95" s="159">
        <f t="shared" si="182"/>
        <v>8.4225389263670979E-3</v>
      </c>
      <c r="AO95" s="271"/>
    </row>
    <row r="96" spans="1:46">
      <c r="D96" s="282"/>
      <c r="E96" s="282"/>
    </row>
    <row r="97" spans="4:5">
      <c r="D97" s="281"/>
      <c r="E97" s="281"/>
    </row>
  </sheetData>
  <mergeCells count="43">
    <mergeCell ref="B83:C83"/>
    <mergeCell ref="P83:Q83"/>
    <mergeCell ref="R83:S83"/>
    <mergeCell ref="Z83:AA83"/>
    <mergeCell ref="T83:U83"/>
    <mergeCell ref="D83:E83"/>
    <mergeCell ref="H83:I83"/>
    <mergeCell ref="J83:K83"/>
    <mergeCell ref="L83:M83"/>
    <mergeCell ref="N83:O83"/>
    <mergeCell ref="X83:Y83"/>
    <mergeCell ref="V83:W83"/>
    <mergeCell ref="AJ83:AK83"/>
    <mergeCell ref="AL83:AM83"/>
    <mergeCell ref="AN83:AO83"/>
    <mergeCell ref="AQ2:AR2"/>
    <mergeCell ref="AQ82:AR82"/>
    <mergeCell ref="A1:AO1"/>
    <mergeCell ref="AN2:AO2"/>
    <mergeCell ref="AL2:AM2"/>
    <mergeCell ref="AJ2:AK2"/>
    <mergeCell ref="B2:C2"/>
    <mergeCell ref="D2:E2"/>
    <mergeCell ref="F2:G2"/>
    <mergeCell ref="L2:M2"/>
    <mergeCell ref="N2:O2"/>
    <mergeCell ref="P2:Q2"/>
    <mergeCell ref="R2:S2"/>
    <mergeCell ref="T2:U2"/>
    <mergeCell ref="V2:W2"/>
    <mergeCell ref="H2:I2"/>
    <mergeCell ref="J2:K2"/>
    <mergeCell ref="X2:Y2"/>
    <mergeCell ref="F83:G83"/>
    <mergeCell ref="AF83:AG83"/>
    <mergeCell ref="AH83:AI83"/>
    <mergeCell ref="AF2:AG2"/>
    <mergeCell ref="AH2:AI2"/>
    <mergeCell ref="AB83:AC83"/>
    <mergeCell ref="AD83:AE83"/>
    <mergeCell ref="AB2:AC2"/>
    <mergeCell ref="AD2:AE2"/>
    <mergeCell ref="Z2:AA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2017-04-26T10:18:44Z</dcterms:modified>
</cp:coreProperties>
</file>