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-15" yWindow="-15" windowWidth="17745" windowHeight="8100"/>
  </bookViews>
  <sheets>
    <sheet name="Data" sheetId="9" r:id="rId1"/>
    <sheet name="Sector Trend" sheetId="4" r:id="rId2"/>
    <sheet name="Total NAV" sheetId="8" r:id="rId3"/>
    <sheet name="NAV Trend" sheetId="1" r:id="rId4"/>
    <sheet name="Volatility Measure" sheetId="11" r:id="rId5"/>
  </sheets>
  <definedNames>
    <definedName name="_GoBack" localSheetId="0">Data!$F$103</definedName>
    <definedName name="_xlnm.Print_Area" localSheetId="3">'NAV Trend'!$B$1:$J$9</definedName>
  </definedNames>
  <calcPr calcId="125725"/>
</workbook>
</file>

<file path=xl/calcChain.xml><?xml version="1.0" encoding="utf-8"?>
<calcChain xmlns="http://schemas.openxmlformats.org/spreadsheetml/2006/main">
  <c r="AL86" i="11"/>
  <c r="AM86"/>
  <c r="AL87"/>
  <c r="AM87"/>
  <c r="AL88"/>
  <c r="AM88"/>
  <c r="AL89"/>
  <c r="AM89"/>
  <c r="AJ90"/>
  <c r="AK90"/>
  <c r="AL90"/>
  <c r="AM90"/>
  <c r="AN90"/>
  <c r="AO90"/>
  <c r="AJ91"/>
  <c r="AK91"/>
  <c r="AL91"/>
  <c r="AM91"/>
  <c r="AN91"/>
  <c r="AO91"/>
  <c r="AJ92"/>
  <c r="AK92"/>
  <c r="AL92"/>
  <c r="AM92"/>
  <c r="AN92"/>
  <c r="AO92"/>
  <c r="AJ93"/>
  <c r="AK93"/>
  <c r="AL93"/>
  <c r="AM93"/>
  <c r="AN93"/>
  <c r="AO93"/>
  <c r="AM85"/>
  <c r="AL85"/>
  <c r="AJ6"/>
  <c r="AK6"/>
  <c r="AL6"/>
  <c r="AM6"/>
  <c r="AN6"/>
  <c r="AO6"/>
  <c r="AJ7"/>
  <c r="AK7"/>
  <c r="AL7"/>
  <c r="AM7"/>
  <c r="AN7"/>
  <c r="AO7"/>
  <c r="AJ8"/>
  <c r="AK8"/>
  <c r="AL8"/>
  <c r="AM8"/>
  <c r="AN8"/>
  <c r="AO8"/>
  <c r="AJ9"/>
  <c r="AK9"/>
  <c r="AL9"/>
  <c r="AM9"/>
  <c r="AN9"/>
  <c r="AO9"/>
  <c r="AJ10"/>
  <c r="AK10"/>
  <c r="AL10"/>
  <c r="AM10"/>
  <c r="AN10"/>
  <c r="AO10"/>
  <c r="AJ11"/>
  <c r="AK11"/>
  <c r="AL11"/>
  <c r="AM11"/>
  <c r="AN11"/>
  <c r="AO11"/>
  <c r="AJ12"/>
  <c r="AK12"/>
  <c r="AL12"/>
  <c r="AM12"/>
  <c r="AN12"/>
  <c r="AO12"/>
  <c r="AJ13"/>
  <c r="AK13"/>
  <c r="AL13"/>
  <c r="AM13"/>
  <c r="AN13"/>
  <c r="AO13"/>
  <c r="AJ14"/>
  <c r="AK14"/>
  <c r="AL14"/>
  <c r="AM14"/>
  <c r="AN14"/>
  <c r="AO14"/>
  <c r="AJ15"/>
  <c r="AK15"/>
  <c r="AL15"/>
  <c r="AM15"/>
  <c r="AN15"/>
  <c r="AO15"/>
  <c r="AJ16"/>
  <c r="AK16"/>
  <c r="AL16"/>
  <c r="AM16"/>
  <c r="AN16"/>
  <c r="AO16"/>
  <c r="AJ17"/>
  <c r="AL17"/>
  <c r="AN17"/>
  <c r="AJ19"/>
  <c r="AK19"/>
  <c r="AL19"/>
  <c r="AM19"/>
  <c r="AN19"/>
  <c r="AO19"/>
  <c r="AJ20"/>
  <c r="AK20"/>
  <c r="AL20"/>
  <c r="AM20"/>
  <c r="AN20"/>
  <c r="AO20"/>
  <c r="AJ21"/>
  <c r="AK21"/>
  <c r="AL21"/>
  <c r="AM21"/>
  <c r="AN21"/>
  <c r="AO21"/>
  <c r="AJ22"/>
  <c r="AK22"/>
  <c r="AL22"/>
  <c r="AM22"/>
  <c r="AN22"/>
  <c r="AO22"/>
  <c r="AJ23"/>
  <c r="AK23"/>
  <c r="AL23"/>
  <c r="AM23"/>
  <c r="AN23"/>
  <c r="AO23"/>
  <c r="AJ24"/>
  <c r="AK24"/>
  <c r="AL24"/>
  <c r="AM24"/>
  <c r="AN24"/>
  <c r="AO24"/>
  <c r="AJ25"/>
  <c r="AK25"/>
  <c r="AL25"/>
  <c r="AM25"/>
  <c r="AN25"/>
  <c r="AO25"/>
  <c r="AJ26"/>
  <c r="AK26"/>
  <c r="AL26"/>
  <c r="AM26"/>
  <c r="AN26"/>
  <c r="AO26"/>
  <c r="AJ27"/>
  <c r="AK27"/>
  <c r="AL27"/>
  <c r="AM27"/>
  <c r="AN27"/>
  <c r="AO27"/>
  <c r="AJ28"/>
  <c r="AK28"/>
  <c r="AL28"/>
  <c r="AM28"/>
  <c r="AN28"/>
  <c r="AO28"/>
  <c r="AJ29"/>
  <c r="AL29"/>
  <c r="AN29"/>
  <c r="AJ31"/>
  <c r="AK31"/>
  <c r="AL31"/>
  <c r="AM31"/>
  <c r="AN31"/>
  <c r="AO31"/>
  <c r="AJ32"/>
  <c r="AK32"/>
  <c r="AL32"/>
  <c r="AM32"/>
  <c r="AN32"/>
  <c r="AO32"/>
  <c r="AJ33"/>
  <c r="AK33"/>
  <c r="AL33"/>
  <c r="AM33"/>
  <c r="AN33"/>
  <c r="AO33"/>
  <c r="AJ34"/>
  <c r="AK34"/>
  <c r="AL34"/>
  <c r="AM34"/>
  <c r="AN34"/>
  <c r="AO34"/>
  <c r="AJ35"/>
  <c r="AK35"/>
  <c r="AL35"/>
  <c r="AM35"/>
  <c r="AN35"/>
  <c r="AO35"/>
  <c r="AJ36"/>
  <c r="AK36"/>
  <c r="AL36"/>
  <c r="AM36"/>
  <c r="AN36"/>
  <c r="AO36"/>
  <c r="AJ37"/>
  <c r="AL37"/>
  <c r="AN37"/>
  <c r="AJ39"/>
  <c r="AK39"/>
  <c r="AL39"/>
  <c r="AM39"/>
  <c r="AN39"/>
  <c r="AO39"/>
  <c r="AJ40"/>
  <c r="AK40"/>
  <c r="AL40"/>
  <c r="AM40"/>
  <c r="AN40"/>
  <c r="AO40"/>
  <c r="AJ41"/>
  <c r="AK41"/>
  <c r="AL41"/>
  <c r="AM41"/>
  <c r="AN41"/>
  <c r="AO41"/>
  <c r="AJ42"/>
  <c r="AK42"/>
  <c r="AL42"/>
  <c r="AM42"/>
  <c r="AN42"/>
  <c r="AO42"/>
  <c r="AJ43"/>
  <c r="AK43"/>
  <c r="AL43"/>
  <c r="AM43"/>
  <c r="AN43"/>
  <c r="AO43"/>
  <c r="AJ44"/>
  <c r="AK44"/>
  <c r="AL44"/>
  <c r="AM44"/>
  <c r="AN44"/>
  <c r="AO44"/>
  <c r="AJ45"/>
  <c r="AK45"/>
  <c r="AL45"/>
  <c r="AM45"/>
  <c r="AN45"/>
  <c r="AO45"/>
  <c r="AJ46"/>
  <c r="AK46"/>
  <c r="AL46"/>
  <c r="AM46"/>
  <c r="AN46"/>
  <c r="AO46"/>
  <c r="AJ47"/>
  <c r="AK47"/>
  <c r="AL47"/>
  <c r="AM47"/>
  <c r="AN47"/>
  <c r="AO47"/>
  <c r="AJ48"/>
  <c r="AK48"/>
  <c r="AL48"/>
  <c r="AM48"/>
  <c r="AN48"/>
  <c r="AO48"/>
  <c r="AJ49"/>
  <c r="AK49"/>
  <c r="AL49"/>
  <c r="AM49"/>
  <c r="AN49"/>
  <c r="AO49"/>
  <c r="AJ50"/>
  <c r="AK50"/>
  <c r="AL50"/>
  <c r="AM50"/>
  <c r="AN50"/>
  <c r="AO50"/>
  <c r="AJ51"/>
  <c r="AL51"/>
  <c r="AN51"/>
  <c r="AJ53"/>
  <c r="AK53"/>
  <c r="AL53"/>
  <c r="AM53"/>
  <c r="AN53"/>
  <c r="AO53"/>
  <c r="AJ54"/>
  <c r="AK54"/>
  <c r="AL54"/>
  <c r="AM54"/>
  <c r="AN54"/>
  <c r="AO54"/>
  <c r="AJ55"/>
  <c r="AK55"/>
  <c r="AL55"/>
  <c r="AM55"/>
  <c r="AN55"/>
  <c r="AO55"/>
  <c r="AJ56"/>
  <c r="AL56"/>
  <c r="AN56"/>
  <c r="AJ58"/>
  <c r="AK58"/>
  <c r="AL58"/>
  <c r="AM58"/>
  <c r="AN58"/>
  <c r="AO58"/>
  <c r="AJ59"/>
  <c r="AK59"/>
  <c r="AL59"/>
  <c r="AM59"/>
  <c r="AN59"/>
  <c r="AO59"/>
  <c r="AJ60"/>
  <c r="AK60"/>
  <c r="AL60"/>
  <c r="AM60"/>
  <c r="AN60"/>
  <c r="AO60"/>
  <c r="AJ61"/>
  <c r="AK61"/>
  <c r="AL61"/>
  <c r="AM61"/>
  <c r="AN61"/>
  <c r="AO61"/>
  <c r="AJ62"/>
  <c r="AK62"/>
  <c r="AL62"/>
  <c r="AM62"/>
  <c r="AN62"/>
  <c r="AO62"/>
  <c r="AJ63"/>
  <c r="AK63"/>
  <c r="AL63"/>
  <c r="AM63"/>
  <c r="AN63"/>
  <c r="AO63"/>
  <c r="AJ64"/>
  <c r="AK64"/>
  <c r="AL64"/>
  <c r="AM64"/>
  <c r="AN64"/>
  <c r="AO64"/>
  <c r="AJ65"/>
  <c r="AK65"/>
  <c r="AL65"/>
  <c r="AM65"/>
  <c r="AN65"/>
  <c r="AO65"/>
  <c r="AJ66"/>
  <c r="AK66"/>
  <c r="AL66"/>
  <c r="AM66"/>
  <c r="AN66"/>
  <c r="AO66"/>
  <c r="AJ67"/>
  <c r="AK67"/>
  <c r="AL67"/>
  <c r="AM67"/>
  <c r="AN67"/>
  <c r="AO67"/>
  <c r="AJ68"/>
  <c r="AK68"/>
  <c r="AL68"/>
  <c r="AM68"/>
  <c r="AN68"/>
  <c r="AO68"/>
  <c r="AJ69"/>
  <c r="AK69"/>
  <c r="AL69"/>
  <c r="AM69"/>
  <c r="AN69"/>
  <c r="AO69"/>
  <c r="AJ70"/>
  <c r="AK70"/>
  <c r="AL70"/>
  <c r="AM70"/>
  <c r="AN70"/>
  <c r="AO70"/>
  <c r="AJ71"/>
  <c r="AK71"/>
  <c r="AL71"/>
  <c r="AM71"/>
  <c r="AN71"/>
  <c r="AO71"/>
  <c r="AJ72"/>
  <c r="AK72"/>
  <c r="AL72"/>
  <c r="AM72"/>
  <c r="AN72"/>
  <c r="AO72"/>
  <c r="AJ73"/>
  <c r="AL73"/>
  <c r="AN73"/>
  <c r="AJ75"/>
  <c r="AK75"/>
  <c r="AL75"/>
  <c r="AM75"/>
  <c r="AN75"/>
  <c r="AO75"/>
  <c r="AJ76"/>
  <c r="AK76"/>
  <c r="AL76"/>
  <c r="AM76"/>
  <c r="AN76"/>
  <c r="AO76"/>
  <c r="AJ77"/>
  <c r="AK77"/>
  <c r="AL77"/>
  <c r="AM77"/>
  <c r="AN77"/>
  <c r="AO77"/>
  <c r="AJ78"/>
  <c r="AK78"/>
  <c r="AL78"/>
  <c r="AM78"/>
  <c r="AN78"/>
  <c r="AO78"/>
  <c r="AJ79"/>
  <c r="AK79"/>
  <c r="AL79"/>
  <c r="AM79"/>
  <c r="AN79"/>
  <c r="AO79"/>
  <c r="AJ80"/>
  <c r="AL80"/>
  <c r="AN80"/>
  <c r="AJ81"/>
  <c r="AL81"/>
  <c r="AN81"/>
  <c r="AM5"/>
  <c r="AL5"/>
  <c r="AO5"/>
  <c r="AN5"/>
  <c r="AK5"/>
  <c r="AJ5"/>
  <c r="AI93"/>
  <c r="AH93"/>
  <c r="AI92"/>
  <c r="AH92"/>
  <c r="AI91"/>
  <c r="AH91"/>
  <c r="AI90"/>
  <c r="AH90"/>
  <c r="AI89"/>
  <c r="AO89" s="1"/>
  <c r="AH89"/>
  <c r="AJ89" s="1"/>
  <c r="AI88"/>
  <c r="AO88" s="1"/>
  <c r="AH88"/>
  <c r="AJ88" s="1"/>
  <c r="AI87"/>
  <c r="AO87" s="1"/>
  <c r="AH87"/>
  <c r="AJ87" s="1"/>
  <c r="AI86"/>
  <c r="AO86" s="1"/>
  <c r="AH86"/>
  <c r="AJ86" s="1"/>
  <c r="AI85"/>
  <c r="AK85" s="1"/>
  <c r="AH85"/>
  <c r="AN85" s="1"/>
  <c r="AH81"/>
  <c r="AH80"/>
  <c r="AI79"/>
  <c r="AH79"/>
  <c r="AI78"/>
  <c r="AH78"/>
  <c r="AI77"/>
  <c r="AH77"/>
  <c r="AI76"/>
  <c r="AH76"/>
  <c r="AI75"/>
  <c r="AH75"/>
  <c r="AH73"/>
  <c r="AI72"/>
  <c r="AH72"/>
  <c r="AI71"/>
  <c r="AH71"/>
  <c r="AI70"/>
  <c r="AH70"/>
  <c r="AI69"/>
  <c r="AH69"/>
  <c r="AI68"/>
  <c r="AH68"/>
  <c r="AI67"/>
  <c r="AH67"/>
  <c r="AI66"/>
  <c r="AH66"/>
  <c r="AI65"/>
  <c r="AH65"/>
  <c r="AI64"/>
  <c r="AH64"/>
  <c r="AI63"/>
  <c r="AH63"/>
  <c r="AI62"/>
  <c r="AH62"/>
  <c r="AI61"/>
  <c r="AH61"/>
  <c r="AI60"/>
  <c r="AH60"/>
  <c r="AI59"/>
  <c r="AH59"/>
  <c r="AI58"/>
  <c r="AH58"/>
  <c r="AH56"/>
  <c r="AI55"/>
  <c r="AH55"/>
  <c r="AI54"/>
  <c r="AH54"/>
  <c r="AI53"/>
  <c r="AH53"/>
  <c r="AH51"/>
  <c r="AI50"/>
  <c r="AH50"/>
  <c r="AI49"/>
  <c r="AH49"/>
  <c r="AI48"/>
  <c r="AH48"/>
  <c r="AI47"/>
  <c r="AH47"/>
  <c r="AI46"/>
  <c r="AH46"/>
  <c r="AI45"/>
  <c r="AH45"/>
  <c r="AI44"/>
  <c r="AH44"/>
  <c r="AI43"/>
  <c r="AH43"/>
  <c r="AI42"/>
  <c r="AH42"/>
  <c r="AI41"/>
  <c r="AH41"/>
  <c r="AI40"/>
  <c r="AH40"/>
  <c r="AI39"/>
  <c r="AH39"/>
  <c r="AH37"/>
  <c r="AI36"/>
  <c r="AH36"/>
  <c r="AI35"/>
  <c r="AH35"/>
  <c r="AI34"/>
  <c r="AH34"/>
  <c r="AI33"/>
  <c r="AH33"/>
  <c r="AI32"/>
  <c r="AH32"/>
  <c r="AI31"/>
  <c r="AH31"/>
  <c r="AH29"/>
  <c r="AI28"/>
  <c r="AH28"/>
  <c r="AI27"/>
  <c r="AH27"/>
  <c r="AI26"/>
  <c r="AH26"/>
  <c r="AI25"/>
  <c r="AH25"/>
  <c r="AI24"/>
  <c r="AH24"/>
  <c r="AI23"/>
  <c r="AH23"/>
  <c r="AI22"/>
  <c r="AH22"/>
  <c r="AI21"/>
  <c r="AH21"/>
  <c r="AI20"/>
  <c r="AH20"/>
  <c r="AI19"/>
  <c r="AH19"/>
  <c r="AH17"/>
  <c r="AI16"/>
  <c r="AH16"/>
  <c r="AI15"/>
  <c r="AH15"/>
  <c r="AI14"/>
  <c r="AH14"/>
  <c r="AI13"/>
  <c r="AH13"/>
  <c r="AI12"/>
  <c r="AH12"/>
  <c r="AI11"/>
  <c r="AH11"/>
  <c r="AI10"/>
  <c r="AH10"/>
  <c r="AI9"/>
  <c r="AH9"/>
  <c r="AI8"/>
  <c r="AH8"/>
  <c r="AI7"/>
  <c r="AH7"/>
  <c r="AI6"/>
  <c r="AH6"/>
  <c r="AI5"/>
  <c r="AH5"/>
  <c r="AF94"/>
  <c r="AH94" s="1"/>
  <c r="AF80"/>
  <c r="AF73"/>
  <c r="AF56"/>
  <c r="AF51"/>
  <c r="AF37"/>
  <c r="AF29"/>
  <c r="AF17"/>
  <c r="AE93"/>
  <c r="AD93"/>
  <c r="AE92"/>
  <c r="AD92"/>
  <c r="AE91"/>
  <c r="AD91"/>
  <c r="AE90"/>
  <c r="AD90"/>
  <c r="AE89"/>
  <c r="AD89"/>
  <c r="AE88"/>
  <c r="AD88"/>
  <c r="AE87"/>
  <c r="AD87"/>
  <c r="AE86"/>
  <c r="AD86"/>
  <c r="AE85"/>
  <c r="AD85"/>
  <c r="AE79"/>
  <c r="AD79"/>
  <c r="AE78"/>
  <c r="AD78"/>
  <c r="AE77"/>
  <c r="AD77"/>
  <c r="AE76"/>
  <c r="AD76"/>
  <c r="AE75"/>
  <c r="AD75"/>
  <c r="AE72"/>
  <c r="AD72"/>
  <c r="AE71"/>
  <c r="AD71"/>
  <c r="AE70"/>
  <c r="AD70"/>
  <c r="AE69"/>
  <c r="AD69"/>
  <c r="AE68"/>
  <c r="AD68"/>
  <c r="AE67"/>
  <c r="AD67"/>
  <c r="AE66"/>
  <c r="AD66"/>
  <c r="AE65"/>
  <c r="AD65"/>
  <c r="AE64"/>
  <c r="AD64"/>
  <c r="AE63"/>
  <c r="AD63"/>
  <c r="AE62"/>
  <c r="AD62"/>
  <c r="AE61"/>
  <c r="AD61"/>
  <c r="AE60"/>
  <c r="AD60"/>
  <c r="AE59"/>
  <c r="AD59"/>
  <c r="AE58"/>
  <c r="AD58"/>
  <c r="AE55"/>
  <c r="AD55"/>
  <c r="AE54"/>
  <c r="AD54"/>
  <c r="AE53"/>
  <c r="AD53"/>
  <c r="AE50"/>
  <c r="AD50"/>
  <c r="AE49"/>
  <c r="AD49"/>
  <c r="AE48"/>
  <c r="AD48"/>
  <c r="AE47"/>
  <c r="AD47"/>
  <c r="AE46"/>
  <c r="AD46"/>
  <c r="AE45"/>
  <c r="AD45"/>
  <c r="AE44"/>
  <c r="AD44"/>
  <c r="AE43"/>
  <c r="AD43"/>
  <c r="AE42"/>
  <c r="AD42"/>
  <c r="AE41"/>
  <c r="AD41"/>
  <c r="AE40"/>
  <c r="AD40"/>
  <c r="AE39"/>
  <c r="AD39"/>
  <c r="AE36"/>
  <c r="AD36"/>
  <c r="AE35"/>
  <c r="AD35"/>
  <c r="AE34"/>
  <c r="AD34"/>
  <c r="AE33"/>
  <c r="AD33"/>
  <c r="AE32"/>
  <c r="AD32"/>
  <c r="AE31"/>
  <c r="AD31"/>
  <c r="AE28"/>
  <c r="AD28"/>
  <c r="AE27"/>
  <c r="AD27"/>
  <c r="AE26"/>
  <c r="AD26"/>
  <c r="AE25"/>
  <c r="AD25"/>
  <c r="AE24"/>
  <c r="AD24"/>
  <c r="AE23"/>
  <c r="AD23"/>
  <c r="AE22"/>
  <c r="AD22"/>
  <c r="AE21"/>
  <c r="AD21"/>
  <c r="AE20"/>
  <c r="AD20"/>
  <c r="AE19"/>
  <c r="AD19"/>
  <c r="AE16"/>
  <c r="AD16"/>
  <c r="AE15"/>
  <c r="AD15"/>
  <c r="AE14"/>
  <c r="AD14"/>
  <c r="AE13"/>
  <c r="AD13"/>
  <c r="AE12"/>
  <c r="AD12"/>
  <c r="AE11"/>
  <c r="AD11"/>
  <c r="AE10"/>
  <c r="AD10"/>
  <c r="AE9"/>
  <c r="AD9"/>
  <c r="AE8"/>
  <c r="AD8"/>
  <c r="AE7"/>
  <c r="AD7"/>
  <c r="AE6"/>
  <c r="AD6"/>
  <c r="AE5"/>
  <c r="AD5"/>
  <c r="AB94"/>
  <c r="AB80"/>
  <c r="AB73"/>
  <c r="AB56"/>
  <c r="AB51"/>
  <c r="AB37"/>
  <c r="AB29"/>
  <c r="AB17"/>
  <c r="AA93"/>
  <c r="Z93"/>
  <c r="AA92"/>
  <c r="Z92"/>
  <c r="AA91"/>
  <c r="Z91"/>
  <c r="AA90"/>
  <c r="Z90"/>
  <c r="AA89"/>
  <c r="Z89"/>
  <c r="AA88"/>
  <c r="Z88"/>
  <c r="AA87"/>
  <c r="Z87"/>
  <c r="AA86"/>
  <c r="Z86"/>
  <c r="AA85"/>
  <c r="Z85"/>
  <c r="AA79"/>
  <c r="Z79"/>
  <c r="AA78"/>
  <c r="Z78"/>
  <c r="AA77"/>
  <c r="Z77"/>
  <c r="AA76"/>
  <c r="Z76"/>
  <c r="AA75"/>
  <c r="Z75"/>
  <c r="AA72"/>
  <c r="Z72"/>
  <c r="AA71"/>
  <c r="Z71"/>
  <c r="AA70"/>
  <c r="Z70"/>
  <c r="AA69"/>
  <c r="Z69"/>
  <c r="AA68"/>
  <c r="Z68"/>
  <c r="AA67"/>
  <c r="Z67"/>
  <c r="AA66"/>
  <c r="Z66"/>
  <c r="AA65"/>
  <c r="Z65"/>
  <c r="AA64"/>
  <c r="Z64"/>
  <c r="AA63"/>
  <c r="Z63"/>
  <c r="AA62"/>
  <c r="Z62"/>
  <c r="AA61"/>
  <c r="Z61"/>
  <c r="AA60"/>
  <c r="Z60"/>
  <c r="AA59"/>
  <c r="Z59"/>
  <c r="AA58"/>
  <c r="Z58"/>
  <c r="AA55"/>
  <c r="Z55"/>
  <c r="AA54"/>
  <c r="Z54"/>
  <c r="AA53"/>
  <c r="Z53"/>
  <c r="AA50"/>
  <c r="Z50"/>
  <c r="AA49"/>
  <c r="Z49"/>
  <c r="AA48"/>
  <c r="Z48"/>
  <c r="AA47"/>
  <c r="Z47"/>
  <c r="AA46"/>
  <c r="Z46"/>
  <c r="AA45"/>
  <c r="Z45"/>
  <c r="AA44"/>
  <c r="Z44"/>
  <c r="AA43"/>
  <c r="Z43"/>
  <c r="AA42"/>
  <c r="Z42"/>
  <c r="AA41"/>
  <c r="Z41"/>
  <c r="AA40"/>
  <c r="Z40"/>
  <c r="AA39"/>
  <c r="Z39"/>
  <c r="AA36"/>
  <c r="Z36"/>
  <c r="AA35"/>
  <c r="Z35"/>
  <c r="AA34"/>
  <c r="Z34"/>
  <c r="AA33"/>
  <c r="Z33"/>
  <c r="AA32"/>
  <c r="Z32"/>
  <c r="AA31"/>
  <c r="Z31"/>
  <c r="AA28"/>
  <c r="Z28"/>
  <c r="AA27"/>
  <c r="Z27"/>
  <c r="AA26"/>
  <c r="Z26"/>
  <c r="AA25"/>
  <c r="Z25"/>
  <c r="AA24"/>
  <c r="Z24"/>
  <c r="AA23"/>
  <c r="Z23"/>
  <c r="AA22"/>
  <c r="Z22"/>
  <c r="AA21"/>
  <c r="Z21"/>
  <c r="AA20"/>
  <c r="Z20"/>
  <c r="AA19"/>
  <c r="Z19"/>
  <c r="AA16"/>
  <c r="Z16"/>
  <c r="AA15"/>
  <c r="Z15"/>
  <c r="AA14"/>
  <c r="Z14"/>
  <c r="AA13"/>
  <c r="Z13"/>
  <c r="AA12"/>
  <c r="Z12"/>
  <c r="AA11"/>
  <c r="Z11"/>
  <c r="AA10"/>
  <c r="Z10"/>
  <c r="AA9"/>
  <c r="Z9"/>
  <c r="AA8"/>
  <c r="Z8"/>
  <c r="AA7"/>
  <c r="Z7"/>
  <c r="AA6"/>
  <c r="Z6"/>
  <c r="AA5"/>
  <c r="Z5"/>
  <c r="X94"/>
  <c r="X80"/>
  <c r="X73"/>
  <c r="X56"/>
  <c r="X51"/>
  <c r="X37"/>
  <c r="X29"/>
  <c r="X17"/>
  <c r="W93"/>
  <c r="V93"/>
  <c r="W92"/>
  <c r="V92"/>
  <c r="W91"/>
  <c r="V91"/>
  <c r="W90"/>
  <c r="V90"/>
  <c r="W89"/>
  <c r="V89"/>
  <c r="W88"/>
  <c r="V88"/>
  <c r="W87"/>
  <c r="V87"/>
  <c r="W86"/>
  <c r="V86"/>
  <c r="W85"/>
  <c r="V85"/>
  <c r="W79"/>
  <c r="V79"/>
  <c r="W78"/>
  <c r="V78"/>
  <c r="W77"/>
  <c r="V77"/>
  <c r="W76"/>
  <c r="V76"/>
  <c r="W75"/>
  <c r="V75"/>
  <c r="W72"/>
  <c r="V72"/>
  <c r="W71"/>
  <c r="V71"/>
  <c r="W70"/>
  <c r="V70"/>
  <c r="W69"/>
  <c r="V69"/>
  <c r="W68"/>
  <c r="V68"/>
  <c r="W67"/>
  <c r="V67"/>
  <c r="W66"/>
  <c r="V66"/>
  <c r="W65"/>
  <c r="V65"/>
  <c r="W64"/>
  <c r="V64"/>
  <c r="W63"/>
  <c r="V63"/>
  <c r="W62"/>
  <c r="V62"/>
  <c r="W61"/>
  <c r="V61"/>
  <c r="W60"/>
  <c r="V60"/>
  <c r="W59"/>
  <c r="V59"/>
  <c r="W58"/>
  <c r="V58"/>
  <c r="W55"/>
  <c r="V55"/>
  <c r="W54"/>
  <c r="V54"/>
  <c r="W53"/>
  <c r="V53"/>
  <c r="W50"/>
  <c r="V50"/>
  <c r="W49"/>
  <c r="V49"/>
  <c r="W48"/>
  <c r="V48"/>
  <c r="W47"/>
  <c r="V47"/>
  <c r="W46"/>
  <c r="V46"/>
  <c r="W45"/>
  <c r="V45"/>
  <c r="W44"/>
  <c r="V44"/>
  <c r="W43"/>
  <c r="V43"/>
  <c r="W42"/>
  <c r="V42"/>
  <c r="W41"/>
  <c r="V41"/>
  <c r="W40"/>
  <c r="V40"/>
  <c r="W39"/>
  <c r="V39"/>
  <c r="W36"/>
  <c r="V36"/>
  <c r="W35"/>
  <c r="V35"/>
  <c r="W34"/>
  <c r="V34"/>
  <c r="W33"/>
  <c r="V33"/>
  <c r="W32"/>
  <c r="V32"/>
  <c r="W31"/>
  <c r="V31"/>
  <c r="W28"/>
  <c r="V28"/>
  <c r="W27"/>
  <c r="V27"/>
  <c r="W26"/>
  <c r="V26"/>
  <c r="W25"/>
  <c r="V25"/>
  <c r="W24"/>
  <c r="V24"/>
  <c r="W23"/>
  <c r="V23"/>
  <c r="W22"/>
  <c r="V22"/>
  <c r="W21"/>
  <c r="V21"/>
  <c r="W20"/>
  <c r="V20"/>
  <c r="W19"/>
  <c r="V19"/>
  <c r="W16"/>
  <c r="V16"/>
  <c r="W15"/>
  <c r="V15"/>
  <c r="W14"/>
  <c r="V14"/>
  <c r="W13"/>
  <c r="V13"/>
  <c r="W12"/>
  <c r="V12"/>
  <c r="W11"/>
  <c r="V11"/>
  <c r="W10"/>
  <c r="V10"/>
  <c r="W9"/>
  <c r="V9"/>
  <c r="W8"/>
  <c r="V8"/>
  <c r="W7"/>
  <c r="V7"/>
  <c r="W6"/>
  <c r="V6"/>
  <c r="W5"/>
  <c r="V5"/>
  <c r="T94"/>
  <c r="T80"/>
  <c r="T73"/>
  <c r="T56"/>
  <c r="T51"/>
  <c r="T37"/>
  <c r="T29"/>
  <c r="T17"/>
  <c r="S93"/>
  <c r="R93"/>
  <c r="S92"/>
  <c r="R92"/>
  <c r="S91"/>
  <c r="R91"/>
  <c r="S90"/>
  <c r="R90"/>
  <c r="S89"/>
  <c r="R89"/>
  <c r="S88"/>
  <c r="R88"/>
  <c r="S87"/>
  <c r="R87"/>
  <c r="S86"/>
  <c r="R86"/>
  <c r="S85"/>
  <c r="R85"/>
  <c r="S79"/>
  <c r="R79"/>
  <c r="S78"/>
  <c r="R78"/>
  <c r="S77"/>
  <c r="R77"/>
  <c r="S76"/>
  <c r="R76"/>
  <c r="S75"/>
  <c r="R75"/>
  <c r="S72"/>
  <c r="R72"/>
  <c r="S71"/>
  <c r="R71"/>
  <c r="S70"/>
  <c r="R70"/>
  <c r="S69"/>
  <c r="R69"/>
  <c r="S68"/>
  <c r="R68"/>
  <c r="S67"/>
  <c r="R67"/>
  <c r="S66"/>
  <c r="R66"/>
  <c r="S65"/>
  <c r="R65"/>
  <c r="S64"/>
  <c r="R64"/>
  <c r="S63"/>
  <c r="R63"/>
  <c r="S62"/>
  <c r="R62"/>
  <c r="S61"/>
  <c r="R61"/>
  <c r="S60"/>
  <c r="R60"/>
  <c r="S59"/>
  <c r="R59"/>
  <c r="S58"/>
  <c r="R58"/>
  <c r="S55"/>
  <c r="R55"/>
  <c r="S54"/>
  <c r="R54"/>
  <c r="S53"/>
  <c r="R53"/>
  <c r="S50"/>
  <c r="R50"/>
  <c r="S49"/>
  <c r="R49"/>
  <c r="S48"/>
  <c r="R48"/>
  <c r="S47"/>
  <c r="R47"/>
  <c r="S46"/>
  <c r="R46"/>
  <c r="S45"/>
  <c r="R45"/>
  <c r="S44"/>
  <c r="R44"/>
  <c r="S43"/>
  <c r="R43"/>
  <c r="S42"/>
  <c r="R42"/>
  <c r="S41"/>
  <c r="R41"/>
  <c r="S40"/>
  <c r="R40"/>
  <c r="S39"/>
  <c r="R39"/>
  <c r="S36"/>
  <c r="R36"/>
  <c r="S35"/>
  <c r="R35"/>
  <c r="S34"/>
  <c r="R34"/>
  <c r="S33"/>
  <c r="R33"/>
  <c r="S32"/>
  <c r="R32"/>
  <c r="S31"/>
  <c r="R31"/>
  <c r="S28"/>
  <c r="R28"/>
  <c r="S27"/>
  <c r="R27"/>
  <c r="S26"/>
  <c r="R26"/>
  <c r="S25"/>
  <c r="R25"/>
  <c r="S24"/>
  <c r="R24"/>
  <c r="S23"/>
  <c r="R23"/>
  <c r="S22"/>
  <c r="R22"/>
  <c r="S21"/>
  <c r="R21"/>
  <c r="S20"/>
  <c r="R20"/>
  <c r="S19"/>
  <c r="R19"/>
  <c r="S16"/>
  <c r="R16"/>
  <c r="S15"/>
  <c r="R15"/>
  <c r="S14"/>
  <c r="R14"/>
  <c r="S13"/>
  <c r="R13"/>
  <c r="S12"/>
  <c r="R12"/>
  <c r="S11"/>
  <c r="R11"/>
  <c r="S10"/>
  <c r="R10"/>
  <c r="S9"/>
  <c r="R9"/>
  <c r="S8"/>
  <c r="R8"/>
  <c r="S7"/>
  <c r="R7"/>
  <c r="S6"/>
  <c r="R6"/>
  <c r="S5"/>
  <c r="R5"/>
  <c r="P94"/>
  <c r="P80"/>
  <c r="P73"/>
  <c r="P56"/>
  <c r="P51"/>
  <c r="P37"/>
  <c r="P29"/>
  <c r="P17"/>
  <c r="V17" s="1"/>
  <c r="O93"/>
  <c r="N93"/>
  <c r="O92"/>
  <c r="N92"/>
  <c r="O91"/>
  <c r="N91"/>
  <c r="O90"/>
  <c r="N90"/>
  <c r="O89"/>
  <c r="N89"/>
  <c r="O88"/>
  <c r="N88"/>
  <c r="O87"/>
  <c r="N87"/>
  <c r="O86"/>
  <c r="N86"/>
  <c r="O85"/>
  <c r="N85"/>
  <c r="O79"/>
  <c r="N79"/>
  <c r="O78"/>
  <c r="N78"/>
  <c r="O77"/>
  <c r="N77"/>
  <c r="O76"/>
  <c r="N76"/>
  <c r="O75"/>
  <c r="N75"/>
  <c r="O72"/>
  <c r="N72"/>
  <c r="O71"/>
  <c r="N71"/>
  <c r="O70"/>
  <c r="N70"/>
  <c r="O69"/>
  <c r="N69"/>
  <c r="O68"/>
  <c r="N68"/>
  <c r="O67"/>
  <c r="N67"/>
  <c r="O66"/>
  <c r="N66"/>
  <c r="O65"/>
  <c r="N65"/>
  <c r="O64"/>
  <c r="N64"/>
  <c r="O63"/>
  <c r="N63"/>
  <c r="O62"/>
  <c r="N62"/>
  <c r="O61"/>
  <c r="N61"/>
  <c r="O60"/>
  <c r="N60"/>
  <c r="O59"/>
  <c r="N59"/>
  <c r="O58"/>
  <c r="N58"/>
  <c r="O55"/>
  <c r="N55"/>
  <c r="O54"/>
  <c r="N54"/>
  <c r="O53"/>
  <c r="N53"/>
  <c r="O50"/>
  <c r="N50"/>
  <c r="O49"/>
  <c r="N49"/>
  <c r="O48"/>
  <c r="N48"/>
  <c r="O47"/>
  <c r="N47"/>
  <c r="O46"/>
  <c r="N46"/>
  <c r="O45"/>
  <c r="N45"/>
  <c r="O44"/>
  <c r="N44"/>
  <c r="O43"/>
  <c r="N43"/>
  <c r="O42"/>
  <c r="N42"/>
  <c r="O41"/>
  <c r="N41"/>
  <c r="O40"/>
  <c r="N40"/>
  <c r="O39"/>
  <c r="N39"/>
  <c r="O36"/>
  <c r="N36"/>
  <c r="O35"/>
  <c r="N35"/>
  <c r="O34"/>
  <c r="N34"/>
  <c r="O33"/>
  <c r="N33"/>
  <c r="O32"/>
  <c r="N32"/>
  <c r="O31"/>
  <c r="N31"/>
  <c r="O28"/>
  <c r="N28"/>
  <c r="O27"/>
  <c r="N27"/>
  <c r="O26"/>
  <c r="N26"/>
  <c r="O25"/>
  <c r="N25"/>
  <c r="O24"/>
  <c r="N24"/>
  <c r="O23"/>
  <c r="N23"/>
  <c r="O22"/>
  <c r="N22"/>
  <c r="O21"/>
  <c r="N21"/>
  <c r="O20"/>
  <c r="N20"/>
  <c r="O19"/>
  <c r="N19"/>
  <c r="O16"/>
  <c r="N16"/>
  <c r="O15"/>
  <c r="N15"/>
  <c r="O14"/>
  <c r="N14"/>
  <c r="O13"/>
  <c r="N13"/>
  <c r="O12"/>
  <c r="N12"/>
  <c r="O11"/>
  <c r="N11"/>
  <c r="O10"/>
  <c r="N10"/>
  <c r="O9"/>
  <c r="N9"/>
  <c r="O8"/>
  <c r="N8"/>
  <c r="O7"/>
  <c r="N7"/>
  <c r="O6"/>
  <c r="N6"/>
  <c r="O5"/>
  <c r="N5"/>
  <c r="L94"/>
  <c r="L80"/>
  <c r="L73"/>
  <c r="L56"/>
  <c r="L51"/>
  <c r="L37"/>
  <c r="L29"/>
  <c r="L17"/>
  <c r="K27"/>
  <c r="J27"/>
  <c r="G27"/>
  <c r="F27"/>
  <c r="K27" i="9"/>
  <c r="J27"/>
  <c r="AO85" i="11" l="1"/>
  <c r="AK89"/>
  <c r="AK88"/>
  <c r="AK87"/>
  <c r="AK86"/>
  <c r="AJ94"/>
  <c r="AN94"/>
  <c r="AL94"/>
  <c r="AN89"/>
  <c r="AN88"/>
  <c r="AN87"/>
  <c r="AN86"/>
  <c r="AJ85"/>
  <c r="AF81"/>
  <c r="AF95" s="1"/>
  <c r="AD29"/>
  <c r="AD51"/>
  <c r="AD73"/>
  <c r="AD17"/>
  <c r="AD37"/>
  <c r="AD56"/>
  <c r="AD80"/>
  <c r="AD94"/>
  <c r="Z29"/>
  <c r="Z51"/>
  <c r="Z73"/>
  <c r="Z17"/>
  <c r="Z37"/>
  <c r="Z56"/>
  <c r="Z80"/>
  <c r="Z94"/>
  <c r="AB81"/>
  <c r="X81"/>
  <c r="V29"/>
  <c r="V51"/>
  <c r="V73"/>
  <c r="V94"/>
  <c r="V37"/>
  <c r="V56"/>
  <c r="V80"/>
  <c r="T81"/>
  <c r="R29"/>
  <c r="R51"/>
  <c r="R73"/>
  <c r="R17"/>
  <c r="R37"/>
  <c r="R56"/>
  <c r="R80"/>
  <c r="R94"/>
  <c r="P81"/>
  <c r="L81"/>
  <c r="K93"/>
  <c r="J93"/>
  <c r="K92"/>
  <c r="J92"/>
  <c r="K91"/>
  <c r="J91"/>
  <c r="K90"/>
  <c r="J90"/>
  <c r="K89"/>
  <c r="J89"/>
  <c r="K88"/>
  <c r="J88"/>
  <c r="K87"/>
  <c r="J87"/>
  <c r="K86"/>
  <c r="J86"/>
  <c r="K85"/>
  <c r="J85"/>
  <c r="K79"/>
  <c r="J79"/>
  <c r="K78"/>
  <c r="J78"/>
  <c r="K77"/>
  <c r="J77"/>
  <c r="K76"/>
  <c r="J76"/>
  <c r="K75"/>
  <c r="J75"/>
  <c r="K72"/>
  <c r="J72"/>
  <c r="K71"/>
  <c r="J71"/>
  <c r="K70"/>
  <c r="J70"/>
  <c r="K69"/>
  <c r="J69"/>
  <c r="K68"/>
  <c r="J68"/>
  <c r="K67"/>
  <c r="J67"/>
  <c r="K66"/>
  <c r="J66"/>
  <c r="K65"/>
  <c r="J65"/>
  <c r="K64"/>
  <c r="J64"/>
  <c r="K63"/>
  <c r="J63"/>
  <c r="K62"/>
  <c r="J62"/>
  <c r="K61"/>
  <c r="J61"/>
  <c r="K60"/>
  <c r="J60"/>
  <c r="K59"/>
  <c r="J59"/>
  <c r="K58"/>
  <c r="J58"/>
  <c r="K55"/>
  <c r="J55"/>
  <c r="K54"/>
  <c r="J54"/>
  <c r="K53"/>
  <c r="J53"/>
  <c r="K50"/>
  <c r="J50"/>
  <c r="K49"/>
  <c r="J49"/>
  <c r="K48"/>
  <c r="J48"/>
  <c r="K47"/>
  <c r="J47"/>
  <c r="K46"/>
  <c r="J46"/>
  <c r="K45"/>
  <c r="J45"/>
  <c r="K44"/>
  <c r="J44"/>
  <c r="K43"/>
  <c r="J43"/>
  <c r="K42"/>
  <c r="J42"/>
  <c r="K41"/>
  <c r="J41"/>
  <c r="K40"/>
  <c r="J40"/>
  <c r="K39"/>
  <c r="J39"/>
  <c r="K36"/>
  <c r="J36"/>
  <c r="K35"/>
  <c r="J35"/>
  <c r="K34"/>
  <c r="J34"/>
  <c r="K33"/>
  <c r="J33"/>
  <c r="K32"/>
  <c r="J32"/>
  <c r="K31"/>
  <c r="J31"/>
  <c r="K28"/>
  <c r="J28"/>
  <c r="K26"/>
  <c r="J26"/>
  <c r="K25"/>
  <c r="J25"/>
  <c r="K24"/>
  <c r="J24"/>
  <c r="K23"/>
  <c r="J23"/>
  <c r="K22"/>
  <c r="J22"/>
  <c r="K21"/>
  <c r="J21"/>
  <c r="K20"/>
  <c r="J20"/>
  <c r="K19"/>
  <c r="J19"/>
  <c r="K16"/>
  <c r="J16"/>
  <c r="K15"/>
  <c r="J15"/>
  <c r="K14"/>
  <c r="J14"/>
  <c r="K13"/>
  <c r="J13"/>
  <c r="K12"/>
  <c r="J12"/>
  <c r="K11"/>
  <c r="J11"/>
  <c r="K10"/>
  <c r="J10"/>
  <c r="K9"/>
  <c r="J9"/>
  <c r="K8"/>
  <c r="J8"/>
  <c r="K7"/>
  <c r="J7"/>
  <c r="K6"/>
  <c r="J6"/>
  <c r="K5"/>
  <c r="J5"/>
  <c r="H94"/>
  <c r="N94" s="1"/>
  <c r="H80"/>
  <c r="N80" s="1"/>
  <c r="H73"/>
  <c r="N73" s="1"/>
  <c r="H56"/>
  <c r="N56" s="1"/>
  <c r="H51"/>
  <c r="N51" s="1"/>
  <c r="H37"/>
  <c r="N37" s="1"/>
  <c r="H29"/>
  <c r="N29" s="1"/>
  <c r="H17"/>
  <c r="N17" s="1"/>
  <c r="G93"/>
  <c r="F93"/>
  <c r="G92"/>
  <c r="F92"/>
  <c r="G91"/>
  <c r="F91"/>
  <c r="G90"/>
  <c r="F90"/>
  <c r="G89"/>
  <c r="F89"/>
  <c r="G88"/>
  <c r="F88"/>
  <c r="G87"/>
  <c r="F87"/>
  <c r="G86"/>
  <c r="F86"/>
  <c r="G85"/>
  <c r="F85"/>
  <c r="G79"/>
  <c r="F79"/>
  <c r="G78"/>
  <c r="F78"/>
  <c r="G77"/>
  <c r="F77"/>
  <c r="G76"/>
  <c r="F76"/>
  <c r="G75"/>
  <c r="F75"/>
  <c r="G72"/>
  <c r="F72"/>
  <c r="G71"/>
  <c r="F71"/>
  <c r="G70"/>
  <c r="F70"/>
  <c r="G69"/>
  <c r="F69"/>
  <c r="G68"/>
  <c r="F68"/>
  <c r="G67"/>
  <c r="F67"/>
  <c r="G66"/>
  <c r="F66"/>
  <c r="G65"/>
  <c r="F65"/>
  <c r="G64"/>
  <c r="F64"/>
  <c r="G63"/>
  <c r="F63"/>
  <c r="G62"/>
  <c r="F62"/>
  <c r="G61"/>
  <c r="F61"/>
  <c r="G60"/>
  <c r="F60"/>
  <c r="G59"/>
  <c r="F59"/>
  <c r="G58"/>
  <c r="F58"/>
  <c r="G55"/>
  <c r="F55"/>
  <c r="G54"/>
  <c r="F54"/>
  <c r="G53"/>
  <c r="F53"/>
  <c r="G50"/>
  <c r="F50"/>
  <c r="G49"/>
  <c r="F49"/>
  <c r="G48"/>
  <c r="F48"/>
  <c r="G47"/>
  <c r="F47"/>
  <c r="G46"/>
  <c r="F46"/>
  <c r="G45"/>
  <c r="F45"/>
  <c r="G44"/>
  <c r="F44"/>
  <c r="G43"/>
  <c r="F43"/>
  <c r="G42"/>
  <c r="F42"/>
  <c r="G41"/>
  <c r="F41"/>
  <c r="G40"/>
  <c r="F40"/>
  <c r="G39"/>
  <c r="F39"/>
  <c r="G36"/>
  <c r="F36"/>
  <c r="G35"/>
  <c r="F35"/>
  <c r="G34"/>
  <c r="F34"/>
  <c r="G33"/>
  <c r="F33"/>
  <c r="G32"/>
  <c r="F32"/>
  <c r="G31"/>
  <c r="F31"/>
  <c r="G28"/>
  <c r="F28"/>
  <c r="G26"/>
  <c r="F26"/>
  <c r="G25"/>
  <c r="F25"/>
  <c r="G24"/>
  <c r="F24"/>
  <c r="G23"/>
  <c r="F23"/>
  <c r="G22"/>
  <c r="F22"/>
  <c r="G21"/>
  <c r="F21"/>
  <c r="G20"/>
  <c r="F20"/>
  <c r="G19"/>
  <c r="F19"/>
  <c r="G16"/>
  <c r="F16"/>
  <c r="G15"/>
  <c r="F15"/>
  <c r="G14"/>
  <c r="F14"/>
  <c r="G13"/>
  <c r="F13"/>
  <c r="G12"/>
  <c r="F12"/>
  <c r="G11"/>
  <c r="F11"/>
  <c r="G10"/>
  <c r="F10"/>
  <c r="G9"/>
  <c r="F9"/>
  <c r="G8"/>
  <c r="F8"/>
  <c r="G7"/>
  <c r="F7"/>
  <c r="G6"/>
  <c r="F6"/>
  <c r="G5"/>
  <c r="F5"/>
  <c r="D94"/>
  <c r="D80"/>
  <c r="D73"/>
  <c r="D56"/>
  <c r="D51"/>
  <c r="D37"/>
  <c r="D29"/>
  <c r="D17"/>
  <c r="B94"/>
  <c r="B80"/>
  <c r="B73"/>
  <c r="B56"/>
  <c r="B51"/>
  <c r="B37"/>
  <c r="B29"/>
  <c r="B17"/>
  <c r="AL95" l="1"/>
  <c r="AH95"/>
  <c r="AB95"/>
  <c r="AD81"/>
  <c r="X95"/>
  <c r="Z81"/>
  <c r="V81"/>
  <c r="T95"/>
  <c r="P95"/>
  <c r="R81"/>
  <c r="L95"/>
  <c r="J29"/>
  <c r="J51"/>
  <c r="J73"/>
  <c r="J17"/>
  <c r="J37"/>
  <c r="J56"/>
  <c r="J80"/>
  <c r="J94"/>
  <c r="H81"/>
  <c r="N81" s="1"/>
  <c r="F37"/>
  <c r="F56"/>
  <c r="F29"/>
  <c r="F51"/>
  <c r="F73"/>
  <c r="D81"/>
  <c r="F17"/>
  <c r="F80"/>
  <c r="F94"/>
  <c r="B81"/>
  <c r="K92" i="9"/>
  <c r="J92"/>
  <c r="K49"/>
  <c r="J49"/>
  <c r="AJ95" i="11" l="1"/>
  <c r="AN95"/>
  <c r="AD95"/>
  <c r="Z95"/>
  <c r="V95"/>
  <c r="R95"/>
  <c r="J81"/>
  <c r="H95"/>
  <c r="N95" s="1"/>
  <c r="D95"/>
  <c r="F81"/>
  <c r="B95"/>
  <c r="J95" l="1"/>
  <c r="F95"/>
  <c r="J9" i="1" l="1"/>
  <c r="K90" i="9"/>
  <c r="K91"/>
  <c r="J90"/>
  <c r="J91"/>
  <c r="F9" i="1"/>
  <c r="E9"/>
  <c r="D9"/>
  <c r="C9"/>
  <c r="I9"/>
  <c r="H9"/>
  <c r="G9"/>
  <c r="G94" i="9"/>
  <c r="H92" s="1"/>
  <c r="J48"/>
  <c r="G80" l="1"/>
  <c r="K26"/>
  <c r="J26"/>
  <c r="K25" l="1"/>
  <c r="J25"/>
  <c r="K47"/>
  <c r="J47"/>
  <c r="AT6" i="11" l="1"/>
  <c r="AT7"/>
  <c r="AT8"/>
  <c r="AT9"/>
  <c r="AT10"/>
  <c r="AT11"/>
  <c r="AT12"/>
  <c r="AT13"/>
  <c r="AT14"/>
  <c r="AT15"/>
  <c r="AT16"/>
  <c r="AT17"/>
  <c r="AT18"/>
  <c r="AT19"/>
  <c r="AT20"/>
  <c r="AT21"/>
  <c r="AT22"/>
  <c r="AT23"/>
  <c r="AT24"/>
  <c r="AT28"/>
  <c r="AT29"/>
  <c r="AT30"/>
  <c r="AT31"/>
  <c r="AT32"/>
  <c r="AT33"/>
  <c r="AT34"/>
  <c r="AT35"/>
  <c r="AT36"/>
  <c r="AT37"/>
  <c r="AT38"/>
  <c r="AT39"/>
  <c r="AT40"/>
  <c r="AT41"/>
  <c r="AT42"/>
  <c r="AT43"/>
  <c r="AT44"/>
  <c r="AT45"/>
  <c r="AT46"/>
  <c r="AT48"/>
  <c r="AT50"/>
  <c r="AT51"/>
  <c r="AT52"/>
  <c r="AT53"/>
  <c r="AT54"/>
  <c r="AT55"/>
  <c r="AT56"/>
  <c r="AT57"/>
  <c r="AT58"/>
  <c r="AT59"/>
  <c r="AT60"/>
  <c r="AT61"/>
  <c r="AT62"/>
  <c r="AT63"/>
  <c r="AT64"/>
  <c r="AT65"/>
  <c r="AT66"/>
  <c r="AT67"/>
  <c r="AT68"/>
  <c r="AT69"/>
  <c r="AT70"/>
  <c r="AT71"/>
  <c r="AT72"/>
  <c r="AT73"/>
  <c r="AT74"/>
  <c r="AT75"/>
  <c r="AT76"/>
  <c r="AT77"/>
  <c r="AT78"/>
  <c r="AT79"/>
  <c r="AT80"/>
  <c r="AT81"/>
  <c r="AT82"/>
  <c r="AT83"/>
  <c r="AT84"/>
  <c r="AT85"/>
  <c r="AT86"/>
  <c r="AT87"/>
  <c r="AT88"/>
  <c r="AT89"/>
  <c r="AT90"/>
  <c r="AT91"/>
  <c r="AT93"/>
  <c r="AS6"/>
  <c r="AS7"/>
  <c r="AS8"/>
  <c r="AS9"/>
  <c r="AS10"/>
  <c r="AS11"/>
  <c r="AS12"/>
  <c r="AS13"/>
  <c r="AS14"/>
  <c r="AS15"/>
  <c r="AS16"/>
  <c r="AS18"/>
  <c r="AS19"/>
  <c r="AS20"/>
  <c r="AS21"/>
  <c r="AS22"/>
  <c r="AS23"/>
  <c r="AS24"/>
  <c r="AS28"/>
  <c r="AS30"/>
  <c r="AS31"/>
  <c r="AS32"/>
  <c r="AS33"/>
  <c r="AS34"/>
  <c r="AS35"/>
  <c r="AS36"/>
  <c r="AS38"/>
  <c r="AS39"/>
  <c r="AS40"/>
  <c r="AS41"/>
  <c r="AS42"/>
  <c r="AS43"/>
  <c r="AS44"/>
  <c r="AS45"/>
  <c r="AS46"/>
  <c r="AS48"/>
  <c r="AS51"/>
  <c r="AS52"/>
  <c r="AS53"/>
  <c r="AS54"/>
  <c r="AS56"/>
  <c r="AS57"/>
  <c r="AS58"/>
  <c r="AS59"/>
  <c r="AS60"/>
  <c r="AS61"/>
  <c r="AS62"/>
  <c r="AS63"/>
  <c r="AS64"/>
  <c r="AS65"/>
  <c r="AS66"/>
  <c r="AS67"/>
  <c r="AS68"/>
  <c r="AS69"/>
  <c r="AS70"/>
  <c r="AS71"/>
  <c r="AS73"/>
  <c r="AS74"/>
  <c r="AS75"/>
  <c r="AS76"/>
  <c r="AS77"/>
  <c r="AS78"/>
  <c r="AS81"/>
  <c r="AS82"/>
  <c r="AS83"/>
  <c r="AS84"/>
  <c r="AS85"/>
  <c r="AS86"/>
  <c r="AS87"/>
  <c r="AS88"/>
  <c r="AS89"/>
  <c r="AS90"/>
  <c r="AT5"/>
  <c r="AS5"/>
  <c r="AQ91"/>
  <c r="AQ79"/>
  <c r="AQ72"/>
  <c r="AQ55"/>
  <c r="AQ50"/>
  <c r="AQ37"/>
  <c r="AQ29"/>
  <c r="AQ17"/>
  <c r="AQ80" l="1"/>
  <c r="AQ93" s="1"/>
  <c r="AS91"/>
  <c r="AS79"/>
  <c r="AS72"/>
  <c r="AS55"/>
  <c r="AS50"/>
  <c r="AS37"/>
  <c r="AS29"/>
  <c r="AS17"/>
  <c r="AS93" l="1"/>
  <c r="AS80"/>
  <c r="K24" i="9"/>
  <c r="J24"/>
  <c r="K15"/>
  <c r="J15"/>
  <c r="G73" l="1"/>
  <c r="H68" s="1"/>
  <c r="H93"/>
  <c r="D94"/>
  <c r="H77"/>
  <c r="D80"/>
  <c r="E79" s="1"/>
  <c r="D73"/>
  <c r="E72" s="1"/>
  <c r="G56"/>
  <c r="H53" s="1"/>
  <c r="D56"/>
  <c r="E55" s="1"/>
  <c r="G51"/>
  <c r="D51"/>
  <c r="G37"/>
  <c r="D37"/>
  <c r="E36" s="1"/>
  <c r="G29"/>
  <c r="H24" s="1"/>
  <c r="D29"/>
  <c r="E27" s="1"/>
  <c r="G17"/>
  <c r="D17"/>
  <c r="K93"/>
  <c r="K89"/>
  <c r="K88"/>
  <c r="K87"/>
  <c r="K86"/>
  <c r="K85"/>
  <c r="J93"/>
  <c r="J89"/>
  <c r="J88"/>
  <c r="J86"/>
  <c r="J85"/>
  <c r="K79"/>
  <c r="K77"/>
  <c r="K75"/>
  <c r="J79"/>
  <c r="J78"/>
  <c r="J77"/>
  <c r="J76"/>
  <c r="J75"/>
  <c r="K72"/>
  <c r="K71"/>
  <c r="K69"/>
  <c r="K67"/>
  <c r="K65"/>
  <c r="K63"/>
  <c r="K61"/>
  <c r="K59"/>
  <c r="K58"/>
  <c r="J72"/>
  <c r="J71"/>
  <c r="J70"/>
  <c r="J69"/>
  <c r="J67"/>
  <c r="J65"/>
  <c r="J63"/>
  <c r="J61"/>
  <c r="J59"/>
  <c r="J58"/>
  <c r="K55"/>
  <c r="K54"/>
  <c r="K53"/>
  <c r="J55"/>
  <c r="J54"/>
  <c r="J53"/>
  <c r="K50"/>
  <c r="K46"/>
  <c r="K45"/>
  <c r="K43"/>
  <c r="K41"/>
  <c r="K40"/>
  <c r="K39"/>
  <c r="J50"/>
  <c r="J46"/>
  <c r="J45"/>
  <c r="J44"/>
  <c r="J43"/>
  <c r="J42"/>
  <c r="J41"/>
  <c r="J40"/>
  <c r="J39"/>
  <c r="K36"/>
  <c r="K35"/>
  <c r="K34"/>
  <c r="K33"/>
  <c r="K32"/>
  <c r="K31"/>
  <c r="J36"/>
  <c r="J35"/>
  <c r="J34"/>
  <c r="J33"/>
  <c r="J32"/>
  <c r="J31"/>
  <c r="K28"/>
  <c r="K23"/>
  <c r="K22"/>
  <c r="K21"/>
  <c r="K20"/>
  <c r="K19"/>
  <c r="J28"/>
  <c r="J23"/>
  <c r="J22"/>
  <c r="J21"/>
  <c r="J20"/>
  <c r="J19"/>
  <c r="K16"/>
  <c r="K14"/>
  <c r="K13"/>
  <c r="K12"/>
  <c r="K11"/>
  <c r="K10"/>
  <c r="K9"/>
  <c r="K8"/>
  <c r="K7"/>
  <c r="K6"/>
  <c r="K5"/>
  <c r="J16"/>
  <c r="J14"/>
  <c r="J13"/>
  <c r="J12"/>
  <c r="J11"/>
  <c r="J10"/>
  <c r="J9"/>
  <c r="J8"/>
  <c r="J7"/>
  <c r="J6"/>
  <c r="J5"/>
  <c r="H27" l="1"/>
  <c r="E87"/>
  <c r="E92"/>
  <c r="H48"/>
  <c r="H49"/>
  <c r="E48"/>
  <c r="E49"/>
  <c r="H26"/>
  <c r="E25"/>
  <c r="E26"/>
  <c r="H25"/>
  <c r="H46"/>
  <c r="H47"/>
  <c r="E44"/>
  <c r="E47"/>
  <c r="H62"/>
  <c r="H70"/>
  <c r="H35"/>
  <c r="H34"/>
  <c r="E35"/>
  <c r="E28"/>
  <c r="E24"/>
  <c r="H28"/>
  <c r="E14"/>
  <c r="E15"/>
  <c r="H12"/>
  <c r="H15"/>
  <c r="H36"/>
  <c r="E10"/>
  <c r="J29"/>
  <c r="E53"/>
  <c r="E31"/>
  <c r="E6"/>
  <c r="E13"/>
  <c r="E42"/>
  <c r="E33"/>
  <c r="E19"/>
  <c r="E5"/>
  <c r="E8"/>
  <c r="E12"/>
  <c r="H16"/>
  <c r="D81"/>
  <c r="E37" s="1"/>
  <c r="E54"/>
  <c r="E32"/>
  <c r="E34"/>
  <c r="E21"/>
  <c r="E16"/>
  <c r="J37"/>
  <c r="E20"/>
  <c r="E22"/>
  <c r="E23"/>
  <c r="H19"/>
  <c r="H20"/>
  <c r="H33"/>
  <c r="H21"/>
  <c r="J17"/>
  <c r="H8"/>
  <c r="H23"/>
  <c r="J56"/>
  <c r="H39"/>
  <c r="H22"/>
  <c r="H5"/>
  <c r="H71"/>
  <c r="H54"/>
  <c r="H86"/>
  <c r="H90"/>
  <c r="H88"/>
  <c r="J73"/>
  <c r="G81"/>
  <c r="G95" s="1"/>
  <c r="H42"/>
  <c r="H31"/>
  <c r="H63"/>
  <c r="H67"/>
  <c r="H44"/>
  <c r="E60"/>
  <c r="E58"/>
  <c r="E63"/>
  <c r="E67"/>
  <c r="E71"/>
  <c r="E61"/>
  <c r="E65"/>
  <c r="E69"/>
  <c r="E40"/>
  <c r="E46"/>
  <c r="E77"/>
  <c r="H75"/>
  <c r="H79"/>
  <c r="E85"/>
  <c r="E89"/>
  <c r="E93"/>
  <c r="H59"/>
  <c r="H66"/>
  <c r="J51"/>
  <c r="J80"/>
  <c r="J94"/>
  <c r="H6"/>
  <c r="H10"/>
  <c r="E39"/>
  <c r="E41"/>
  <c r="E43"/>
  <c r="E45"/>
  <c r="E50"/>
  <c r="H40"/>
  <c r="H43"/>
  <c r="H45"/>
  <c r="H50"/>
  <c r="H55"/>
  <c r="E59"/>
  <c r="E62"/>
  <c r="E64"/>
  <c r="E66"/>
  <c r="E68"/>
  <c r="E70"/>
  <c r="H61"/>
  <c r="H65"/>
  <c r="E76"/>
  <c r="E78"/>
  <c r="H76"/>
  <c r="H78"/>
  <c r="E86"/>
  <c r="E88"/>
  <c r="E90"/>
  <c r="H85"/>
  <c r="H87"/>
  <c r="H89"/>
  <c r="H58"/>
  <c r="H60"/>
  <c r="H64"/>
  <c r="H72"/>
  <c r="E75"/>
  <c r="E56" l="1"/>
  <c r="E73"/>
  <c r="E80"/>
  <c r="E51"/>
  <c r="E17"/>
  <c r="E29"/>
  <c r="D95"/>
  <c r="J95" s="1"/>
  <c r="H80"/>
  <c r="H73"/>
  <c r="H37"/>
  <c r="H51"/>
  <c r="H17"/>
  <c r="H29"/>
  <c r="H56"/>
  <c r="K42" l="1"/>
  <c r="K44"/>
  <c r="K60"/>
  <c r="K62"/>
  <c r="K64"/>
  <c r="K66"/>
  <c r="K68"/>
  <c r="K70"/>
  <c r="K76"/>
  <c r="K78"/>
  <c r="J60"/>
  <c r="J62"/>
  <c r="J64"/>
  <c r="J66"/>
  <c r="J68"/>
  <c r="J87"/>
  <c r="H41"/>
  <c r="H32" l="1"/>
  <c r="H7" l="1"/>
  <c r="H9"/>
  <c r="H11"/>
  <c r="H13"/>
  <c r="E7"/>
  <c r="E9"/>
  <c r="E11"/>
  <c r="J81" l="1"/>
</calcChain>
</file>

<file path=xl/sharedStrings.xml><?xml version="1.0" encoding="utf-8"?>
<sst xmlns="http://schemas.openxmlformats.org/spreadsheetml/2006/main" count="466" uniqueCount="153">
  <si>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</si>
  <si>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</si>
  <si>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</si>
  <si>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</si>
  <si>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</si>
  <si>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</si>
  <si>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</si>
  <si>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</si>
  <si>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</si>
  <si>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</si>
  <si>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</si>
  <si>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</si>
  <si>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</si>
  <si>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First City Asset Management Plc</t>
  </si>
  <si>
    <t>Frontier Fund</t>
  </si>
  <si>
    <t>Chapel Hill Denham Mgt. Limited</t>
  </si>
  <si>
    <t>Paramount Equity Fund</t>
  </si>
  <si>
    <t>UBA Equity Fund</t>
  </si>
  <si>
    <t>ARM Aggressive Growth Fund</t>
  </si>
  <si>
    <t>ACAP Canary Growth Fund</t>
  </si>
  <si>
    <t>FBN Capital Asset Mgt</t>
  </si>
  <si>
    <t>Zenith Asset Management Ltd</t>
  </si>
  <si>
    <t>Zenith Equity Fund</t>
  </si>
  <si>
    <t>Afrinvest Equity Fund</t>
  </si>
  <si>
    <t>BGL Asset Management Limited</t>
  </si>
  <si>
    <t>BGL Nubian Fund</t>
  </si>
  <si>
    <t>SIM Capital Alliance Limited</t>
  </si>
  <si>
    <t>SIM Capital Alliance Fund</t>
  </si>
  <si>
    <t>FBN Capital Asset Mgt Limited</t>
  </si>
  <si>
    <t>FBN Money Market Fund</t>
  </si>
  <si>
    <t>UBA Money Market Fund</t>
  </si>
  <si>
    <t>ARM Money Market Fund</t>
  </si>
  <si>
    <t>Stanbic IBTC Bond Fund</t>
  </si>
  <si>
    <t>UBA Bond Fund</t>
  </si>
  <si>
    <t>Nigeria International Debt Fund</t>
  </si>
  <si>
    <t>BGL Sapphire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</si>
  <si>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</si>
  <si>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</si>
  <si>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</si>
  <si>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</si>
  <si>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</si>
  <si>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</si>
  <si>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</si>
  <si>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</si>
  <si>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UBA Balanced Fund</t>
  </si>
  <si>
    <t>CDL Asset Management Ltd</t>
  </si>
  <si>
    <t>Union Trustees Mixed Fund</t>
  </si>
  <si>
    <t>FBN Capital Asset Mgt. Limited</t>
  </si>
  <si>
    <t>FBN Heritage Fund</t>
  </si>
  <si>
    <t>Nigeria Global Investment Fund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</si>
  <si>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</si>
  <si>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</si>
  <si>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</si>
  <si>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</si>
  <si>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</si>
  <si>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</si>
  <si>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</si>
  <si>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</si>
  <si>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</si>
  <si>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</si>
  <si>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</si>
  <si>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</si>
  <si>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</si>
  <si>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</si>
  <si>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</si>
  <si>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</si>
  <si>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</si>
  <si>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DV Balanced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</si>
  <si>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</si>
  <si>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</si>
  <si>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</si>
  <si>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</si>
  <si>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</si>
  <si>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</si>
  <si>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</si>
  <si>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</si>
  <si>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</si>
  <si>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</si>
  <si>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</si>
  <si>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</si>
  <si>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</si>
  <si>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</si>
  <si>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</si>
  <si>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Note: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</si>
  <si>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</si>
  <si>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</si>
  <si>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</si>
  <si>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</si>
  <si>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</si>
  <si>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</si>
  <si>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</si>
  <si>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</si>
  <si>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</si>
  <si>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</si>
  <si>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</si>
  <si>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</si>
  <si>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</si>
  <si>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</si>
  <si>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</si>
  <si>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</si>
  <si>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</si>
  <si>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</si>
  <si>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</si>
  <si>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</si>
  <si>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</si>
  <si>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</si>
  <si>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</si>
  <si>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</si>
  <si>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</si>
  <si>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</si>
  <si>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</si>
  <si>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</si>
  <si>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</si>
  <si>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</si>
  <si>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</si>
  <si>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</si>
  <si>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</si>
  <si>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Bond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</si>
  <si>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</si>
  <si>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</si>
  <si>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</si>
  <si>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</si>
  <si>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</si>
  <si>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</si>
  <si>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</si>
  <si>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</si>
  <si>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</si>
  <si>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</si>
  <si>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</si>
  <si>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</si>
  <si>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</si>
  <si>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*  Nubian &amp; Sapphire Funds by BGL and Union Trustees Mixed Fund by CDL Capital  are not included in this compilation.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</si>
  <si>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</si>
  <si>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</si>
  <si>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</si>
  <si>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</si>
  <si>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</si>
  <si>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NAV and Unit Price as at Week Ended February 3, 2017</t>
  </si>
  <si>
    <t>Stanbic IBTC Dollar Fund</t>
  </si>
  <si>
    <t>SIAML ETF 40</t>
  </si>
  <si>
    <t>NAV and Unit Price as at Week Ended February 10, 2017</t>
  </si>
  <si>
    <t>NAV and Unit Price as at Week Ended February 17, 2017</t>
  </si>
  <si>
    <t>NAV and Unit Price as at Week Ended February 24, 2017</t>
  </si>
  <si>
    <t>PACAM Money Market Fund</t>
  </si>
  <si>
    <t>Lotus Capital Halal ETF</t>
  </si>
  <si>
    <t>NAV and Unit Price as at Week Ended March 3, 2017</t>
  </si>
  <si>
    <t>NAV and Unit Price as at Week Ended March 10, 2017</t>
  </si>
  <si>
    <t>NAV and Unit Price as at Week Ended March 17, 2017</t>
  </si>
  <si>
    <t>NAV and Unit Price as at Week Ended March 24, 2017</t>
  </si>
  <si>
    <t>NET ASSET VALUES AND UNIT PRICES OF FUND MANAGEMENT AND COLLECTIVE INVESTMENT SCHEMES AS AT WEEK ENDED MARCH 31, 2017</t>
  </si>
  <si>
    <t>NAV and Unit Price as at Week Ended March 31, 2017</t>
  </si>
  <si>
    <t>27a.</t>
  </si>
  <si>
    <t>27b.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</si>
</sst>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_(* #,##0_);_(* \(#,##0\);_(* &quot;-&quot;??_);_(@_)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trike/>
      <sz val="10"/>
      <color theme="1"/>
      <name val="Arial Narrow"/>
      <family val="2"/>
    </font>
    <font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Arial Narrow"/>
      <family val="2"/>
    </font>
    <font>
      <b/>
      <sz val="10"/>
      <color rgb="FFFF0000"/>
      <name val="Arial Narrow"/>
      <family val="2"/>
    </font>
    <font>
      <b/>
      <sz val="8"/>
      <color rgb="FFFF0000"/>
      <name val="Arial Narrow"/>
      <family val="2"/>
    </font>
    <font>
      <b/>
      <strike/>
      <sz val="8"/>
      <color theme="1"/>
      <name val="Arial Narrow"/>
      <family val="2"/>
    </font>
    <font>
      <b/>
      <sz val="8"/>
      <name val="Arial Narrow"/>
      <family val="2"/>
    </font>
    <font>
      <i/>
      <sz val="8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9C0006"/>
      <name val="Calibri"/>
      <family val="2"/>
      <scheme val="minor"/>
    </font>
    <font>
      <sz val="8"/>
      <color rgb="FF000000"/>
      <name val="Arial Narrow"/>
      <family val="2"/>
    </font>
    <font>
      <sz val="8"/>
      <color theme="1"/>
      <name val="SpeakOT-Regular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rgb="FF000000"/>
      <name val="SpeakOT-Regular"/>
    </font>
    <font>
      <sz val="11"/>
      <color theme="1"/>
      <name val="Calibri"/>
      <family val="2"/>
    </font>
    <font>
      <b/>
      <i/>
      <sz val="8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i/>
      <sz val="8"/>
      <color rgb="FF000000"/>
      <name val="Californian FB"/>
      <family val="1"/>
    </font>
    <font>
      <b/>
      <sz val="48"/>
      <color rgb="FFFF0000"/>
      <name val="Calibri"/>
      <family val="2"/>
      <scheme val="minor"/>
    </font>
    <font>
      <b/>
      <sz val="10"/>
      <name val="Arial Narrow"/>
      <family val="2"/>
    </font>
    <font>
      <b/>
      <strike/>
      <sz val="8"/>
      <name val="Arial Narrow"/>
      <family val="2"/>
    </font>
    <font>
      <sz val="11"/>
      <name val="Calibri"/>
      <family val="2"/>
      <scheme val="minor"/>
    </font>
    <font>
      <i/>
      <sz val="8"/>
      <color theme="6" tint="-0.499984740745262"/>
      <name val="Arial Narrow"/>
      <family val="2"/>
    </font>
    <font>
      <b/>
      <i/>
      <sz val="8"/>
      <color theme="6" tint="-0.499984740745262"/>
      <name val="Arial Narrow"/>
      <family val="2"/>
    </font>
    <font>
      <sz val="11"/>
      <color rgb="FF000000"/>
      <name val="SpeakOT-Regular"/>
    </font>
    <font>
      <sz val="8"/>
      <color theme="6"/>
      <name val="Arial Narrow"/>
      <family val="2"/>
    </font>
    <font>
      <sz val="8"/>
      <color rgb="FF0F243E"/>
      <name val="Arial Narrow"/>
      <family val="2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b/>
      <i/>
      <sz val="8"/>
      <color rgb="FFFF0000"/>
      <name val="Arial Narrow"/>
      <family val="2"/>
    </font>
    <font>
      <sz val="8"/>
      <color rgb="FFFF0000"/>
      <name val="Arial Narrow"/>
      <family val="2"/>
    </font>
    <font>
      <sz val="11"/>
      <color theme="1"/>
      <name val="Century Gothic"/>
      <family val="2"/>
    </font>
    <font>
      <sz val="8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9" fillId="6" borderId="0" applyNumberFormat="0" applyBorder="0" applyAlignment="0" applyProtection="0"/>
  </cellStyleXfs>
  <cellXfs count="322">
    <xf numFmtId="0" fontId="0" fillId="0" borderId="0" xfId="0"/>
    <xf numFmtId="43" fontId="0" fillId="0" borderId="0" xfId="0" applyNumberFormat="1"/>
    <xf numFmtId="165" fontId="0" fillId="0" borderId="0" xfId="1" applyNumberFormat="1" applyFont="1"/>
    <xf numFmtId="0" fontId="2" fillId="2" borderId="0" xfId="0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39" fontId="3" fillId="0" borderId="0" xfId="2" applyNumberFormat="1" applyFont="1" applyBorder="1" applyAlignment="1">
      <alignment horizontal="center" vertical="top" wrapText="1"/>
    </xf>
    <xf numFmtId="39" fontId="3" fillId="0" borderId="0" xfId="0" applyNumberFormat="1" applyFont="1" applyBorder="1"/>
    <xf numFmtId="0" fontId="5" fillId="0" borderId="0" xfId="0" applyFont="1" applyBorder="1" applyAlignment="1">
      <alignment wrapText="1"/>
    </xf>
    <xf numFmtId="0" fontId="5" fillId="0" borderId="0" xfId="0" applyFont="1" applyBorder="1"/>
    <xf numFmtId="0" fontId="4" fillId="0" borderId="0" xfId="0" applyFont="1" applyBorder="1"/>
    <xf numFmtId="0" fontId="3" fillId="0" borderId="0" xfId="0" applyNumberFormat="1" applyFont="1" applyBorder="1"/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0" fontId="8" fillId="0" borderId="0" xfId="0" applyFont="1" applyBorder="1"/>
    <xf numFmtId="0" fontId="16" fillId="0" borderId="0" xfId="0" applyFont="1" applyBorder="1"/>
    <xf numFmtId="0" fontId="7" fillId="0" borderId="0" xfId="0" applyFont="1" applyBorder="1" applyAlignment="1">
      <alignment horizontal="left"/>
    </xf>
    <xf numFmtId="0" fontId="22" fillId="0" borderId="0" xfId="0" applyFont="1"/>
    <xf numFmtId="3" fontId="5" fillId="0" borderId="0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0" fontId="23" fillId="0" borderId="0" xfId="0" applyFont="1"/>
    <xf numFmtId="4" fontId="23" fillId="0" borderId="0" xfId="0" applyNumberFormat="1" applyFont="1"/>
    <xf numFmtId="0" fontId="21" fillId="0" borderId="0" xfId="0" applyFont="1" applyBorder="1" applyAlignment="1">
      <alignment vertical="top" wrapText="1"/>
    </xf>
    <xf numFmtId="0" fontId="21" fillId="0" borderId="0" xfId="0" applyFont="1" applyBorder="1" applyAlignment="1">
      <alignment horizontal="center" wrapText="1"/>
    </xf>
    <xf numFmtId="10" fontId="24" fillId="0" borderId="0" xfId="0" applyNumberFormat="1" applyFont="1" applyBorder="1" applyAlignment="1">
      <alignment horizontal="center" wrapText="1"/>
    </xf>
    <xf numFmtId="4" fontId="24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0" fontId="5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0" fontId="14" fillId="3" borderId="1" xfId="0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right" vertical="center"/>
    </xf>
    <xf numFmtId="43" fontId="15" fillId="8" borderId="1" xfId="2" applyFont="1" applyFill="1" applyBorder="1" applyAlignment="1">
      <alignment horizontal="right" vertical="center" wrapText="1"/>
    </xf>
    <xf numFmtId="4" fontId="15" fillId="8" borderId="1" xfId="2" applyNumberFormat="1" applyFont="1" applyFill="1" applyBorder="1" applyAlignment="1">
      <alignment horizontal="right" vertical="center" wrapText="1"/>
    </xf>
    <xf numFmtId="43" fontId="15" fillId="8" borderId="1" xfId="2" applyNumberFormat="1" applyFont="1" applyFill="1" applyBorder="1" applyAlignment="1">
      <alignment horizontal="right" vertical="center" wrapText="1"/>
    </xf>
    <xf numFmtId="0" fontId="15" fillId="9" borderId="8" xfId="0" applyFont="1" applyFill="1" applyBorder="1" applyAlignment="1">
      <alignment horizontal="center" wrapText="1"/>
    </xf>
    <xf numFmtId="0" fontId="15" fillId="9" borderId="1" xfId="0" applyFont="1" applyFill="1" applyBorder="1" applyAlignment="1">
      <alignment horizontal="right"/>
    </xf>
    <xf numFmtId="43" fontId="26" fillId="9" borderId="1" xfId="2" applyFont="1" applyFill="1" applyBorder="1" applyAlignment="1">
      <alignment horizontal="right" vertical="top" wrapText="1"/>
    </xf>
    <xf numFmtId="4" fontId="15" fillId="9" borderId="1" xfId="2" applyNumberFormat="1" applyFont="1" applyFill="1" applyBorder="1" applyAlignment="1">
      <alignment horizontal="right" vertical="top" wrapText="1"/>
    </xf>
    <xf numFmtId="0" fontId="13" fillId="8" borderId="3" xfId="0" applyFont="1" applyFill="1" applyBorder="1" applyAlignment="1">
      <alignment horizontal="right" vertical="top" wrapText="1"/>
    </xf>
    <xf numFmtId="43" fontId="13" fillId="8" borderId="3" xfId="2" applyFont="1" applyFill="1" applyBorder="1" applyAlignment="1">
      <alignment horizontal="right" vertical="top" wrapText="1"/>
    </xf>
    <xf numFmtId="0" fontId="13" fillId="8" borderId="3" xfId="0" applyFont="1" applyFill="1" applyBorder="1" applyAlignment="1">
      <alignment horizontal="right"/>
    </xf>
    <xf numFmtId="43" fontId="1" fillId="5" borderId="0" xfId="2" applyFont="1" applyFill="1" applyBorder="1" applyAlignment="1"/>
    <xf numFmtId="43" fontId="7" fillId="5" borderId="0" xfId="2" applyFont="1" applyFill="1" applyBorder="1" applyAlignment="1"/>
    <xf numFmtId="43" fontId="17" fillId="5" borderId="0" xfId="2" applyFont="1" applyFill="1" applyBorder="1" applyAlignment="1"/>
    <xf numFmtId="43" fontId="0" fillId="0" borderId="0" xfId="2" applyFont="1"/>
    <xf numFmtId="0" fontId="27" fillId="0" borderId="0" xfId="0" applyFont="1" applyBorder="1" applyAlignment="1">
      <alignment horizontal="left"/>
    </xf>
    <xf numFmtId="0" fontId="27" fillId="0" borderId="0" xfId="0" applyFont="1" applyBorder="1"/>
    <xf numFmtId="43" fontId="13" fillId="11" borderId="3" xfId="2" applyFont="1" applyFill="1" applyBorder="1" applyAlignment="1">
      <alignment horizontal="right" vertical="top" wrapText="1"/>
    </xf>
    <xf numFmtId="0" fontId="5" fillId="4" borderId="9" xfId="0" applyFont="1" applyFill="1" applyBorder="1" applyAlignment="1">
      <alignment horizontal="center" wrapText="1"/>
    </xf>
    <xf numFmtId="0" fontId="11" fillId="7" borderId="1" xfId="0" applyFont="1" applyFill="1" applyBorder="1"/>
    <xf numFmtId="10" fontId="11" fillId="13" borderId="1" xfId="1" applyNumberFormat="1" applyFont="1" applyFill="1" applyBorder="1" applyAlignment="1">
      <alignment horizontal="center"/>
    </xf>
    <xf numFmtId="10" fontId="15" fillId="13" borderId="1" xfId="2" applyNumberFormat="1" applyFont="1" applyFill="1" applyBorder="1" applyAlignment="1">
      <alignment horizontal="right" vertical="center" wrapText="1"/>
    </xf>
    <xf numFmtId="4" fontId="5" fillId="11" borderId="3" xfId="0" applyNumberFormat="1" applyFont="1" applyFill="1" applyBorder="1" applyAlignment="1">
      <alignment horizontal="right"/>
    </xf>
    <xf numFmtId="0" fontId="28" fillId="3" borderId="9" xfId="0" applyFont="1" applyFill="1" applyBorder="1" applyAlignment="1">
      <alignment horizontal="center" vertical="top" wrapText="1"/>
    </xf>
    <xf numFmtId="16" fontId="17" fillId="5" borderId="15" xfId="0" applyNumberFormat="1" applyFont="1" applyFill="1" applyBorder="1"/>
    <xf numFmtId="4" fontId="0" fillId="5" borderId="9" xfId="0" applyNumberFormat="1" applyFont="1" applyFill="1" applyBorder="1"/>
    <xf numFmtId="4" fontId="25" fillId="5" borderId="9" xfId="0" applyNumberFormat="1" applyFont="1" applyFill="1" applyBorder="1" applyAlignment="1">
      <alignment horizontal="right"/>
    </xf>
    <xf numFmtId="0" fontId="17" fillId="0" borderId="16" xfId="0" applyFont="1" applyBorder="1"/>
    <xf numFmtId="0" fontId="17" fillId="0" borderId="8" xfId="0" applyFont="1" applyBorder="1"/>
    <xf numFmtId="0" fontId="18" fillId="2" borderId="2" xfId="0" applyFont="1" applyFill="1" applyBorder="1"/>
    <xf numFmtId="43" fontId="18" fillId="2" borderId="3" xfId="0" applyNumberFormat="1" applyFont="1" applyFill="1" applyBorder="1"/>
    <xf numFmtId="4" fontId="3" fillId="0" borderId="0" xfId="0" applyNumberFormat="1" applyFont="1" applyBorder="1"/>
    <xf numFmtId="166" fontId="3" fillId="0" borderId="0" xfId="2" applyNumberFormat="1" applyFont="1" applyBorder="1"/>
    <xf numFmtId="0" fontId="29" fillId="0" borderId="0" xfId="0" applyFont="1" applyAlignment="1"/>
    <xf numFmtId="0" fontId="0" fillId="0" borderId="0" xfId="0" applyBorder="1"/>
    <xf numFmtId="43" fontId="0" fillId="0" borderId="0" xfId="2" applyFont="1" applyBorder="1"/>
    <xf numFmtId="165" fontId="0" fillId="0" borderId="0" xfId="1" applyNumberFormat="1" applyFont="1" applyBorder="1"/>
    <xf numFmtId="43" fontId="7" fillId="5" borderId="0" xfId="2" applyFont="1" applyFill="1" applyBorder="1" applyAlignment="1">
      <alignment horizontal="right" vertical="top" wrapText="1"/>
    </xf>
    <xf numFmtId="10" fontId="11" fillId="13" borderId="1" xfId="1" applyNumberFormat="1" applyFont="1" applyFill="1" applyBorder="1" applyAlignment="1">
      <alignment horizontal="center" wrapText="1"/>
    </xf>
    <xf numFmtId="10" fontId="15" fillId="13" borderId="1" xfId="1" applyNumberFormat="1" applyFont="1" applyFill="1" applyBorder="1" applyAlignment="1">
      <alignment horizontal="center" vertical="top" wrapText="1"/>
    </xf>
    <xf numFmtId="43" fontId="33" fillId="5" borderId="9" xfId="2" applyFont="1" applyFill="1" applyBorder="1" applyAlignment="1">
      <alignment horizontal="right" vertical="top" wrapText="1"/>
    </xf>
    <xf numFmtId="43" fontId="33" fillId="5" borderId="9" xfId="2" applyFont="1" applyFill="1" applyBorder="1" applyAlignment="1"/>
    <xf numFmtId="165" fontId="7" fillId="14" borderId="9" xfId="1" applyNumberFormat="1" applyFont="1" applyFill="1" applyBorder="1" applyAlignment="1">
      <alignment horizontal="center" vertical="top" wrapText="1"/>
    </xf>
    <xf numFmtId="165" fontId="7" fillId="14" borderId="4" xfId="1" applyNumberFormat="1" applyFont="1" applyFill="1" applyBorder="1" applyAlignment="1">
      <alignment horizontal="center" vertical="top" wrapText="1"/>
    </xf>
    <xf numFmtId="10" fontId="7" fillId="14" borderId="9" xfId="1" applyNumberFormat="1" applyFont="1" applyFill="1" applyBorder="1" applyAlignment="1">
      <alignment horizontal="center" vertical="top" wrapText="1"/>
    </xf>
    <xf numFmtId="10" fontId="5" fillId="14" borderId="9" xfId="1" applyNumberFormat="1" applyFont="1" applyFill="1" applyBorder="1" applyAlignment="1">
      <alignment horizontal="center" vertical="top" wrapText="1"/>
    </xf>
    <xf numFmtId="0" fontId="5" fillId="14" borderId="9" xfId="0" applyFont="1" applyFill="1" applyBorder="1" applyAlignment="1">
      <alignment horizontal="center" wrapText="1"/>
    </xf>
    <xf numFmtId="0" fontId="15" fillId="9" borderId="1" xfId="0" applyFont="1" applyFill="1" applyBorder="1"/>
    <xf numFmtId="4" fontId="15" fillId="9" borderId="1" xfId="0" applyNumberFormat="1" applyFont="1" applyFill="1" applyBorder="1"/>
    <xf numFmtId="0" fontId="5" fillId="4" borderId="18" xfId="0" applyFont="1" applyFill="1" applyBorder="1" applyAlignment="1">
      <alignment horizontal="center"/>
    </xf>
    <xf numFmtId="164" fontId="11" fillId="7" borderId="1" xfId="2" applyNumberFormat="1" applyFont="1" applyFill="1" applyBorder="1"/>
    <xf numFmtId="0" fontId="15" fillId="5" borderId="1" xfId="0" applyFont="1" applyFill="1" applyBorder="1"/>
    <xf numFmtId="43" fontId="15" fillId="5" borderId="1" xfId="2" applyNumberFormat="1" applyFont="1" applyFill="1" applyBorder="1" applyAlignment="1">
      <alignment horizontal="right" vertical="center" wrapText="1"/>
    </xf>
    <xf numFmtId="4" fontId="11" fillId="7" borderId="1" xfId="0" applyNumberFormat="1" applyFont="1" applyFill="1" applyBorder="1"/>
    <xf numFmtId="43" fontId="11" fillId="7" borderId="1" xfId="2" applyFont="1" applyFill="1" applyBorder="1" applyAlignment="1">
      <alignment horizontal="right"/>
    </xf>
    <xf numFmtId="4" fontId="11" fillId="7" borderId="1" xfId="0" applyNumberFormat="1" applyFont="1" applyFill="1" applyBorder="1" applyAlignment="1">
      <alignment wrapText="1"/>
    </xf>
    <xf numFmtId="4" fontId="11" fillId="7" borderId="1" xfId="2" applyNumberFormat="1" applyFont="1" applyFill="1" applyBorder="1" applyAlignment="1">
      <alignment horizontal="right"/>
    </xf>
    <xf numFmtId="10" fontId="11" fillId="13" borderId="1" xfId="1" applyNumberFormat="1" applyFont="1" applyFill="1" applyBorder="1" applyAlignment="1">
      <alignment horizontal="center" vertical="top" wrapText="1"/>
    </xf>
    <xf numFmtId="0" fontId="15" fillId="10" borderId="1" xfId="0" applyFont="1" applyFill="1" applyBorder="1" applyAlignment="1">
      <alignment vertical="top" wrapText="1"/>
    </xf>
    <xf numFmtId="0" fontId="15" fillId="10" borderId="1" xfId="0" applyFont="1" applyFill="1" applyBorder="1" applyAlignment="1">
      <alignment horizontal="right"/>
    </xf>
    <xf numFmtId="43" fontId="15" fillId="10" borderId="1" xfId="2" applyFont="1" applyFill="1" applyBorder="1" applyAlignment="1">
      <alignment horizontal="right" vertical="top" wrapText="1"/>
    </xf>
    <xf numFmtId="4" fontId="15" fillId="10" borderId="1" xfId="2" applyNumberFormat="1" applyFont="1" applyFill="1" applyBorder="1" applyAlignment="1">
      <alignment vertical="top" wrapText="1"/>
    </xf>
    <xf numFmtId="0" fontId="15" fillId="3" borderId="1" xfId="0" applyFont="1" applyFill="1" applyBorder="1" applyAlignment="1">
      <alignment wrapText="1"/>
    </xf>
    <xf numFmtId="43" fontId="15" fillId="3" borderId="1" xfId="2" applyFont="1" applyFill="1" applyBorder="1" applyAlignment="1">
      <alignment horizontal="right" vertical="top" wrapText="1"/>
    </xf>
    <xf numFmtId="10" fontId="15" fillId="13" borderId="1" xfId="2" applyNumberFormat="1" applyFont="1" applyFill="1" applyBorder="1" applyAlignment="1">
      <alignment horizontal="right" vertical="top" wrapText="1"/>
    </xf>
    <xf numFmtId="4" fontId="15" fillId="3" borderId="1" xfId="2" applyNumberFormat="1" applyFont="1" applyFill="1" applyBorder="1" applyAlignment="1">
      <alignment horizontal="right" vertical="top" wrapText="1"/>
    </xf>
    <xf numFmtId="4" fontId="11" fillId="7" borderId="1" xfId="0" applyNumberFormat="1" applyFont="1" applyFill="1" applyBorder="1" applyAlignment="1">
      <alignment horizontal="right"/>
    </xf>
    <xf numFmtId="0" fontId="15" fillId="10" borderId="1" xfId="0" applyFont="1" applyFill="1" applyBorder="1" applyAlignment="1">
      <alignment wrapText="1"/>
    </xf>
    <xf numFmtId="4" fontId="15" fillId="10" borderId="1" xfId="0" applyNumberFormat="1" applyFont="1" applyFill="1" applyBorder="1" applyAlignment="1">
      <alignment horizontal="right"/>
    </xf>
    <xf numFmtId="4" fontId="15" fillId="10" borderId="1" xfId="2" applyNumberFormat="1" applyFont="1" applyFill="1" applyBorder="1" applyAlignment="1">
      <alignment horizontal="right"/>
    </xf>
    <xf numFmtId="4" fontId="15" fillId="3" borderId="1" xfId="2" applyNumberFormat="1" applyFont="1" applyFill="1" applyBorder="1" applyAlignment="1">
      <alignment horizontal="right"/>
    </xf>
    <xf numFmtId="4" fontId="15" fillId="10" borderId="1" xfId="2" applyNumberFormat="1" applyFont="1" applyFill="1" applyBorder="1" applyAlignment="1">
      <alignment horizontal="right" vertical="top" wrapText="1"/>
    </xf>
    <xf numFmtId="4" fontId="11" fillId="7" borderId="1" xfId="2" applyNumberFormat="1" applyFont="1" applyFill="1" applyBorder="1" applyAlignment="1">
      <alignment horizontal="right" vertical="top" wrapText="1"/>
    </xf>
    <xf numFmtId="43" fontId="11" fillId="7" borderId="1" xfId="2" applyFont="1" applyFill="1" applyBorder="1" applyAlignment="1">
      <alignment horizontal="right" vertical="top" wrapText="1"/>
    </xf>
    <xf numFmtId="0" fontId="15" fillId="7" borderId="1" xfId="0" applyFont="1" applyFill="1" applyBorder="1"/>
    <xf numFmtId="0" fontId="15" fillId="10" borderId="1" xfId="0" applyFont="1" applyFill="1" applyBorder="1"/>
    <xf numFmtId="43" fontId="15" fillId="10" borderId="1" xfId="2" applyFont="1" applyFill="1" applyBorder="1" applyAlignment="1">
      <alignment horizontal="right"/>
    </xf>
    <xf numFmtId="0" fontId="15" fillId="8" borderId="1" xfId="0" applyFont="1" applyFill="1" applyBorder="1" applyAlignment="1">
      <alignment wrapText="1"/>
    </xf>
    <xf numFmtId="0" fontId="15" fillId="0" borderId="1" xfId="0" applyFont="1" applyBorder="1"/>
    <xf numFmtId="43" fontId="15" fillId="0" borderId="1" xfId="2" applyFont="1" applyBorder="1" applyAlignment="1">
      <alignment horizontal="right" vertical="top" wrapText="1"/>
    </xf>
    <xf numFmtId="4" fontId="15" fillId="0" borderId="1" xfId="2" applyNumberFormat="1" applyFont="1" applyBorder="1" applyAlignment="1">
      <alignment horizontal="right" vertical="top" wrapText="1"/>
    </xf>
    <xf numFmtId="0" fontId="15" fillId="4" borderId="1" xfId="0" applyFont="1" applyFill="1" applyBorder="1"/>
    <xf numFmtId="0" fontId="15" fillId="4" borderId="1" xfId="0" applyFont="1" applyFill="1" applyBorder="1" applyAlignment="1">
      <alignment horizontal="center" vertical="top"/>
    </xf>
    <xf numFmtId="0" fontId="15" fillId="4" borderId="1" xfId="0" applyFont="1" applyFill="1" applyBorder="1" applyAlignment="1">
      <alignment horizontal="center" vertical="top" wrapText="1"/>
    </xf>
    <xf numFmtId="10" fontId="37" fillId="14" borderId="9" xfId="1" applyNumberFormat="1" applyFont="1" applyFill="1" applyBorder="1" applyAlignment="1">
      <alignment horizontal="center" vertical="top" wrapText="1"/>
    </xf>
    <xf numFmtId="4" fontId="36" fillId="0" borderId="0" xfId="0" applyNumberFormat="1" applyFont="1" applyBorder="1" applyAlignment="1">
      <alignment horizontal="right" wrapText="1"/>
    </xf>
    <xf numFmtId="0" fontId="36" fillId="0" borderId="0" xfId="0" applyFont="1" applyBorder="1" applyAlignment="1">
      <alignment vertical="top" wrapText="1"/>
    </xf>
    <xf numFmtId="2" fontId="11" fillId="7" borderId="1" xfId="0" applyNumberFormat="1" applyFont="1" applyFill="1" applyBorder="1"/>
    <xf numFmtId="4" fontId="15" fillId="5" borderId="1" xfId="2" applyNumberFormat="1" applyFont="1" applyFill="1" applyBorder="1" applyAlignment="1">
      <alignment horizontal="right" vertical="center" wrapText="1"/>
    </xf>
    <xf numFmtId="43" fontId="15" fillId="19" borderId="1" xfId="2" applyNumberFormat="1" applyFont="1" applyFill="1" applyBorder="1" applyAlignment="1">
      <alignment horizontal="right" vertical="center" wrapText="1"/>
    </xf>
    <xf numFmtId="4" fontId="39" fillId="19" borderId="1" xfId="2" applyNumberFormat="1" applyFont="1" applyFill="1" applyBorder="1" applyAlignment="1">
      <alignment horizontal="right" vertical="center" wrapText="1"/>
    </xf>
    <xf numFmtId="43" fontId="11" fillId="7" borderId="1" xfId="2" applyFont="1" applyFill="1" applyBorder="1"/>
    <xf numFmtId="43" fontId="7" fillId="7" borderId="1" xfId="2" applyFont="1" applyFill="1" applyBorder="1"/>
    <xf numFmtId="0" fontId="42" fillId="7" borderId="1" xfId="7" applyFont="1" applyFill="1" applyBorder="1" applyAlignment="1">
      <alignment vertical="top" wrapText="1"/>
    </xf>
    <xf numFmtId="43" fontId="42" fillId="7" borderId="1" xfId="7" applyNumberFormat="1" applyFont="1" applyFill="1" applyBorder="1" applyAlignment="1">
      <alignment horizontal="right"/>
    </xf>
    <xf numFmtId="10" fontId="43" fillId="13" borderId="1" xfId="1" applyNumberFormat="1" applyFont="1" applyFill="1" applyBorder="1" applyAlignment="1">
      <alignment horizontal="center"/>
    </xf>
    <xf numFmtId="4" fontId="42" fillId="7" borderId="1" xfId="7" applyNumberFormat="1" applyFont="1" applyFill="1" applyBorder="1" applyAlignment="1">
      <alignment horizontal="right"/>
    </xf>
    <xf numFmtId="0" fontId="42" fillId="7" borderId="1" xfId="0" applyFont="1" applyFill="1" applyBorder="1" applyAlignment="1">
      <alignment wrapText="1"/>
    </xf>
    <xf numFmtId="0" fontId="15" fillId="9" borderId="17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5" fillId="15" borderId="1" xfId="0" applyFont="1" applyFill="1" applyBorder="1" applyAlignment="1">
      <alignment horizontal="center" vertical="center"/>
    </xf>
    <xf numFmtId="0" fontId="15" fillId="15" borderId="1" xfId="0" applyFont="1" applyFill="1" applyBorder="1" applyAlignment="1">
      <alignment horizontal="center" vertical="center" wrapText="1"/>
    </xf>
    <xf numFmtId="0" fontId="15" fillId="16" borderId="1" xfId="0" applyFont="1" applyFill="1" applyBorder="1" applyAlignment="1">
      <alignment horizontal="center" vertical="center"/>
    </xf>
    <xf numFmtId="0" fontId="15" fillId="16" borderId="1" xfId="0" applyFont="1" applyFill="1" applyBorder="1" applyAlignment="1">
      <alignment horizontal="center" vertical="center" wrapText="1"/>
    </xf>
    <xf numFmtId="0" fontId="15" fillId="17" borderId="1" xfId="0" applyFont="1" applyFill="1" applyBorder="1" applyAlignment="1">
      <alignment horizontal="center" vertical="center"/>
    </xf>
    <xf numFmtId="0" fontId="15" fillId="17" borderId="1" xfId="0" applyFont="1" applyFill="1" applyBorder="1" applyAlignment="1">
      <alignment horizontal="center" vertical="center" wrapText="1"/>
    </xf>
    <xf numFmtId="0" fontId="15" fillId="14" borderId="1" xfId="0" applyFont="1" applyFill="1" applyBorder="1" applyAlignment="1">
      <alignment horizontal="center" vertical="center"/>
    </xf>
    <xf numFmtId="0" fontId="15" fillId="14" borderId="9" xfId="0" applyFont="1" applyFill="1" applyBorder="1" applyAlignment="1">
      <alignment horizontal="center" vertical="center"/>
    </xf>
    <xf numFmtId="0" fontId="39" fillId="19" borderId="1" xfId="0" applyFont="1" applyFill="1" applyBorder="1" applyAlignment="1">
      <alignment horizontal="center" vertical="center"/>
    </xf>
    <xf numFmtId="0" fontId="39" fillId="19" borderId="1" xfId="0" applyFont="1" applyFill="1" applyBorder="1" applyAlignment="1">
      <alignment horizontal="center" vertical="center" wrapText="1"/>
    </xf>
    <xf numFmtId="0" fontId="32" fillId="15" borderId="1" xfId="0" applyFont="1" applyFill="1" applyBorder="1" applyAlignment="1">
      <alignment horizontal="center" vertical="center" wrapText="1"/>
    </xf>
    <xf numFmtId="0" fontId="32" fillId="16" borderId="1" xfId="0" applyFont="1" applyFill="1" applyBorder="1" applyAlignment="1">
      <alignment horizontal="center" vertical="center" wrapText="1"/>
    </xf>
    <xf numFmtId="0" fontId="32" fillId="17" borderId="1" xfId="0" applyFont="1" applyFill="1" applyBorder="1" applyAlignment="1">
      <alignment horizontal="center" vertical="center" wrapText="1"/>
    </xf>
    <xf numFmtId="0" fontId="40" fillId="19" borderId="1" xfId="0" applyFont="1" applyFill="1" applyBorder="1" applyAlignment="1">
      <alignment horizontal="center" vertical="center" wrapText="1"/>
    </xf>
    <xf numFmtId="10" fontId="11" fillId="15" borderId="1" xfId="1" applyNumberFormat="1" applyFont="1" applyFill="1" applyBorder="1" applyAlignment="1">
      <alignment horizontal="center" vertical="center" wrapText="1"/>
    </xf>
    <xf numFmtId="10" fontId="11" fillId="16" borderId="1" xfId="1" applyNumberFormat="1" applyFont="1" applyFill="1" applyBorder="1" applyAlignment="1">
      <alignment horizontal="center" vertical="center" wrapText="1"/>
    </xf>
    <xf numFmtId="10" fontId="11" fillId="17" borderId="1" xfId="1" applyNumberFormat="1" applyFont="1" applyFill="1" applyBorder="1" applyAlignment="1">
      <alignment horizontal="center" vertical="center" wrapText="1"/>
    </xf>
    <xf numFmtId="10" fontId="15" fillId="14" borderId="1" xfId="1" applyNumberFormat="1" applyFont="1" applyFill="1" applyBorder="1" applyAlignment="1">
      <alignment vertical="center"/>
    </xf>
    <xf numFmtId="10" fontId="0" fillId="0" borderId="0" xfId="1" applyNumberFormat="1" applyFont="1" applyAlignment="1">
      <alignment vertical="center"/>
    </xf>
    <xf numFmtId="4" fontId="20" fillId="19" borderId="1" xfId="0" applyNumberFormat="1" applyFont="1" applyFill="1" applyBorder="1" applyAlignment="1">
      <alignment vertical="center"/>
    </xf>
    <xf numFmtId="10" fontId="7" fillId="0" borderId="0" xfId="1" applyNumberFormat="1" applyFont="1" applyAlignment="1">
      <alignment vertical="center"/>
    </xf>
    <xf numFmtId="9" fontId="0" fillId="0" borderId="0" xfId="1" applyFont="1" applyAlignment="1">
      <alignment vertical="center"/>
    </xf>
    <xf numFmtId="43" fontId="20" fillId="19" borderId="1" xfId="2" applyFont="1" applyFill="1" applyBorder="1" applyAlignment="1">
      <alignment horizontal="right" vertical="center"/>
    </xf>
    <xf numFmtId="0" fontId="20" fillId="19" borderId="1" xfId="0" applyFont="1" applyFill="1" applyBorder="1" applyAlignment="1">
      <alignment vertical="center"/>
    </xf>
    <xf numFmtId="4" fontId="20" fillId="19" borderId="1" xfId="0" applyNumberFormat="1" applyFont="1" applyFill="1" applyBorder="1" applyAlignment="1">
      <alignment vertical="center" wrapText="1"/>
    </xf>
    <xf numFmtId="2" fontId="20" fillId="19" borderId="1" xfId="0" applyNumberFormat="1" applyFont="1" applyFill="1" applyBorder="1" applyAlignment="1">
      <alignment vertical="center" wrapText="1"/>
    </xf>
    <xf numFmtId="4" fontId="20" fillId="19" borderId="1" xfId="2" applyNumberFormat="1" applyFont="1" applyFill="1" applyBorder="1" applyAlignment="1">
      <alignment horizontal="right" vertical="center"/>
    </xf>
    <xf numFmtId="43" fontId="41" fillId="19" borderId="1" xfId="7" applyNumberFormat="1" applyFont="1" applyFill="1" applyBorder="1" applyAlignment="1">
      <alignment horizontal="right" vertical="center"/>
    </xf>
    <xf numFmtId="4" fontId="41" fillId="19" borderId="1" xfId="7" applyNumberFormat="1" applyFont="1" applyFill="1" applyBorder="1" applyAlignment="1">
      <alignment horizontal="right" vertical="center"/>
    </xf>
    <xf numFmtId="43" fontId="20" fillId="19" borderId="1" xfId="2" applyFont="1" applyFill="1" applyBorder="1" applyAlignment="1">
      <alignment vertical="center"/>
    </xf>
    <xf numFmtId="43" fontId="20" fillId="19" borderId="1" xfId="2" applyFont="1" applyFill="1" applyBorder="1" applyAlignment="1">
      <alignment vertical="center" wrapText="1"/>
    </xf>
    <xf numFmtId="43" fontId="39" fillId="19" borderId="1" xfId="2" applyFont="1" applyFill="1" applyBorder="1" applyAlignment="1">
      <alignment horizontal="right" vertical="center" wrapText="1"/>
    </xf>
    <xf numFmtId="4" fontId="39" fillId="19" borderId="1" xfId="2" applyNumberFormat="1" applyFont="1" applyFill="1" applyBorder="1" applyAlignment="1">
      <alignment vertical="center" wrapText="1"/>
    </xf>
    <xf numFmtId="4" fontId="20" fillId="19" borderId="1" xfId="0" applyNumberFormat="1" applyFont="1" applyFill="1" applyBorder="1" applyAlignment="1">
      <alignment horizontal="right" vertical="center"/>
    </xf>
    <xf numFmtId="4" fontId="39" fillId="19" borderId="1" xfId="0" applyNumberFormat="1" applyFont="1" applyFill="1" applyBorder="1" applyAlignment="1">
      <alignment horizontal="right" vertical="center"/>
    </xf>
    <xf numFmtId="4" fontId="39" fillId="19" borderId="1" xfId="2" applyNumberFormat="1" applyFont="1" applyFill="1" applyBorder="1" applyAlignment="1">
      <alignment horizontal="right" vertical="center"/>
    </xf>
    <xf numFmtId="164" fontId="11" fillId="19" borderId="1" xfId="2" applyNumberFormat="1" applyFont="1" applyFill="1" applyBorder="1" applyAlignment="1">
      <alignment vertical="center"/>
    </xf>
    <xf numFmtId="3" fontId="20" fillId="19" borderId="1" xfId="0" applyNumberFormat="1" applyFont="1" applyFill="1" applyBorder="1" applyAlignment="1">
      <alignment vertical="center"/>
    </xf>
    <xf numFmtId="4" fontId="20" fillId="19" borderId="1" xfId="2" applyNumberFormat="1" applyFont="1" applyFill="1" applyBorder="1" applyAlignment="1">
      <alignment horizontal="right" vertical="center" wrapText="1"/>
    </xf>
    <xf numFmtId="0" fontId="11" fillId="19" borderId="1" xfId="0" applyFont="1" applyFill="1" applyBorder="1" applyAlignment="1">
      <alignment vertical="center"/>
    </xf>
    <xf numFmtId="164" fontId="20" fillId="19" borderId="1" xfId="2" applyNumberFormat="1" applyFont="1" applyFill="1" applyBorder="1" applyAlignment="1">
      <alignment vertical="center"/>
    </xf>
    <xf numFmtId="43" fontId="41" fillId="19" borderId="1" xfId="2" applyFont="1" applyFill="1" applyBorder="1" applyAlignment="1">
      <alignment horizontal="right" vertical="center"/>
    </xf>
    <xf numFmtId="4" fontId="41" fillId="19" borderId="1" xfId="2" applyNumberFormat="1" applyFont="1" applyFill="1" applyBorder="1" applyAlignment="1">
      <alignment horizontal="right" vertical="center"/>
    </xf>
    <xf numFmtId="4" fontId="11" fillId="19" borderId="1" xfId="0" applyNumberFormat="1" applyFont="1" applyFill="1" applyBorder="1" applyAlignment="1">
      <alignment vertical="center"/>
    </xf>
    <xf numFmtId="4" fontId="38" fillId="19" borderId="1" xfId="0" applyNumberFormat="1" applyFont="1" applyFill="1" applyBorder="1" applyAlignment="1">
      <alignment vertical="center"/>
    </xf>
    <xf numFmtId="0" fontId="38" fillId="19" borderId="1" xfId="0" applyFont="1" applyFill="1" applyBorder="1" applyAlignment="1">
      <alignment vertical="center"/>
    </xf>
    <xf numFmtId="43" fontId="20" fillId="19" borderId="1" xfId="2" applyFont="1" applyFill="1" applyBorder="1" applyAlignment="1">
      <alignment horizontal="right" vertical="center" wrapText="1"/>
    </xf>
    <xf numFmtId="4" fontId="15" fillId="19" borderId="1" xfId="0" applyNumberFormat="1" applyFont="1" applyFill="1" applyBorder="1" applyAlignment="1">
      <alignment vertical="center"/>
    </xf>
    <xf numFmtId="0" fontId="15" fillId="19" borderId="1" xfId="0" applyFont="1" applyFill="1" applyBorder="1" applyAlignment="1">
      <alignment vertical="center"/>
    </xf>
    <xf numFmtId="43" fontId="39" fillId="19" borderId="1" xfId="2" applyFont="1" applyFill="1" applyBorder="1" applyAlignment="1">
      <alignment horizontal="right" vertical="center"/>
    </xf>
    <xf numFmtId="43" fontId="39" fillId="0" borderId="1" xfId="2" applyFont="1" applyBorder="1" applyAlignment="1">
      <alignment horizontal="right" vertical="center" wrapText="1"/>
    </xf>
    <xf numFmtId="4" fontId="39" fillId="0" borderId="1" xfId="2" applyNumberFormat="1" applyFont="1" applyBorder="1" applyAlignment="1">
      <alignment horizontal="right" vertical="center" wrapText="1"/>
    </xf>
    <xf numFmtId="0" fontId="39" fillId="18" borderId="1" xfId="0" applyFont="1" applyFill="1" applyBorder="1" applyAlignment="1">
      <alignment horizontal="center" vertical="center"/>
    </xf>
    <xf numFmtId="0" fontId="39" fillId="18" borderId="1" xfId="0" applyFont="1" applyFill="1" applyBorder="1" applyAlignment="1">
      <alignment horizontal="center" vertical="center" wrapText="1"/>
    </xf>
    <xf numFmtId="43" fontId="26" fillId="19" borderId="1" xfId="2" applyFont="1" applyFill="1" applyBorder="1" applyAlignment="1">
      <alignment horizontal="right" vertical="center" wrapText="1"/>
    </xf>
    <xf numFmtId="4" fontId="15" fillId="19" borderId="1" xfId="2" applyNumberFormat="1" applyFont="1" applyFill="1" applyBorder="1" applyAlignment="1">
      <alignment horizontal="right" vertical="center" wrapText="1"/>
    </xf>
    <xf numFmtId="0" fontId="13" fillId="8" borderId="2" xfId="0" applyFont="1" applyFill="1" applyBorder="1" applyAlignment="1">
      <alignment horizontal="right" vertical="center" wrapText="1"/>
    </xf>
    <xf numFmtId="43" fontId="13" fillId="19" borderId="3" xfId="2" applyFont="1" applyFill="1" applyBorder="1" applyAlignment="1">
      <alignment horizontal="right" vertical="center" wrapText="1"/>
    </xf>
    <xf numFmtId="4" fontId="39" fillId="19" borderId="3" xfId="0" applyNumberFormat="1" applyFont="1" applyFill="1" applyBorder="1" applyAlignment="1">
      <alignment horizontal="right" vertical="center"/>
    </xf>
    <xf numFmtId="0" fontId="27" fillId="0" borderId="0" xfId="0" applyFont="1" applyBorder="1" applyAlignment="1">
      <alignment horizontal="left" wrapText="1"/>
    </xf>
    <xf numFmtId="0" fontId="44" fillId="0" borderId="0" xfId="0" applyFont="1" applyBorder="1"/>
    <xf numFmtId="0" fontId="0" fillId="0" borderId="0" xfId="0" applyFont="1"/>
    <xf numFmtId="0" fontId="7" fillId="0" borderId="0" xfId="0" applyFont="1" applyBorder="1"/>
    <xf numFmtId="0" fontId="44" fillId="0" borderId="0" xfId="0" applyFont="1"/>
    <xf numFmtId="0" fontId="5" fillId="5" borderId="1" xfId="0" applyFont="1" applyFill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4" fontId="11" fillId="5" borderId="1" xfId="0" applyNumberFormat="1" applyFont="1" applyFill="1" applyBorder="1"/>
    <xf numFmtId="43" fontId="11" fillId="5" borderId="1" xfId="2" applyFont="1" applyFill="1" applyBorder="1" applyAlignment="1">
      <alignment horizontal="right"/>
    </xf>
    <xf numFmtId="0" fontId="11" fillId="5" borderId="1" xfId="0" applyFont="1" applyFill="1" applyBorder="1"/>
    <xf numFmtId="4" fontId="11" fillId="5" borderId="1" xfId="0" applyNumberFormat="1" applyFont="1" applyFill="1" applyBorder="1" applyAlignment="1">
      <alignment wrapText="1"/>
    </xf>
    <xf numFmtId="4" fontId="11" fillId="5" borderId="1" xfId="2" applyNumberFormat="1" applyFont="1" applyFill="1" applyBorder="1" applyAlignment="1">
      <alignment horizontal="right"/>
    </xf>
    <xf numFmtId="43" fontId="42" fillId="5" borderId="1" xfId="7" applyNumberFormat="1" applyFont="1" applyFill="1" applyBorder="1" applyAlignment="1">
      <alignment horizontal="right"/>
    </xf>
    <xf numFmtId="4" fontId="42" fillId="5" borderId="1" xfId="7" applyNumberFormat="1" applyFont="1" applyFill="1" applyBorder="1" applyAlignment="1">
      <alignment horizontal="right"/>
    </xf>
    <xf numFmtId="43" fontId="15" fillId="5" borderId="1" xfId="2" applyFont="1" applyFill="1" applyBorder="1" applyAlignment="1">
      <alignment horizontal="right" vertical="top" wrapText="1"/>
    </xf>
    <xf numFmtId="4" fontId="15" fillId="5" borderId="1" xfId="2" applyNumberFormat="1" applyFont="1" applyFill="1" applyBorder="1" applyAlignment="1">
      <alignment vertical="top" wrapText="1"/>
    </xf>
    <xf numFmtId="4" fontId="15" fillId="5" borderId="1" xfId="2" applyNumberFormat="1" applyFont="1" applyFill="1" applyBorder="1" applyAlignment="1">
      <alignment horizontal="right" vertical="top" wrapText="1"/>
    </xf>
    <xf numFmtId="4" fontId="11" fillId="5" borderId="1" xfId="0" applyNumberFormat="1" applyFont="1" applyFill="1" applyBorder="1" applyAlignment="1">
      <alignment horizontal="right"/>
    </xf>
    <xf numFmtId="4" fontId="15" fillId="5" borderId="1" xfId="0" applyNumberFormat="1" applyFont="1" applyFill="1" applyBorder="1" applyAlignment="1">
      <alignment horizontal="right"/>
    </xf>
    <xf numFmtId="4" fontId="15" fillId="5" borderId="1" xfId="2" applyNumberFormat="1" applyFont="1" applyFill="1" applyBorder="1" applyAlignment="1">
      <alignment horizontal="right"/>
    </xf>
    <xf numFmtId="43" fontId="11" fillId="5" borderId="1" xfId="2" applyFont="1" applyFill="1" applyBorder="1"/>
    <xf numFmtId="2" fontId="11" fillId="5" borderId="1" xfId="0" applyNumberFormat="1" applyFont="1" applyFill="1" applyBorder="1"/>
    <xf numFmtId="3" fontId="11" fillId="5" borderId="1" xfId="0" applyNumberFormat="1" applyFont="1" applyFill="1" applyBorder="1"/>
    <xf numFmtId="4" fontId="11" fillId="5" borderId="1" xfId="2" applyNumberFormat="1" applyFont="1" applyFill="1" applyBorder="1" applyAlignment="1">
      <alignment horizontal="right" vertical="top" wrapText="1"/>
    </xf>
    <xf numFmtId="43" fontId="7" fillId="5" borderId="1" xfId="2" applyFont="1" applyFill="1" applyBorder="1"/>
    <xf numFmtId="164" fontId="11" fillId="5" borderId="1" xfId="2" applyNumberFormat="1" applyFont="1" applyFill="1" applyBorder="1"/>
    <xf numFmtId="43" fontId="11" fillId="5" borderId="1" xfId="2" applyFont="1" applyFill="1" applyBorder="1" applyAlignment="1">
      <alignment horizontal="right" vertical="top" wrapText="1"/>
    </xf>
    <xf numFmtId="4" fontId="15" fillId="5" borderId="1" xfId="0" applyNumberFormat="1" applyFont="1" applyFill="1" applyBorder="1"/>
    <xf numFmtId="43" fontId="15" fillId="5" borderId="1" xfId="2" applyFont="1" applyFill="1" applyBorder="1" applyAlignment="1">
      <alignment horizontal="right"/>
    </xf>
    <xf numFmtId="43" fontId="26" fillId="5" borderId="1" xfId="2" applyFont="1" applyFill="1" applyBorder="1" applyAlignment="1">
      <alignment horizontal="right" vertical="top" wrapText="1"/>
    </xf>
    <xf numFmtId="43" fontId="13" fillId="5" borderId="3" xfId="2" applyFont="1" applyFill="1" applyBorder="1" applyAlignment="1">
      <alignment horizontal="right" vertical="top" wrapText="1"/>
    </xf>
    <xf numFmtId="4" fontId="5" fillId="5" borderId="3" xfId="0" applyNumberFormat="1" applyFont="1" applyFill="1" applyBorder="1" applyAlignment="1">
      <alignment horizontal="right"/>
    </xf>
    <xf numFmtId="0" fontId="42" fillId="7" borderId="1" xfId="0" applyFont="1" applyFill="1" applyBorder="1"/>
    <xf numFmtId="43" fontId="42" fillId="7" borderId="1" xfId="2" applyFont="1" applyFill="1" applyBorder="1" applyAlignment="1">
      <alignment horizontal="right"/>
    </xf>
    <xf numFmtId="10" fontId="42" fillId="13" borderId="1" xfId="1" applyNumberFormat="1" applyFont="1" applyFill="1" applyBorder="1" applyAlignment="1">
      <alignment horizontal="center" wrapText="1"/>
    </xf>
    <xf numFmtId="4" fontId="42" fillId="7" borderId="1" xfId="2" applyNumberFormat="1" applyFont="1" applyFill="1" applyBorder="1" applyAlignment="1">
      <alignment horizontal="right"/>
    </xf>
    <xf numFmtId="0" fontId="28" fillId="3" borderId="1" xfId="0" applyFont="1" applyFill="1" applyBorder="1" applyAlignment="1">
      <alignment horizontal="center" vertical="top" wrapText="1"/>
    </xf>
    <xf numFmtId="10" fontId="7" fillId="14" borderId="1" xfId="1" applyNumberFormat="1" applyFont="1" applyFill="1" applyBorder="1" applyAlignment="1">
      <alignment horizontal="center" vertical="top" wrapText="1"/>
    </xf>
    <xf numFmtId="10" fontId="37" fillId="14" borderId="1" xfId="1" applyNumberFormat="1" applyFont="1" applyFill="1" applyBorder="1" applyAlignment="1">
      <alignment horizontal="center" vertical="top" wrapText="1"/>
    </xf>
    <xf numFmtId="0" fontId="5" fillId="14" borderId="1" xfId="0" applyFont="1" applyFill="1" applyBorder="1" applyAlignment="1">
      <alignment horizontal="center"/>
    </xf>
    <xf numFmtId="0" fontId="5" fillId="11" borderId="21" xfId="0" applyFont="1" applyFill="1" applyBorder="1" applyAlignment="1"/>
    <xf numFmtId="0" fontId="5" fillId="11" borderId="18" xfId="0" applyFont="1" applyFill="1" applyBorder="1" applyAlignment="1"/>
    <xf numFmtId="0" fontId="5" fillId="4" borderId="22" xfId="0" applyFont="1" applyFill="1" applyBorder="1" applyAlignment="1">
      <alignment vertical="top" wrapText="1"/>
    </xf>
    <xf numFmtId="0" fontId="5" fillId="11" borderId="20" xfId="0" applyFont="1" applyFill="1" applyBorder="1" applyAlignment="1"/>
    <xf numFmtId="0" fontId="5" fillId="4" borderId="8" xfId="0" applyFont="1" applyFill="1" applyBorder="1" applyAlignment="1">
      <alignment vertical="top" wrapText="1"/>
    </xf>
    <xf numFmtId="0" fontId="5" fillId="3" borderId="8" xfId="0" applyFont="1" applyFill="1" applyBorder="1" applyAlignment="1">
      <alignment vertical="top" wrapText="1"/>
    </xf>
    <xf numFmtId="0" fontId="42" fillId="7" borderId="8" xfId="0" applyFont="1" applyFill="1" applyBorder="1" applyAlignment="1">
      <alignment horizontal="center" wrapText="1"/>
    </xf>
    <xf numFmtId="0" fontId="15" fillId="10" borderId="8" xfId="0" applyFont="1" applyFill="1" applyBorder="1" applyAlignment="1">
      <alignment horizontal="center" wrapText="1"/>
    </xf>
    <xf numFmtId="0" fontId="15" fillId="3" borderId="8" xfId="0" applyFont="1" applyFill="1" applyBorder="1" applyAlignment="1">
      <alignment horizontal="center" wrapText="1"/>
    </xf>
    <xf numFmtId="0" fontId="15" fillId="7" borderId="8" xfId="0" applyFont="1" applyFill="1" applyBorder="1"/>
    <xf numFmtId="0" fontId="15" fillId="10" borderId="8" xfId="0" applyFont="1" applyFill="1" applyBorder="1" applyAlignment="1">
      <alignment horizontal="center"/>
    </xf>
    <xf numFmtId="0" fontId="15" fillId="8" borderId="8" xfId="0" applyFont="1" applyFill="1" applyBorder="1" applyAlignment="1">
      <alignment horizontal="center" wrapText="1"/>
    </xf>
    <xf numFmtId="0" fontId="15" fillId="5" borderId="8" xfId="0" applyFont="1" applyFill="1" applyBorder="1" applyAlignment="1">
      <alignment horizontal="center" wrapText="1"/>
    </xf>
    <xf numFmtId="0" fontId="15" fillId="9" borderId="8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0" fontId="7" fillId="14" borderId="3" xfId="1" applyNumberFormat="1" applyFont="1" applyFill="1" applyBorder="1" applyAlignment="1">
      <alignment horizontal="center" vertical="top" wrapText="1"/>
    </xf>
    <xf numFmtId="43" fontId="3" fillId="0" borderId="0" xfId="2" applyFont="1" applyBorder="1"/>
    <xf numFmtId="43" fontId="3" fillId="0" borderId="0" xfId="0" applyNumberFormat="1" applyFont="1" applyBorder="1"/>
    <xf numFmtId="43" fontId="42" fillId="5" borderId="1" xfId="2" applyFont="1" applyFill="1" applyBorder="1" applyAlignment="1">
      <alignment horizontal="right"/>
    </xf>
    <xf numFmtId="4" fontId="42" fillId="5" borderId="1" xfId="2" applyNumberFormat="1" applyFont="1" applyFill="1" applyBorder="1" applyAlignment="1">
      <alignment horizontal="right"/>
    </xf>
    <xf numFmtId="0" fontId="15" fillId="8" borderId="11" xfId="0" applyFont="1" applyFill="1" applyBorder="1" applyAlignment="1">
      <alignment vertical="center" wrapText="1"/>
    </xf>
    <xf numFmtId="0" fontId="15" fillId="8" borderId="21" xfId="0" applyFont="1" applyFill="1" applyBorder="1" applyAlignment="1">
      <alignment horizontal="left" vertical="center" wrapText="1"/>
    </xf>
    <xf numFmtId="0" fontId="11" fillId="8" borderId="21" xfId="0" applyFont="1" applyFill="1" applyBorder="1" applyAlignment="1">
      <alignment vertical="center" wrapText="1"/>
    </xf>
    <xf numFmtId="0" fontId="35" fillId="8" borderId="21" xfId="7" applyFont="1" applyFill="1" applyBorder="1" applyAlignment="1">
      <alignment vertical="center" wrapText="1"/>
    </xf>
    <xf numFmtId="0" fontId="11" fillId="8" borderId="21" xfId="0" applyFont="1" applyFill="1" applyBorder="1" applyAlignment="1">
      <alignment vertical="center"/>
    </xf>
    <xf numFmtId="0" fontId="15" fillId="8" borderId="21" xfId="0" applyFont="1" applyFill="1" applyBorder="1" applyAlignment="1">
      <alignment horizontal="right" vertical="center"/>
    </xf>
    <xf numFmtId="0" fontId="15" fillId="8" borderId="21" xfId="0" applyFont="1" applyFill="1" applyBorder="1" applyAlignment="1">
      <alignment vertical="center" wrapText="1"/>
    </xf>
    <xf numFmtId="0" fontId="34" fillId="8" borderId="21" xfId="0" applyFont="1" applyFill="1" applyBorder="1" applyAlignment="1">
      <alignment vertical="center"/>
    </xf>
    <xf numFmtId="0" fontId="15" fillId="9" borderId="21" xfId="0" applyFont="1" applyFill="1" applyBorder="1" applyAlignment="1">
      <alignment vertical="center"/>
    </xf>
    <xf numFmtId="10" fontId="15" fillId="14" borderId="9" xfId="1" applyNumberFormat="1" applyFont="1" applyFill="1" applyBorder="1" applyAlignment="1">
      <alignment vertical="center"/>
    </xf>
    <xf numFmtId="0" fontId="31" fillId="14" borderId="1" xfId="0" applyFont="1" applyFill="1" applyBorder="1" applyAlignment="1">
      <alignment horizontal="center" vertical="center" wrapText="1"/>
    </xf>
    <xf numFmtId="0" fontId="31" fillId="14" borderId="9" xfId="0" applyFont="1" applyFill="1" applyBorder="1" applyAlignment="1">
      <alignment horizontal="center" vertical="center" wrapText="1"/>
    </xf>
    <xf numFmtId="43" fontId="26" fillId="19" borderId="23" xfId="2" applyFont="1" applyFill="1" applyBorder="1" applyAlignment="1">
      <alignment horizontal="right" vertical="center" wrapText="1"/>
    </xf>
    <xf numFmtId="4" fontId="15" fillId="19" borderId="23" xfId="2" applyNumberFormat="1" applyFont="1" applyFill="1" applyBorder="1" applyAlignment="1">
      <alignment horizontal="right" vertical="center" wrapText="1"/>
    </xf>
    <xf numFmtId="0" fontId="15" fillId="9" borderId="1" xfId="0" applyFont="1" applyFill="1" applyBorder="1" applyAlignment="1">
      <alignment horizontal="center" vertical="top"/>
    </xf>
    <xf numFmtId="0" fontId="15" fillId="9" borderId="1" xfId="0" applyFont="1" applyFill="1" applyBorder="1" applyAlignment="1">
      <alignment horizontal="center" vertical="top" wrapText="1"/>
    </xf>
    <xf numFmtId="0" fontId="15" fillId="9" borderId="1" xfId="0" applyFont="1" applyFill="1" applyBorder="1" applyAlignment="1">
      <alignment horizontal="center" vertical="center" wrapText="1"/>
    </xf>
    <xf numFmtId="0" fontId="31" fillId="9" borderId="1" xfId="0" applyFont="1" applyFill="1" applyBorder="1" applyAlignment="1">
      <alignment horizontal="center" vertical="center" wrapText="1"/>
    </xf>
    <xf numFmtId="2" fontId="11" fillId="5" borderId="1" xfId="0" applyNumberFormat="1" applyFont="1" applyFill="1" applyBorder="1" applyAlignment="1">
      <alignment horizontal="right"/>
    </xf>
    <xf numFmtId="0" fontId="15" fillId="9" borderId="1" xfId="0" applyFont="1" applyFill="1" applyBorder="1" applyAlignment="1">
      <alignment horizontal="center" vertical="center" wrapText="1"/>
    </xf>
    <xf numFmtId="0" fontId="0" fillId="5" borderId="0" xfId="0" applyFill="1"/>
    <xf numFmtId="10" fontId="11" fillId="5" borderId="0" xfId="1" applyNumberFormat="1" applyFont="1" applyFill="1" applyBorder="1" applyAlignment="1">
      <alignment horizontal="center" vertical="center" wrapText="1"/>
    </xf>
    <xf numFmtId="0" fontId="11" fillId="7" borderId="8" xfId="0" applyFont="1" applyFill="1" applyBorder="1" applyAlignment="1">
      <alignment horizontal="center" wrapText="1"/>
    </xf>
    <xf numFmtId="0" fontId="11" fillId="7" borderId="1" xfId="0" applyFont="1" applyFill="1" applyBorder="1" applyAlignment="1">
      <alignment wrapText="1"/>
    </xf>
    <xf numFmtId="0" fontId="15" fillId="9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vertical="top" wrapText="1"/>
    </xf>
    <xf numFmtId="0" fontId="15" fillId="9" borderId="1" xfId="0" applyFont="1" applyFill="1" applyBorder="1" applyAlignment="1">
      <alignment horizontal="center" vertical="center" wrapText="1"/>
    </xf>
    <xf numFmtId="0" fontId="45" fillId="7" borderId="1" xfId="0" applyFont="1" applyFill="1" applyBorder="1"/>
    <xf numFmtId="0" fontId="11" fillId="7" borderId="1" xfId="0" applyFont="1" applyFill="1" applyBorder="1" applyAlignment="1">
      <alignment horizontal="left"/>
    </xf>
    <xf numFmtId="0" fontId="15" fillId="9" borderId="1" xfId="0" applyFont="1" applyFill="1" applyBorder="1" applyAlignment="1">
      <alignment horizontal="center" vertical="center" wrapText="1"/>
    </xf>
    <xf numFmtId="43" fontId="8" fillId="0" borderId="0" xfId="2" applyFont="1" applyBorder="1" applyAlignment="1">
      <alignment horizontal="center" vertical="top" wrapText="1"/>
    </xf>
    <xf numFmtId="0" fontId="12" fillId="12" borderId="6" xfId="0" applyFont="1" applyFill="1" applyBorder="1" applyAlignment="1">
      <alignment horizontal="center"/>
    </xf>
    <xf numFmtId="0" fontId="12" fillId="12" borderId="7" xfId="0" applyFont="1" applyFill="1" applyBorder="1" applyAlignment="1">
      <alignment horizontal="center"/>
    </xf>
    <xf numFmtId="0" fontId="12" fillId="12" borderId="5" xfId="0" applyFont="1" applyFill="1" applyBorder="1" applyAlignment="1">
      <alignment horizontal="center"/>
    </xf>
    <xf numFmtId="0" fontId="5" fillId="11" borderId="11" xfId="0" applyFont="1" applyFill="1" applyBorder="1" applyAlignment="1">
      <alignment horizontal="center" vertical="top" wrapText="1"/>
    </xf>
    <xf numFmtId="0" fontId="5" fillId="11" borderId="14" xfId="0" applyFont="1" applyFill="1" applyBorder="1" applyAlignment="1">
      <alignment horizontal="center" vertical="top" wrapText="1"/>
    </xf>
    <xf numFmtId="0" fontId="5" fillId="11" borderId="10" xfId="0" applyFont="1" applyFill="1" applyBorder="1" applyAlignment="1">
      <alignment horizontal="center" vertical="top" wrapText="1"/>
    </xf>
    <xf numFmtId="0" fontId="5" fillId="11" borderId="12" xfId="0" applyFont="1" applyFill="1" applyBorder="1" applyAlignment="1">
      <alignment horizontal="center" vertical="top" wrapText="1"/>
    </xf>
    <xf numFmtId="0" fontId="5" fillId="11" borderId="13" xfId="0" applyFont="1" applyFill="1" applyBorder="1" applyAlignment="1">
      <alignment horizontal="center" vertical="top" wrapText="1"/>
    </xf>
    <xf numFmtId="0" fontId="5" fillId="9" borderId="1" xfId="0" applyFont="1" applyFill="1" applyBorder="1" applyAlignment="1">
      <alignment horizontal="center" vertical="top" wrapText="1"/>
    </xf>
    <xf numFmtId="0" fontId="5" fillId="14" borderId="10" xfId="0" applyFont="1" applyFill="1" applyBorder="1" applyAlignment="1">
      <alignment horizontal="center" vertical="top" wrapText="1"/>
    </xf>
    <xf numFmtId="0" fontId="5" fillId="14" borderId="13" xfId="0" applyFont="1" applyFill="1" applyBorder="1" applyAlignment="1">
      <alignment horizontal="center" vertical="top" wrapText="1"/>
    </xf>
    <xf numFmtId="0" fontId="31" fillId="9" borderId="1" xfId="0" applyFont="1" applyFill="1" applyBorder="1" applyAlignment="1">
      <alignment horizontal="center" vertical="center" wrapText="1"/>
    </xf>
    <xf numFmtId="0" fontId="31" fillId="14" borderId="1" xfId="0" applyFont="1" applyFill="1" applyBorder="1" applyAlignment="1">
      <alignment horizontal="center" vertical="center" wrapText="1"/>
    </xf>
    <xf numFmtId="0" fontId="31" fillId="14" borderId="9" xfId="0" applyFont="1" applyFill="1" applyBorder="1" applyAlignment="1">
      <alignment horizontal="center" vertical="center" wrapText="1"/>
    </xf>
    <xf numFmtId="0" fontId="15" fillId="18" borderId="19" xfId="0" applyFont="1" applyFill="1" applyBorder="1" applyAlignment="1">
      <alignment horizontal="center" vertical="center" wrapText="1"/>
    </xf>
    <xf numFmtId="0" fontId="15" fillId="18" borderId="5" xfId="0" applyFont="1" applyFill="1" applyBorder="1" applyAlignment="1">
      <alignment horizontal="center" vertical="center" wrapText="1"/>
    </xf>
    <xf numFmtId="43" fontId="39" fillId="18" borderId="1" xfId="2" applyFont="1" applyFill="1" applyBorder="1" applyAlignment="1">
      <alignment horizontal="center" vertical="center" wrapText="1"/>
    </xf>
    <xf numFmtId="0" fontId="15" fillId="9" borderId="6" xfId="0" applyFont="1" applyFill="1" applyBorder="1" applyAlignment="1">
      <alignment horizontal="center" vertical="center" wrapText="1"/>
    </xf>
    <xf numFmtId="0" fontId="15" fillId="9" borderId="5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30" fillId="13" borderId="6" xfId="0" applyFont="1" applyFill="1" applyBorder="1" applyAlignment="1">
      <alignment horizontal="center"/>
    </xf>
    <xf numFmtId="0" fontId="30" fillId="13" borderId="7" xfId="0" applyFont="1" applyFill="1" applyBorder="1" applyAlignment="1">
      <alignment horizontal="center"/>
    </xf>
    <xf numFmtId="0" fontId="30" fillId="13" borderId="5" xfId="0" applyFont="1" applyFill="1" applyBorder="1" applyAlignment="1">
      <alignment horizontal="center"/>
    </xf>
    <xf numFmtId="0" fontId="31" fillId="9" borderId="6" xfId="0" applyFont="1" applyFill="1" applyBorder="1" applyAlignment="1">
      <alignment horizontal="center" vertical="center" wrapText="1"/>
    </xf>
    <xf numFmtId="0" fontId="31" fillId="9" borderId="5" xfId="0" applyFont="1" applyFill="1" applyBorder="1" applyAlignment="1">
      <alignment horizontal="center" vertical="center" wrapText="1"/>
    </xf>
  </cellXfs>
  <cellStyles count="8">
    <cellStyle name="Bad" xfId="7" builtinId="27"/>
    <cellStyle name="Comma" xfId="2" builtinId="3"/>
    <cellStyle name="Followed Hyperlink" xfId="4" builtinId="9" hidden="1"/>
    <cellStyle name="Followed Hyperlink 2" xfId="6" hidden="1"/>
    <cellStyle name="Hyperlink" xfId="3" builtinId="8" hidden="1"/>
    <cellStyle name="Hyperlink 2" xfId="5" hidden="1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E7F9DD"/>
      <color rgb="FFCC00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2400"/>
            </a:pPr>
            <a:r>
              <a:rPr lang="en-US" sz="2400"/>
              <a:t>MOVEMENT IN NAV BY CLASS OF FUND</a:t>
            </a:r>
            <a:endParaRPr lang="en-US" sz="2800"/>
          </a:p>
          <a:p>
            <a:pPr>
              <a:defRPr lang="en-US" sz="2400"/>
            </a:pPr>
            <a:r>
              <a:rPr lang="en-US" sz="1400"/>
              <a:t>(Eight</a:t>
            </a:r>
            <a:r>
              <a:rPr lang="en-US" sz="1400" baseline="0"/>
              <a:t> (8) </a:t>
            </a:r>
            <a:r>
              <a:rPr lang="en-US" sz="1400"/>
              <a:t>W</a:t>
            </a:r>
            <a:r>
              <a:rPr lang="en-US" sz="1400" baseline="0"/>
              <a:t>eeks Ending March 31, 2017)</a:t>
            </a:r>
            <a:r>
              <a:rPr lang="en-US" sz="1800"/>
              <a:t> </a:t>
            </a:r>
            <a:r>
              <a:rPr lang="en-US" sz="2000"/>
              <a:t> </a:t>
            </a:r>
            <a:endParaRPr lang="en-US" sz="2400"/>
          </a:p>
        </c:rich>
      </c:tx>
      <c:layout>
        <c:manualLayout>
          <c:xMode val="edge"/>
          <c:yMode val="edge"/>
          <c:x val="0.19221583219249849"/>
          <c:y val="1.3602015383129681E-2"/>
        </c:manualLayout>
      </c:layout>
    </c:title>
    <c:plotArea>
      <c:layout>
        <c:manualLayout>
          <c:layoutTarget val="inner"/>
          <c:xMode val="edge"/>
          <c:yMode val="edge"/>
          <c:x val="0.11322007937877779"/>
          <c:y val="0.15325228160435186"/>
          <c:w val="0.78102643741975963"/>
          <c:h val="0.62964374598152484"/>
        </c:manualLayout>
      </c:layout>
      <c:lineChart>
        <c:grouping val="standard"/>
        <c:ser>
          <c:idx val="1"/>
          <c:order val="0"/>
          <c:tx>
            <c:strRef>
              <c:f>'NAV Trend'!#REF!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42776</c:v>
                </c:pt>
                <c:pt idx="1">
                  <c:v>42783</c:v>
                </c:pt>
                <c:pt idx="2">
                  <c:v>42790</c:v>
                </c:pt>
                <c:pt idx="3">
                  <c:v>42797</c:v>
                </c:pt>
                <c:pt idx="4">
                  <c:v>42804</c:v>
                </c:pt>
                <c:pt idx="5">
                  <c:v>42811</c:v>
                </c:pt>
                <c:pt idx="6">
                  <c:v>42818</c:v>
                </c:pt>
                <c:pt idx="7">
                  <c:v>42825</c:v>
                </c:pt>
              </c:numCache>
            </c:numRef>
          </c:cat>
          <c:val>
            <c:numRef>
              <c:f>'NAV Trend'!#REF!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42776</c:v>
                </c:pt>
                <c:pt idx="1">
                  <c:v>42783</c:v>
                </c:pt>
                <c:pt idx="2">
                  <c:v>42790</c:v>
                </c:pt>
                <c:pt idx="3">
                  <c:v>42797</c:v>
                </c:pt>
                <c:pt idx="4">
                  <c:v>42804</c:v>
                </c:pt>
                <c:pt idx="5">
                  <c:v>42811</c:v>
                </c:pt>
                <c:pt idx="6">
                  <c:v>42818</c:v>
                </c:pt>
                <c:pt idx="7">
                  <c:v>42825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4651227168.6100006</c:v>
                </c:pt>
                <c:pt idx="1">
                  <c:v>4653742447.3399992</c:v>
                </c:pt>
                <c:pt idx="2">
                  <c:v>4624835292.3599997</c:v>
                </c:pt>
                <c:pt idx="3">
                  <c:v>4643726696.8699999</c:v>
                </c:pt>
                <c:pt idx="4">
                  <c:v>4664744206.8699999</c:v>
                </c:pt>
                <c:pt idx="5">
                  <c:v>4704648937.7200003</c:v>
                </c:pt>
                <c:pt idx="6">
                  <c:v>4699803324.79</c:v>
                </c:pt>
                <c:pt idx="7">
                  <c:v>4723408322.3699999</c:v>
                </c:pt>
              </c:numCache>
            </c:numRef>
          </c:val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42776</c:v>
                </c:pt>
                <c:pt idx="1">
                  <c:v>42783</c:v>
                </c:pt>
                <c:pt idx="2">
                  <c:v>42790</c:v>
                </c:pt>
                <c:pt idx="3">
                  <c:v>42797</c:v>
                </c:pt>
                <c:pt idx="4">
                  <c:v>42804</c:v>
                </c:pt>
                <c:pt idx="5">
                  <c:v>42811</c:v>
                </c:pt>
                <c:pt idx="6">
                  <c:v>42818</c:v>
                </c:pt>
                <c:pt idx="7">
                  <c:v>42825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21985016542.834007</c:v>
                </c:pt>
                <c:pt idx="1">
                  <c:v>21905249014.434166</c:v>
                </c:pt>
                <c:pt idx="2">
                  <c:v>21857628727.883583</c:v>
                </c:pt>
                <c:pt idx="3">
                  <c:v>21922045945.919979</c:v>
                </c:pt>
                <c:pt idx="4">
                  <c:v>22109834251.375584</c:v>
                </c:pt>
                <c:pt idx="5">
                  <c:v>22316231762.058113</c:v>
                </c:pt>
                <c:pt idx="6">
                  <c:v>22291710773.19902</c:v>
                </c:pt>
                <c:pt idx="7">
                  <c:v>22238961731.16732</c:v>
                </c:pt>
              </c:numCache>
            </c:numRef>
          </c:val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42776</c:v>
                </c:pt>
                <c:pt idx="1">
                  <c:v>42783</c:v>
                </c:pt>
                <c:pt idx="2">
                  <c:v>42790</c:v>
                </c:pt>
                <c:pt idx="3">
                  <c:v>42797</c:v>
                </c:pt>
                <c:pt idx="4">
                  <c:v>42804</c:v>
                </c:pt>
                <c:pt idx="5">
                  <c:v>42811</c:v>
                </c:pt>
                <c:pt idx="6">
                  <c:v>42818</c:v>
                </c:pt>
                <c:pt idx="7">
                  <c:v>42825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12505818910.24</c:v>
                </c:pt>
                <c:pt idx="1">
                  <c:v>12413738988.480001</c:v>
                </c:pt>
                <c:pt idx="2">
                  <c:v>12397046239.020002</c:v>
                </c:pt>
                <c:pt idx="3">
                  <c:v>11385378167.870001</c:v>
                </c:pt>
                <c:pt idx="4">
                  <c:v>12452046572.809999</c:v>
                </c:pt>
                <c:pt idx="5">
                  <c:v>12698452035.020002</c:v>
                </c:pt>
                <c:pt idx="6">
                  <c:v>12247124555.389997</c:v>
                </c:pt>
                <c:pt idx="7">
                  <c:v>11383996217.200001</c:v>
                </c:pt>
              </c:numCache>
            </c:numRef>
          </c:val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42776</c:v>
                </c:pt>
                <c:pt idx="1">
                  <c:v>42783</c:v>
                </c:pt>
                <c:pt idx="2">
                  <c:v>42790</c:v>
                </c:pt>
                <c:pt idx="3">
                  <c:v>42797</c:v>
                </c:pt>
                <c:pt idx="4">
                  <c:v>42804</c:v>
                </c:pt>
                <c:pt idx="5">
                  <c:v>42811</c:v>
                </c:pt>
                <c:pt idx="6">
                  <c:v>42818</c:v>
                </c:pt>
                <c:pt idx="7">
                  <c:v>42825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45500259742.680893</c:v>
                </c:pt>
                <c:pt idx="1">
                  <c:v>45366525278.100891</c:v>
                </c:pt>
                <c:pt idx="2">
                  <c:v>45369815410.080894</c:v>
                </c:pt>
                <c:pt idx="3">
                  <c:v>45538151052.345978</c:v>
                </c:pt>
                <c:pt idx="4">
                  <c:v>45545874611.495972</c:v>
                </c:pt>
                <c:pt idx="5">
                  <c:v>45548644768.385979</c:v>
                </c:pt>
                <c:pt idx="6">
                  <c:v>45549622387.365974</c:v>
                </c:pt>
                <c:pt idx="7">
                  <c:v>45596337467.485977</c:v>
                </c:pt>
              </c:numCache>
            </c:numRef>
          </c:val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42776</c:v>
                </c:pt>
                <c:pt idx="1">
                  <c:v>42783</c:v>
                </c:pt>
                <c:pt idx="2">
                  <c:v>42790</c:v>
                </c:pt>
                <c:pt idx="3">
                  <c:v>42797</c:v>
                </c:pt>
                <c:pt idx="4">
                  <c:v>42804</c:v>
                </c:pt>
                <c:pt idx="5">
                  <c:v>42811</c:v>
                </c:pt>
                <c:pt idx="6">
                  <c:v>42818</c:v>
                </c:pt>
                <c:pt idx="7">
                  <c:v>42825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123376727429.85278</c:v>
                </c:pt>
                <c:pt idx="1">
                  <c:v>125142773272.1048</c:v>
                </c:pt>
                <c:pt idx="2">
                  <c:v>130517724211.11766</c:v>
                </c:pt>
                <c:pt idx="3">
                  <c:v>132487233460.96274</c:v>
                </c:pt>
                <c:pt idx="4">
                  <c:v>135367466331.64328</c:v>
                </c:pt>
                <c:pt idx="5">
                  <c:v>137152980308.56996</c:v>
                </c:pt>
                <c:pt idx="6">
                  <c:v>138753869567.11795</c:v>
                </c:pt>
                <c:pt idx="7">
                  <c:v>139974745231.78171</c:v>
                </c:pt>
              </c:numCache>
            </c:numRef>
          </c:val>
        </c:ser>
        <c:marker val="1"/>
        <c:axId val="107728896"/>
        <c:axId val="107730432"/>
      </c:lineChart>
      <c:lineChart>
        <c:grouping val="standard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42776</c:v>
                </c:pt>
                <c:pt idx="1">
                  <c:v>42783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19530901881.970001</c:v>
                </c:pt>
                <c:pt idx="1">
                  <c:v>19398243592.717785</c:v>
                </c:pt>
                <c:pt idx="2">
                  <c:v>19525547610.619999</c:v>
                </c:pt>
                <c:pt idx="3">
                  <c:v>19565266914.919182</c:v>
                </c:pt>
                <c:pt idx="4">
                  <c:v>20676861961.877308</c:v>
                </c:pt>
                <c:pt idx="5">
                  <c:v>20808696769.559429</c:v>
                </c:pt>
                <c:pt idx="6">
                  <c:v>21085927517.345619</c:v>
                </c:pt>
                <c:pt idx="7">
                  <c:v>21379030050.487431</c:v>
                </c:pt>
              </c:numCache>
            </c:numRef>
          </c:val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_(* #,##0.00_);_(* \(#,##0.00\);_(* "-"??_);_(@_)</c:formatCode>
                <c:ptCount val="8"/>
                <c:pt idx="0">
                  <c:v>7477431769.21</c:v>
                </c:pt>
                <c:pt idx="1">
                  <c:v>7657890420.4000015</c:v>
                </c:pt>
                <c:pt idx="2">
                  <c:v>7494196960.8600006</c:v>
                </c:pt>
                <c:pt idx="3">
                  <c:v>7170501500.8599997</c:v>
                </c:pt>
                <c:pt idx="4">
                  <c:v>7205252827.9100008</c:v>
                </c:pt>
                <c:pt idx="5">
                  <c:v>7222469790.9700003</c:v>
                </c:pt>
                <c:pt idx="6">
                  <c:v>7259619370.789999</c:v>
                </c:pt>
                <c:pt idx="7">
                  <c:v>7258124007.8000002</c:v>
                </c:pt>
              </c:numCache>
            </c:numRef>
          </c:val>
        </c:ser>
        <c:marker val="1"/>
        <c:axId val="107733760"/>
        <c:axId val="107731968"/>
      </c:lineChart>
      <c:catAx>
        <c:axId val="107728896"/>
        <c:scaling>
          <c:orientation val="minMax"/>
        </c:scaling>
        <c:axPos val="b"/>
        <c:numFmt formatCode="d\-mmm" sourceLinked="1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107730432"/>
        <c:crosses val="autoZero"/>
        <c:lblAlgn val="ctr"/>
        <c:lblOffset val="100"/>
      </c:catAx>
      <c:valAx>
        <c:axId val="107730432"/>
        <c:scaling>
          <c:orientation val="minMax"/>
        </c:scaling>
        <c:axPos val="l"/>
        <c:numFmt formatCode="&quot;N&quot;\ #0.00,,,\ &quot;bn&quot;" sourceLinked="0"/>
        <c:majorTickMark val="none"/>
        <c:tickLblPos val="low"/>
        <c:txPr>
          <a:bodyPr/>
          <a:lstStyle/>
          <a:p>
            <a:pPr>
              <a:defRPr lang="en-US"/>
            </a:pPr>
            <a:endParaRPr lang="en-US"/>
          </a:p>
        </c:txPr>
        <c:crossAx val="107728896"/>
        <c:crossesAt val="41880"/>
        <c:crossBetween val="midCat"/>
      </c:valAx>
      <c:valAx>
        <c:axId val="107731968"/>
        <c:scaling>
          <c:orientation val="minMax"/>
        </c:scaling>
        <c:axPos val="r"/>
        <c:numFmt formatCode="#,##0.00" sourceLinked="1"/>
        <c:tickLblPos val="none"/>
        <c:txPr>
          <a:bodyPr/>
          <a:lstStyle/>
          <a:p>
            <a:pPr>
              <a:defRPr lang="en-US"/>
            </a:pPr>
            <a:endParaRPr lang="en-US"/>
          </a:p>
        </c:txPr>
        <c:crossAx val="107733760"/>
        <c:crosses val="max"/>
        <c:crossBetween val="between"/>
      </c:valAx>
      <c:dateAx>
        <c:axId val="107733760"/>
        <c:scaling>
          <c:orientation val="minMax"/>
        </c:scaling>
        <c:delete val="1"/>
        <c:axPos val="b"/>
        <c:numFmt formatCode="d\-mmm" sourceLinked="1"/>
        <c:tickLblPos val="none"/>
        <c:crossAx val="107731968"/>
        <c:crosses val="autoZero"/>
        <c:auto val="1"/>
        <c:lblOffset val="100"/>
        <c:minorUnit val="4"/>
      </c:date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640452134702E-2"/>
          <c:y val="0.87118159565206754"/>
          <c:w val="0.77402786213367947"/>
          <c:h val="7.3529261211492919E-2"/>
        </c:manualLayout>
      </c:layout>
      <c:txPr>
        <a:bodyPr/>
        <a:lstStyle/>
        <a:p>
          <a:pPr>
            <a:defRPr lang="en-US" b="1"/>
          </a:pPr>
          <a:endParaRPr lang="en-US"/>
        </a:p>
      </c:txPr>
    </c:legend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2400"/>
            </a:pPr>
            <a:r>
              <a:rPr lang="en-US" sz="3600"/>
              <a:t>MOVEMENT IN TOTAL NAV</a:t>
            </a:r>
          </a:p>
          <a:p>
            <a:pPr>
              <a:defRPr lang="en-US" sz="2400"/>
            </a:pPr>
            <a:r>
              <a:rPr lang="en-US" sz="1600"/>
              <a:t>(Eight (8) Weeks Ending March 31, </a:t>
            </a:r>
            <a:r>
              <a:rPr lang="en-US" sz="1600" baseline="0"/>
              <a:t>2017</a:t>
            </a:r>
            <a:r>
              <a:rPr lang="en-US" sz="1600"/>
              <a:t>)</a:t>
            </a:r>
          </a:p>
        </c:rich>
      </c:tx>
      <c:layout>
        <c:manualLayout>
          <c:xMode val="edge"/>
          <c:yMode val="edge"/>
          <c:x val="0.18264030670694895"/>
          <c:y val="1.8079096045197741E-2"/>
        </c:manualLayout>
      </c:layout>
    </c:title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42776</c:v>
                </c:pt>
                <c:pt idx="1">
                  <c:v>42783</c:v>
                </c:pt>
                <c:pt idx="2">
                  <c:v>42790</c:v>
                </c:pt>
                <c:pt idx="3">
                  <c:v>42797</c:v>
                </c:pt>
                <c:pt idx="4">
                  <c:v>42804</c:v>
                </c:pt>
                <c:pt idx="5">
                  <c:v>42811</c:v>
                </c:pt>
                <c:pt idx="6">
                  <c:v>42818</c:v>
                </c:pt>
                <c:pt idx="7">
                  <c:v>42825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235027383445.39767</c:v>
                </c:pt>
                <c:pt idx="1">
                  <c:v>236538163013.57764</c:v>
                </c:pt>
                <c:pt idx="2">
                  <c:v>241786794451.94214</c:v>
                </c:pt>
                <c:pt idx="3">
                  <c:v>242712303739.74786</c:v>
                </c:pt>
                <c:pt idx="4">
                  <c:v>248022080763.98215</c:v>
                </c:pt>
                <c:pt idx="5">
                  <c:v>250452124372.28348</c:v>
                </c:pt>
                <c:pt idx="6">
                  <c:v>251887677495.99857</c:v>
                </c:pt>
                <c:pt idx="7">
                  <c:v>252554603028.29242</c:v>
                </c:pt>
              </c:numCache>
            </c:numRef>
          </c:val>
        </c:ser>
        <c:marker val="1"/>
        <c:axId val="79279616"/>
        <c:axId val="79281152"/>
      </c:lineChart>
      <c:catAx>
        <c:axId val="79279616"/>
        <c:scaling>
          <c:orientation val="minMax"/>
        </c:scaling>
        <c:axPos val="b"/>
        <c:numFmt formatCode="d\-mmm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79281152"/>
        <c:crosses val="autoZero"/>
        <c:lblAlgn val="ctr"/>
        <c:lblOffset val="100"/>
      </c:catAx>
      <c:valAx>
        <c:axId val="79281152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79279616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444" cy="5958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-35719" y="11906"/>
    <xdr:ext cx="883840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51"/>
  <sheetViews>
    <sheetView tabSelected="1" zoomScale="160" zoomScaleNormal="160" workbookViewId="0">
      <selection sqref="A1:K1"/>
    </sheetView>
  </sheetViews>
  <sheetFormatPr defaultRowHeight="12" customHeight="1"/>
  <cols>
    <col min="1" max="1" width="4.28515625" style="4" customWidth="1"/>
    <col min="2" max="2" width="28.7109375" style="5" customWidth="1"/>
    <col min="3" max="3" width="29.140625" style="5" customWidth="1"/>
    <col min="4" max="4" width="14" style="5" customWidth="1"/>
    <col min="5" max="5" width="6.85546875" style="5" customWidth="1"/>
    <col min="6" max="6" width="7.140625" style="5" customWidth="1"/>
    <col min="7" max="7" width="14.28515625" style="5" customWidth="1"/>
    <col min="8" max="8" width="6.7109375" style="5" customWidth="1"/>
    <col min="9" max="9" width="8" style="5" customWidth="1"/>
    <col min="10" max="10" width="7.85546875" style="5" customWidth="1"/>
    <col min="11" max="11" width="8.28515625" style="5" customWidth="1"/>
    <col min="12" max="12" width="8.85546875" style="5" customWidth="1"/>
    <col min="13" max="13" width="13.140625" style="6" customWidth="1"/>
    <col min="14" max="14" width="8.140625" style="5" customWidth="1"/>
    <col min="15" max="15" width="18.140625" style="5" customWidth="1"/>
    <col min="16" max="16" width="9.42578125" style="5" customWidth="1"/>
    <col min="17" max="17" width="7.85546875" style="5" customWidth="1"/>
    <col min="18" max="256" width="8.85546875" style="5"/>
    <col min="257" max="257" width="4.28515625" style="5" customWidth="1"/>
    <col min="258" max="258" width="20.42578125" style="5" customWidth="1"/>
    <col min="259" max="259" width="21" style="5" customWidth="1"/>
    <col min="260" max="260" width="16.42578125" style="5" customWidth="1"/>
    <col min="261" max="261" width="9" style="5" customWidth="1"/>
    <col min="262" max="262" width="16.7109375" style="5" customWidth="1"/>
    <col min="263" max="263" width="8.140625" style="5" customWidth="1"/>
    <col min="264" max="264" width="13.140625" style="5" customWidth="1"/>
    <col min="265" max="265" width="13" style="5" customWidth="1"/>
    <col min="266" max="266" width="12.85546875" style="5" customWidth="1"/>
    <col min="267" max="267" width="14.42578125" style="5" customWidth="1"/>
    <col min="268" max="268" width="8.85546875" style="5" customWidth="1"/>
    <col min="269" max="269" width="13.140625" style="5" customWidth="1"/>
    <col min="270" max="270" width="12.28515625" style="5" customWidth="1"/>
    <col min="271" max="271" width="11.7109375" style="5" customWidth="1"/>
    <col min="272" max="272" width="8.28515625" style="5" customWidth="1"/>
    <col min="273" max="273" width="7.85546875" style="5" customWidth="1"/>
    <col min="274" max="512" width="8.85546875" style="5"/>
    <col min="513" max="513" width="4.28515625" style="5" customWidth="1"/>
    <col min="514" max="514" width="20.42578125" style="5" customWidth="1"/>
    <col min="515" max="515" width="21" style="5" customWidth="1"/>
    <col min="516" max="516" width="16.42578125" style="5" customWidth="1"/>
    <col min="517" max="517" width="9" style="5" customWidth="1"/>
    <col min="518" max="518" width="16.7109375" style="5" customWidth="1"/>
    <col min="519" max="519" width="8.140625" style="5" customWidth="1"/>
    <col min="520" max="520" width="13.140625" style="5" customWidth="1"/>
    <col min="521" max="521" width="13" style="5" customWidth="1"/>
    <col min="522" max="522" width="12.85546875" style="5" customWidth="1"/>
    <col min="523" max="523" width="14.42578125" style="5" customWidth="1"/>
    <col min="524" max="524" width="8.85546875" style="5" customWidth="1"/>
    <col min="525" max="525" width="13.140625" style="5" customWidth="1"/>
    <col min="526" max="526" width="12.28515625" style="5" customWidth="1"/>
    <col min="527" max="527" width="11.7109375" style="5" customWidth="1"/>
    <col min="528" max="528" width="8.28515625" style="5" customWidth="1"/>
    <col min="529" max="529" width="7.85546875" style="5" customWidth="1"/>
    <col min="530" max="768" width="8.85546875" style="5"/>
    <col min="769" max="769" width="4.28515625" style="5" customWidth="1"/>
    <col min="770" max="770" width="20.42578125" style="5" customWidth="1"/>
    <col min="771" max="771" width="21" style="5" customWidth="1"/>
    <col min="772" max="772" width="16.42578125" style="5" customWidth="1"/>
    <col min="773" max="773" width="9" style="5" customWidth="1"/>
    <col min="774" max="774" width="16.7109375" style="5" customWidth="1"/>
    <col min="775" max="775" width="8.140625" style="5" customWidth="1"/>
    <col min="776" max="776" width="13.140625" style="5" customWidth="1"/>
    <col min="777" max="777" width="13" style="5" customWidth="1"/>
    <col min="778" max="778" width="12.85546875" style="5" customWidth="1"/>
    <col min="779" max="779" width="14.42578125" style="5" customWidth="1"/>
    <col min="780" max="780" width="8.85546875" style="5" customWidth="1"/>
    <col min="781" max="781" width="13.140625" style="5" customWidth="1"/>
    <col min="782" max="782" width="12.28515625" style="5" customWidth="1"/>
    <col min="783" max="783" width="11.7109375" style="5" customWidth="1"/>
    <col min="784" max="784" width="8.28515625" style="5" customWidth="1"/>
    <col min="785" max="785" width="7.85546875" style="5" customWidth="1"/>
    <col min="786" max="1024" width="8.85546875" style="5"/>
    <col min="1025" max="1025" width="4.28515625" style="5" customWidth="1"/>
    <col min="1026" max="1026" width="20.42578125" style="5" customWidth="1"/>
    <col min="1027" max="1027" width="21" style="5" customWidth="1"/>
    <col min="1028" max="1028" width="16.42578125" style="5" customWidth="1"/>
    <col min="1029" max="1029" width="9" style="5" customWidth="1"/>
    <col min="1030" max="1030" width="16.7109375" style="5" customWidth="1"/>
    <col min="1031" max="1031" width="8.140625" style="5" customWidth="1"/>
    <col min="1032" max="1032" width="13.140625" style="5" customWidth="1"/>
    <col min="1033" max="1033" width="13" style="5" customWidth="1"/>
    <col min="1034" max="1034" width="12.85546875" style="5" customWidth="1"/>
    <col min="1035" max="1035" width="14.42578125" style="5" customWidth="1"/>
    <col min="1036" max="1036" width="8.85546875" style="5" customWidth="1"/>
    <col min="1037" max="1037" width="13.140625" style="5" customWidth="1"/>
    <col min="1038" max="1038" width="12.28515625" style="5" customWidth="1"/>
    <col min="1039" max="1039" width="11.7109375" style="5" customWidth="1"/>
    <col min="1040" max="1040" width="8.28515625" style="5" customWidth="1"/>
    <col min="1041" max="1041" width="7.85546875" style="5" customWidth="1"/>
    <col min="1042" max="1280" width="8.85546875" style="5"/>
    <col min="1281" max="1281" width="4.28515625" style="5" customWidth="1"/>
    <col min="1282" max="1282" width="20.42578125" style="5" customWidth="1"/>
    <col min="1283" max="1283" width="21" style="5" customWidth="1"/>
    <col min="1284" max="1284" width="16.42578125" style="5" customWidth="1"/>
    <col min="1285" max="1285" width="9" style="5" customWidth="1"/>
    <col min="1286" max="1286" width="16.7109375" style="5" customWidth="1"/>
    <col min="1287" max="1287" width="8.140625" style="5" customWidth="1"/>
    <col min="1288" max="1288" width="13.140625" style="5" customWidth="1"/>
    <col min="1289" max="1289" width="13" style="5" customWidth="1"/>
    <col min="1290" max="1290" width="12.85546875" style="5" customWidth="1"/>
    <col min="1291" max="1291" width="14.42578125" style="5" customWidth="1"/>
    <col min="1292" max="1292" width="8.85546875" style="5" customWidth="1"/>
    <col min="1293" max="1293" width="13.140625" style="5" customWidth="1"/>
    <col min="1294" max="1294" width="12.28515625" style="5" customWidth="1"/>
    <col min="1295" max="1295" width="11.7109375" style="5" customWidth="1"/>
    <col min="1296" max="1296" width="8.28515625" style="5" customWidth="1"/>
    <col min="1297" max="1297" width="7.85546875" style="5" customWidth="1"/>
    <col min="1298" max="1536" width="8.85546875" style="5"/>
    <col min="1537" max="1537" width="4.28515625" style="5" customWidth="1"/>
    <col min="1538" max="1538" width="20.42578125" style="5" customWidth="1"/>
    <col min="1539" max="1539" width="21" style="5" customWidth="1"/>
    <col min="1540" max="1540" width="16.42578125" style="5" customWidth="1"/>
    <col min="1541" max="1541" width="9" style="5" customWidth="1"/>
    <col min="1542" max="1542" width="16.7109375" style="5" customWidth="1"/>
    <col min="1543" max="1543" width="8.140625" style="5" customWidth="1"/>
    <col min="1544" max="1544" width="13.140625" style="5" customWidth="1"/>
    <col min="1545" max="1545" width="13" style="5" customWidth="1"/>
    <col min="1546" max="1546" width="12.85546875" style="5" customWidth="1"/>
    <col min="1547" max="1547" width="14.42578125" style="5" customWidth="1"/>
    <col min="1548" max="1548" width="8.85546875" style="5" customWidth="1"/>
    <col min="1549" max="1549" width="13.140625" style="5" customWidth="1"/>
    <col min="1550" max="1550" width="12.28515625" style="5" customWidth="1"/>
    <col min="1551" max="1551" width="11.7109375" style="5" customWidth="1"/>
    <col min="1552" max="1552" width="8.28515625" style="5" customWidth="1"/>
    <col min="1553" max="1553" width="7.85546875" style="5" customWidth="1"/>
    <col min="1554" max="1792" width="8.85546875" style="5"/>
    <col min="1793" max="1793" width="4.28515625" style="5" customWidth="1"/>
    <col min="1794" max="1794" width="20.42578125" style="5" customWidth="1"/>
    <col min="1795" max="1795" width="21" style="5" customWidth="1"/>
    <col min="1796" max="1796" width="16.42578125" style="5" customWidth="1"/>
    <col min="1797" max="1797" width="9" style="5" customWidth="1"/>
    <col min="1798" max="1798" width="16.7109375" style="5" customWidth="1"/>
    <col min="1799" max="1799" width="8.140625" style="5" customWidth="1"/>
    <col min="1800" max="1800" width="13.140625" style="5" customWidth="1"/>
    <col min="1801" max="1801" width="13" style="5" customWidth="1"/>
    <col min="1802" max="1802" width="12.85546875" style="5" customWidth="1"/>
    <col min="1803" max="1803" width="14.42578125" style="5" customWidth="1"/>
    <col min="1804" max="1804" width="8.85546875" style="5" customWidth="1"/>
    <col min="1805" max="1805" width="13.140625" style="5" customWidth="1"/>
    <col min="1806" max="1806" width="12.28515625" style="5" customWidth="1"/>
    <col min="1807" max="1807" width="11.7109375" style="5" customWidth="1"/>
    <col min="1808" max="1808" width="8.28515625" style="5" customWidth="1"/>
    <col min="1809" max="1809" width="7.85546875" style="5" customWidth="1"/>
    <col min="1810" max="2048" width="8.85546875" style="5"/>
    <col min="2049" max="2049" width="4.28515625" style="5" customWidth="1"/>
    <col min="2050" max="2050" width="20.42578125" style="5" customWidth="1"/>
    <col min="2051" max="2051" width="21" style="5" customWidth="1"/>
    <col min="2052" max="2052" width="16.42578125" style="5" customWidth="1"/>
    <col min="2053" max="2053" width="9" style="5" customWidth="1"/>
    <col min="2054" max="2054" width="16.7109375" style="5" customWidth="1"/>
    <col min="2055" max="2055" width="8.140625" style="5" customWidth="1"/>
    <col min="2056" max="2056" width="13.140625" style="5" customWidth="1"/>
    <col min="2057" max="2057" width="13" style="5" customWidth="1"/>
    <col min="2058" max="2058" width="12.85546875" style="5" customWidth="1"/>
    <col min="2059" max="2059" width="14.42578125" style="5" customWidth="1"/>
    <col min="2060" max="2060" width="8.85546875" style="5" customWidth="1"/>
    <col min="2061" max="2061" width="13.140625" style="5" customWidth="1"/>
    <col min="2062" max="2062" width="12.28515625" style="5" customWidth="1"/>
    <col min="2063" max="2063" width="11.7109375" style="5" customWidth="1"/>
    <col min="2064" max="2064" width="8.28515625" style="5" customWidth="1"/>
    <col min="2065" max="2065" width="7.85546875" style="5" customWidth="1"/>
    <col min="2066" max="2304" width="8.85546875" style="5"/>
    <col min="2305" max="2305" width="4.28515625" style="5" customWidth="1"/>
    <col min="2306" max="2306" width="20.42578125" style="5" customWidth="1"/>
    <col min="2307" max="2307" width="21" style="5" customWidth="1"/>
    <col min="2308" max="2308" width="16.42578125" style="5" customWidth="1"/>
    <col min="2309" max="2309" width="9" style="5" customWidth="1"/>
    <col min="2310" max="2310" width="16.7109375" style="5" customWidth="1"/>
    <col min="2311" max="2311" width="8.140625" style="5" customWidth="1"/>
    <col min="2312" max="2312" width="13.140625" style="5" customWidth="1"/>
    <col min="2313" max="2313" width="13" style="5" customWidth="1"/>
    <col min="2314" max="2314" width="12.85546875" style="5" customWidth="1"/>
    <col min="2315" max="2315" width="14.42578125" style="5" customWidth="1"/>
    <col min="2316" max="2316" width="8.85546875" style="5" customWidth="1"/>
    <col min="2317" max="2317" width="13.140625" style="5" customWidth="1"/>
    <col min="2318" max="2318" width="12.28515625" style="5" customWidth="1"/>
    <col min="2319" max="2319" width="11.7109375" style="5" customWidth="1"/>
    <col min="2320" max="2320" width="8.28515625" style="5" customWidth="1"/>
    <col min="2321" max="2321" width="7.85546875" style="5" customWidth="1"/>
    <col min="2322" max="2560" width="8.85546875" style="5"/>
    <col min="2561" max="2561" width="4.28515625" style="5" customWidth="1"/>
    <col min="2562" max="2562" width="20.42578125" style="5" customWidth="1"/>
    <col min="2563" max="2563" width="21" style="5" customWidth="1"/>
    <col min="2564" max="2564" width="16.42578125" style="5" customWidth="1"/>
    <col min="2565" max="2565" width="9" style="5" customWidth="1"/>
    <col min="2566" max="2566" width="16.7109375" style="5" customWidth="1"/>
    <col min="2567" max="2567" width="8.140625" style="5" customWidth="1"/>
    <col min="2568" max="2568" width="13.140625" style="5" customWidth="1"/>
    <col min="2569" max="2569" width="13" style="5" customWidth="1"/>
    <col min="2570" max="2570" width="12.85546875" style="5" customWidth="1"/>
    <col min="2571" max="2571" width="14.42578125" style="5" customWidth="1"/>
    <col min="2572" max="2572" width="8.85546875" style="5" customWidth="1"/>
    <col min="2573" max="2573" width="13.140625" style="5" customWidth="1"/>
    <col min="2574" max="2574" width="12.28515625" style="5" customWidth="1"/>
    <col min="2575" max="2575" width="11.7109375" style="5" customWidth="1"/>
    <col min="2576" max="2576" width="8.28515625" style="5" customWidth="1"/>
    <col min="2577" max="2577" width="7.85546875" style="5" customWidth="1"/>
    <col min="2578" max="2816" width="8.85546875" style="5"/>
    <col min="2817" max="2817" width="4.28515625" style="5" customWidth="1"/>
    <col min="2818" max="2818" width="20.42578125" style="5" customWidth="1"/>
    <col min="2819" max="2819" width="21" style="5" customWidth="1"/>
    <col min="2820" max="2820" width="16.42578125" style="5" customWidth="1"/>
    <col min="2821" max="2821" width="9" style="5" customWidth="1"/>
    <col min="2822" max="2822" width="16.7109375" style="5" customWidth="1"/>
    <col min="2823" max="2823" width="8.140625" style="5" customWidth="1"/>
    <col min="2824" max="2824" width="13.140625" style="5" customWidth="1"/>
    <col min="2825" max="2825" width="13" style="5" customWidth="1"/>
    <col min="2826" max="2826" width="12.85546875" style="5" customWidth="1"/>
    <col min="2827" max="2827" width="14.42578125" style="5" customWidth="1"/>
    <col min="2828" max="2828" width="8.85546875" style="5" customWidth="1"/>
    <col min="2829" max="2829" width="13.140625" style="5" customWidth="1"/>
    <col min="2830" max="2830" width="12.28515625" style="5" customWidth="1"/>
    <col min="2831" max="2831" width="11.7109375" style="5" customWidth="1"/>
    <col min="2832" max="2832" width="8.28515625" style="5" customWidth="1"/>
    <col min="2833" max="2833" width="7.85546875" style="5" customWidth="1"/>
    <col min="2834" max="3072" width="8.85546875" style="5"/>
    <col min="3073" max="3073" width="4.28515625" style="5" customWidth="1"/>
    <col min="3074" max="3074" width="20.42578125" style="5" customWidth="1"/>
    <col min="3075" max="3075" width="21" style="5" customWidth="1"/>
    <col min="3076" max="3076" width="16.42578125" style="5" customWidth="1"/>
    <col min="3077" max="3077" width="9" style="5" customWidth="1"/>
    <col min="3078" max="3078" width="16.7109375" style="5" customWidth="1"/>
    <col min="3079" max="3079" width="8.140625" style="5" customWidth="1"/>
    <col min="3080" max="3080" width="13.140625" style="5" customWidth="1"/>
    <col min="3081" max="3081" width="13" style="5" customWidth="1"/>
    <col min="3082" max="3082" width="12.85546875" style="5" customWidth="1"/>
    <col min="3083" max="3083" width="14.42578125" style="5" customWidth="1"/>
    <col min="3084" max="3084" width="8.85546875" style="5" customWidth="1"/>
    <col min="3085" max="3085" width="13.140625" style="5" customWidth="1"/>
    <col min="3086" max="3086" width="12.28515625" style="5" customWidth="1"/>
    <col min="3087" max="3087" width="11.7109375" style="5" customWidth="1"/>
    <col min="3088" max="3088" width="8.28515625" style="5" customWidth="1"/>
    <col min="3089" max="3089" width="7.85546875" style="5" customWidth="1"/>
    <col min="3090" max="3328" width="8.85546875" style="5"/>
    <col min="3329" max="3329" width="4.28515625" style="5" customWidth="1"/>
    <col min="3330" max="3330" width="20.42578125" style="5" customWidth="1"/>
    <col min="3331" max="3331" width="21" style="5" customWidth="1"/>
    <col min="3332" max="3332" width="16.42578125" style="5" customWidth="1"/>
    <col min="3333" max="3333" width="9" style="5" customWidth="1"/>
    <col min="3334" max="3334" width="16.7109375" style="5" customWidth="1"/>
    <col min="3335" max="3335" width="8.140625" style="5" customWidth="1"/>
    <col min="3336" max="3336" width="13.140625" style="5" customWidth="1"/>
    <col min="3337" max="3337" width="13" style="5" customWidth="1"/>
    <col min="3338" max="3338" width="12.85546875" style="5" customWidth="1"/>
    <col min="3339" max="3339" width="14.42578125" style="5" customWidth="1"/>
    <col min="3340" max="3340" width="8.85546875" style="5" customWidth="1"/>
    <col min="3341" max="3341" width="13.140625" style="5" customWidth="1"/>
    <col min="3342" max="3342" width="12.28515625" style="5" customWidth="1"/>
    <col min="3343" max="3343" width="11.7109375" style="5" customWidth="1"/>
    <col min="3344" max="3344" width="8.28515625" style="5" customWidth="1"/>
    <col min="3345" max="3345" width="7.85546875" style="5" customWidth="1"/>
    <col min="3346" max="3584" width="8.85546875" style="5"/>
    <col min="3585" max="3585" width="4.28515625" style="5" customWidth="1"/>
    <col min="3586" max="3586" width="20.42578125" style="5" customWidth="1"/>
    <col min="3587" max="3587" width="21" style="5" customWidth="1"/>
    <col min="3588" max="3588" width="16.42578125" style="5" customWidth="1"/>
    <col min="3589" max="3589" width="9" style="5" customWidth="1"/>
    <col min="3590" max="3590" width="16.7109375" style="5" customWidth="1"/>
    <col min="3591" max="3591" width="8.140625" style="5" customWidth="1"/>
    <col min="3592" max="3592" width="13.140625" style="5" customWidth="1"/>
    <col min="3593" max="3593" width="13" style="5" customWidth="1"/>
    <col min="3594" max="3594" width="12.85546875" style="5" customWidth="1"/>
    <col min="3595" max="3595" width="14.42578125" style="5" customWidth="1"/>
    <col min="3596" max="3596" width="8.85546875" style="5" customWidth="1"/>
    <col min="3597" max="3597" width="13.140625" style="5" customWidth="1"/>
    <col min="3598" max="3598" width="12.28515625" style="5" customWidth="1"/>
    <col min="3599" max="3599" width="11.7109375" style="5" customWidth="1"/>
    <col min="3600" max="3600" width="8.28515625" style="5" customWidth="1"/>
    <col min="3601" max="3601" width="7.85546875" style="5" customWidth="1"/>
    <col min="3602" max="3840" width="8.85546875" style="5"/>
    <col min="3841" max="3841" width="4.28515625" style="5" customWidth="1"/>
    <col min="3842" max="3842" width="20.42578125" style="5" customWidth="1"/>
    <col min="3843" max="3843" width="21" style="5" customWidth="1"/>
    <col min="3844" max="3844" width="16.42578125" style="5" customWidth="1"/>
    <col min="3845" max="3845" width="9" style="5" customWidth="1"/>
    <col min="3846" max="3846" width="16.7109375" style="5" customWidth="1"/>
    <col min="3847" max="3847" width="8.140625" style="5" customWidth="1"/>
    <col min="3848" max="3848" width="13.140625" style="5" customWidth="1"/>
    <col min="3849" max="3849" width="13" style="5" customWidth="1"/>
    <col min="3850" max="3850" width="12.85546875" style="5" customWidth="1"/>
    <col min="3851" max="3851" width="14.42578125" style="5" customWidth="1"/>
    <col min="3852" max="3852" width="8.85546875" style="5" customWidth="1"/>
    <col min="3853" max="3853" width="13.140625" style="5" customWidth="1"/>
    <col min="3854" max="3854" width="12.28515625" style="5" customWidth="1"/>
    <col min="3855" max="3855" width="11.7109375" style="5" customWidth="1"/>
    <col min="3856" max="3856" width="8.28515625" style="5" customWidth="1"/>
    <col min="3857" max="3857" width="7.85546875" style="5" customWidth="1"/>
    <col min="3858" max="4096" width="8.85546875" style="5"/>
    <col min="4097" max="4097" width="4.28515625" style="5" customWidth="1"/>
    <col min="4098" max="4098" width="20.42578125" style="5" customWidth="1"/>
    <col min="4099" max="4099" width="21" style="5" customWidth="1"/>
    <col min="4100" max="4100" width="16.42578125" style="5" customWidth="1"/>
    <col min="4101" max="4101" width="9" style="5" customWidth="1"/>
    <col min="4102" max="4102" width="16.7109375" style="5" customWidth="1"/>
    <col min="4103" max="4103" width="8.140625" style="5" customWidth="1"/>
    <col min="4104" max="4104" width="13.140625" style="5" customWidth="1"/>
    <col min="4105" max="4105" width="13" style="5" customWidth="1"/>
    <col min="4106" max="4106" width="12.85546875" style="5" customWidth="1"/>
    <col min="4107" max="4107" width="14.42578125" style="5" customWidth="1"/>
    <col min="4108" max="4108" width="8.85546875" style="5" customWidth="1"/>
    <col min="4109" max="4109" width="13.140625" style="5" customWidth="1"/>
    <col min="4110" max="4110" width="12.28515625" style="5" customWidth="1"/>
    <col min="4111" max="4111" width="11.7109375" style="5" customWidth="1"/>
    <col min="4112" max="4112" width="8.28515625" style="5" customWidth="1"/>
    <col min="4113" max="4113" width="7.85546875" style="5" customWidth="1"/>
    <col min="4114" max="4352" width="8.85546875" style="5"/>
    <col min="4353" max="4353" width="4.28515625" style="5" customWidth="1"/>
    <col min="4354" max="4354" width="20.42578125" style="5" customWidth="1"/>
    <col min="4355" max="4355" width="21" style="5" customWidth="1"/>
    <col min="4356" max="4356" width="16.42578125" style="5" customWidth="1"/>
    <col min="4357" max="4357" width="9" style="5" customWidth="1"/>
    <col min="4358" max="4358" width="16.7109375" style="5" customWidth="1"/>
    <col min="4359" max="4359" width="8.140625" style="5" customWidth="1"/>
    <col min="4360" max="4360" width="13.140625" style="5" customWidth="1"/>
    <col min="4361" max="4361" width="13" style="5" customWidth="1"/>
    <col min="4362" max="4362" width="12.85546875" style="5" customWidth="1"/>
    <col min="4363" max="4363" width="14.42578125" style="5" customWidth="1"/>
    <col min="4364" max="4364" width="8.85546875" style="5" customWidth="1"/>
    <col min="4365" max="4365" width="13.140625" style="5" customWidth="1"/>
    <col min="4366" max="4366" width="12.28515625" style="5" customWidth="1"/>
    <col min="4367" max="4367" width="11.7109375" style="5" customWidth="1"/>
    <col min="4368" max="4368" width="8.28515625" style="5" customWidth="1"/>
    <col min="4369" max="4369" width="7.85546875" style="5" customWidth="1"/>
    <col min="4370" max="4608" width="8.85546875" style="5"/>
    <col min="4609" max="4609" width="4.28515625" style="5" customWidth="1"/>
    <col min="4610" max="4610" width="20.42578125" style="5" customWidth="1"/>
    <col min="4611" max="4611" width="21" style="5" customWidth="1"/>
    <col min="4612" max="4612" width="16.42578125" style="5" customWidth="1"/>
    <col min="4613" max="4613" width="9" style="5" customWidth="1"/>
    <col min="4614" max="4614" width="16.7109375" style="5" customWidth="1"/>
    <col min="4615" max="4615" width="8.140625" style="5" customWidth="1"/>
    <col min="4616" max="4616" width="13.140625" style="5" customWidth="1"/>
    <col min="4617" max="4617" width="13" style="5" customWidth="1"/>
    <col min="4618" max="4618" width="12.85546875" style="5" customWidth="1"/>
    <col min="4619" max="4619" width="14.42578125" style="5" customWidth="1"/>
    <col min="4620" max="4620" width="8.85546875" style="5" customWidth="1"/>
    <col min="4621" max="4621" width="13.140625" style="5" customWidth="1"/>
    <col min="4622" max="4622" width="12.28515625" style="5" customWidth="1"/>
    <col min="4623" max="4623" width="11.7109375" style="5" customWidth="1"/>
    <col min="4624" max="4624" width="8.28515625" style="5" customWidth="1"/>
    <col min="4625" max="4625" width="7.85546875" style="5" customWidth="1"/>
    <col min="4626" max="4864" width="8.85546875" style="5"/>
    <col min="4865" max="4865" width="4.28515625" style="5" customWidth="1"/>
    <col min="4866" max="4866" width="20.42578125" style="5" customWidth="1"/>
    <col min="4867" max="4867" width="21" style="5" customWidth="1"/>
    <col min="4868" max="4868" width="16.42578125" style="5" customWidth="1"/>
    <col min="4869" max="4869" width="9" style="5" customWidth="1"/>
    <col min="4870" max="4870" width="16.7109375" style="5" customWidth="1"/>
    <col min="4871" max="4871" width="8.140625" style="5" customWidth="1"/>
    <col min="4872" max="4872" width="13.140625" style="5" customWidth="1"/>
    <col min="4873" max="4873" width="13" style="5" customWidth="1"/>
    <col min="4874" max="4874" width="12.85546875" style="5" customWidth="1"/>
    <col min="4875" max="4875" width="14.42578125" style="5" customWidth="1"/>
    <col min="4876" max="4876" width="8.85546875" style="5" customWidth="1"/>
    <col min="4877" max="4877" width="13.140625" style="5" customWidth="1"/>
    <col min="4878" max="4878" width="12.28515625" style="5" customWidth="1"/>
    <col min="4879" max="4879" width="11.7109375" style="5" customWidth="1"/>
    <col min="4880" max="4880" width="8.28515625" style="5" customWidth="1"/>
    <col min="4881" max="4881" width="7.85546875" style="5" customWidth="1"/>
    <col min="4882" max="5120" width="8.85546875" style="5"/>
    <col min="5121" max="5121" width="4.28515625" style="5" customWidth="1"/>
    <col min="5122" max="5122" width="20.42578125" style="5" customWidth="1"/>
    <col min="5123" max="5123" width="21" style="5" customWidth="1"/>
    <col min="5124" max="5124" width="16.42578125" style="5" customWidth="1"/>
    <col min="5125" max="5125" width="9" style="5" customWidth="1"/>
    <col min="5126" max="5126" width="16.7109375" style="5" customWidth="1"/>
    <col min="5127" max="5127" width="8.140625" style="5" customWidth="1"/>
    <col min="5128" max="5128" width="13.140625" style="5" customWidth="1"/>
    <col min="5129" max="5129" width="13" style="5" customWidth="1"/>
    <col min="5130" max="5130" width="12.85546875" style="5" customWidth="1"/>
    <col min="5131" max="5131" width="14.42578125" style="5" customWidth="1"/>
    <col min="5132" max="5132" width="8.85546875" style="5" customWidth="1"/>
    <col min="5133" max="5133" width="13.140625" style="5" customWidth="1"/>
    <col min="5134" max="5134" width="12.28515625" style="5" customWidth="1"/>
    <col min="5135" max="5135" width="11.7109375" style="5" customWidth="1"/>
    <col min="5136" max="5136" width="8.28515625" style="5" customWidth="1"/>
    <col min="5137" max="5137" width="7.85546875" style="5" customWidth="1"/>
    <col min="5138" max="5376" width="8.85546875" style="5"/>
    <col min="5377" max="5377" width="4.28515625" style="5" customWidth="1"/>
    <col min="5378" max="5378" width="20.42578125" style="5" customWidth="1"/>
    <col min="5379" max="5379" width="21" style="5" customWidth="1"/>
    <col min="5380" max="5380" width="16.42578125" style="5" customWidth="1"/>
    <col min="5381" max="5381" width="9" style="5" customWidth="1"/>
    <col min="5382" max="5382" width="16.7109375" style="5" customWidth="1"/>
    <col min="5383" max="5383" width="8.140625" style="5" customWidth="1"/>
    <col min="5384" max="5384" width="13.140625" style="5" customWidth="1"/>
    <col min="5385" max="5385" width="13" style="5" customWidth="1"/>
    <col min="5386" max="5386" width="12.85546875" style="5" customWidth="1"/>
    <col min="5387" max="5387" width="14.42578125" style="5" customWidth="1"/>
    <col min="5388" max="5388" width="8.85546875" style="5" customWidth="1"/>
    <col min="5389" max="5389" width="13.140625" style="5" customWidth="1"/>
    <col min="5390" max="5390" width="12.28515625" style="5" customWidth="1"/>
    <col min="5391" max="5391" width="11.7109375" style="5" customWidth="1"/>
    <col min="5392" max="5392" width="8.28515625" style="5" customWidth="1"/>
    <col min="5393" max="5393" width="7.85546875" style="5" customWidth="1"/>
    <col min="5394" max="5632" width="8.85546875" style="5"/>
    <col min="5633" max="5633" width="4.28515625" style="5" customWidth="1"/>
    <col min="5634" max="5634" width="20.42578125" style="5" customWidth="1"/>
    <col min="5635" max="5635" width="21" style="5" customWidth="1"/>
    <col min="5636" max="5636" width="16.42578125" style="5" customWidth="1"/>
    <col min="5637" max="5637" width="9" style="5" customWidth="1"/>
    <col min="5638" max="5638" width="16.7109375" style="5" customWidth="1"/>
    <col min="5639" max="5639" width="8.140625" style="5" customWidth="1"/>
    <col min="5640" max="5640" width="13.140625" style="5" customWidth="1"/>
    <col min="5641" max="5641" width="13" style="5" customWidth="1"/>
    <col min="5642" max="5642" width="12.85546875" style="5" customWidth="1"/>
    <col min="5643" max="5643" width="14.42578125" style="5" customWidth="1"/>
    <col min="5644" max="5644" width="8.85546875" style="5" customWidth="1"/>
    <col min="5645" max="5645" width="13.140625" style="5" customWidth="1"/>
    <col min="5646" max="5646" width="12.28515625" style="5" customWidth="1"/>
    <col min="5647" max="5647" width="11.7109375" style="5" customWidth="1"/>
    <col min="5648" max="5648" width="8.28515625" style="5" customWidth="1"/>
    <col min="5649" max="5649" width="7.85546875" style="5" customWidth="1"/>
    <col min="5650" max="5888" width="8.85546875" style="5"/>
    <col min="5889" max="5889" width="4.28515625" style="5" customWidth="1"/>
    <col min="5890" max="5890" width="20.42578125" style="5" customWidth="1"/>
    <col min="5891" max="5891" width="21" style="5" customWidth="1"/>
    <col min="5892" max="5892" width="16.42578125" style="5" customWidth="1"/>
    <col min="5893" max="5893" width="9" style="5" customWidth="1"/>
    <col min="5894" max="5894" width="16.7109375" style="5" customWidth="1"/>
    <col min="5895" max="5895" width="8.140625" style="5" customWidth="1"/>
    <col min="5896" max="5896" width="13.140625" style="5" customWidth="1"/>
    <col min="5897" max="5897" width="13" style="5" customWidth="1"/>
    <col min="5898" max="5898" width="12.85546875" style="5" customWidth="1"/>
    <col min="5899" max="5899" width="14.42578125" style="5" customWidth="1"/>
    <col min="5900" max="5900" width="8.85546875" style="5" customWidth="1"/>
    <col min="5901" max="5901" width="13.140625" style="5" customWidth="1"/>
    <col min="5902" max="5902" width="12.28515625" style="5" customWidth="1"/>
    <col min="5903" max="5903" width="11.7109375" style="5" customWidth="1"/>
    <col min="5904" max="5904" width="8.28515625" style="5" customWidth="1"/>
    <col min="5905" max="5905" width="7.85546875" style="5" customWidth="1"/>
    <col min="5906" max="6144" width="8.85546875" style="5"/>
    <col min="6145" max="6145" width="4.28515625" style="5" customWidth="1"/>
    <col min="6146" max="6146" width="20.42578125" style="5" customWidth="1"/>
    <col min="6147" max="6147" width="21" style="5" customWidth="1"/>
    <col min="6148" max="6148" width="16.42578125" style="5" customWidth="1"/>
    <col min="6149" max="6149" width="9" style="5" customWidth="1"/>
    <col min="6150" max="6150" width="16.7109375" style="5" customWidth="1"/>
    <col min="6151" max="6151" width="8.140625" style="5" customWidth="1"/>
    <col min="6152" max="6152" width="13.140625" style="5" customWidth="1"/>
    <col min="6153" max="6153" width="13" style="5" customWidth="1"/>
    <col min="6154" max="6154" width="12.85546875" style="5" customWidth="1"/>
    <col min="6155" max="6155" width="14.42578125" style="5" customWidth="1"/>
    <col min="6156" max="6156" width="8.85546875" style="5" customWidth="1"/>
    <col min="6157" max="6157" width="13.140625" style="5" customWidth="1"/>
    <col min="6158" max="6158" width="12.28515625" style="5" customWidth="1"/>
    <col min="6159" max="6159" width="11.7109375" style="5" customWidth="1"/>
    <col min="6160" max="6160" width="8.28515625" style="5" customWidth="1"/>
    <col min="6161" max="6161" width="7.85546875" style="5" customWidth="1"/>
    <col min="6162" max="6400" width="8.85546875" style="5"/>
    <col min="6401" max="6401" width="4.28515625" style="5" customWidth="1"/>
    <col min="6402" max="6402" width="20.42578125" style="5" customWidth="1"/>
    <col min="6403" max="6403" width="21" style="5" customWidth="1"/>
    <col min="6404" max="6404" width="16.42578125" style="5" customWidth="1"/>
    <col min="6405" max="6405" width="9" style="5" customWidth="1"/>
    <col min="6406" max="6406" width="16.7109375" style="5" customWidth="1"/>
    <col min="6407" max="6407" width="8.140625" style="5" customWidth="1"/>
    <col min="6408" max="6408" width="13.140625" style="5" customWidth="1"/>
    <col min="6409" max="6409" width="13" style="5" customWidth="1"/>
    <col min="6410" max="6410" width="12.85546875" style="5" customWidth="1"/>
    <col min="6411" max="6411" width="14.42578125" style="5" customWidth="1"/>
    <col min="6412" max="6412" width="8.85546875" style="5" customWidth="1"/>
    <col min="6413" max="6413" width="13.140625" style="5" customWidth="1"/>
    <col min="6414" max="6414" width="12.28515625" style="5" customWidth="1"/>
    <col min="6415" max="6415" width="11.7109375" style="5" customWidth="1"/>
    <col min="6416" max="6416" width="8.28515625" style="5" customWidth="1"/>
    <col min="6417" max="6417" width="7.85546875" style="5" customWidth="1"/>
    <col min="6418" max="6656" width="8.85546875" style="5"/>
    <col min="6657" max="6657" width="4.28515625" style="5" customWidth="1"/>
    <col min="6658" max="6658" width="20.42578125" style="5" customWidth="1"/>
    <col min="6659" max="6659" width="21" style="5" customWidth="1"/>
    <col min="6660" max="6660" width="16.42578125" style="5" customWidth="1"/>
    <col min="6661" max="6661" width="9" style="5" customWidth="1"/>
    <col min="6662" max="6662" width="16.7109375" style="5" customWidth="1"/>
    <col min="6663" max="6663" width="8.140625" style="5" customWidth="1"/>
    <col min="6664" max="6664" width="13.140625" style="5" customWidth="1"/>
    <col min="6665" max="6665" width="13" style="5" customWidth="1"/>
    <col min="6666" max="6666" width="12.85546875" style="5" customWidth="1"/>
    <col min="6667" max="6667" width="14.42578125" style="5" customWidth="1"/>
    <col min="6668" max="6668" width="8.85546875" style="5" customWidth="1"/>
    <col min="6669" max="6669" width="13.140625" style="5" customWidth="1"/>
    <col min="6670" max="6670" width="12.28515625" style="5" customWidth="1"/>
    <col min="6671" max="6671" width="11.7109375" style="5" customWidth="1"/>
    <col min="6672" max="6672" width="8.28515625" style="5" customWidth="1"/>
    <col min="6673" max="6673" width="7.85546875" style="5" customWidth="1"/>
    <col min="6674" max="6912" width="8.85546875" style="5"/>
    <col min="6913" max="6913" width="4.28515625" style="5" customWidth="1"/>
    <col min="6914" max="6914" width="20.42578125" style="5" customWidth="1"/>
    <col min="6915" max="6915" width="21" style="5" customWidth="1"/>
    <col min="6916" max="6916" width="16.42578125" style="5" customWidth="1"/>
    <col min="6917" max="6917" width="9" style="5" customWidth="1"/>
    <col min="6918" max="6918" width="16.7109375" style="5" customWidth="1"/>
    <col min="6919" max="6919" width="8.140625" style="5" customWidth="1"/>
    <col min="6920" max="6920" width="13.140625" style="5" customWidth="1"/>
    <col min="6921" max="6921" width="13" style="5" customWidth="1"/>
    <col min="6922" max="6922" width="12.85546875" style="5" customWidth="1"/>
    <col min="6923" max="6923" width="14.42578125" style="5" customWidth="1"/>
    <col min="6924" max="6924" width="8.85546875" style="5" customWidth="1"/>
    <col min="6925" max="6925" width="13.140625" style="5" customWidth="1"/>
    <col min="6926" max="6926" width="12.28515625" style="5" customWidth="1"/>
    <col min="6927" max="6927" width="11.7109375" style="5" customWidth="1"/>
    <col min="6928" max="6928" width="8.28515625" style="5" customWidth="1"/>
    <col min="6929" max="6929" width="7.85546875" style="5" customWidth="1"/>
    <col min="6930" max="7168" width="8.85546875" style="5"/>
    <col min="7169" max="7169" width="4.28515625" style="5" customWidth="1"/>
    <col min="7170" max="7170" width="20.42578125" style="5" customWidth="1"/>
    <col min="7171" max="7171" width="21" style="5" customWidth="1"/>
    <col min="7172" max="7172" width="16.42578125" style="5" customWidth="1"/>
    <col min="7173" max="7173" width="9" style="5" customWidth="1"/>
    <col min="7174" max="7174" width="16.7109375" style="5" customWidth="1"/>
    <col min="7175" max="7175" width="8.140625" style="5" customWidth="1"/>
    <col min="7176" max="7176" width="13.140625" style="5" customWidth="1"/>
    <col min="7177" max="7177" width="13" style="5" customWidth="1"/>
    <col min="7178" max="7178" width="12.85546875" style="5" customWidth="1"/>
    <col min="7179" max="7179" width="14.42578125" style="5" customWidth="1"/>
    <col min="7180" max="7180" width="8.85546875" style="5" customWidth="1"/>
    <col min="7181" max="7181" width="13.140625" style="5" customWidth="1"/>
    <col min="7182" max="7182" width="12.28515625" style="5" customWidth="1"/>
    <col min="7183" max="7183" width="11.7109375" style="5" customWidth="1"/>
    <col min="7184" max="7184" width="8.28515625" style="5" customWidth="1"/>
    <col min="7185" max="7185" width="7.85546875" style="5" customWidth="1"/>
    <col min="7186" max="7424" width="8.85546875" style="5"/>
    <col min="7425" max="7425" width="4.28515625" style="5" customWidth="1"/>
    <col min="7426" max="7426" width="20.42578125" style="5" customWidth="1"/>
    <col min="7427" max="7427" width="21" style="5" customWidth="1"/>
    <col min="7428" max="7428" width="16.42578125" style="5" customWidth="1"/>
    <col min="7429" max="7429" width="9" style="5" customWidth="1"/>
    <col min="7430" max="7430" width="16.7109375" style="5" customWidth="1"/>
    <col min="7431" max="7431" width="8.140625" style="5" customWidth="1"/>
    <col min="7432" max="7432" width="13.140625" style="5" customWidth="1"/>
    <col min="7433" max="7433" width="13" style="5" customWidth="1"/>
    <col min="7434" max="7434" width="12.85546875" style="5" customWidth="1"/>
    <col min="7435" max="7435" width="14.42578125" style="5" customWidth="1"/>
    <col min="7436" max="7436" width="8.85546875" style="5" customWidth="1"/>
    <col min="7437" max="7437" width="13.140625" style="5" customWidth="1"/>
    <col min="7438" max="7438" width="12.28515625" style="5" customWidth="1"/>
    <col min="7439" max="7439" width="11.7109375" style="5" customWidth="1"/>
    <col min="7440" max="7440" width="8.28515625" style="5" customWidth="1"/>
    <col min="7441" max="7441" width="7.85546875" style="5" customWidth="1"/>
    <col min="7442" max="7680" width="8.85546875" style="5"/>
    <col min="7681" max="7681" width="4.28515625" style="5" customWidth="1"/>
    <col min="7682" max="7682" width="20.42578125" style="5" customWidth="1"/>
    <col min="7683" max="7683" width="21" style="5" customWidth="1"/>
    <col min="7684" max="7684" width="16.42578125" style="5" customWidth="1"/>
    <col min="7685" max="7685" width="9" style="5" customWidth="1"/>
    <col min="7686" max="7686" width="16.7109375" style="5" customWidth="1"/>
    <col min="7687" max="7687" width="8.140625" style="5" customWidth="1"/>
    <col min="7688" max="7688" width="13.140625" style="5" customWidth="1"/>
    <col min="7689" max="7689" width="13" style="5" customWidth="1"/>
    <col min="7690" max="7690" width="12.85546875" style="5" customWidth="1"/>
    <col min="7691" max="7691" width="14.42578125" style="5" customWidth="1"/>
    <col min="7692" max="7692" width="8.85546875" style="5" customWidth="1"/>
    <col min="7693" max="7693" width="13.140625" style="5" customWidth="1"/>
    <col min="7694" max="7694" width="12.28515625" style="5" customWidth="1"/>
    <col min="7695" max="7695" width="11.7109375" style="5" customWidth="1"/>
    <col min="7696" max="7696" width="8.28515625" style="5" customWidth="1"/>
    <col min="7697" max="7697" width="7.85546875" style="5" customWidth="1"/>
    <col min="7698" max="7936" width="8.85546875" style="5"/>
    <col min="7937" max="7937" width="4.28515625" style="5" customWidth="1"/>
    <col min="7938" max="7938" width="20.42578125" style="5" customWidth="1"/>
    <col min="7939" max="7939" width="21" style="5" customWidth="1"/>
    <col min="7940" max="7940" width="16.42578125" style="5" customWidth="1"/>
    <col min="7941" max="7941" width="9" style="5" customWidth="1"/>
    <col min="7942" max="7942" width="16.7109375" style="5" customWidth="1"/>
    <col min="7943" max="7943" width="8.140625" style="5" customWidth="1"/>
    <col min="7944" max="7944" width="13.140625" style="5" customWidth="1"/>
    <col min="7945" max="7945" width="13" style="5" customWidth="1"/>
    <col min="7946" max="7946" width="12.85546875" style="5" customWidth="1"/>
    <col min="7947" max="7947" width="14.42578125" style="5" customWidth="1"/>
    <col min="7948" max="7948" width="8.85546875" style="5" customWidth="1"/>
    <col min="7949" max="7949" width="13.140625" style="5" customWidth="1"/>
    <col min="7950" max="7950" width="12.28515625" style="5" customWidth="1"/>
    <col min="7951" max="7951" width="11.7109375" style="5" customWidth="1"/>
    <col min="7952" max="7952" width="8.28515625" style="5" customWidth="1"/>
    <col min="7953" max="7953" width="7.85546875" style="5" customWidth="1"/>
    <col min="7954" max="8192" width="8.85546875" style="5"/>
    <col min="8193" max="8193" width="4.28515625" style="5" customWidth="1"/>
    <col min="8194" max="8194" width="20.42578125" style="5" customWidth="1"/>
    <col min="8195" max="8195" width="21" style="5" customWidth="1"/>
    <col min="8196" max="8196" width="16.42578125" style="5" customWidth="1"/>
    <col min="8197" max="8197" width="9" style="5" customWidth="1"/>
    <col min="8198" max="8198" width="16.7109375" style="5" customWidth="1"/>
    <col min="8199" max="8199" width="8.140625" style="5" customWidth="1"/>
    <col min="8200" max="8200" width="13.140625" style="5" customWidth="1"/>
    <col min="8201" max="8201" width="13" style="5" customWidth="1"/>
    <col min="8202" max="8202" width="12.85546875" style="5" customWidth="1"/>
    <col min="8203" max="8203" width="14.42578125" style="5" customWidth="1"/>
    <col min="8204" max="8204" width="8.85546875" style="5" customWidth="1"/>
    <col min="8205" max="8205" width="13.140625" style="5" customWidth="1"/>
    <col min="8206" max="8206" width="12.28515625" style="5" customWidth="1"/>
    <col min="8207" max="8207" width="11.7109375" style="5" customWidth="1"/>
    <col min="8208" max="8208" width="8.28515625" style="5" customWidth="1"/>
    <col min="8209" max="8209" width="7.85546875" style="5" customWidth="1"/>
    <col min="8210" max="8448" width="8.85546875" style="5"/>
    <col min="8449" max="8449" width="4.28515625" style="5" customWidth="1"/>
    <col min="8450" max="8450" width="20.42578125" style="5" customWidth="1"/>
    <col min="8451" max="8451" width="21" style="5" customWidth="1"/>
    <col min="8452" max="8452" width="16.42578125" style="5" customWidth="1"/>
    <col min="8453" max="8453" width="9" style="5" customWidth="1"/>
    <col min="8454" max="8454" width="16.7109375" style="5" customWidth="1"/>
    <col min="8455" max="8455" width="8.140625" style="5" customWidth="1"/>
    <col min="8456" max="8456" width="13.140625" style="5" customWidth="1"/>
    <col min="8457" max="8457" width="13" style="5" customWidth="1"/>
    <col min="8458" max="8458" width="12.85546875" style="5" customWidth="1"/>
    <col min="8459" max="8459" width="14.42578125" style="5" customWidth="1"/>
    <col min="8460" max="8460" width="8.85546875" style="5" customWidth="1"/>
    <col min="8461" max="8461" width="13.140625" style="5" customWidth="1"/>
    <col min="8462" max="8462" width="12.28515625" style="5" customWidth="1"/>
    <col min="8463" max="8463" width="11.7109375" style="5" customWidth="1"/>
    <col min="8464" max="8464" width="8.28515625" style="5" customWidth="1"/>
    <col min="8465" max="8465" width="7.85546875" style="5" customWidth="1"/>
    <col min="8466" max="8704" width="8.85546875" style="5"/>
    <col min="8705" max="8705" width="4.28515625" style="5" customWidth="1"/>
    <col min="8706" max="8706" width="20.42578125" style="5" customWidth="1"/>
    <col min="8707" max="8707" width="21" style="5" customWidth="1"/>
    <col min="8708" max="8708" width="16.42578125" style="5" customWidth="1"/>
    <col min="8709" max="8709" width="9" style="5" customWidth="1"/>
    <col min="8710" max="8710" width="16.7109375" style="5" customWidth="1"/>
    <col min="8711" max="8711" width="8.140625" style="5" customWidth="1"/>
    <col min="8712" max="8712" width="13.140625" style="5" customWidth="1"/>
    <col min="8713" max="8713" width="13" style="5" customWidth="1"/>
    <col min="8714" max="8714" width="12.85546875" style="5" customWidth="1"/>
    <col min="8715" max="8715" width="14.42578125" style="5" customWidth="1"/>
    <col min="8716" max="8716" width="8.85546875" style="5" customWidth="1"/>
    <col min="8717" max="8717" width="13.140625" style="5" customWidth="1"/>
    <col min="8718" max="8718" width="12.28515625" style="5" customWidth="1"/>
    <col min="8719" max="8719" width="11.7109375" style="5" customWidth="1"/>
    <col min="8720" max="8720" width="8.28515625" style="5" customWidth="1"/>
    <col min="8721" max="8721" width="7.85546875" style="5" customWidth="1"/>
    <col min="8722" max="8960" width="8.85546875" style="5"/>
    <col min="8961" max="8961" width="4.28515625" style="5" customWidth="1"/>
    <col min="8962" max="8962" width="20.42578125" style="5" customWidth="1"/>
    <col min="8963" max="8963" width="21" style="5" customWidth="1"/>
    <col min="8964" max="8964" width="16.42578125" style="5" customWidth="1"/>
    <col min="8965" max="8965" width="9" style="5" customWidth="1"/>
    <col min="8966" max="8966" width="16.7109375" style="5" customWidth="1"/>
    <col min="8967" max="8967" width="8.140625" style="5" customWidth="1"/>
    <col min="8968" max="8968" width="13.140625" style="5" customWidth="1"/>
    <col min="8969" max="8969" width="13" style="5" customWidth="1"/>
    <col min="8970" max="8970" width="12.85546875" style="5" customWidth="1"/>
    <col min="8971" max="8971" width="14.42578125" style="5" customWidth="1"/>
    <col min="8972" max="8972" width="8.85546875" style="5" customWidth="1"/>
    <col min="8973" max="8973" width="13.140625" style="5" customWidth="1"/>
    <col min="8974" max="8974" width="12.28515625" style="5" customWidth="1"/>
    <col min="8975" max="8975" width="11.7109375" style="5" customWidth="1"/>
    <col min="8976" max="8976" width="8.28515625" style="5" customWidth="1"/>
    <col min="8977" max="8977" width="7.85546875" style="5" customWidth="1"/>
    <col min="8978" max="9216" width="8.85546875" style="5"/>
    <col min="9217" max="9217" width="4.28515625" style="5" customWidth="1"/>
    <col min="9218" max="9218" width="20.42578125" style="5" customWidth="1"/>
    <col min="9219" max="9219" width="21" style="5" customWidth="1"/>
    <col min="9220" max="9220" width="16.42578125" style="5" customWidth="1"/>
    <col min="9221" max="9221" width="9" style="5" customWidth="1"/>
    <col min="9222" max="9222" width="16.7109375" style="5" customWidth="1"/>
    <col min="9223" max="9223" width="8.140625" style="5" customWidth="1"/>
    <col min="9224" max="9224" width="13.140625" style="5" customWidth="1"/>
    <col min="9225" max="9225" width="13" style="5" customWidth="1"/>
    <col min="9226" max="9226" width="12.85546875" style="5" customWidth="1"/>
    <col min="9227" max="9227" width="14.42578125" style="5" customWidth="1"/>
    <col min="9228" max="9228" width="8.85546875" style="5" customWidth="1"/>
    <col min="9229" max="9229" width="13.140625" style="5" customWidth="1"/>
    <col min="9230" max="9230" width="12.28515625" style="5" customWidth="1"/>
    <col min="9231" max="9231" width="11.7109375" style="5" customWidth="1"/>
    <col min="9232" max="9232" width="8.28515625" style="5" customWidth="1"/>
    <col min="9233" max="9233" width="7.85546875" style="5" customWidth="1"/>
    <col min="9234" max="9472" width="8.85546875" style="5"/>
    <col min="9473" max="9473" width="4.28515625" style="5" customWidth="1"/>
    <col min="9474" max="9474" width="20.42578125" style="5" customWidth="1"/>
    <col min="9475" max="9475" width="21" style="5" customWidth="1"/>
    <col min="9476" max="9476" width="16.42578125" style="5" customWidth="1"/>
    <col min="9477" max="9477" width="9" style="5" customWidth="1"/>
    <col min="9478" max="9478" width="16.7109375" style="5" customWidth="1"/>
    <col min="9479" max="9479" width="8.140625" style="5" customWidth="1"/>
    <col min="9480" max="9480" width="13.140625" style="5" customWidth="1"/>
    <col min="9481" max="9481" width="13" style="5" customWidth="1"/>
    <col min="9482" max="9482" width="12.85546875" style="5" customWidth="1"/>
    <col min="9483" max="9483" width="14.42578125" style="5" customWidth="1"/>
    <col min="9484" max="9484" width="8.85546875" style="5" customWidth="1"/>
    <col min="9485" max="9485" width="13.140625" style="5" customWidth="1"/>
    <col min="9486" max="9486" width="12.28515625" style="5" customWidth="1"/>
    <col min="9487" max="9487" width="11.7109375" style="5" customWidth="1"/>
    <col min="9488" max="9488" width="8.28515625" style="5" customWidth="1"/>
    <col min="9489" max="9489" width="7.85546875" style="5" customWidth="1"/>
    <col min="9490" max="9728" width="8.85546875" style="5"/>
    <col min="9729" max="9729" width="4.28515625" style="5" customWidth="1"/>
    <col min="9730" max="9730" width="20.42578125" style="5" customWidth="1"/>
    <col min="9731" max="9731" width="21" style="5" customWidth="1"/>
    <col min="9732" max="9732" width="16.42578125" style="5" customWidth="1"/>
    <col min="9733" max="9733" width="9" style="5" customWidth="1"/>
    <col min="9734" max="9734" width="16.7109375" style="5" customWidth="1"/>
    <col min="9735" max="9735" width="8.140625" style="5" customWidth="1"/>
    <col min="9736" max="9736" width="13.140625" style="5" customWidth="1"/>
    <col min="9737" max="9737" width="13" style="5" customWidth="1"/>
    <col min="9738" max="9738" width="12.85546875" style="5" customWidth="1"/>
    <col min="9739" max="9739" width="14.42578125" style="5" customWidth="1"/>
    <col min="9740" max="9740" width="8.85546875" style="5" customWidth="1"/>
    <col min="9741" max="9741" width="13.140625" style="5" customWidth="1"/>
    <col min="9742" max="9742" width="12.28515625" style="5" customWidth="1"/>
    <col min="9743" max="9743" width="11.7109375" style="5" customWidth="1"/>
    <col min="9744" max="9744" width="8.28515625" style="5" customWidth="1"/>
    <col min="9745" max="9745" width="7.85546875" style="5" customWidth="1"/>
    <col min="9746" max="9984" width="8.85546875" style="5"/>
    <col min="9985" max="9985" width="4.28515625" style="5" customWidth="1"/>
    <col min="9986" max="9986" width="20.42578125" style="5" customWidth="1"/>
    <col min="9987" max="9987" width="21" style="5" customWidth="1"/>
    <col min="9988" max="9988" width="16.42578125" style="5" customWidth="1"/>
    <col min="9989" max="9989" width="9" style="5" customWidth="1"/>
    <col min="9990" max="9990" width="16.7109375" style="5" customWidth="1"/>
    <col min="9991" max="9991" width="8.140625" style="5" customWidth="1"/>
    <col min="9992" max="9992" width="13.140625" style="5" customWidth="1"/>
    <col min="9993" max="9993" width="13" style="5" customWidth="1"/>
    <col min="9994" max="9994" width="12.85546875" style="5" customWidth="1"/>
    <col min="9995" max="9995" width="14.42578125" style="5" customWidth="1"/>
    <col min="9996" max="9996" width="8.85546875" style="5" customWidth="1"/>
    <col min="9997" max="9997" width="13.140625" style="5" customWidth="1"/>
    <col min="9998" max="9998" width="12.28515625" style="5" customWidth="1"/>
    <col min="9999" max="9999" width="11.7109375" style="5" customWidth="1"/>
    <col min="10000" max="10000" width="8.28515625" style="5" customWidth="1"/>
    <col min="10001" max="10001" width="7.85546875" style="5" customWidth="1"/>
    <col min="10002" max="10240" width="8.85546875" style="5"/>
    <col min="10241" max="10241" width="4.28515625" style="5" customWidth="1"/>
    <col min="10242" max="10242" width="20.42578125" style="5" customWidth="1"/>
    <col min="10243" max="10243" width="21" style="5" customWidth="1"/>
    <col min="10244" max="10244" width="16.42578125" style="5" customWidth="1"/>
    <col min="10245" max="10245" width="9" style="5" customWidth="1"/>
    <col min="10246" max="10246" width="16.7109375" style="5" customWidth="1"/>
    <col min="10247" max="10247" width="8.140625" style="5" customWidth="1"/>
    <col min="10248" max="10248" width="13.140625" style="5" customWidth="1"/>
    <col min="10249" max="10249" width="13" style="5" customWidth="1"/>
    <col min="10250" max="10250" width="12.85546875" style="5" customWidth="1"/>
    <col min="10251" max="10251" width="14.42578125" style="5" customWidth="1"/>
    <col min="10252" max="10252" width="8.85546875" style="5" customWidth="1"/>
    <col min="10253" max="10253" width="13.140625" style="5" customWidth="1"/>
    <col min="10254" max="10254" width="12.28515625" style="5" customWidth="1"/>
    <col min="10255" max="10255" width="11.7109375" style="5" customWidth="1"/>
    <col min="10256" max="10256" width="8.28515625" style="5" customWidth="1"/>
    <col min="10257" max="10257" width="7.85546875" style="5" customWidth="1"/>
    <col min="10258" max="10496" width="8.85546875" style="5"/>
    <col min="10497" max="10497" width="4.28515625" style="5" customWidth="1"/>
    <col min="10498" max="10498" width="20.42578125" style="5" customWidth="1"/>
    <col min="10499" max="10499" width="21" style="5" customWidth="1"/>
    <col min="10500" max="10500" width="16.42578125" style="5" customWidth="1"/>
    <col min="10501" max="10501" width="9" style="5" customWidth="1"/>
    <col min="10502" max="10502" width="16.7109375" style="5" customWidth="1"/>
    <col min="10503" max="10503" width="8.140625" style="5" customWidth="1"/>
    <col min="10504" max="10504" width="13.140625" style="5" customWidth="1"/>
    <col min="10505" max="10505" width="13" style="5" customWidth="1"/>
    <col min="10506" max="10506" width="12.85546875" style="5" customWidth="1"/>
    <col min="10507" max="10507" width="14.42578125" style="5" customWidth="1"/>
    <col min="10508" max="10508" width="8.85546875" style="5" customWidth="1"/>
    <col min="10509" max="10509" width="13.140625" style="5" customWidth="1"/>
    <col min="10510" max="10510" width="12.28515625" style="5" customWidth="1"/>
    <col min="10511" max="10511" width="11.7109375" style="5" customWidth="1"/>
    <col min="10512" max="10512" width="8.28515625" style="5" customWidth="1"/>
    <col min="10513" max="10513" width="7.85546875" style="5" customWidth="1"/>
    <col min="10514" max="10752" width="8.85546875" style="5"/>
    <col min="10753" max="10753" width="4.28515625" style="5" customWidth="1"/>
    <col min="10754" max="10754" width="20.42578125" style="5" customWidth="1"/>
    <col min="10755" max="10755" width="21" style="5" customWidth="1"/>
    <col min="10756" max="10756" width="16.42578125" style="5" customWidth="1"/>
    <col min="10757" max="10757" width="9" style="5" customWidth="1"/>
    <col min="10758" max="10758" width="16.7109375" style="5" customWidth="1"/>
    <col min="10759" max="10759" width="8.140625" style="5" customWidth="1"/>
    <col min="10760" max="10760" width="13.140625" style="5" customWidth="1"/>
    <col min="10761" max="10761" width="13" style="5" customWidth="1"/>
    <col min="10762" max="10762" width="12.85546875" style="5" customWidth="1"/>
    <col min="10763" max="10763" width="14.42578125" style="5" customWidth="1"/>
    <col min="10764" max="10764" width="8.85546875" style="5" customWidth="1"/>
    <col min="10765" max="10765" width="13.140625" style="5" customWidth="1"/>
    <col min="10766" max="10766" width="12.28515625" style="5" customWidth="1"/>
    <col min="10767" max="10767" width="11.7109375" style="5" customWidth="1"/>
    <col min="10768" max="10768" width="8.28515625" style="5" customWidth="1"/>
    <col min="10769" max="10769" width="7.85546875" style="5" customWidth="1"/>
    <col min="10770" max="11008" width="8.85546875" style="5"/>
    <col min="11009" max="11009" width="4.28515625" style="5" customWidth="1"/>
    <col min="11010" max="11010" width="20.42578125" style="5" customWidth="1"/>
    <col min="11011" max="11011" width="21" style="5" customWidth="1"/>
    <col min="11012" max="11012" width="16.42578125" style="5" customWidth="1"/>
    <col min="11013" max="11013" width="9" style="5" customWidth="1"/>
    <col min="11014" max="11014" width="16.7109375" style="5" customWidth="1"/>
    <col min="11015" max="11015" width="8.140625" style="5" customWidth="1"/>
    <col min="11016" max="11016" width="13.140625" style="5" customWidth="1"/>
    <col min="11017" max="11017" width="13" style="5" customWidth="1"/>
    <col min="11018" max="11018" width="12.85546875" style="5" customWidth="1"/>
    <col min="11019" max="11019" width="14.42578125" style="5" customWidth="1"/>
    <col min="11020" max="11020" width="8.85546875" style="5" customWidth="1"/>
    <col min="11021" max="11021" width="13.140625" style="5" customWidth="1"/>
    <col min="11022" max="11022" width="12.28515625" style="5" customWidth="1"/>
    <col min="11023" max="11023" width="11.7109375" style="5" customWidth="1"/>
    <col min="11024" max="11024" width="8.28515625" style="5" customWidth="1"/>
    <col min="11025" max="11025" width="7.85546875" style="5" customWidth="1"/>
    <col min="11026" max="11264" width="8.85546875" style="5"/>
    <col min="11265" max="11265" width="4.28515625" style="5" customWidth="1"/>
    <col min="11266" max="11266" width="20.42578125" style="5" customWidth="1"/>
    <col min="11267" max="11267" width="21" style="5" customWidth="1"/>
    <col min="11268" max="11268" width="16.42578125" style="5" customWidth="1"/>
    <col min="11269" max="11269" width="9" style="5" customWidth="1"/>
    <col min="11270" max="11270" width="16.7109375" style="5" customWidth="1"/>
    <col min="11271" max="11271" width="8.140625" style="5" customWidth="1"/>
    <col min="11272" max="11272" width="13.140625" style="5" customWidth="1"/>
    <col min="11273" max="11273" width="13" style="5" customWidth="1"/>
    <col min="11274" max="11274" width="12.85546875" style="5" customWidth="1"/>
    <col min="11275" max="11275" width="14.42578125" style="5" customWidth="1"/>
    <col min="11276" max="11276" width="8.85546875" style="5" customWidth="1"/>
    <col min="11277" max="11277" width="13.140625" style="5" customWidth="1"/>
    <col min="11278" max="11278" width="12.28515625" style="5" customWidth="1"/>
    <col min="11279" max="11279" width="11.7109375" style="5" customWidth="1"/>
    <col min="11280" max="11280" width="8.28515625" style="5" customWidth="1"/>
    <col min="11281" max="11281" width="7.85546875" style="5" customWidth="1"/>
    <col min="11282" max="11520" width="8.85546875" style="5"/>
    <col min="11521" max="11521" width="4.28515625" style="5" customWidth="1"/>
    <col min="11522" max="11522" width="20.42578125" style="5" customWidth="1"/>
    <col min="11523" max="11523" width="21" style="5" customWidth="1"/>
    <col min="11524" max="11524" width="16.42578125" style="5" customWidth="1"/>
    <col min="11525" max="11525" width="9" style="5" customWidth="1"/>
    <col min="11526" max="11526" width="16.7109375" style="5" customWidth="1"/>
    <col min="11527" max="11527" width="8.140625" style="5" customWidth="1"/>
    <col min="11528" max="11528" width="13.140625" style="5" customWidth="1"/>
    <col min="11529" max="11529" width="13" style="5" customWidth="1"/>
    <col min="11530" max="11530" width="12.85546875" style="5" customWidth="1"/>
    <col min="11531" max="11531" width="14.42578125" style="5" customWidth="1"/>
    <col min="11532" max="11532" width="8.85546875" style="5" customWidth="1"/>
    <col min="11533" max="11533" width="13.140625" style="5" customWidth="1"/>
    <col min="11534" max="11534" width="12.28515625" style="5" customWidth="1"/>
    <col min="11535" max="11535" width="11.7109375" style="5" customWidth="1"/>
    <col min="11536" max="11536" width="8.28515625" style="5" customWidth="1"/>
    <col min="11537" max="11537" width="7.85546875" style="5" customWidth="1"/>
    <col min="11538" max="11776" width="8.85546875" style="5"/>
    <col min="11777" max="11777" width="4.28515625" style="5" customWidth="1"/>
    <col min="11778" max="11778" width="20.42578125" style="5" customWidth="1"/>
    <col min="11779" max="11779" width="21" style="5" customWidth="1"/>
    <col min="11780" max="11780" width="16.42578125" style="5" customWidth="1"/>
    <col min="11781" max="11781" width="9" style="5" customWidth="1"/>
    <col min="11782" max="11782" width="16.7109375" style="5" customWidth="1"/>
    <col min="11783" max="11783" width="8.140625" style="5" customWidth="1"/>
    <col min="11784" max="11784" width="13.140625" style="5" customWidth="1"/>
    <col min="11785" max="11785" width="13" style="5" customWidth="1"/>
    <col min="11786" max="11786" width="12.85546875" style="5" customWidth="1"/>
    <col min="11787" max="11787" width="14.42578125" style="5" customWidth="1"/>
    <col min="11788" max="11788" width="8.85546875" style="5" customWidth="1"/>
    <col min="11789" max="11789" width="13.140625" style="5" customWidth="1"/>
    <col min="11790" max="11790" width="12.28515625" style="5" customWidth="1"/>
    <col min="11791" max="11791" width="11.7109375" style="5" customWidth="1"/>
    <col min="11792" max="11792" width="8.28515625" style="5" customWidth="1"/>
    <col min="11793" max="11793" width="7.85546875" style="5" customWidth="1"/>
    <col min="11794" max="12032" width="8.85546875" style="5"/>
    <col min="12033" max="12033" width="4.28515625" style="5" customWidth="1"/>
    <col min="12034" max="12034" width="20.42578125" style="5" customWidth="1"/>
    <col min="12035" max="12035" width="21" style="5" customWidth="1"/>
    <col min="12036" max="12036" width="16.42578125" style="5" customWidth="1"/>
    <col min="12037" max="12037" width="9" style="5" customWidth="1"/>
    <col min="12038" max="12038" width="16.7109375" style="5" customWidth="1"/>
    <col min="12039" max="12039" width="8.140625" style="5" customWidth="1"/>
    <col min="12040" max="12040" width="13.140625" style="5" customWidth="1"/>
    <col min="12041" max="12041" width="13" style="5" customWidth="1"/>
    <col min="12042" max="12042" width="12.85546875" style="5" customWidth="1"/>
    <col min="12043" max="12043" width="14.42578125" style="5" customWidth="1"/>
    <col min="12044" max="12044" width="8.85546875" style="5" customWidth="1"/>
    <col min="12045" max="12045" width="13.140625" style="5" customWidth="1"/>
    <col min="12046" max="12046" width="12.28515625" style="5" customWidth="1"/>
    <col min="12047" max="12047" width="11.7109375" style="5" customWidth="1"/>
    <col min="12048" max="12048" width="8.28515625" style="5" customWidth="1"/>
    <col min="12049" max="12049" width="7.85546875" style="5" customWidth="1"/>
    <col min="12050" max="12288" width="8.85546875" style="5"/>
    <col min="12289" max="12289" width="4.28515625" style="5" customWidth="1"/>
    <col min="12290" max="12290" width="20.42578125" style="5" customWidth="1"/>
    <col min="12291" max="12291" width="21" style="5" customWidth="1"/>
    <col min="12292" max="12292" width="16.42578125" style="5" customWidth="1"/>
    <col min="12293" max="12293" width="9" style="5" customWidth="1"/>
    <col min="12294" max="12294" width="16.7109375" style="5" customWidth="1"/>
    <col min="12295" max="12295" width="8.140625" style="5" customWidth="1"/>
    <col min="12296" max="12296" width="13.140625" style="5" customWidth="1"/>
    <col min="12297" max="12297" width="13" style="5" customWidth="1"/>
    <col min="12298" max="12298" width="12.85546875" style="5" customWidth="1"/>
    <col min="12299" max="12299" width="14.42578125" style="5" customWidth="1"/>
    <col min="12300" max="12300" width="8.85546875" style="5" customWidth="1"/>
    <col min="12301" max="12301" width="13.140625" style="5" customWidth="1"/>
    <col min="12302" max="12302" width="12.28515625" style="5" customWidth="1"/>
    <col min="12303" max="12303" width="11.7109375" style="5" customWidth="1"/>
    <col min="12304" max="12304" width="8.28515625" style="5" customWidth="1"/>
    <col min="12305" max="12305" width="7.85546875" style="5" customWidth="1"/>
    <col min="12306" max="12544" width="8.85546875" style="5"/>
    <col min="12545" max="12545" width="4.28515625" style="5" customWidth="1"/>
    <col min="12546" max="12546" width="20.42578125" style="5" customWidth="1"/>
    <col min="12547" max="12547" width="21" style="5" customWidth="1"/>
    <col min="12548" max="12548" width="16.42578125" style="5" customWidth="1"/>
    <col min="12549" max="12549" width="9" style="5" customWidth="1"/>
    <col min="12550" max="12550" width="16.7109375" style="5" customWidth="1"/>
    <col min="12551" max="12551" width="8.140625" style="5" customWidth="1"/>
    <col min="12552" max="12552" width="13.140625" style="5" customWidth="1"/>
    <col min="12553" max="12553" width="13" style="5" customWidth="1"/>
    <col min="12554" max="12554" width="12.85546875" style="5" customWidth="1"/>
    <col min="12555" max="12555" width="14.42578125" style="5" customWidth="1"/>
    <col min="12556" max="12556" width="8.85546875" style="5" customWidth="1"/>
    <col min="12557" max="12557" width="13.140625" style="5" customWidth="1"/>
    <col min="12558" max="12558" width="12.28515625" style="5" customWidth="1"/>
    <col min="12559" max="12559" width="11.7109375" style="5" customWidth="1"/>
    <col min="12560" max="12560" width="8.28515625" style="5" customWidth="1"/>
    <col min="12561" max="12561" width="7.85546875" style="5" customWidth="1"/>
    <col min="12562" max="12800" width="8.85546875" style="5"/>
    <col min="12801" max="12801" width="4.28515625" style="5" customWidth="1"/>
    <col min="12802" max="12802" width="20.42578125" style="5" customWidth="1"/>
    <col min="12803" max="12803" width="21" style="5" customWidth="1"/>
    <col min="12804" max="12804" width="16.42578125" style="5" customWidth="1"/>
    <col min="12805" max="12805" width="9" style="5" customWidth="1"/>
    <col min="12806" max="12806" width="16.7109375" style="5" customWidth="1"/>
    <col min="12807" max="12807" width="8.140625" style="5" customWidth="1"/>
    <col min="12808" max="12808" width="13.140625" style="5" customWidth="1"/>
    <col min="12809" max="12809" width="13" style="5" customWidth="1"/>
    <col min="12810" max="12810" width="12.85546875" style="5" customWidth="1"/>
    <col min="12811" max="12811" width="14.42578125" style="5" customWidth="1"/>
    <col min="12812" max="12812" width="8.85546875" style="5" customWidth="1"/>
    <col min="12813" max="12813" width="13.140625" style="5" customWidth="1"/>
    <col min="12814" max="12814" width="12.28515625" style="5" customWidth="1"/>
    <col min="12815" max="12815" width="11.7109375" style="5" customWidth="1"/>
    <col min="12816" max="12816" width="8.28515625" style="5" customWidth="1"/>
    <col min="12817" max="12817" width="7.85546875" style="5" customWidth="1"/>
    <col min="12818" max="13056" width="8.85546875" style="5"/>
    <col min="13057" max="13057" width="4.28515625" style="5" customWidth="1"/>
    <col min="13058" max="13058" width="20.42578125" style="5" customWidth="1"/>
    <col min="13059" max="13059" width="21" style="5" customWidth="1"/>
    <col min="13060" max="13060" width="16.42578125" style="5" customWidth="1"/>
    <col min="13061" max="13061" width="9" style="5" customWidth="1"/>
    <col min="13062" max="13062" width="16.7109375" style="5" customWidth="1"/>
    <col min="13063" max="13063" width="8.140625" style="5" customWidth="1"/>
    <col min="13064" max="13064" width="13.140625" style="5" customWidth="1"/>
    <col min="13065" max="13065" width="13" style="5" customWidth="1"/>
    <col min="13066" max="13066" width="12.85546875" style="5" customWidth="1"/>
    <col min="13067" max="13067" width="14.42578125" style="5" customWidth="1"/>
    <col min="13068" max="13068" width="8.85546875" style="5" customWidth="1"/>
    <col min="13069" max="13069" width="13.140625" style="5" customWidth="1"/>
    <col min="13070" max="13070" width="12.28515625" style="5" customWidth="1"/>
    <col min="13071" max="13071" width="11.7109375" style="5" customWidth="1"/>
    <col min="13072" max="13072" width="8.28515625" style="5" customWidth="1"/>
    <col min="13073" max="13073" width="7.85546875" style="5" customWidth="1"/>
    <col min="13074" max="13312" width="8.85546875" style="5"/>
    <col min="13313" max="13313" width="4.28515625" style="5" customWidth="1"/>
    <col min="13314" max="13314" width="20.42578125" style="5" customWidth="1"/>
    <col min="13315" max="13315" width="21" style="5" customWidth="1"/>
    <col min="13316" max="13316" width="16.42578125" style="5" customWidth="1"/>
    <col min="13317" max="13317" width="9" style="5" customWidth="1"/>
    <col min="13318" max="13318" width="16.7109375" style="5" customWidth="1"/>
    <col min="13319" max="13319" width="8.140625" style="5" customWidth="1"/>
    <col min="13320" max="13320" width="13.140625" style="5" customWidth="1"/>
    <col min="13321" max="13321" width="13" style="5" customWidth="1"/>
    <col min="13322" max="13322" width="12.85546875" style="5" customWidth="1"/>
    <col min="13323" max="13323" width="14.42578125" style="5" customWidth="1"/>
    <col min="13324" max="13324" width="8.85546875" style="5" customWidth="1"/>
    <col min="13325" max="13325" width="13.140625" style="5" customWidth="1"/>
    <col min="13326" max="13326" width="12.28515625" style="5" customWidth="1"/>
    <col min="13327" max="13327" width="11.7109375" style="5" customWidth="1"/>
    <col min="13328" max="13328" width="8.28515625" style="5" customWidth="1"/>
    <col min="13329" max="13329" width="7.85546875" style="5" customWidth="1"/>
    <col min="13330" max="13568" width="8.85546875" style="5"/>
    <col min="13569" max="13569" width="4.28515625" style="5" customWidth="1"/>
    <col min="13570" max="13570" width="20.42578125" style="5" customWidth="1"/>
    <col min="13571" max="13571" width="21" style="5" customWidth="1"/>
    <col min="13572" max="13572" width="16.42578125" style="5" customWidth="1"/>
    <col min="13573" max="13573" width="9" style="5" customWidth="1"/>
    <col min="13574" max="13574" width="16.7109375" style="5" customWidth="1"/>
    <col min="13575" max="13575" width="8.140625" style="5" customWidth="1"/>
    <col min="13576" max="13576" width="13.140625" style="5" customWidth="1"/>
    <col min="13577" max="13577" width="13" style="5" customWidth="1"/>
    <col min="13578" max="13578" width="12.85546875" style="5" customWidth="1"/>
    <col min="13579" max="13579" width="14.42578125" style="5" customWidth="1"/>
    <col min="13580" max="13580" width="8.85546875" style="5" customWidth="1"/>
    <col min="13581" max="13581" width="13.140625" style="5" customWidth="1"/>
    <col min="13582" max="13582" width="12.28515625" style="5" customWidth="1"/>
    <col min="13583" max="13583" width="11.7109375" style="5" customWidth="1"/>
    <col min="13584" max="13584" width="8.28515625" style="5" customWidth="1"/>
    <col min="13585" max="13585" width="7.85546875" style="5" customWidth="1"/>
    <col min="13586" max="13824" width="8.85546875" style="5"/>
    <col min="13825" max="13825" width="4.28515625" style="5" customWidth="1"/>
    <col min="13826" max="13826" width="20.42578125" style="5" customWidth="1"/>
    <col min="13827" max="13827" width="21" style="5" customWidth="1"/>
    <col min="13828" max="13828" width="16.42578125" style="5" customWidth="1"/>
    <col min="13829" max="13829" width="9" style="5" customWidth="1"/>
    <col min="13830" max="13830" width="16.7109375" style="5" customWidth="1"/>
    <col min="13831" max="13831" width="8.140625" style="5" customWidth="1"/>
    <col min="13832" max="13832" width="13.140625" style="5" customWidth="1"/>
    <col min="13833" max="13833" width="13" style="5" customWidth="1"/>
    <col min="13834" max="13834" width="12.85546875" style="5" customWidth="1"/>
    <col min="13835" max="13835" width="14.42578125" style="5" customWidth="1"/>
    <col min="13836" max="13836" width="8.85546875" style="5" customWidth="1"/>
    <col min="13837" max="13837" width="13.140625" style="5" customWidth="1"/>
    <col min="13838" max="13838" width="12.28515625" style="5" customWidth="1"/>
    <col min="13839" max="13839" width="11.7109375" style="5" customWidth="1"/>
    <col min="13840" max="13840" width="8.28515625" style="5" customWidth="1"/>
    <col min="13841" max="13841" width="7.85546875" style="5" customWidth="1"/>
    <col min="13842" max="14080" width="8.85546875" style="5"/>
    <col min="14081" max="14081" width="4.28515625" style="5" customWidth="1"/>
    <col min="14082" max="14082" width="20.42578125" style="5" customWidth="1"/>
    <col min="14083" max="14083" width="21" style="5" customWidth="1"/>
    <col min="14084" max="14084" width="16.42578125" style="5" customWidth="1"/>
    <col min="14085" max="14085" width="9" style="5" customWidth="1"/>
    <col min="14086" max="14086" width="16.7109375" style="5" customWidth="1"/>
    <col min="14087" max="14087" width="8.140625" style="5" customWidth="1"/>
    <col min="14088" max="14088" width="13.140625" style="5" customWidth="1"/>
    <col min="14089" max="14089" width="13" style="5" customWidth="1"/>
    <col min="14090" max="14090" width="12.85546875" style="5" customWidth="1"/>
    <col min="14091" max="14091" width="14.42578125" style="5" customWidth="1"/>
    <col min="14092" max="14092" width="8.85546875" style="5" customWidth="1"/>
    <col min="14093" max="14093" width="13.140625" style="5" customWidth="1"/>
    <col min="14094" max="14094" width="12.28515625" style="5" customWidth="1"/>
    <col min="14095" max="14095" width="11.7109375" style="5" customWidth="1"/>
    <col min="14096" max="14096" width="8.28515625" style="5" customWidth="1"/>
    <col min="14097" max="14097" width="7.85546875" style="5" customWidth="1"/>
    <col min="14098" max="14336" width="8.85546875" style="5"/>
    <col min="14337" max="14337" width="4.28515625" style="5" customWidth="1"/>
    <col min="14338" max="14338" width="20.42578125" style="5" customWidth="1"/>
    <col min="14339" max="14339" width="21" style="5" customWidth="1"/>
    <col min="14340" max="14340" width="16.42578125" style="5" customWidth="1"/>
    <col min="14341" max="14341" width="9" style="5" customWidth="1"/>
    <col min="14342" max="14342" width="16.7109375" style="5" customWidth="1"/>
    <col min="14343" max="14343" width="8.140625" style="5" customWidth="1"/>
    <col min="14344" max="14344" width="13.140625" style="5" customWidth="1"/>
    <col min="14345" max="14345" width="13" style="5" customWidth="1"/>
    <col min="14346" max="14346" width="12.85546875" style="5" customWidth="1"/>
    <col min="14347" max="14347" width="14.42578125" style="5" customWidth="1"/>
    <col min="14348" max="14348" width="8.85546875" style="5" customWidth="1"/>
    <col min="14349" max="14349" width="13.140625" style="5" customWidth="1"/>
    <col min="14350" max="14350" width="12.28515625" style="5" customWidth="1"/>
    <col min="14351" max="14351" width="11.7109375" style="5" customWidth="1"/>
    <col min="14352" max="14352" width="8.28515625" style="5" customWidth="1"/>
    <col min="14353" max="14353" width="7.85546875" style="5" customWidth="1"/>
    <col min="14354" max="14592" width="8.85546875" style="5"/>
    <col min="14593" max="14593" width="4.28515625" style="5" customWidth="1"/>
    <col min="14594" max="14594" width="20.42578125" style="5" customWidth="1"/>
    <col min="14595" max="14595" width="21" style="5" customWidth="1"/>
    <col min="14596" max="14596" width="16.42578125" style="5" customWidth="1"/>
    <col min="14597" max="14597" width="9" style="5" customWidth="1"/>
    <col min="14598" max="14598" width="16.7109375" style="5" customWidth="1"/>
    <col min="14599" max="14599" width="8.140625" style="5" customWidth="1"/>
    <col min="14600" max="14600" width="13.140625" style="5" customWidth="1"/>
    <col min="14601" max="14601" width="13" style="5" customWidth="1"/>
    <col min="14602" max="14602" width="12.85546875" style="5" customWidth="1"/>
    <col min="14603" max="14603" width="14.42578125" style="5" customWidth="1"/>
    <col min="14604" max="14604" width="8.85546875" style="5" customWidth="1"/>
    <col min="14605" max="14605" width="13.140625" style="5" customWidth="1"/>
    <col min="14606" max="14606" width="12.28515625" style="5" customWidth="1"/>
    <col min="14607" max="14607" width="11.7109375" style="5" customWidth="1"/>
    <col min="14608" max="14608" width="8.28515625" style="5" customWidth="1"/>
    <col min="14609" max="14609" width="7.85546875" style="5" customWidth="1"/>
    <col min="14610" max="14848" width="8.85546875" style="5"/>
    <col min="14849" max="14849" width="4.28515625" style="5" customWidth="1"/>
    <col min="14850" max="14850" width="20.42578125" style="5" customWidth="1"/>
    <col min="14851" max="14851" width="21" style="5" customWidth="1"/>
    <col min="14852" max="14852" width="16.42578125" style="5" customWidth="1"/>
    <col min="14853" max="14853" width="9" style="5" customWidth="1"/>
    <col min="14854" max="14854" width="16.7109375" style="5" customWidth="1"/>
    <col min="14855" max="14855" width="8.140625" style="5" customWidth="1"/>
    <col min="14856" max="14856" width="13.140625" style="5" customWidth="1"/>
    <col min="14857" max="14857" width="13" style="5" customWidth="1"/>
    <col min="14858" max="14858" width="12.85546875" style="5" customWidth="1"/>
    <col min="14859" max="14859" width="14.42578125" style="5" customWidth="1"/>
    <col min="14860" max="14860" width="8.85546875" style="5" customWidth="1"/>
    <col min="14861" max="14861" width="13.140625" style="5" customWidth="1"/>
    <col min="14862" max="14862" width="12.28515625" style="5" customWidth="1"/>
    <col min="14863" max="14863" width="11.7109375" style="5" customWidth="1"/>
    <col min="14864" max="14864" width="8.28515625" style="5" customWidth="1"/>
    <col min="14865" max="14865" width="7.85546875" style="5" customWidth="1"/>
    <col min="14866" max="15104" width="8.85546875" style="5"/>
    <col min="15105" max="15105" width="4.28515625" style="5" customWidth="1"/>
    <col min="15106" max="15106" width="20.42578125" style="5" customWidth="1"/>
    <col min="15107" max="15107" width="21" style="5" customWidth="1"/>
    <col min="15108" max="15108" width="16.42578125" style="5" customWidth="1"/>
    <col min="15109" max="15109" width="9" style="5" customWidth="1"/>
    <col min="15110" max="15110" width="16.7109375" style="5" customWidth="1"/>
    <col min="15111" max="15111" width="8.140625" style="5" customWidth="1"/>
    <col min="15112" max="15112" width="13.140625" style="5" customWidth="1"/>
    <col min="15113" max="15113" width="13" style="5" customWidth="1"/>
    <col min="15114" max="15114" width="12.85546875" style="5" customWidth="1"/>
    <col min="15115" max="15115" width="14.42578125" style="5" customWidth="1"/>
    <col min="15116" max="15116" width="8.85546875" style="5" customWidth="1"/>
    <col min="15117" max="15117" width="13.140625" style="5" customWidth="1"/>
    <col min="15118" max="15118" width="12.28515625" style="5" customWidth="1"/>
    <col min="15119" max="15119" width="11.7109375" style="5" customWidth="1"/>
    <col min="15120" max="15120" width="8.28515625" style="5" customWidth="1"/>
    <col min="15121" max="15121" width="7.85546875" style="5" customWidth="1"/>
    <col min="15122" max="15360" width="8.85546875" style="5"/>
    <col min="15361" max="15361" width="4.28515625" style="5" customWidth="1"/>
    <col min="15362" max="15362" width="20.42578125" style="5" customWidth="1"/>
    <col min="15363" max="15363" width="21" style="5" customWidth="1"/>
    <col min="15364" max="15364" width="16.42578125" style="5" customWidth="1"/>
    <col min="15365" max="15365" width="9" style="5" customWidth="1"/>
    <col min="15366" max="15366" width="16.7109375" style="5" customWidth="1"/>
    <col min="15367" max="15367" width="8.140625" style="5" customWidth="1"/>
    <col min="15368" max="15368" width="13.140625" style="5" customWidth="1"/>
    <col min="15369" max="15369" width="13" style="5" customWidth="1"/>
    <col min="15370" max="15370" width="12.85546875" style="5" customWidth="1"/>
    <col min="15371" max="15371" width="14.42578125" style="5" customWidth="1"/>
    <col min="15372" max="15372" width="8.85546875" style="5" customWidth="1"/>
    <col min="15373" max="15373" width="13.140625" style="5" customWidth="1"/>
    <col min="15374" max="15374" width="12.28515625" style="5" customWidth="1"/>
    <col min="15375" max="15375" width="11.7109375" style="5" customWidth="1"/>
    <col min="15376" max="15376" width="8.28515625" style="5" customWidth="1"/>
    <col min="15377" max="15377" width="7.85546875" style="5" customWidth="1"/>
    <col min="15378" max="15616" width="8.85546875" style="5"/>
    <col min="15617" max="15617" width="4.28515625" style="5" customWidth="1"/>
    <col min="15618" max="15618" width="20.42578125" style="5" customWidth="1"/>
    <col min="15619" max="15619" width="21" style="5" customWidth="1"/>
    <col min="15620" max="15620" width="16.42578125" style="5" customWidth="1"/>
    <col min="15621" max="15621" width="9" style="5" customWidth="1"/>
    <col min="15622" max="15622" width="16.7109375" style="5" customWidth="1"/>
    <col min="15623" max="15623" width="8.140625" style="5" customWidth="1"/>
    <col min="15624" max="15624" width="13.140625" style="5" customWidth="1"/>
    <col min="15625" max="15625" width="13" style="5" customWidth="1"/>
    <col min="15626" max="15626" width="12.85546875" style="5" customWidth="1"/>
    <col min="15627" max="15627" width="14.42578125" style="5" customWidth="1"/>
    <col min="15628" max="15628" width="8.85546875" style="5" customWidth="1"/>
    <col min="15629" max="15629" width="13.140625" style="5" customWidth="1"/>
    <col min="15630" max="15630" width="12.28515625" style="5" customWidth="1"/>
    <col min="15631" max="15631" width="11.7109375" style="5" customWidth="1"/>
    <col min="15632" max="15632" width="8.28515625" style="5" customWidth="1"/>
    <col min="15633" max="15633" width="7.85546875" style="5" customWidth="1"/>
    <col min="15634" max="15872" width="8.85546875" style="5"/>
    <col min="15873" max="15873" width="4.28515625" style="5" customWidth="1"/>
    <col min="15874" max="15874" width="20.42578125" style="5" customWidth="1"/>
    <col min="15875" max="15875" width="21" style="5" customWidth="1"/>
    <col min="15876" max="15876" width="16.42578125" style="5" customWidth="1"/>
    <col min="15877" max="15877" width="9" style="5" customWidth="1"/>
    <col min="15878" max="15878" width="16.7109375" style="5" customWidth="1"/>
    <col min="15879" max="15879" width="8.140625" style="5" customWidth="1"/>
    <col min="15880" max="15880" width="13.140625" style="5" customWidth="1"/>
    <col min="15881" max="15881" width="13" style="5" customWidth="1"/>
    <col min="15882" max="15882" width="12.85546875" style="5" customWidth="1"/>
    <col min="15883" max="15883" width="14.42578125" style="5" customWidth="1"/>
    <col min="15884" max="15884" width="8.85546875" style="5" customWidth="1"/>
    <col min="15885" max="15885" width="13.140625" style="5" customWidth="1"/>
    <col min="15886" max="15886" width="12.28515625" style="5" customWidth="1"/>
    <col min="15887" max="15887" width="11.7109375" style="5" customWidth="1"/>
    <col min="15888" max="15888" width="8.28515625" style="5" customWidth="1"/>
    <col min="15889" max="15889" width="7.85546875" style="5" customWidth="1"/>
    <col min="15890" max="16128" width="8.85546875" style="5"/>
    <col min="16129" max="16129" width="4.28515625" style="5" customWidth="1"/>
    <col min="16130" max="16130" width="20.42578125" style="5" customWidth="1"/>
    <col min="16131" max="16131" width="21" style="5" customWidth="1"/>
    <col min="16132" max="16132" width="16.42578125" style="5" customWidth="1"/>
    <col min="16133" max="16133" width="9" style="5" customWidth="1"/>
    <col min="16134" max="16134" width="16.7109375" style="5" customWidth="1"/>
    <col min="16135" max="16135" width="8.140625" style="5" customWidth="1"/>
    <col min="16136" max="16136" width="13.140625" style="5" customWidth="1"/>
    <col min="16137" max="16137" width="13" style="5" customWidth="1"/>
    <col min="16138" max="16138" width="12.85546875" style="5" customWidth="1"/>
    <col min="16139" max="16139" width="14.42578125" style="5" customWidth="1"/>
    <col min="16140" max="16140" width="8.85546875" style="5" customWidth="1"/>
    <col min="16141" max="16141" width="13.140625" style="5" customWidth="1"/>
    <col min="16142" max="16142" width="12.28515625" style="5" customWidth="1"/>
    <col min="16143" max="16143" width="11.7109375" style="5" customWidth="1"/>
    <col min="16144" max="16144" width="8.28515625" style="5" customWidth="1"/>
    <col min="16145" max="16145" width="7.85546875" style="5" customWidth="1"/>
    <col min="16146" max="16384" width="9.140625" style="5"/>
  </cols>
  <sheetData>
    <row r="1" spans="1:14" ht="18" customHeight="1" thickBot="1">
      <c r="A1" s="297" t="s">
        <v>149</v>
      </c>
      <c r="B1" s="298"/>
      <c r="C1" s="298"/>
      <c r="D1" s="298"/>
      <c r="E1" s="298"/>
      <c r="F1" s="298"/>
      <c r="G1" s="298"/>
      <c r="H1" s="298"/>
      <c r="I1" s="298"/>
      <c r="J1" s="298"/>
      <c r="K1" s="299"/>
      <c r="M1" s="5"/>
    </row>
    <row r="2" spans="1:14" ht="24.75" customHeight="1" thickBot="1">
      <c r="A2" s="243"/>
      <c r="B2" s="246"/>
      <c r="C2" s="244"/>
      <c r="D2" s="302" t="s">
        <v>148</v>
      </c>
      <c r="E2" s="303"/>
      <c r="F2" s="304"/>
      <c r="G2" s="302" t="s">
        <v>150</v>
      </c>
      <c r="H2" s="303"/>
      <c r="I2" s="304"/>
      <c r="J2" s="300" t="s">
        <v>101</v>
      </c>
      <c r="K2" s="301"/>
      <c r="M2" s="5"/>
    </row>
    <row r="3" spans="1:14" ht="26.25" customHeight="1">
      <c r="A3" s="247" t="s">
        <v>2</v>
      </c>
      <c r="B3" s="245" t="s">
        <v>3</v>
      </c>
      <c r="C3" s="38" t="s">
        <v>4</v>
      </c>
      <c r="D3" s="39" t="s">
        <v>96</v>
      </c>
      <c r="E3" s="40" t="s">
        <v>100</v>
      </c>
      <c r="F3" s="40" t="s">
        <v>5</v>
      </c>
      <c r="G3" s="39" t="s">
        <v>96</v>
      </c>
      <c r="H3" s="40" t="s">
        <v>100</v>
      </c>
      <c r="I3" s="40" t="s">
        <v>5</v>
      </c>
      <c r="J3" s="92" t="s">
        <v>96</v>
      </c>
      <c r="K3" s="61" t="s">
        <v>5</v>
      </c>
      <c r="L3" s="8"/>
      <c r="M3" s="5"/>
    </row>
    <row r="4" spans="1:14" ht="12.95" customHeight="1">
      <c r="A4" s="248"/>
      <c r="B4" s="41"/>
      <c r="C4" s="41" t="s">
        <v>0</v>
      </c>
      <c r="D4" s="42" t="s">
        <v>6</v>
      </c>
      <c r="E4" s="42"/>
      <c r="F4" s="42" t="s">
        <v>6</v>
      </c>
      <c r="G4" s="42" t="s">
        <v>6</v>
      </c>
      <c r="H4" s="42"/>
      <c r="I4" s="42" t="s">
        <v>6</v>
      </c>
      <c r="J4" s="239"/>
      <c r="K4" s="66"/>
      <c r="L4" s="9"/>
      <c r="M4" s="5"/>
    </row>
    <row r="5" spans="1:14" ht="13.5" customHeight="1">
      <c r="A5" s="285">
        <v>1</v>
      </c>
      <c r="B5" s="286" t="s">
        <v>7</v>
      </c>
      <c r="C5" s="286" t="s">
        <v>8</v>
      </c>
      <c r="D5" s="96">
        <v>7237085258.71</v>
      </c>
      <c r="E5" s="63">
        <f>(D5/$D$17)</f>
        <v>0.59092117712846615</v>
      </c>
      <c r="F5" s="96">
        <v>7450.82</v>
      </c>
      <c r="G5" s="96">
        <v>6326800500.79</v>
      </c>
      <c r="H5" s="63">
        <f>(G5/$G$17)</f>
        <v>0.55576270231282066</v>
      </c>
      <c r="I5" s="96">
        <v>7488.08</v>
      </c>
      <c r="J5" s="240">
        <f t="shared" ref="J5:J17" si="0">((G5-D5)/D5)</f>
        <v>-0.12578057676250964</v>
      </c>
      <c r="K5" s="87">
        <f t="shared" ref="K5:K16" si="1">((I5-F5)/F5)</f>
        <v>5.0007918591511028E-3</v>
      </c>
      <c r="L5" s="10"/>
      <c r="M5" s="5"/>
      <c r="N5" s="11"/>
    </row>
    <row r="6" spans="1:14" ht="12.75" customHeight="1">
      <c r="A6" s="285">
        <v>2</v>
      </c>
      <c r="B6" s="62" t="s">
        <v>13</v>
      </c>
      <c r="C6" s="286" t="s">
        <v>77</v>
      </c>
      <c r="D6" s="97">
        <v>490996520.81</v>
      </c>
      <c r="E6" s="63">
        <f>(D6/$D$17)</f>
        <v>4.0090759148351349E-2</v>
      </c>
      <c r="F6" s="62">
        <v>0.96</v>
      </c>
      <c r="G6" s="97">
        <v>496865662.60000002</v>
      </c>
      <c r="H6" s="63">
        <f>(G6/$G$17)</f>
        <v>4.3645979243149183E-2</v>
      </c>
      <c r="I6" s="62">
        <v>0.98</v>
      </c>
      <c r="J6" s="240">
        <f t="shared" si="0"/>
        <v>1.1953530302654003E-2</v>
      </c>
      <c r="K6" s="87">
        <f t="shared" si="1"/>
        <v>2.0833333333333353E-2</v>
      </c>
      <c r="L6" s="10"/>
      <c r="M6" s="5"/>
      <c r="N6" s="11"/>
    </row>
    <row r="7" spans="1:14" ht="12.95" customHeight="1">
      <c r="A7" s="285">
        <v>3</v>
      </c>
      <c r="B7" s="62" t="s">
        <v>93</v>
      </c>
      <c r="C7" s="286" t="s">
        <v>14</v>
      </c>
      <c r="D7" s="97">
        <v>218466244.78999999</v>
      </c>
      <c r="E7" s="63">
        <f t="shared" ref="E7:E11" si="2">(D7/$D$17)</f>
        <v>1.7838166322384E-2</v>
      </c>
      <c r="F7" s="62">
        <v>112.12</v>
      </c>
      <c r="G7" s="97">
        <v>217533051.03999999</v>
      </c>
      <c r="H7" s="63">
        <f t="shared" ref="H7:H13" si="3">(G7/$G$17)</f>
        <v>1.910867211211216E-2</v>
      </c>
      <c r="I7" s="62">
        <v>111.71</v>
      </c>
      <c r="J7" s="240">
        <f t="shared" si="0"/>
        <v>-4.2715695090425965E-3</v>
      </c>
      <c r="K7" s="87">
        <f t="shared" si="1"/>
        <v>-3.6567962896897144E-3</v>
      </c>
      <c r="L7" s="10"/>
      <c r="M7" s="30"/>
      <c r="N7" s="11"/>
    </row>
    <row r="8" spans="1:14" ht="12.95" customHeight="1">
      <c r="A8" s="285">
        <v>4</v>
      </c>
      <c r="B8" s="286" t="s">
        <v>15</v>
      </c>
      <c r="C8" s="286" t="s">
        <v>16</v>
      </c>
      <c r="D8" s="97">
        <v>170259139</v>
      </c>
      <c r="E8" s="63">
        <f>(D8/$D$17)</f>
        <v>1.3901968435935309E-2</v>
      </c>
      <c r="F8" s="62">
        <v>9.6199999999999992</v>
      </c>
      <c r="G8" s="97">
        <v>173063536.56999999</v>
      </c>
      <c r="H8" s="63">
        <f>(G8/$G$17)</f>
        <v>1.5202353661056168E-2</v>
      </c>
      <c r="I8" s="62">
        <v>9.77</v>
      </c>
      <c r="J8" s="240">
        <f t="shared" si="0"/>
        <v>1.6471348242868729E-2</v>
      </c>
      <c r="K8" s="87">
        <f t="shared" si="1"/>
        <v>1.5592515592515632E-2</v>
      </c>
      <c r="L8" s="54"/>
      <c r="M8" s="5"/>
      <c r="N8" s="11"/>
    </row>
    <row r="9" spans="1:14" ht="12.95" customHeight="1">
      <c r="A9" s="285">
        <v>5</v>
      </c>
      <c r="B9" s="286" t="s">
        <v>71</v>
      </c>
      <c r="C9" s="286" t="s">
        <v>118</v>
      </c>
      <c r="D9" s="97">
        <v>1032909163.28</v>
      </c>
      <c r="E9" s="63">
        <f t="shared" si="2"/>
        <v>8.4338912257197016E-2</v>
      </c>
      <c r="F9" s="62">
        <v>0.6583</v>
      </c>
      <c r="G9" s="97">
        <v>1042826946.9299999</v>
      </c>
      <c r="H9" s="63">
        <f t="shared" si="3"/>
        <v>9.1604646297615597E-2</v>
      </c>
      <c r="I9" s="62">
        <v>0.66459999999999997</v>
      </c>
      <c r="J9" s="240">
        <f t="shared" si="0"/>
        <v>9.6017965592502669E-3</v>
      </c>
      <c r="K9" s="87">
        <f t="shared" si="1"/>
        <v>9.5701048154336506E-3</v>
      </c>
      <c r="L9" s="10"/>
      <c r="M9" s="5"/>
      <c r="N9" s="11"/>
    </row>
    <row r="10" spans="1:14" ht="12.95" customHeight="1">
      <c r="A10" s="285">
        <v>6</v>
      </c>
      <c r="B10" s="286" t="s">
        <v>9</v>
      </c>
      <c r="C10" s="286" t="s">
        <v>18</v>
      </c>
      <c r="D10" s="97">
        <v>2295885599</v>
      </c>
      <c r="E10" s="63">
        <f>(D10/$D$17)</f>
        <v>0.18746323584906904</v>
      </c>
      <c r="F10" s="62">
        <v>12.801600000000001</v>
      </c>
      <c r="G10" s="97">
        <v>2304197347.5900002</v>
      </c>
      <c r="H10" s="63">
        <f>(G10/$G$17)</f>
        <v>0.20240672112211391</v>
      </c>
      <c r="I10" s="62">
        <v>12.831799999999999</v>
      </c>
      <c r="J10" s="240">
        <f t="shared" si="0"/>
        <v>3.6202799449678298E-3</v>
      </c>
      <c r="K10" s="87">
        <f t="shared" si="1"/>
        <v>2.3590801149855401E-3</v>
      </c>
      <c r="L10" s="55"/>
      <c r="M10" s="5"/>
      <c r="N10" s="11"/>
    </row>
    <row r="11" spans="1:14" ht="12.95" customHeight="1">
      <c r="A11" s="285">
        <v>7</v>
      </c>
      <c r="B11" s="286" t="s">
        <v>15</v>
      </c>
      <c r="C11" s="286" t="s">
        <v>49</v>
      </c>
      <c r="D11" s="98">
        <v>128119964</v>
      </c>
      <c r="E11" s="63">
        <f t="shared" si="2"/>
        <v>1.0461228137311138E-2</v>
      </c>
      <c r="F11" s="99">
        <v>2.2000000000000002</v>
      </c>
      <c r="G11" s="98">
        <v>131380753.8</v>
      </c>
      <c r="H11" s="63">
        <f t="shared" si="3"/>
        <v>1.154082901059803E-2</v>
      </c>
      <c r="I11" s="99">
        <v>2.2599999999999998</v>
      </c>
      <c r="J11" s="240">
        <f t="shared" si="0"/>
        <v>2.5451067095210837E-2</v>
      </c>
      <c r="K11" s="87">
        <f t="shared" si="1"/>
        <v>2.7272727272727094E-2</v>
      </c>
      <c r="L11" s="10"/>
      <c r="M11" s="5"/>
      <c r="N11" s="11"/>
    </row>
    <row r="12" spans="1:14" ht="12.95" customHeight="1">
      <c r="A12" s="249">
        <v>8</v>
      </c>
      <c r="B12" s="140" t="s">
        <v>24</v>
      </c>
      <c r="C12" s="136" t="s">
        <v>25</v>
      </c>
      <c r="D12" s="137">
        <v>0</v>
      </c>
      <c r="E12" s="138">
        <f>(D12/$D$17)</f>
        <v>0</v>
      </c>
      <c r="F12" s="139">
        <v>0</v>
      </c>
      <c r="G12" s="137">
        <v>0</v>
      </c>
      <c r="H12" s="138">
        <f>(G12/$G$17)</f>
        <v>0</v>
      </c>
      <c r="I12" s="139">
        <v>0</v>
      </c>
      <c r="J12" s="241" t="e">
        <f t="shared" si="0"/>
        <v>#DIV/0!</v>
      </c>
      <c r="K12" s="127" t="e">
        <f t="shared" si="1"/>
        <v>#DIV/0!</v>
      </c>
      <c r="L12" s="10"/>
      <c r="M12" s="5"/>
      <c r="N12" s="11"/>
    </row>
    <row r="13" spans="1:14" ht="12.95" customHeight="1">
      <c r="A13" s="285">
        <v>9</v>
      </c>
      <c r="B13" s="98" t="s">
        <v>20</v>
      </c>
      <c r="C13" s="98" t="s">
        <v>89</v>
      </c>
      <c r="D13" s="98">
        <v>158738449.56999999</v>
      </c>
      <c r="E13" s="63">
        <f>(D13/$D$17)</f>
        <v>1.2961283185459129E-2</v>
      </c>
      <c r="F13" s="99">
        <v>114.17</v>
      </c>
      <c r="G13" s="98">
        <v>162113953.69</v>
      </c>
      <c r="H13" s="63">
        <f t="shared" si="3"/>
        <v>1.4240513664706174E-2</v>
      </c>
      <c r="I13" s="99">
        <v>116.46</v>
      </c>
      <c r="J13" s="240">
        <f t="shared" si="0"/>
        <v>2.1264565259039431E-2</v>
      </c>
      <c r="K13" s="87">
        <f t="shared" si="1"/>
        <v>2.0057808531137707E-2</v>
      </c>
      <c r="L13" s="10"/>
      <c r="M13" s="5"/>
      <c r="N13" s="11"/>
    </row>
    <row r="14" spans="1:14" ht="12.95" customHeight="1">
      <c r="A14" s="285">
        <v>10</v>
      </c>
      <c r="B14" s="286" t="s">
        <v>91</v>
      </c>
      <c r="C14" s="286" t="s">
        <v>90</v>
      </c>
      <c r="D14" s="98">
        <v>209088330.80000001</v>
      </c>
      <c r="E14" s="63">
        <f>(D14/$D$17)</f>
        <v>1.70724425847355E-2</v>
      </c>
      <c r="F14" s="99">
        <v>9.76</v>
      </c>
      <c r="G14" s="98">
        <v>208614298.11000001</v>
      </c>
      <c r="H14" s="63"/>
      <c r="I14" s="99">
        <v>9.7448999999999995</v>
      </c>
      <c r="J14" s="240">
        <f t="shared" si="0"/>
        <v>-2.2671408212322748E-3</v>
      </c>
      <c r="K14" s="87">
        <f t="shared" si="1"/>
        <v>-1.547131147541018E-3</v>
      </c>
      <c r="L14" s="54"/>
      <c r="M14" s="55"/>
      <c r="N14" s="11"/>
    </row>
    <row r="15" spans="1:14" ht="12.95" customHeight="1">
      <c r="A15" s="285">
        <v>11</v>
      </c>
      <c r="B15" s="286" t="s">
        <v>7</v>
      </c>
      <c r="C15" s="62" t="s">
        <v>108</v>
      </c>
      <c r="D15" s="96">
        <v>207681880.55000001</v>
      </c>
      <c r="E15" s="100">
        <f>(D15/$D$17)</f>
        <v>1.6957603363199125E-2</v>
      </c>
      <c r="F15" s="96">
        <v>1392.73</v>
      </c>
      <c r="G15" s="96">
        <v>209300614.97999999</v>
      </c>
      <c r="H15" s="100">
        <f>(G15/$G$17)</f>
        <v>1.8385513398517222E-2</v>
      </c>
      <c r="I15" s="96">
        <v>1403.6</v>
      </c>
      <c r="J15" s="240">
        <f t="shared" ref="J15" si="4">((G15-D15)/D15)</f>
        <v>7.7942978256606375E-3</v>
      </c>
      <c r="K15" s="87">
        <f t="shared" ref="K15" si="5">((I15-F15)/F15)</f>
        <v>7.8048150036258935E-3</v>
      </c>
      <c r="L15" s="54"/>
      <c r="M15" s="55"/>
      <c r="N15" s="11"/>
    </row>
    <row r="16" spans="1:14" ht="12.95" customHeight="1">
      <c r="A16" s="285">
        <v>12</v>
      </c>
      <c r="B16" s="286" t="s">
        <v>123</v>
      </c>
      <c r="C16" s="286" t="s">
        <v>124</v>
      </c>
      <c r="D16" s="96">
        <v>97894004.879999995</v>
      </c>
      <c r="E16" s="100">
        <f>(D16/$D$17)</f>
        <v>7.9932235878924368E-3</v>
      </c>
      <c r="F16" s="96">
        <v>108.06</v>
      </c>
      <c r="G16" s="96">
        <v>111299551.09999999</v>
      </c>
      <c r="H16" s="100">
        <f>(G16/$G$17)</f>
        <v>9.7768436475618534E-3</v>
      </c>
      <c r="I16" s="96">
        <v>109.52</v>
      </c>
      <c r="J16" s="240">
        <f t="shared" si="0"/>
        <v>0.1369393992658971</v>
      </c>
      <c r="K16" s="87">
        <f t="shared" si="1"/>
        <v>1.3511012400518172E-2</v>
      </c>
      <c r="L16" s="54"/>
      <c r="M16" s="55"/>
      <c r="N16" s="11"/>
    </row>
    <row r="17" spans="1:18" ht="12.95" customHeight="1">
      <c r="A17" s="250"/>
      <c r="B17" s="101"/>
      <c r="C17" s="102" t="s">
        <v>72</v>
      </c>
      <c r="D17" s="103">
        <f>SUM(D5:D16)</f>
        <v>12247124555.389997</v>
      </c>
      <c r="E17" s="82">
        <f>(D17/$D$81)</f>
        <v>4.8621372339996874E-2</v>
      </c>
      <c r="F17" s="103"/>
      <c r="G17" s="103">
        <f>SUM(G5:G16)</f>
        <v>11383996217.200001</v>
      </c>
      <c r="H17" s="82">
        <f>(G17/$G$81)</f>
        <v>4.5075385998507057E-2</v>
      </c>
      <c r="I17" s="104"/>
      <c r="J17" s="240">
        <f t="shared" si="0"/>
        <v>-7.0475999022164865E-2</v>
      </c>
      <c r="K17" s="87"/>
      <c r="L17" s="10"/>
      <c r="M17" s="55"/>
      <c r="Q17" s="56"/>
      <c r="R17" s="56"/>
    </row>
    <row r="18" spans="1:18" ht="12.95" customHeight="1">
      <c r="A18" s="251"/>
      <c r="B18" s="105"/>
      <c r="C18" s="105" t="s">
        <v>75</v>
      </c>
      <c r="D18" s="106"/>
      <c r="E18" s="107"/>
      <c r="F18" s="108"/>
      <c r="G18" s="106"/>
      <c r="H18" s="107"/>
      <c r="I18" s="108"/>
      <c r="J18" s="240"/>
      <c r="K18" s="87"/>
      <c r="L18" s="10"/>
      <c r="M18" s="5"/>
    </row>
    <row r="19" spans="1:18" ht="12.95" customHeight="1">
      <c r="A19" s="285">
        <v>13</v>
      </c>
      <c r="B19" s="286" t="s">
        <v>7</v>
      </c>
      <c r="C19" s="286" t="s">
        <v>63</v>
      </c>
      <c r="D19" s="96">
        <v>82580397394.259995</v>
      </c>
      <c r="E19" s="63">
        <f t="shared" ref="E19:E28" si="6">(D19/$D$29)</f>
        <v>0.59515743706386692</v>
      </c>
      <c r="F19" s="109">
        <v>100</v>
      </c>
      <c r="G19" s="96">
        <v>83103261069.669998</v>
      </c>
      <c r="H19" s="63">
        <f t="shared" ref="H19:H28" si="7">(G19/$G$29)</f>
        <v>0.59370182051098419</v>
      </c>
      <c r="I19" s="109">
        <v>100</v>
      </c>
      <c r="J19" s="240">
        <f t="shared" ref="J19:J29" si="8">((G19-D19)/D19)</f>
        <v>6.3315713160560175E-3</v>
      </c>
      <c r="K19" s="87">
        <f t="shared" ref="K19:K28" si="9">((I19-F19)/F19)</f>
        <v>0</v>
      </c>
      <c r="L19" s="10"/>
      <c r="M19" s="5"/>
      <c r="N19" s="11"/>
    </row>
    <row r="20" spans="1:18" ht="12.95" customHeight="1">
      <c r="A20" s="285">
        <v>14</v>
      </c>
      <c r="B20" s="286" t="s">
        <v>28</v>
      </c>
      <c r="C20" s="286" t="s">
        <v>29</v>
      </c>
      <c r="D20" s="96">
        <v>31136776400</v>
      </c>
      <c r="E20" s="63">
        <f t="shared" si="6"/>
        <v>0.22440294095681804</v>
      </c>
      <c r="F20" s="109">
        <v>100</v>
      </c>
      <c r="G20" s="96">
        <v>31577495700</v>
      </c>
      <c r="H20" s="63">
        <f t="shared" si="7"/>
        <v>0.2255942359295699</v>
      </c>
      <c r="I20" s="109">
        <v>100</v>
      </c>
      <c r="J20" s="240">
        <f t="shared" si="8"/>
        <v>1.4154300828649687E-2</v>
      </c>
      <c r="K20" s="87">
        <f t="shared" si="9"/>
        <v>0</v>
      </c>
      <c r="L20" s="10"/>
      <c r="M20" s="5"/>
      <c r="N20" s="11"/>
    </row>
    <row r="21" spans="1:18" ht="12.95" customHeight="1">
      <c r="A21" s="285">
        <v>15</v>
      </c>
      <c r="B21" s="286" t="s">
        <v>71</v>
      </c>
      <c r="C21" s="286" t="s">
        <v>119</v>
      </c>
      <c r="D21" s="96">
        <v>389884865.77999997</v>
      </c>
      <c r="E21" s="63">
        <f t="shared" si="6"/>
        <v>2.8099026498962253E-3</v>
      </c>
      <c r="F21" s="109">
        <v>1.1456999999999999</v>
      </c>
      <c r="G21" s="96">
        <v>389836475.93000001</v>
      </c>
      <c r="H21" s="63">
        <f t="shared" si="7"/>
        <v>2.7850486549161183E-3</v>
      </c>
      <c r="I21" s="109">
        <v>1.1456</v>
      </c>
      <c r="J21" s="240">
        <f t="shared" si="8"/>
        <v>-1.2411317865123069E-4</v>
      </c>
      <c r="K21" s="87">
        <f t="shared" si="9"/>
        <v>-8.728288382647202E-5</v>
      </c>
      <c r="L21" s="10"/>
      <c r="M21" s="5"/>
      <c r="N21" s="11"/>
    </row>
    <row r="22" spans="1:18" ht="12.95" customHeight="1">
      <c r="A22" s="285">
        <v>16</v>
      </c>
      <c r="B22" s="286" t="s">
        <v>65</v>
      </c>
      <c r="C22" s="286" t="s">
        <v>66</v>
      </c>
      <c r="D22" s="96">
        <v>676053758.49000001</v>
      </c>
      <c r="E22" s="63">
        <f t="shared" si="6"/>
        <v>4.8723236375255077E-3</v>
      </c>
      <c r="F22" s="109">
        <v>100</v>
      </c>
      <c r="G22" s="96">
        <v>679661731.32000005</v>
      </c>
      <c r="H22" s="63">
        <f t="shared" si="7"/>
        <v>4.8556025602658551E-3</v>
      </c>
      <c r="I22" s="109">
        <v>100</v>
      </c>
      <c r="J22" s="240">
        <f t="shared" si="8"/>
        <v>5.3368135073438997E-3</v>
      </c>
      <c r="K22" s="87">
        <f t="shared" si="9"/>
        <v>0</v>
      </c>
      <c r="L22" s="10"/>
      <c r="M22" s="56"/>
      <c r="N22" s="56"/>
    </row>
    <row r="23" spans="1:18" ht="12.95" customHeight="1">
      <c r="A23" s="285">
        <v>17</v>
      </c>
      <c r="B23" s="286" t="s">
        <v>9</v>
      </c>
      <c r="C23" s="286" t="s">
        <v>31</v>
      </c>
      <c r="D23" s="96">
        <v>17402944380.349998</v>
      </c>
      <c r="E23" s="63">
        <f t="shared" si="6"/>
        <v>0.12542312826765423</v>
      </c>
      <c r="F23" s="99">
        <v>1</v>
      </c>
      <c r="G23" s="96">
        <v>17426842033.52</v>
      </c>
      <c r="H23" s="63">
        <f t="shared" si="7"/>
        <v>0.12449990178344815</v>
      </c>
      <c r="I23" s="99">
        <v>1</v>
      </c>
      <c r="J23" s="240">
        <f t="shared" si="8"/>
        <v>1.3731959746412386E-3</v>
      </c>
      <c r="K23" s="87">
        <f t="shared" si="9"/>
        <v>0</v>
      </c>
      <c r="L23" s="10"/>
      <c r="M23" s="5"/>
      <c r="N23" s="11"/>
    </row>
    <row r="24" spans="1:18" ht="12.95" customHeight="1">
      <c r="A24" s="285">
        <v>18</v>
      </c>
      <c r="B24" s="286" t="s">
        <v>91</v>
      </c>
      <c r="C24" s="286" t="s">
        <v>92</v>
      </c>
      <c r="D24" s="96">
        <v>365544333.70999998</v>
      </c>
      <c r="E24" s="63">
        <f t="shared" si="6"/>
        <v>2.6344802840484322E-3</v>
      </c>
      <c r="F24" s="99">
        <v>10</v>
      </c>
      <c r="G24" s="96">
        <v>366672243.49000001</v>
      </c>
      <c r="H24" s="63">
        <f t="shared" si="7"/>
        <v>2.61955999907579E-3</v>
      </c>
      <c r="I24" s="99">
        <v>10</v>
      </c>
      <c r="J24" s="240">
        <f t="shared" ref="J24:J27" si="10">((G24-D24)/D24)</f>
        <v>3.085562204049493E-3</v>
      </c>
      <c r="K24" s="87">
        <f t="shared" ref="K24:K27" si="11">((I24-F24)/F24)</f>
        <v>0</v>
      </c>
      <c r="L24" s="10"/>
      <c r="M24" s="5"/>
      <c r="N24" s="11"/>
    </row>
    <row r="25" spans="1:18" ht="12.95" customHeight="1">
      <c r="A25" s="285">
        <v>19</v>
      </c>
      <c r="B25" s="286" t="s">
        <v>123</v>
      </c>
      <c r="C25" s="286" t="s">
        <v>125</v>
      </c>
      <c r="D25" s="96">
        <v>3631120538.6599998</v>
      </c>
      <c r="E25" s="63">
        <f t="shared" si="6"/>
        <v>2.6169508281018109E-2</v>
      </c>
      <c r="F25" s="99">
        <v>1</v>
      </c>
      <c r="G25" s="96">
        <v>3792653071.3200002</v>
      </c>
      <c r="H25" s="63">
        <f t="shared" si="7"/>
        <v>2.7095266828596924E-2</v>
      </c>
      <c r="I25" s="99">
        <v>1</v>
      </c>
      <c r="J25" s="240">
        <f t="shared" si="10"/>
        <v>4.4485588109837583E-2</v>
      </c>
      <c r="K25" s="87">
        <f t="shared" si="11"/>
        <v>0</v>
      </c>
      <c r="L25" s="10"/>
      <c r="M25" s="5"/>
      <c r="N25" s="11"/>
    </row>
    <row r="26" spans="1:18" ht="12.95" customHeight="1">
      <c r="A26" s="285">
        <v>20</v>
      </c>
      <c r="B26" s="286" t="s">
        <v>130</v>
      </c>
      <c r="C26" s="286" t="s">
        <v>129</v>
      </c>
      <c r="D26" s="96">
        <v>1651519063.5879452</v>
      </c>
      <c r="E26" s="63">
        <f t="shared" si="6"/>
        <v>1.1902508151594816E-2</v>
      </c>
      <c r="F26" s="99">
        <v>100</v>
      </c>
      <c r="G26" s="96">
        <v>1672764333.251699</v>
      </c>
      <c r="H26" s="63">
        <f t="shared" si="7"/>
        <v>1.1950472426163721E-2</v>
      </c>
      <c r="I26" s="99">
        <v>100</v>
      </c>
      <c r="J26" s="240">
        <f t="shared" si="10"/>
        <v>1.2864077764623644E-2</v>
      </c>
      <c r="K26" s="87">
        <f t="shared" si="11"/>
        <v>0</v>
      </c>
      <c r="L26" s="10"/>
      <c r="M26" s="5"/>
      <c r="N26" s="11"/>
    </row>
    <row r="27" spans="1:18" ht="12.95" customHeight="1">
      <c r="A27" s="285">
        <v>21</v>
      </c>
      <c r="B27" s="293" t="s">
        <v>132</v>
      </c>
      <c r="C27" s="293" t="s">
        <v>133</v>
      </c>
      <c r="D27" s="96">
        <v>734271365.60000002</v>
      </c>
      <c r="E27" s="63">
        <f t="shared" ref="E27" si="12">(D27/$D$29)</f>
        <v>5.2918982936531267E-3</v>
      </c>
      <c r="F27" s="99">
        <v>100</v>
      </c>
      <c r="G27" s="96">
        <v>768673727.95000005</v>
      </c>
      <c r="H27" s="63">
        <f t="shared" ref="H27" si="13">(G27/$G$29)</f>
        <v>5.4915172496093267E-3</v>
      </c>
      <c r="I27" s="99">
        <v>100</v>
      </c>
      <c r="J27" s="240">
        <f t="shared" si="10"/>
        <v>4.6852381778347836E-2</v>
      </c>
      <c r="K27" s="87">
        <f t="shared" si="11"/>
        <v>0</v>
      </c>
      <c r="L27" s="10"/>
      <c r="M27" s="5"/>
      <c r="N27" s="11"/>
    </row>
    <row r="28" spans="1:18" ht="12.95" customHeight="1">
      <c r="A28" s="285">
        <v>22</v>
      </c>
      <c r="B28" s="286" t="s">
        <v>134</v>
      </c>
      <c r="C28" s="62" t="s">
        <v>143</v>
      </c>
      <c r="D28" s="96">
        <v>185357466.68000001</v>
      </c>
      <c r="E28" s="63">
        <f t="shared" si="6"/>
        <v>1.3358724139245644E-3</v>
      </c>
      <c r="F28" s="99">
        <v>10</v>
      </c>
      <c r="G28" s="96">
        <v>196884845.33000001</v>
      </c>
      <c r="H28" s="63">
        <f t="shared" si="7"/>
        <v>1.4065740573700053E-3</v>
      </c>
      <c r="I28" s="99">
        <v>10</v>
      </c>
      <c r="J28" s="240">
        <f t="shared" si="8"/>
        <v>6.2189988115778479E-2</v>
      </c>
      <c r="K28" s="87">
        <f t="shared" si="9"/>
        <v>0</v>
      </c>
      <c r="L28" s="10"/>
      <c r="M28" s="5"/>
      <c r="N28" s="11"/>
    </row>
    <row r="29" spans="1:18" ht="12.95" customHeight="1">
      <c r="A29" s="250"/>
      <c r="B29" s="110"/>
      <c r="C29" s="102" t="s">
        <v>72</v>
      </c>
      <c r="D29" s="111">
        <f>SUM(D19:D28)</f>
        <v>138753869567.11795</v>
      </c>
      <c r="E29" s="82">
        <f>(D29/$D$81)</f>
        <v>0.55085612343748802</v>
      </c>
      <c r="F29" s="112"/>
      <c r="G29" s="111">
        <f>SUM(G19:G28)</f>
        <v>139974745231.78171</v>
      </c>
      <c r="H29" s="82">
        <f>(G29/$G$81)</f>
        <v>0.55423557343003971</v>
      </c>
      <c r="I29" s="112"/>
      <c r="J29" s="240">
        <f t="shared" si="8"/>
        <v>8.798858500109764E-3</v>
      </c>
      <c r="K29" s="87"/>
      <c r="L29" s="10"/>
      <c r="M29" s="5"/>
    </row>
    <row r="30" spans="1:18" ht="12.95" customHeight="1">
      <c r="A30" s="251"/>
      <c r="B30" s="105"/>
      <c r="C30" s="105" t="s">
        <v>98</v>
      </c>
      <c r="D30" s="106"/>
      <c r="E30" s="107"/>
      <c r="F30" s="108"/>
      <c r="G30" s="106"/>
      <c r="H30" s="107"/>
      <c r="I30" s="108"/>
      <c r="J30" s="240"/>
      <c r="K30" s="87"/>
      <c r="L30" s="10"/>
      <c r="M30" s="5"/>
      <c r="O30" s="74"/>
      <c r="P30" s="75"/>
    </row>
    <row r="31" spans="1:18" ht="12.95" customHeight="1">
      <c r="A31" s="285">
        <v>23</v>
      </c>
      <c r="B31" s="286" t="s">
        <v>7</v>
      </c>
      <c r="C31" s="286" t="s">
        <v>32</v>
      </c>
      <c r="D31" s="96">
        <v>943395130.08000004</v>
      </c>
      <c r="E31" s="63">
        <f t="shared" ref="E31:E36" si="14">(D31/$D$37)</f>
        <v>0.12995104590136919</v>
      </c>
      <c r="F31" s="130">
        <v>155.77000000000001</v>
      </c>
      <c r="G31" s="96">
        <v>947345408.65999997</v>
      </c>
      <c r="H31" s="63">
        <f>(G31/$G$37)</f>
        <v>0.13052207535196805</v>
      </c>
      <c r="I31" s="130">
        <v>156.34</v>
      </c>
      <c r="J31" s="240">
        <f t="shared" ref="J31:J37" si="15">((G31-D31)/D31)</f>
        <v>4.1873001609250829E-3</v>
      </c>
      <c r="K31" s="87">
        <f t="shared" ref="K31:K36" si="16">((I31-F31)/F31)</f>
        <v>3.6592411889323564E-3</v>
      </c>
      <c r="L31" s="10"/>
      <c r="M31" s="5"/>
    </row>
    <row r="32" spans="1:18" ht="12.95" customHeight="1">
      <c r="A32" s="285">
        <v>24</v>
      </c>
      <c r="B32" s="286" t="s">
        <v>71</v>
      </c>
      <c r="C32" s="286" t="s">
        <v>117</v>
      </c>
      <c r="D32" s="96">
        <v>441922257.42000002</v>
      </c>
      <c r="E32" s="63">
        <f t="shared" si="14"/>
        <v>6.0874025874983251E-2</v>
      </c>
      <c r="F32" s="130">
        <v>1.2821</v>
      </c>
      <c r="G32" s="96">
        <v>439324112.37</v>
      </c>
      <c r="H32" s="63">
        <f t="shared" ref="H32:H34" si="17">(G32/$G$37)</f>
        <v>6.0528603795950146E-2</v>
      </c>
      <c r="I32" s="130">
        <v>1.2821</v>
      </c>
      <c r="J32" s="240">
        <f t="shared" si="15"/>
        <v>-5.8791903018606097E-3</v>
      </c>
      <c r="K32" s="87">
        <f t="shared" si="16"/>
        <v>0</v>
      </c>
      <c r="L32" s="10"/>
      <c r="M32" s="5"/>
    </row>
    <row r="33" spans="1:15" ht="12.95" customHeight="1">
      <c r="A33" s="285">
        <v>25</v>
      </c>
      <c r="B33" s="286" t="s">
        <v>95</v>
      </c>
      <c r="C33" s="286" t="s">
        <v>34</v>
      </c>
      <c r="D33" s="97">
        <v>1085165822.4200001</v>
      </c>
      <c r="E33" s="63">
        <f t="shared" si="14"/>
        <v>0.14947971332853932</v>
      </c>
      <c r="F33" s="99">
        <v>221.87</v>
      </c>
      <c r="G33" s="97">
        <v>1070495326.71</v>
      </c>
      <c r="H33" s="63">
        <f>(G33/$G$37)</f>
        <v>0.14748925832068779</v>
      </c>
      <c r="I33" s="99">
        <v>218.93</v>
      </c>
      <c r="J33" s="240">
        <f t="shared" si="15"/>
        <v>-1.3519128051124709E-2</v>
      </c>
      <c r="K33" s="87">
        <f t="shared" si="16"/>
        <v>-1.3251002839500597E-2</v>
      </c>
      <c r="L33" s="10"/>
      <c r="M33" s="5"/>
    </row>
    <row r="34" spans="1:15" ht="12.95" customHeight="1">
      <c r="A34" s="285">
        <v>26</v>
      </c>
      <c r="B34" s="286" t="s">
        <v>28</v>
      </c>
      <c r="C34" s="286" t="s">
        <v>38</v>
      </c>
      <c r="D34" s="97">
        <v>4475528286.7299995</v>
      </c>
      <c r="E34" s="63">
        <f t="shared" si="14"/>
        <v>0.61649627317071976</v>
      </c>
      <c r="F34" s="99">
        <v>1135.6199999999999</v>
      </c>
      <c r="G34" s="97">
        <v>4487067699.2200003</v>
      </c>
      <c r="H34" s="63">
        <f t="shared" si="17"/>
        <v>0.61821314907239633</v>
      </c>
      <c r="I34" s="99">
        <v>1138.68</v>
      </c>
      <c r="J34" s="240">
        <f t="shared" si="15"/>
        <v>2.5783352826112696E-3</v>
      </c>
      <c r="K34" s="87">
        <f t="shared" si="16"/>
        <v>2.6945633222382249E-3</v>
      </c>
      <c r="L34" s="10"/>
      <c r="M34" s="5"/>
      <c r="N34" s="128"/>
      <c r="O34" s="129"/>
    </row>
    <row r="35" spans="1:15" ht="12.95" customHeight="1">
      <c r="A35" s="285" t="s">
        <v>151</v>
      </c>
      <c r="B35" s="286" t="s">
        <v>28</v>
      </c>
      <c r="C35" s="286" t="s">
        <v>103</v>
      </c>
      <c r="D35" s="97">
        <v>143729086.44</v>
      </c>
      <c r="E35" s="63">
        <f t="shared" si="14"/>
        <v>1.9798432823945597E-2</v>
      </c>
      <c r="F35" s="99">
        <v>33002.5</v>
      </c>
      <c r="G35" s="97">
        <v>143851902.53</v>
      </c>
      <c r="H35" s="63">
        <f>(G35/$G$37)</f>
        <v>1.9819433007125315E-2</v>
      </c>
      <c r="I35" s="99">
        <v>33002.5</v>
      </c>
      <c r="J35" s="240">
        <f t="shared" si="15"/>
        <v>8.5449711705551964E-4</v>
      </c>
      <c r="K35" s="87">
        <f t="shared" si="16"/>
        <v>0</v>
      </c>
      <c r="L35" s="10"/>
      <c r="M35" s="5"/>
    </row>
    <row r="36" spans="1:15" ht="12.95" customHeight="1">
      <c r="A36" s="285" t="s">
        <v>152</v>
      </c>
      <c r="B36" s="286" t="s">
        <v>28</v>
      </c>
      <c r="C36" s="286" t="s">
        <v>102</v>
      </c>
      <c r="D36" s="97">
        <v>169878787.69999999</v>
      </c>
      <c r="E36" s="63">
        <f t="shared" si="14"/>
        <v>2.340050890044303E-2</v>
      </c>
      <c r="F36" s="99">
        <v>33088.46</v>
      </c>
      <c r="G36" s="97">
        <v>170039558.31</v>
      </c>
      <c r="H36" s="63">
        <f>(G36/$G$37)</f>
        <v>2.3427480451872363E-2</v>
      </c>
      <c r="I36" s="99">
        <v>33088.46</v>
      </c>
      <c r="J36" s="240">
        <f t="shared" si="15"/>
        <v>9.4638425536641799E-4</v>
      </c>
      <c r="K36" s="87">
        <f t="shared" si="16"/>
        <v>0</v>
      </c>
      <c r="L36" s="10"/>
      <c r="M36" s="5"/>
    </row>
    <row r="37" spans="1:15" ht="12.95" customHeight="1">
      <c r="A37" s="250"/>
      <c r="B37" s="110"/>
      <c r="C37" s="102" t="s">
        <v>72</v>
      </c>
      <c r="D37" s="111">
        <f>SUM(D31:D36)</f>
        <v>7259619370.789999</v>
      </c>
      <c r="E37" s="82">
        <f>(D37/$D$81)</f>
        <v>2.882085953134934E-2</v>
      </c>
      <c r="F37" s="112"/>
      <c r="G37" s="111">
        <f>SUM(G31:G36)</f>
        <v>7258124007.8000002</v>
      </c>
      <c r="H37" s="82">
        <f>(G37/$G$81)</f>
        <v>2.8738830814288935E-2</v>
      </c>
      <c r="I37" s="112"/>
      <c r="J37" s="240">
        <f t="shared" si="15"/>
        <v>-2.0598366300244342E-4</v>
      </c>
      <c r="K37" s="87"/>
      <c r="L37" s="10"/>
      <c r="M37" s="5"/>
      <c r="N37" s="11"/>
    </row>
    <row r="38" spans="1:15" ht="12.95" customHeight="1">
      <c r="A38" s="251"/>
      <c r="B38" s="105"/>
      <c r="C38" s="105" t="s">
        <v>78</v>
      </c>
      <c r="D38" s="106"/>
      <c r="E38" s="107"/>
      <c r="F38" s="113"/>
      <c r="G38" s="106"/>
      <c r="H38" s="107"/>
      <c r="I38" s="113"/>
      <c r="J38" s="240"/>
      <c r="K38" s="87"/>
      <c r="L38" s="10"/>
      <c r="M38" s="5"/>
      <c r="N38" s="11"/>
    </row>
    <row r="39" spans="1:15" ht="12.95" customHeight="1">
      <c r="A39" s="285">
        <v>28</v>
      </c>
      <c r="B39" s="286" t="s">
        <v>11</v>
      </c>
      <c r="C39" s="62" t="s">
        <v>36</v>
      </c>
      <c r="D39" s="134">
        <v>1224223619.4256201</v>
      </c>
      <c r="E39" s="63">
        <f t="shared" ref="E39:E50" si="18">(D39/$D$51)</f>
        <v>5.8058798619057862E-2</v>
      </c>
      <c r="F39" s="99">
        <v>2191.9899999999998</v>
      </c>
      <c r="G39" s="134">
        <v>1197082573.7574301</v>
      </c>
      <c r="H39" s="63">
        <f>(G39/$G$51)</f>
        <v>5.5993306100906914E-2</v>
      </c>
      <c r="I39" s="99">
        <v>2200.0500000000002</v>
      </c>
      <c r="J39" s="240">
        <f t="shared" ref="J39:J51" si="19">((G39-D39)/D39)</f>
        <v>-2.2170006555602979E-2</v>
      </c>
      <c r="K39" s="87">
        <f>((I39-F39)/F39)</f>
        <v>3.6770240740151192E-3</v>
      </c>
      <c r="L39" s="10"/>
      <c r="M39" s="5"/>
      <c r="N39" s="11"/>
    </row>
    <row r="40" spans="1:15" ht="12.95" customHeight="1">
      <c r="A40" s="285">
        <v>29</v>
      </c>
      <c r="B40" s="286" t="s">
        <v>81</v>
      </c>
      <c r="C40" s="286" t="s">
        <v>85</v>
      </c>
      <c r="D40" s="134">
        <v>3314946924.3699999</v>
      </c>
      <c r="E40" s="63">
        <f t="shared" si="18"/>
        <v>0.15721134020038113</v>
      </c>
      <c r="F40" s="99">
        <v>1</v>
      </c>
      <c r="G40" s="134">
        <v>3294787202.04</v>
      </c>
      <c r="H40" s="63">
        <f>(G40/$G$51)</f>
        <v>0.15411303479433955</v>
      </c>
      <c r="I40" s="99">
        <v>1</v>
      </c>
      <c r="J40" s="240">
        <f t="shared" si="19"/>
        <v>-6.0814615708609712E-3</v>
      </c>
      <c r="K40" s="87">
        <f>((I40-F40)/F40)</f>
        <v>0</v>
      </c>
      <c r="L40" s="10"/>
      <c r="M40" s="5"/>
      <c r="N40" s="11"/>
    </row>
    <row r="41" spans="1:15" ht="12.95" customHeight="1">
      <c r="A41" s="285">
        <v>30</v>
      </c>
      <c r="B41" s="286" t="s">
        <v>21</v>
      </c>
      <c r="C41" s="286" t="s">
        <v>37</v>
      </c>
      <c r="D41" s="134">
        <v>771823923.14999998</v>
      </c>
      <c r="E41" s="63">
        <f t="shared" si="18"/>
        <v>3.6603745437097102E-2</v>
      </c>
      <c r="F41" s="99">
        <v>17.360600000000002</v>
      </c>
      <c r="G41" s="134">
        <v>774366178.22000003</v>
      </c>
      <c r="H41" s="63">
        <f t="shared" ref="H41" si="20">(G41/$G$51)</f>
        <v>3.6220828372068491E-2</v>
      </c>
      <c r="I41" s="99">
        <v>17.4177</v>
      </c>
      <c r="J41" s="240">
        <f t="shared" si="19"/>
        <v>3.293827767898791E-3</v>
      </c>
      <c r="K41" s="87">
        <f>((I41-F41)/F41)</f>
        <v>3.2890568298329765E-3</v>
      </c>
      <c r="L41" s="10"/>
      <c r="M41" s="5"/>
      <c r="N41" s="11"/>
    </row>
    <row r="42" spans="1:15" ht="12.95" customHeight="1">
      <c r="A42" s="249">
        <v>31</v>
      </c>
      <c r="B42" s="140" t="s">
        <v>24</v>
      </c>
      <c r="C42" s="136" t="s">
        <v>35</v>
      </c>
      <c r="D42" s="137">
        <v>0</v>
      </c>
      <c r="E42" s="138">
        <f t="shared" si="18"/>
        <v>0</v>
      </c>
      <c r="F42" s="139">
        <v>0</v>
      </c>
      <c r="G42" s="137">
        <v>0</v>
      </c>
      <c r="H42" s="138">
        <f t="shared" ref="H42:H50" si="21">(G42/$G$51)</f>
        <v>0</v>
      </c>
      <c r="I42" s="139">
        <v>0</v>
      </c>
      <c r="J42" s="241" t="e">
        <f t="shared" si="19"/>
        <v>#DIV/0!</v>
      </c>
      <c r="K42" s="127" t="e">
        <f t="shared" ref="K42:K44" si="22">((I42-F42)/F42)</f>
        <v>#DIV/0!</v>
      </c>
      <c r="L42" s="10"/>
      <c r="M42" s="5"/>
      <c r="N42" s="11"/>
    </row>
    <row r="43" spans="1:15" ht="12.95" customHeight="1">
      <c r="A43" s="285">
        <v>32</v>
      </c>
      <c r="B43" s="286" t="s">
        <v>7</v>
      </c>
      <c r="C43" s="286" t="s">
        <v>104</v>
      </c>
      <c r="D43" s="96">
        <v>3529811852.5900002</v>
      </c>
      <c r="E43" s="63">
        <f t="shared" si="18"/>
        <v>0.16740130827474015</v>
      </c>
      <c r="F43" s="62">
        <v>192.64</v>
      </c>
      <c r="G43" s="96">
        <v>3521878211.6599998</v>
      </c>
      <c r="H43" s="63">
        <f t="shared" si="21"/>
        <v>0.16473517289338871</v>
      </c>
      <c r="I43" s="62">
        <v>193.29</v>
      </c>
      <c r="J43" s="240">
        <f t="shared" si="19"/>
        <v>-2.2476101450503642E-3</v>
      </c>
      <c r="K43" s="87">
        <f>((I43-F43)/F43)</f>
        <v>3.3741694352159768E-3</v>
      </c>
      <c r="L43" s="10"/>
      <c r="M43" s="5"/>
      <c r="N43" s="11"/>
    </row>
    <row r="44" spans="1:15" ht="12.95" customHeight="1">
      <c r="A44" s="285">
        <v>33</v>
      </c>
      <c r="B44" s="286" t="s">
        <v>39</v>
      </c>
      <c r="C44" s="286" t="s">
        <v>64</v>
      </c>
      <c r="D44" s="96">
        <v>992234153.48000002</v>
      </c>
      <c r="E44" s="63">
        <f t="shared" si="18"/>
        <v>4.7056699434434288E-2</v>
      </c>
      <c r="F44" s="62">
        <v>1.27</v>
      </c>
      <c r="G44" s="96">
        <v>997792372.53999996</v>
      </c>
      <c r="H44" s="63">
        <f t="shared" si="21"/>
        <v>4.667154544353385E-2</v>
      </c>
      <c r="I44" s="62">
        <v>1.28</v>
      </c>
      <c r="J44" s="240">
        <f t="shared" si="19"/>
        <v>5.6017211668293746E-3</v>
      </c>
      <c r="K44" s="87">
        <f t="shared" si="22"/>
        <v>7.8740157480315029E-3</v>
      </c>
      <c r="L44" s="10"/>
      <c r="M44" s="5"/>
    </row>
    <row r="45" spans="1:15" ht="12.95" customHeight="1">
      <c r="A45" s="285">
        <v>34</v>
      </c>
      <c r="B45" s="62" t="s">
        <v>13</v>
      </c>
      <c r="C45" s="286" t="s">
        <v>82</v>
      </c>
      <c r="D45" s="97">
        <v>876667667.04999995</v>
      </c>
      <c r="E45" s="63">
        <f t="shared" si="18"/>
        <v>4.157595943213023E-2</v>
      </c>
      <c r="F45" s="99">
        <v>2.66</v>
      </c>
      <c r="G45" s="97">
        <v>879714552.58000004</v>
      </c>
      <c r="H45" s="63">
        <f t="shared" si="21"/>
        <v>4.1148478228550084E-2</v>
      </c>
      <c r="I45" s="99">
        <v>2.67</v>
      </c>
      <c r="J45" s="240">
        <f t="shared" si="19"/>
        <v>3.4755308590915719E-3</v>
      </c>
      <c r="K45" s="87">
        <f>((I45-F45)/F45)</f>
        <v>3.7593984962405211E-3</v>
      </c>
      <c r="L45" s="10"/>
      <c r="M45" s="5"/>
    </row>
    <row r="46" spans="1:15" ht="12.95" customHeight="1">
      <c r="A46" s="285">
        <v>35</v>
      </c>
      <c r="B46" s="286" t="s">
        <v>7</v>
      </c>
      <c r="C46" s="62" t="s">
        <v>109</v>
      </c>
      <c r="D46" s="96">
        <v>5516008579.0299997</v>
      </c>
      <c r="E46" s="100">
        <f t="shared" si="18"/>
        <v>0.26159667742822523</v>
      </c>
      <c r="F46" s="96">
        <v>2502.6799999999998</v>
      </c>
      <c r="G46" s="96">
        <v>5487073040.96</v>
      </c>
      <c r="H46" s="100">
        <f t="shared" si="21"/>
        <v>0.25665678134143871</v>
      </c>
      <c r="I46" s="96">
        <v>2510.79</v>
      </c>
      <c r="J46" s="240">
        <f t="shared" si="19"/>
        <v>-5.245738409472899E-3</v>
      </c>
      <c r="K46" s="87">
        <f>((I46-F46)/F46)</f>
        <v>3.2405261559608611E-3</v>
      </c>
      <c r="L46" s="10"/>
      <c r="M46" s="5"/>
    </row>
    <row r="47" spans="1:15" ht="12.95" customHeight="1">
      <c r="A47" s="285">
        <v>36</v>
      </c>
      <c r="B47" s="286" t="s">
        <v>7</v>
      </c>
      <c r="C47" s="62" t="s">
        <v>110</v>
      </c>
      <c r="D47" s="96">
        <v>350063890.81</v>
      </c>
      <c r="E47" s="100">
        <f t="shared" ref="E47:E49" si="23">(D47/$D$51)</f>
        <v>1.6601778153796265E-2</v>
      </c>
      <c r="F47" s="96">
        <v>2170.0300000000002</v>
      </c>
      <c r="G47" s="96">
        <v>351825428.44999999</v>
      </c>
      <c r="H47" s="100">
        <f t="shared" ref="H47:H49" si="24">(G47/$G$51)</f>
        <v>1.6456566440065348E-2</v>
      </c>
      <c r="I47" s="96">
        <v>2180.9699999999998</v>
      </c>
      <c r="J47" s="240">
        <f t="shared" ref="J47:J49" si="25">((G47-D47)/D47)</f>
        <v>5.0320461099944598E-3</v>
      </c>
      <c r="K47" s="87">
        <f>((I47-F47)/F47)</f>
        <v>5.0414049575349647E-3</v>
      </c>
      <c r="L47" s="10"/>
      <c r="M47" s="5"/>
    </row>
    <row r="48" spans="1:15" ht="12.95" customHeight="1">
      <c r="A48" s="285">
        <v>37</v>
      </c>
      <c r="B48" s="286" t="s">
        <v>134</v>
      </c>
      <c r="C48" s="62" t="s">
        <v>135</v>
      </c>
      <c r="D48" s="96">
        <v>50346280.68</v>
      </c>
      <c r="E48" s="100">
        <f t="shared" si="23"/>
        <v>2.387672092611736E-3</v>
      </c>
      <c r="F48" s="96">
        <v>10.513392</v>
      </c>
      <c r="G48" s="96">
        <v>50369826.43</v>
      </c>
      <c r="H48" s="100">
        <f t="shared" si="24"/>
        <v>2.3560388993817609E-3</v>
      </c>
      <c r="I48" s="96">
        <v>10.518642</v>
      </c>
      <c r="J48" s="240">
        <f t="shared" si="25"/>
        <v>4.6767605634379106E-4</v>
      </c>
      <c r="K48" s="87"/>
      <c r="L48" s="10"/>
      <c r="M48" s="5"/>
    </row>
    <row r="49" spans="1:14" ht="12.95" customHeight="1">
      <c r="A49" s="285">
        <v>38</v>
      </c>
      <c r="B49" s="286" t="s">
        <v>52</v>
      </c>
      <c r="C49" s="286" t="s">
        <v>128</v>
      </c>
      <c r="D49" s="96">
        <v>1200817077.96</v>
      </c>
      <c r="E49" s="100">
        <f t="shared" si="23"/>
        <v>5.6948743514943265E-2</v>
      </c>
      <c r="F49" s="134">
        <v>1027.67</v>
      </c>
      <c r="G49" s="96">
        <v>1121747922.5999999</v>
      </c>
      <c r="H49" s="100">
        <f t="shared" si="24"/>
        <v>5.2469542348317369E-2</v>
      </c>
      <c r="I49" s="134">
        <v>1030.6500000000001</v>
      </c>
      <c r="J49" s="240">
        <f t="shared" si="25"/>
        <v>-6.5846128283190503E-2</v>
      </c>
      <c r="K49" s="87">
        <f>((I49-F49)/F49)</f>
        <v>2.8997635427715296E-3</v>
      </c>
      <c r="L49" s="10"/>
      <c r="M49" s="5"/>
    </row>
    <row r="50" spans="1:14" ht="12.95" customHeight="1">
      <c r="A50" s="285">
        <v>39</v>
      </c>
      <c r="B50" s="286" t="s">
        <v>7</v>
      </c>
      <c r="C50" s="62" t="s">
        <v>138</v>
      </c>
      <c r="D50" s="96">
        <v>3258983548.8000002</v>
      </c>
      <c r="E50" s="100">
        <f t="shared" si="18"/>
        <v>0.15455727741258279</v>
      </c>
      <c r="F50" s="130">
        <v>315</v>
      </c>
      <c r="G50" s="96">
        <v>3702392741.25</v>
      </c>
      <c r="H50" s="100">
        <f t="shared" si="21"/>
        <v>0.17317870513800918</v>
      </c>
      <c r="I50" s="130">
        <v>315</v>
      </c>
      <c r="J50" s="240">
        <f t="shared" si="19"/>
        <v>0.13605751173959402</v>
      </c>
      <c r="K50" s="87">
        <f>((I50-F50)/F50)</f>
        <v>0</v>
      </c>
      <c r="L50" s="10"/>
      <c r="M50" s="5"/>
    </row>
    <row r="51" spans="1:14" ht="12.95" customHeight="1">
      <c r="A51" s="250"/>
      <c r="B51" s="101"/>
      <c r="C51" s="102" t="s">
        <v>72</v>
      </c>
      <c r="D51" s="103">
        <f>SUM(D39:D50)</f>
        <v>21085927517.345619</v>
      </c>
      <c r="E51" s="82">
        <f>(D51/$D$81)</f>
        <v>8.3711627845235045E-2</v>
      </c>
      <c r="F51" s="103"/>
      <c r="G51" s="103">
        <f>SUM(G39:G50)</f>
        <v>21379030050.487431</v>
      </c>
      <c r="H51" s="82">
        <f>(G51/$G$81)</f>
        <v>8.4651120170209065E-2</v>
      </c>
      <c r="I51" s="114"/>
      <c r="J51" s="240">
        <f t="shared" si="19"/>
        <v>1.3900386070316356E-2</v>
      </c>
      <c r="K51" s="87"/>
      <c r="L51" s="10"/>
      <c r="M51" s="5"/>
    </row>
    <row r="52" spans="1:14" ht="12.95" customHeight="1">
      <c r="A52" s="251"/>
      <c r="B52" s="105"/>
      <c r="C52" s="105" t="s">
        <v>74</v>
      </c>
      <c r="D52" s="106"/>
      <c r="E52" s="107"/>
      <c r="F52" s="108"/>
      <c r="G52" s="106"/>
      <c r="H52" s="107"/>
      <c r="I52" s="108"/>
      <c r="J52" s="240"/>
      <c r="K52" s="87"/>
      <c r="L52" s="10"/>
      <c r="M52" s="5"/>
      <c r="N52" s="11"/>
    </row>
    <row r="53" spans="1:14" ht="12.95" customHeight="1">
      <c r="A53" s="285">
        <v>40</v>
      </c>
      <c r="B53" s="286" t="s">
        <v>39</v>
      </c>
      <c r="C53" s="286" t="s">
        <v>40</v>
      </c>
      <c r="D53" s="96">
        <v>2224677134</v>
      </c>
      <c r="E53" s="63">
        <f>(D53/$D$56)</f>
        <v>4.8840737143345782E-2</v>
      </c>
      <c r="F53" s="115">
        <v>100</v>
      </c>
      <c r="G53" s="96">
        <v>2232487670</v>
      </c>
      <c r="H53" s="63">
        <f>(G53/$G$56)</f>
        <v>4.8961995502203468E-2</v>
      </c>
      <c r="I53" s="115">
        <v>100</v>
      </c>
      <c r="J53" s="240">
        <f>((G53-D53)/D53)</f>
        <v>3.5108627137981812E-3</v>
      </c>
      <c r="K53" s="87">
        <f>((I53-F53)/F53)</f>
        <v>0</v>
      </c>
      <c r="L53" s="10"/>
      <c r="M53" s="5"/>
      <c r="N53" s="11"/>
    </row>
    <row r="54" spans="1:14" ht="12.95" customHeight="1">
      <c r="A54" s="285">
        <v>41</v>
      </c>
      <c r="B54" s="62" t="s">
        <v>39</v>
      </c>
      <c r="C54" s="286" t="s">
        <v>41</v>
      </c>
      <c r="D54" s="96">
        <v>12503561966.9</v>
      </c>
      <c r="E54" s="63">
        <f>(D54/$D$56)</f>
        <v>0.27450418492092904</v>
      </c>
      <c r="F54" s="62">
        <v>45.22</v>
      </c>
      <c r="G54" s="96">
        <v>12542466511.02</v>
      </c>
      <c r="H54" s="63">
        <f>(G54/$G$56)</f>
        <v>0.2750761839141978</v>
      </c>
      <c r="I54" s="62">
        <v>45.22</v>
      </c>
      <c r="J54" s="240">
        <f>((G54-D54)/D54)</f>
        <v>3.111476891384289E-3</v>
      </c>
      <c r="K54" s="87">
        <f>((I54-F54)/F54)</f>
        <v>0</v>
      </c>
      <c r="L54" s="10"/>
      <c r="M54" s="5"/>
      <c r="N54" s="11"/>
    </row>
    <row r="55" spans="1:14" ht="12.95" customHeight="1">
      <c r="A55" s="285">
        <v>42</v>
      </c>
      <c r="B55" s="62" t="s">
        <v>11</v>
      </c>
      <c r="C55" s="286" t="s">
        <v>42</v>
      </c>
      <c r="D55" s="96">
        <v>30821383286.465977</v>
      </c>
      <c r="E55" s="63">
        <f>(D55/$D$56)</f>
        <v>0.67665507793572521</v>
      </c>
      <c r="F55" s="135">
        <v>11.55</v>
      </c>
      <c r="G55" s="96">
        <v>30821383286.465977</v>
      </c>
      <c r="H55" s="63">
        <f>(G55/$G$56)</f>
        <v>0.67596182058359877</v>
      </c>
      <c r="I55" s="135">
        <v>11.55</v>
      </c>
      <c r="J55" s="240">
        <f>((G55-D55)/D55)</f>
        <v>0</v>
      </c>
      <c r="K55" s="87">
        <f>((I55-F55)/F55)</f>
        <v>0</v>
      </c>
      <c r="L55" s="10"/>
      <c r="M55" s="5"/>
    </row>
    <row r="56" spans="1:14" ht="12.95" customHeight="1">
      <c r="A56" s="250"/>
      <c r="B56" s="110"/>
      <c r="C56" s="102" t="s">
        <v>72</v>
      </c>
      <c r="D56" s="103">
        <f>SUM(D53:D55)</f>
        <v>45549622387.365974</v>
      </c>
      <c r="E56" s="82">
        <f>(D56/$D$81)</f>
        <v>0.18083307147126942</v>
      </c>
      <c r="F56" s="114"/>
      <c r="G56" s="103">
        <f>SUM(G53:G55)</f>
        <v>45596337467.485977</v>
      </c>
      <c r="H56" s="82">
        <f>(G56/$G$81)</f>
        <v>0.18054051250999389</v>
      </c>
      <c r="I56" s="114"/>
      <c r="J56" s="240">
        <f>((G56-D56)/D56)</f>
        <v>1.0255865509207829E-3</v>
      </c>
      <c r="K56" s="87"/>
      <c r="L56" s="10"/>
      <c r="M56" s="5"/>
    </row>
    <row r="57" spans="1:14" ht="12.95" customHeight="1">
      <c r="A57" s="251"/>
      <c r="B57" s="105"/>
      <c r="C57" s="105" t="s">
        <v>99</v>
      </c>
      <c r="D57" s="106"/>
      <c r="E57" s="107"/>
      <c r="F57" s="108"/>
      <c r="G57" s="106"/>
      <c r="H57" s="107"/>
      <c r="I57" s="108"/>
      <c r="J57" s="240"/>
      <c r="K57" s="87"/>
      <c r="L57" s="10"/>
      <c r="M57" s="5"/>
      <c r="N57" s="11"/>
    </row>
    <row r="58" spans="1:14" ht="12.95" customHeight="1">
      <c r="A58" s="285">
        <v>43</v>
      </c>
      <c r="B58" s="286" t="s">
        <v>7</v>
      </c>
      <c r="C58" s="286" t="s">
        <v>50</v>
      </c>
      <c r="D58" s="96">
        <v>880118270.19000006</v>
      </c>
      <c r="E58" s="63">
        <f t="shared" ref="E58:E72" si="26">(D58/$D$73)</f>
        <v>3.9481862973395142E-2</v>
      </c>
      <c r="F58" s="96">
        <v>1855.91</v>
      </c>
      <c r="G58" s="96">
        <v>885670784.89999998</v>
      </c>
      <c r="H58" s="63">
        <f t="shared" ref="H58:H72" si="27">(G58/$G$73)</f>
        <v>3.9825185888006438E-2</v>
      </c>
      <c r="I58" s="96">
        <v>1863.56</v>
      </c>
      <c r="J58" s="240">
        <f>((G58-D58)/D58)</f>
        <v>6.3088279133226505E-3</v>
      </c>
      <c r="K58" s="87">
        <f t="shared" ref="K58:K72" si="28">((I58-F58)/F58)</f>
        <v>4.1219671212504184E-3</v>
      </c>
      <c r="L58" s="10"/>
      <c r="M58" s="5"/>
      <c r="N58" s="11"/>
    </row>
    <row r="59" spans="1:14" ht="12.95" customHeight="1">
      <c r="A59" s="285">
        <v>44</v>
      </c>
      <c r="B59" s="286" t="s">
        <v>15</v>
      </c>
      <c r="C59" s="286" t="s">
        <v>43</v>
      </c>
      <c r="D59" s="96">
        <v>121996503</v>
      </c>
      <c r="E59" s="81">
        <f t="shared" si="26"/>
        <v>5.4727294930936622E-3</v>
      </c>
      <c r="F59" s="96">
        <v>88.78</v>
      </c>
      <c r="G59" s="96">
        <v>123228101.95999999</v>
      </c>
      <c r="H59" s="81">
        <f t="shared" si="27"/>
        <v>5.5410906070897659E-3</v>
      </c>
      <c r="I59" s="96">
        <v>89.74</v>
      </c>
      <c r="J59" s="240">
        <f>((G59-D59)/D59)</f>
        <v>1.0095362815440647E-2</v>
      </c>
      <c r="K59" s="87">
        <f t="shared" si="28"/>
        <v>1.0813246226627549E-2</v>
      </c>
      <c r="L59" s="10"/>
      <c r="M59" s="5"/>
      <c r="N59" s="11"/>
    </row>
    <row r="60" spans="1:14" ht="12.95" customHeight="1">
      <c r="A60" s="285">
        <v>45</v>
      </c>
      <c r="B60" s="286" t="s">
        <v>71</v>
      </c>
      <c r="C60" s="286" t="s">
        <v>116</v>
      </c>
      <c r="D60" s="96">
        <v>977397078.25999999</v>
      </c>
      <c r="E60" s="81">
        <f t="shared" si="26"/>
        <v>4.3845763485999889E-2</v>
      </c>
      <c r="F60" s="96">
        <v>1.1547000000000001</v>
      </c>
      <c r="G60" s="96">
        <v>985379052.30999994</v>
      </c>
      <c r="H60" s="81">
        <f t="shared" si="27"/>
        <v>4.4308680603960801E-2</v>
      </c>
      <c r="I60" s="96">
        <v>1.1640999999999999</v>
      </c>
      <c r="J60" s="240">
        <f t="shared" ref="J60:J68" si="29">((G60-D60)/D60)</f>
        <v>8.166562216668144E-3</v>
      </c>
      <c r="K60" s="87">
        <f t="shared" si="28"/>
        <v>8.140642591149088E-3</v>
      </c>
      <c r="L60" s="10"/>
      <c r="M60" s="5"/>
      <c r="N60" s="11"/>
    </row>
    <row r="61" spans="1:14" ht="12.95" customHeight="1">
      <c r="A61" s="285">
        <v>46</v>
      </c>
      <c r="B61" s="286" t="s">
        <v>9</v>
      </c>
      <c r="C61" s="286" t="s">
        <v>10</v>
      </c>
      <c r="D61" s="96">
        <v>3935351703.77</v>
      </c>
      <c r="E61" s="81">
        <f t="shared" si="26"/>
        <v>0.17653879254980342</v>
      </c>
      <c r="F61" s="96">
        <v>300.78030000000001</v>
      </c>
      <c r="G61" s="96">
        <v>3920030889.0300002</v>
      </c>
      <c r="H61" s="81">
        <f t="shared" si="27"/>
        <v>0.17626861075695724</v>
      </c>
      <c r="I61" s="96">
        <v>301.7405</v>
      </c>
      <c r="J61" s="240">
        <f>((G61-D61)/D61)</f>
        <v>-3.8931246539725258E-3</v>
      </c>
      <c r="K61" s="87">
        <f t="shared" si="28"/>
        <v>3.1923633296462106E-3</v>
      </c>
      <c r="L61" s="10"/>
      <c r="M61" s="5"/>
      <c r="N61" s="11"/>
    </row>
    <row r="62" spans="1:14" ht="12.95" customHeight="1">
      <c r="A62" s="285">
        <v>47</v>
      </c>
      <c r="B62" s="286" t="s">
        <v>21</v>
      </c>
      <c r="C62" s="286" t="s">
        <v>22</v>
      </c>
      <c r="D62" s="96">
        <v>2330800260.6900001</v>
      </c>
      <c r="E62" s="81">
        <f t="shared" si="26"/>
        <v>0.10455905714927385</v>
      </c>
      <c r="F62" s="96">
        <v>10.1309</v>
      </c>
      <c r="G62" s="96">
        <v>2346603486.4099998</v>
      </c>
      <c r="H62" s="81">
        <f t="shared" si="27"/>
        <v>0.10551767275723564</v>
      </c>
      <c r="I62" s="96">
        <v>10.1989</v>
      </c>
      <c r="J62" s="240">
        <f t="shared" si="29"/>
        <v>6.7801715945069747E-3</v>
      </c>
      <c r="K62" s="87">
        <f t="shared" si="28"/>
        <v>6.7121381121124099E-3</v>
      </c>
      <c r="L62" s="10"/>
      <c r="M62" s="5"/>
      <c r="N62" s="11"/>
    </row>
    <row r="63" spans="1:14" ht="12.95" customHeight="1">
      <c r="A63" s="249">
        <v>48</v>
      </c>
      <c r="B63" s="140" t="s">
        <v>45</v>
      </c>
      <c r="C63" s="235" t="s">
        <v>46</v>
      </c>
      <c r="D63" s="236">
        <v>0</v>
      </c>
      <c r="E63" s="237">
        <f t="shared" si="26"/>
        <v>0</v>
      </c>
      <c r="F63" s="238">
        <v>0</v>
      </c>
      <c r="G63" s="236">
        <v>0</v>
      </c>
      <c r="H63" s="237">
        <f t="shared" si="27"/>
        <v>0</v>
      </c>
      <c r="I63" s="238">
        <v>0</v>
      </c>
      <c r="J63" s="241" t="e">
        <f>((G63-D63)/D63)</f>
        <v>#DIV/0!</v>
      </c>
      <c r="K63" s="127" t="e">
        <f t="shared" si="28"/>
        <v>#DIV/0!</v>
      </c>
      <c r="L63" s="10"/>
      <c r="M63" s="5"/>
      <c r="N63" s="11"/>
    </row>
    <row r="64" spans="1:14" ht="12.95" customHeight="1">
      <c r="A64" s="285">
        <v>49</v>
      </c>
      <c r="B64" s="286" t="s">
        <v>47</v>
      </c>
      <c r="C64" s="62" t="s">
        <v>48</v>
      </c>
      <c r="D64" s="93">
        <v>2883672283.4299998</v>
      </c>
      <c r="E64" s="81">
        <f t="shared" si="26"/>
        <v>0.1293607436759405</v>
      </c>
      <c r="F64" s="62">
        <v>112.19</v>
      </c>
      <c r="G64" s="93">
        <v>2812362652.9099998</v>
      </c>
      <c r="H64" s="81">
        <f t="shared" si="27"/>
        <v>0.1264610590596299</v>
      </c>
      <c r="I64" s="62">
        <v>110.13</v>
      </c>
      <c r="J64" s="240">
        <f t="shared" si="29"/>
        <v>-2.4728756776474042E-2</v>
      </c>
      <c r="K64" s="87">
        <f t="shared" si="28"/>
        <v>-1.8361707817096017E-2</v>
      </c>
      <c r="L64" s="10"/>
      <c r="M64" s="5"/>
      <c r="N64" s="11"/>
    </row>
    <row r="65" spans="1:14" ht="12.95" customHeight="1">
      <c r="A65" s="285">
        <v>50</v>
      </c>
      <c r="B65" s="286" t="s">
        <v>26</v>
      </c>
      <c r="C65" s="291" t="s">
        <v>27</v>
      </c>
      <c r="D65" s="93">
        <v>3867255523.5599999</v>
      </c>
      <c r="E65" s="81">
        <f t="shared" si="26"/>
        <v>0.17348401667805333</v>
      </c>
      <c r="F65" s="62">
        <v>103.24</v>
      </c>
      <c r="G65" s="93">
        <v>3889375238.6599998</v>
      </c>
      <c r="H65" s="81">
        <f t="shared" si="27"/>
        <v>0.17489014485820814</v>
      </c>
      <c r="I65" s="62">
        <v>103.24</v>
      </c>
      <c r="J65" s="240">
        <f>((G65-D65)/D65)</f>
        <v>5.7197449108916431E-3</v>
      </c>
      <c r="K65" s="87">
        <f t="shared" si="28"/>
        <v>0</v>
      </c>
      <c r="L65" s="10"/>
      <c r="M65" s="5"/>
      <c r="N65" s="11"/>
    </row>
    <row r="66" spans="1:14" ht="12.95" customHeight="1">
      <c r="A66" s="285">
        <v>51</v>
      </c>
      <c r="B66" s="286" t="s">
        <v>11</v>
      </c>
      <c r="C66" s="286" t="s">
        <v>12</v>
      </c>
      <c r="D66" s="134">
        <v>2647077043.36902</v>
      </c>
      <c r="E66" s="81">
        <f t="shared" si="26"/>
        <v>0.1187471464303924</v>
      </c>
      <c r="F66" s="134">
        <v>2236.1</v>
      </c>
      <c r="G66" s="93">
        <v>2567984964.96732</v>
      </c>
      <c r="H66" s="81">
        <f t="shared" si="27"/>
        <v>0.11547234066095616</v>
      </c>
      <c r="I66" s="62">
        <v>2250.02</v>
      </c>
      <c r="J66" s="240">
        <f t="shared" si="29"/>
        <v>-2.9879023959588646E-2</v>
      </c>
      <c r="K66" s="87">
        <f t="shared" si="28"/>
        <v>6.2251240999955607E-3</v>
      </c>
      <c r="L66" s="10"/>
      <c r="M66" s="5"/>
      <c r="N66" s="11"/>
    </row>
    <row r="67" spans="1:14" ht="12.95" customHeight="1">
      <c r="A67" s="285">
        <v>52</v>
      </c>
      <c r="B67" s="62" t="s">
        <v>76</v>
      </c>
      <c r="C67" s="286" t="s">
        <v>19</v>
      </c>
      <c r="D67" s="134">
        <v>1192954897.1099999</v>
      </c>
      <c r="E67" s="81">
        <f t="shared" si="26"/>
        <v>5.3515627815531826E-2</v>
      </c>
      <c r="F67" s="134">
        <v>0.70589999999999997</v>
      </c>
      <c r="G67" s="134">
        <v>1228983923.2</v>
      </c>
      <c r="H67" s="81">
        <f t="shared" si="27"/>
        <v>5.5262648412115901E-2</v>
      </c>
      <c r="I67" s="134">
        <v>0.72719999999999996</v>
      </c>
      <c r="J67" s="240">
        <f>((G67-D67)/D67)</f>
        <v>3.0201498964698908E-2</v>
      </c>
      <c r="K67" s="87">
        <f t="shared" si="28"/>
        <v>3.0174245643858885E-2</v>
      </c>
      <c r="L67" s="10"/>
      <c r="M67" s="5"/>
      <c r="N67" s="11"/>
    </row>
    <row r="68" spans="1:14" ht="12.95" customHeight="1">
      <c r="A68" s="285">
        <v>53</v>
      </c>
      <c r="B68" s="286" t="s">
        <v>94</v>
      </c>
      <c r="C68" s="286" t="s">
        <v>23</v>
      </c>
      <c r="D68" s="96">
        <v>318612813.19999999</v>
      </c>
      <c r="E68" s="81">
        <f t="shared" si="26"/>
        <v>1.4292882966302579E-2</v>
      </c>
      <c r="F68" s="99">
        <v>128.31</v>
      </c>
      <c r="G68" s="96">
        <v>324548104.25</v>
      </c>
      <c r="H68" s="81">
        <f t="shared" si="27"/>
        <v>1.4593671600916258E-2</v>
      </c>
      <c r="I68" s="99">
        <v>131.63</v>
      </c>
      <c r="J68" s="240">
        <f t="shared" si="29"/>
        <v>1.8628538477121145E-2</v>
      </c>
      <c r="K68" s="87">
        <f t="shared" si="28"/>
        <v>2.5874834385472629E-2</v>
      </c>
      <c r="L68" s="10"/>
      <c r="M68" s="5"/>
      <c r="N68" s="11"/>
    </row>
    <row r="69" spans="1:14" ht="12.95" customHeight="1">
      <c r="A69" s="285">
        <v>54</v>
      </c>
      <c r="B69" s="62" t="s">
        <v>68</v>
      </c>
      <c r="C69" s="286" t="s">
        <v>67</v>
      </c>
      <c r="D69" s="116">
        <v>108425020.64</v>
      </c>
      <c r="E69" s="81">
        <f t="shared" si="26"/>
        <v>4.8639165357536275E-3</v>
      </c>
      <c r="F69" s="115">
        <v>100.86</v>
      </c>
      <c r="G69" s="116">
        <v>109116725.16</v>
      </c>
      <c r="H69" s="81" t="s">
        <v>120</v>
      </c>
      <c r="I69" s="115">
        <v>101.5</v>
      </c>
      <c r="J69" s="240">
        <f>((G69-D69)/D69)</f>
        <v>6.3795654906687949E-3</v>
      </c>
      <c r="K69" s="87">
        <f t="shared" si="28"/>
        <v>6.3454293079516222E-3</v>
      </c>
      <c r="L69" s="10"/>
      <c r="M69" s="5"/>
    </row>
    <row r="70" spans="1:14" ht="12.95" customHeight="1">
      <c r="A70" s="285">
        <v>55</v>
      </c>
      <c r="B70" s="62" t="s">
        <v>93</v>
      </c>
      <c r="C70" s="286" t="s">
        <v>56</v>
      </c>
      <c r="D70" s="116">
        <v>1032528445.6799999</v>
      </c>
      <c r="E70" s="81">
        <f t="shared" si="26"/>
        <v>4.6318941430076012E-2</v>
      </c>
      <c r="F70" s="97">
        <v>552.20000000000005</v>
      </c>
      <c r="G70" s="116">
        <v>1037468129.54</v>
      </c>
      <c r="H70" s="81">
        <f t="shared" si="27"/>
        <v>4.665092471857693E-2</v>
      </c>
      <c r="I70" s="97">
        <v>552.20000000000005</v>
      </c>
      <c r="J70" s="240">
        <f>((G70-D70)/D70)</f>
        <v>4.7840656406776764E-3</v>
      </c>
      <c r="K70" s="87">
        <f t="shared" si="28"/>
        <v>0</v>
      </c>
      <c r="L70" s="10"/>
      <c r="M70" s="5"/>
    </row>
    <row r="71" spans="1:14" ht="12.95" customHeight="1">
      <c r="A71" s="285">
        <v>56</v>
      </c>
      <c r="B71" s="62" t="s">
        <v>81</v>
      </c>
      <c r="C71" s="286" t="s">
        <v>88</v>
      </c>
      <c r="D71" s="116">
        <v>1859078345.6900001</v>
      </c>
      <c r="E71" s="81">
        <f t="shared" si="26"/>
        <v>8.3397742084700882E-2</v>
      </c>
      <c r="F71" s="97">
        <v>1.7189000000000001</v>
      </c>
      <c r="G71" s="116">
        <v>1882929640.0999999</v>
      </c>
      <c r="H71" s="81">
        <f t="shared" si="27"/>
        <v>8.466805522944551E-2</v>
      </c>
      <c r="I71" s="97">
        <v>1.7416</v>
      </c>
      <c r="J71" s="240">
        <f>((G71-D71)/D71)</f>
        <v>1.2829633815753687E-2</v>
      </c>
      <c r="K71" s="87">
        <f t="shared" si="28"/>
        <v>1.3206120193146745E-2</v>
      </c>
      <c r="L71" s="10"/>
      <c r="M71" s="5"/>
    </row>
    <row r="72" spans="1:14" ht="12.95" customHeight="1">
      <c r="A72" s="285">
        <v>57</v>
      </c>
      <c r="B72" s="62" t="s">
        <v>134</v>
      </c>
      <c r="C72" s="294" t="s">
        <v>84</v>
      </c>
      <c r="D72" s="116">
        <v>136442584.61000001</v>
      </c>
      <c r="E72" s="81">
        <f t="shared" si="26"/>
        <v>6.1207767316828294E-3</v>
      </c>
      <c r="F72" s="97">
        <v>1.103129</v>
      </c>
      <c r="G72" s="116">
        <v>125280037.77</v>
      </c>
      <c r="H72" s="81">
        <f t="shared" si="27"/>
        <v>5.6333582153893147E-3</v>
      </c>
      <c r="I72" s="97">
        <v>1.0149090000000001</v>
      </c>
      <c r="J72" s="240">
        <f>((G72-D72)/D72)</f>
        <v>-8.181131185623923E-2</v>
      </c>
      <c r="K72" s="87">
        <f t="shared" si="28"/>
        <v>-7.9972514547255999E-2</v>
      </c>
      <c r="L72" s="10"/>
      <c r="M72" s="5"/>
    </row>
    <row r="73" spans="1:14" ht="12.95" customHeight="1">
      <c r="A73" s="47"/>
      <c r="B73" s="90"/>
      <c r="C73" s="48" t="s">
        <v>72</v>
      </c>
      <c r="D73" s="91">
        <f>SUM(D58:D72)</f>
        <v>22291710773.19902</v>
      </c>
      <c r="E73" s="82">
        <f>(D73/$D$81)</f>
        <v>8.8498615711573039E-2</v>
      </c>
      <c r="F73" s="90"/>
      <c r="G73" s="91">
        <f>SUM(G58:G72)</f>
        <v>22238961731.16732</v>
      </c>
      <c r="H73" s="82">
        <f>(G73/$G$81)</f>
        <v>8.8056053877093657E-2</v>
      </c>
      <c r="I73" s="90"/>
      <c r="J73" s="240">
        <f>((G73-D73)/D73)</f>
        <v>-2.3663074839065062E-3</v>
      </c>
      <c r="K73" s="88"/>
      <c r="L73" s="10"/>
      <c r="M73" s="5"/>
      <c r="N73" s="11"/>
    </row>
    <row r="74" spans="1:14" s="14" customFormat="1" ht="12.95" customHeight="1">
      <c r="A74" s="252"/>
      <c r="B74" s="117"/>
      <c r="C74" s="105" t="s">
        <v>107</v>
      </c>
      <c r="D74" s="106"/>
      <c r="E74" s="107"/>
      <c r="F74" s="108"/>
      <c r="G74" s="106"/>
      <c r="H74" s="107"/>
      <c r="I74" s="108"/>
      <c r="J74" s="240"/>
      <c r="K74" s="87"/>
      <c r="L74" s="10"/>
      <c r="M74" s="5"/>
      <c r="N74" s="11"/>
    </row>
    <row r="75" spans="1:14" ht="12.95" customHeight="1">
      <c r="A75" s="285">
        <v>58</v>
      </c>
      <c r="B75" s="286" t="s">
        <v>21</v>
      </c>
      <c r="C75" s="62" t="s">
        <v>51</v>
      </c>
      <c r="D75" s="109">
        <v>618882032.34000003</v>
      </c>
      <c r="E75" s="63">
        <f>(D75/$D$80)</f>
        <v>0.13168253851721623</v>
      </c>
      <c r="F75" s="99">
        <v>11.327199999999999</v>
      </c>
      <c r="G75" s="109">
        <v>623886686.51999998</v>
      </c>
      <c r="H75" s="63">
        <f>(G75/$G$80)</f>
        <v>0.13208400458738256</v>
      </c>
      <c r="I75" s="99">
        <v>11.420299999999999</v>
      </c>
      <c r="J75" s="240">
        <f t="shared" ref="J75:J80" si="30">((G75-D75)/D75)</f>
        <v>8.0866044229419513E-3</v>
      </c>
      <c r="K75" s="87">
        <f>((I75-F75)/F75)</f>
        <v>8.2191538950490625E-3</v>
      </c>
      <c r="L75" s="10"/>
      <c r="M75" s="14"/>
      <c r="N75" s="11"/>
    </row>
    <row r="76" spans="1:14" ht="12" customHeight="1">
      <c r="A76" s="285">
        <v>59</v>
      </c>
      <c r="B76" s="286" t="s">
        <v>52</v>
      </c>
      <c r="C76" s="62" t="s">
        <v>53</v>
      </c>
      <c r="D76" s="109">
        <v>2119155513.03</v>
      </c>
      <c r="E76" s="63">
        <f>(D76/$D$80)</f>
        <v>0.45090302010131234</v>
      </c>
      <c r="F76" s="99">
        <v>1.03</v>
      </c>
      <c r="G76" s="109">
        <v>2119688020.1700001</v>
      </c>
      <c r="H76" s="63">
        <f>(G76/$G$80)</f>
        <v>0.44876239264159851</v>
      </c>
      <c r="I76" s="99">
        <v>1.04</v>
      </c>
      <c r="J76" s="240">
        <f t="shared" si="30"/>
        <v>2.5128270989358318E-4</v>
      </c>
      <c r="K76" s="87">
        <f>((I76-F76)/F76)</f>
        <v>9.7087378640776777E-3</v>
      </c>
      <c r="L76" s="10"/>
      <c r="M76" s="5"/>
      <c r="N76" s="11"/>
    </row>
    <row r="77" spans="1:14" ht="12" customHeight="1">
      <c r="A77" s="285">
        <v>60</v>
      </c>
      <c r="B77" s="286" t="s">
        <v>7</v>
      </c>
      <c r="C77" s="62" t="s">
        <v>54</v>
      </c>
      <c r="D77" s="96">
        <v>1639487185.8800001</v>
      </c>
      <c r="E77" s="63">
        <f>(D77/$D$80)</f>
        <v>0.34884165838008913</v>
      </c>
      <c r="F77" s="62">
        <v>0.76</v>
      </c>
      <c r="G77" s="96">
        <v>1654872104.49</v>
      </c>
      <c r="H77" s="63">
        <f>(G77/$G$80)</f>
        <v>0.3503555042346323</v>
      </c>
      <c r="I77" s="62">
        <v>0.77</v>
      </c>
      <c r="J77" s="240">
        <f t="shared" si="30"/>
        <v>9.3839822247479103E-3</v>
      </c>
      <c r="K77" s="87">
        <f>((I77-F77)/F77)</f>
        <v>1.3157894736842117E-2</v>
      </c>
      <c r="L77" s="10"/>
      <c r="M77" s="5"/>
      <c r="N77" s="15"/>
    </row>
    <row r="78" spans="1:14" ht="12" customHeight="1">
      <c r="A78" s="285">
        <v>61</v>
      </c>
      <c r="B78" s="286" t="s">
        <v>9</v>
      </c>
      <c r="C78" s="62" t="s">
        <v>55</v>
      </c>
      <c r="D78" s="96">
        <v>186167465.62</v>
      </c>
      <c r="E78" s="63">
        <f>(D78/$D$80)</f>
        <v>3.9611756653310272E-2</v>
      </c>
      <c r="F78" s="62">
        <v>22.948</v>
      </c>
      <c r="G78" s="96">
        <v>186302880.41</v>
      </c>
      <c r="H78" s="63">
        <f>(G78/$G$80)</f>
        <v>3.9442467746790381E-2</v>
      </c>
      <c r="I78" s="62">
        <v>22.956099999999999</v>
      </c>
      <c r="J78" s="240">
        <f t="shared" si="30"/>
        <v>7.273816053144144E-4</v>
      </c>
      <c r="K78" s="87">
        <f>((I78-F78)/F78)</f>
        <v>3.529719365521564E-4</v>
      </c>
      <c r="L78" s="10"/>
      <c r="M78" s="5"/>
      <c r="N78" s="11"/>
    </row>
    <row r="79" spans="1:14" ht="12" customHeight="1">
      <c r="A79" s="285">
        <v>62</v>
      </c>
      <c r="B79" s="286" t="s">
        <v>7</v>
      </c>
      <c r="C79" s="286" t="s">
        <v>106</v>
      </c>
      <c r="D79" s="96">
        <v>136111127.91999999</v>
      </c>
      <c r="E79" s="63">
        <f>(D79/$D$80)</f>
        <v>2.8961026348072086E-2</v>
      </c>
      <c r="F79" s="62">
        <v>130.25</v>
      </c>
      <c r="G79" s="96">
        <v>138658630.78</v>
      </c>
      <c r="H79" s="63">
        <f>(G79/$G$80)</f>
        <v>2.9355630789596264E-2</v>
      </c>
      <c r="I79" s="62">
        <v>132.63</v>
      </c>
      <c r="J79" s="240">
        <f t="shared" si="30"/>
        <v>1.8716345231503204E-2</v>
      </c>
      <c r="K79" s="87">
        <f>((I79-F79)/F79)</f>
        <v>1.827255278310937E-2</v>
      </c>
      <c r="L79" s="10"/>
      <c r="M79" s="5"/>
      <c r="N79" s="11"/>
    </row>
    <row r="80" spans="1:14" ht="12" customHeight="1">
      <c r="A80" s="253"/>
      <c r="B80" s="118"/>
      <c r="C80" s="102" t="s">
        <v>72</v>
      </c>
      <c r="D80" s="119">
        <f>SUM(D75:D79)</f>
        <v>4699803324.79</v>
      </c>
      <c r="E80" s="82">
        <f>(D80/$D$81)</f>
        <v>1.8658329663088263E-2</v>
      </c>
      <c r="F80" s="114"/>
      <c r="G80" s="119">
        <f>SUM(G75:G79)</f>
        <v>4723408322.3699999</v>
      </c>
      <c r="H80" s="82">
        <f>(G80/$G$81)</f>
        <v>1.8702523199867632E-2</v>
      </c>
      <c r="I80" s="114"/>
      <c r="J80" s="240">
        <f t="shared" si="30"/>
        <v>5.0225500832111226E-3</v>
      </c>
      <c r="K80" s="87"/>
      <c r="L80" s="10"/>
      <c r="M80" s="5"/>
      <c r="N80" s="11"/>
    </row>
    <row r="81" spans="1:15" ht="15" customHeight="1">
      <c r="A81" s="254"/>
      <c r="B81" s="120"/>
      <c r="C81" s="43" t="s">
        <v>57</v>
      </c>
      <c r="D81" s="44">
        <f>SUM(D17,D29,D37,D51,D56,D73,D80)</f>
        <v>251887677495.99857</v>
      </c>
      <c r="E81" s="64"/>
      <c r="F81" s="45"/>
      <c r="G81" s="46">
        <f>SUM(G17,G29,G37,G51,G56,G73,G80)</f>
        <v>252554603028.29245</v>
      </c>
      <c r="H81" s="64"/>
      <c r="I81" s="45"/>
      <c r="J81" s="240">
        <f t="shared" ref="J81:J87" si="31">((G81-D81)/D81)</f>
        <v>2.6477100385527154E-3</v>
      </c>
      <c r="K81" s="87"/>
      <c r="L81" s="10"/>
      <c r="M81" s="5"/>
    </row>
    <row r="82" spans="1:15" ht="12" customHeight="1">
      <c r="A82" s="255"/>
      <c r="B82" s="94"/>
      <c r="C82" s="121"/>
      <c r="D82" s="122"/>
      <c r="E82" s="107"/>
      <c r="F82" s="123"/>
      <c r="G82" s="122"/>
      <c r="H82" s="107"/>
      <c r="I82" s="123"/>
      <c r="J82" s="240"/>
      <c r="K82" s="87"/>
      <c r="L82" s="10"/>
      <c r="M82" s="5"/>
    </row>
    <row r="83" spans="1:15" ht="27" customHeight="1">
      <c r="A83" s="256"/>
      <c r="B83" s="90"/>
      <c r="C83" s="90" t="s">
        <v>79</v>
      </c>
      <c r="D83" s="305" t="s">
        <v>148</v>
      </c>
      <c r="E83" s="305"/>
      <c r="F83" s="305"/>
      <c r="G83" s="305" t="s">
        <v>150</v>
      </c>
      <c r="H83" s="305"/>
      <c r="I83" s="305"/>
      <c r="J83" s="306" t="s">
        <v>101</v>
      </c>
      <c r="K83" s="307"/>
      <c r="M83" s="5"/>
    </row>
    <row r="84" spans="1:15" ht="27" customHeight="1">
      <c r="A84" s="257"/>
      <c r="B84" s="124"/>
      <c r="C84" s="124"/>
      <c r="D84" s="125" t="s">
        <v>114</v>
      </c>
      <c r="E84" s="126" t="s">
        <v>100</v>
      </c>
      <c r="F84" s="126" t="s">
        <v>115</v>
      </c>
      <c r="G84" s="125" t="s">
        <v>114</v>
      </c>
      <c r="H84" s="126" t="s">
        <v>100</v>
      </c>
      <c r="I84" s="126" t="s">
        <v>115</v>
      </c>
      <c r="J84" s="242" t="s">
        <v>113</v>
      </c>
      <c r="K84" s="89" t="s">
        <v>5</v>
      </c>
      <c r="M84" s="5"/>
    </row>
    <row r="85" spans="1:15" ht="12" customHeight="1">
      <c r="A85" s="285">
        <v>1</v>
      </c>
      <c r="B85" s="62" t="s">
        <v>58</v>
      </c>
      <c r="C85" s="62" t="s">
        <v>59</v>
      </c>
      <c r="D85" s="116">
        <v>1730052000</v>
      </c>
      <c r="E85" s="100">
        <f t="shared" ref="E85:E93" si="32">(D85/$D$94)</f>
        <v>0.37576189267986643</v>
      </c>
      <c r="F85" s="115">
        <v>11.58</v>
      </c>
      <c r="G85" s="116">
        <v>1747980000</v>
      </c>
      <c r="H85" s="100">
        <f t="shared" ref="H85:H93" si="33">(G85/$G$94)</f>
        <v>0.37448315003329435</v>
      </c>
      <c r="I85" s="115">
        <v>11.7</v>
      </c>
      <c r="J85" s="240">
        <f>((G85-D85)/D85)</f>
        <v>1.0362694300518135E-2</v>
      </c>
      <c r="K85" s="87">
        <f t="shared" ref="K85:K91" si="34">((I85-F85)/F85)</f>
        <v>1.0362694300518067E-2</v>
      </c>
      <c r="M85" s="5"/>
    </row>
    <row r="86" spans="1:15" ht="12" customHeight="1">
      <c r="A86" s="285">
        <v>2</v>
      </c>
      <c r="B86" s="62" t="s">
        <v>58</v>
      </c>
      <c r="C86" s="62" t="s">
        <v>97</v>
      </c>
      <c r="D86" s="116">
        <v>103223824.3</v>
      </c>
      <c r="E86" s="100">
        <f t="shared" si="32"/>
        <v>2.2419892343479842E-2</v>
      </c>
      <c r="F86" s="115">
        <v>3</v>
      </c>
      <c r="G86" s="116">
        <v>98831321.099999994</v>
      </c>
      <c r="H86" s="100">
        <f t="shared" si="33"/>
        <v>2.1173391255895371E-2</v>
      </c>
      <c r="I86" s="115">
        <v>2.7</v>
      </c>
      <c r="J86" s="240">
        <f>((G86-D86)/D86)</f>
        <v>-4.2553191860379494E-2</v>
      </c>
      <c r="K86" s="87">
        <f t="shared" si="34"/>
        <v>-9.9999999999999936E-2</v>
      </c>
      <c r="M86" s="5"/>
    </row>
    <row r="87" spans="1:15" ht="12" customHeight="1">
      <c r="A87" s="285">
        <v>3</v>
      </c>
      <c r="B87" s="62" t="s">
        <v>58</v>
      </c>
      <c r="C87" s="62" t="s">
        <v>86</v>
      </c>
      <c r="D87" s="116">
        <v>62080356.960000001</v>
      </c>
      <c r="E87" s="100">
        <f t="shared" si="32"/>
        <v>1.348365969897513E-2</v>
      </c>
      <c r="F87" s="115">
        <v>6.38</v>
      </c>
      <c r="G87" s="116">
        <v>73771572.959999993</v>
      </c>
      <c r="H87" s="100">
        <f t="shared" si="33"/>
        <v>1.5804649380983648E-2</v>
      </c>
      <c r="I87" s="115">
        <v>6.31</v>
      </c>
      <c r="J87" s="240">
        <f t="shared" si="31"/>
        <v>0.18832391713747634</v>
      </c>
      <c r="K87" s="87">
        <f t="shared" si="34"/>
        <v>-1.0971786833855844E-2</v>
      </c>
      <c r="M87" s="5"/>
      <c r="O87" s="259"/>
    </row>
    <row r="88" spans="1:15" ht="12" customHeight="1">
      <c r="A88" s="285">
        <v>4</v>
      </c>
      <c r="B88" s="62" t="s">
        <v>58</v>
      </c>
      <c r="C88" s="62" t="s">
        <v>87</v>
      </c>
      <c r="D88" s="116">
        <v>63576702.75</v>
      </c>
      <c r="E88" s="100">
        <f t="shared" si="32"/>
        <v>1.3808661332541028E-2</v>
      </c>
      <c r="F88" s="115">
        <v>14.25</v>
      </c>
      <c r="G88" s="116">
        <v>68261301.900000006</v>
      </c>
      <c r="H88" s="100">
        <f t="shared" si="33"/>
        <v>1.4624141787025997E-2</v>
      </c>
      <c r="I88" s="115">
        <v>15.3</v>
      </c>
      <c r="J88" s="240">
        <f t="shared" ref="J88:J95" si="35">((G88-D88)/D88)</f>
        <v>7.368421052631588E-2</v>
      </c>
      <c r="K88" s="87">
        <f t="shared" si="34"/>
        <v>7.3684210526315838E-2</v>
      </c>
      <c r="M88" s="5"/>
      <c r="O88" s="259"/>
    </row>
    <row r="89" spans="1:15" ht="12" customHeight="1">
      <c r="A89" s="285">
        <v>5</v>
      </c>
      <c r="B89" s="62" t="s">
        <v>58</v>
      </c>
      <c r="C89" s="62" t="s">
        <v>136</v>
      </c>
      <c r="D89" s="116">
        <v>450746766.36000001</v>
      </c>
      <c r="E89" s="100">
        <f t="shared" si="32"/>
        <v>9.7900790292293621E-2</v>
      </c>
      <c r="F89" s="115">
        <v>128.04</v>
      </c>
      <c r="G89" s="116">
        <v>481057057.35000002</v>
      </c>
      <c r="H89" s="100">
        <f t="shared" si="33"/>
        <v>0.10306053969849492</v>
      </c>
      <c r="I89" s="115">
        <v>136.65</v>
      </c>
      <c r="J89" s="240">
        <f t="shared" si="35"/>
        <v>6.7244611059044071E-2</v>
      </c>
      <c r="K89" s="87">
        <f t="shared" si="34"/>
        <v>6.7244611059044154E-2</v>
      </c>
      <c r="M89" s="5"/>
    </row>
    <row r="90" spans="1:15" ht="12" customHeight="1">
      <c r="A90" s="285">
        <v>6</v>
      </c>
      <c r="B90" s="62" t="s">
        <v>60</v>
      </c>
      <c r="C90" s="62" t="s">
        <v>61</v>
      </c>
      <c r="D90" s="116">
        <v>750000000</v>
      </c>
      <c r="E90" s="100">
        <f t="shared" si="32"/>
        <v>0.16289765828420177</v>
      </c>
      <c r="F90" s="115">
        <v>5000</v>
      </c>
      <c r="G90" s="116">
        <v>750000000</v>
      </c>
      <c r="H90" s="100">
        <f t="shared" si="33"/>
        <v>0.16067824719102664</v>
      </c>
      <c r="I90" s="115">
        <v>5000</v>
      </c>
      <c r="J90" s="240">
        <f t="shared" si="35"/>
        <v>0</v>
      </c>
      <c r="K90" s="87">
        <f t="shared" si="34"/>
        <v>0</v>
      </c>
      <c r="M90" s="259"/>
      <c r="O90" s="260"/>
    </row>
    <row r="91" spans="1:15" ht="12" customHeight="1">
      <c r="A91" s="285">
        <v>7</v>
      </c>
      <c r="B91" s="62" t="s">
        <v>52</v>
      </c>
      <c r="C91" s="62" t="s">
        <v>144</v>
      </c>
      <c r="D91" s="116">
        <v>385118000</v>
      </c>
      <c r="E91" s="100"/>
      <c r="F91" s="115">
        <v>7.99</v>
      </c>
      <c r="G91" s="116">
        <v>388492000</v>
      </c>
      <c r="H91" s="100"/>
      <c r="I91" s="115">
        <v>8.06</v>
      </c>
      <c r="J91" s="240">
        <f t="shared" si="35"/>
        <v>8.7609511889862324E-3</v>
      </c>
      <c r="K91" s="87">
        <f t="shared" si="34"/>
        <v>8.7609511889862688E-3</v>
      </c>
      <c r="M91" s="259"/>
      <c r="O91" s="260"/>
    </row>
    <row r="92" spans="1:15" ht="12" customHeight="1">
      <c r="A92" s="285">
        <v>8</v>
      </c>
      <c r="B92" s="62" t="s">
        <v>69</v>
      </c>
      <c r="C92" s="62" t="s">
        <v>70</v>
      </c>
      <c r="D92" s="116">
        <v>462320100</v>
      </c>
      <c r="E92" s="100">
        <f t="shared" ref="E92" si="36">(D92/$D$94)</f>
        <v>0.10041448222362398</v>
      </c>
      <c r="F92" s="62">
        <v>68</v>
      </c>
      <c r="G92" s="116">
        <v>462320100</v>
      </c>
      <c r="H92" s="100">
        <f t="shared" ref="H92" si="37">(G92/$G$94)</f>
        <v>9.9046377745573552E-2</v>
      </c>
      <c r="I92" s="62">
        <v>68</v>
      </c>
      <c r="J92" s="240">
        <f t="shared" ref="J92" si="38">((G92-D92)/D92)</f>
        <v>0</v>
      </c>
      <c r="K92" s="87">
        <f>((I92-F92)/F92)</f>
        <v>0</v>
      </c>
      <c r="M92" s="259"/>
      <c r="O92" s="260"/>
    </row>
    <row r="93" spans="1:15" ht="12" customHeight="1">
      <c r="A93" s="285">
        <v>9</v>
      </c>
      <c r="B93" s="62" t="s">
        <v>69</v>
      </c>
      <c r="C93" s="62" t="s">
        <v>139</v>
      </c>
      <c r="D93" s="116">
        <v>597000000</v>
      </c>
      <c r="E93" s="100">
        <f t="shared" si="32"/>
        <v>0.12966653599422459</v>
      </c>
      <c r="F93" s="62">
        <v>100</v>
      </c>
      <c r="G93" s="116">
        <v>597000000</v>
      </c>
      <c r="H93" s="100">
        <f t="shared" si="33"/>
        <v>0.12789988476405723</v>
      </c>
      <c r="I93" s="62">
        <v>100</v>
      </c>
      <c r="J93" s="240">
        <f t="shared" si="35"/>
        <v>0</v>
      </c>
      <c r="K93" s="87">
        <f>((I93-F93)/F93)</f>
        <v>0</v>
      </c>
      <c r="M93" s="5"/>
      <c r="N93" s="11"/>
      <c r="O93" s="260"/>
    </row>
    <row r="94" spans="1:15" ht="12" customHeight="1">
      <c r="A94" s="48"/>
      <c r="B94" s="48"/>
      <c r="C94" s="48" t="s">
        <v>62</v>
      </c>
      <c r="D94" s="49">
        <f>SUM(D85:D93)</f>
        <v>4604117750.3699999</v>
      </c>
      <c r="E94" s="49"/>
      <c r="F94" s="50"/>
      <c r="G94" s="49">
        <f>SUM(G85:G93)</f>
        <v>4667713353.3099995</v>
      </c>
      <c r="H94" s="49"/>
      <c r="I94" s="50"/>
      <c r="J94" s="240">
        <f t="shared" si="35"/>
        <v>1.3812766394797105E-2</v>
      </c>
      <c r="K94" s="85"/>
      <c r="M94" s="5"/>
      <c r="N94" s="11"/>
      <c r="O94" s="260"/>
    </row>
    <row r="95" spans="1:15" ht="12" customHeight="1" thickBot="1">
      <c r="A95" s="51"/>
      <c r="B95" s="51"/>
      <c r="C95" s="51" t="s">
        <v>73</v>
      </c>
      <c r="D95" s="52">
        <f>SUM(D81,D94)</f>
        <v>256491795246.36856</v>
      </c>
      <c r="E95" s="60"/>
      <c r="F95" s="53"/>
      <c r="G95" s="52">
        <f>SUM(G81,G94)</f>
        <v>257222316381.60245</v>
      </c>
      <c r="H95" s="60"/>
      <c r="I95" s="65"/>
      <c r="J95" s="258">
        <f t="shared" si="35"/>
        <v>2.8481267189548807E-3</v>
      </c>
      <c r="K95" s="86"/>
      <c r="M95" s="5"/>
    </row>
    <row r="96" spans="1:15" ht="12" customHeight="1">
      <c r="A96" s="21"/>
      <c r="B96" s="21"/>
      <c r="C96" s="24"/>
      <c r="D96" s="296"/>
      <c r="E96" s="296"/>
      <c r="F96" s="296"/>
      <c r="G96" s="25"/>
      <c r="H96" s="25"/>
      <c r="I96" s="26"/>
      <c r="K96" s="10"/>
      <c r="L96" s="10"/>
      <c r="M96" s="5"/>
      <c r="N96" s="11"/>
    </row>
    <row r="97" spans="1:14" ht="12" customHeight="1">
      <c r="A97" s="21"/>
      <c r="B97" s="21"/>
      <c r="C97" s="25"/>
      <c r="D97" s="296"/>
      <c r="E97" s="296"/>
      <c r="F97" s="296"/>
      <c r="G97" s="25"/>
      <c r="H97" s="25"/>
      <c r="I97" s="26"/>
      <c r="M97" s="5"/>
      <c r="N97" s="11"/>
    </row>
    <row r="98" spans="1:14" ht="12.75" customHeight="1">
      <c r="A98" s="21"/>
      <c r="B98" s="13" t="s">
        <v>83</v>
      </c>
      <c r="C98" s="59"/>
      <c r="D98" s="24"/>
      <c r="E98" s="24"/>
      <c r="F98" s="24"/>
      <c r="G98" s="24"/>
      <c r="H98" s="24"/>
      <c r="I98" s="13"/>
      <c r="L98" s="10"/>
      <c r="M98" s="5"/>
    </row>
    <row r="99" spans="1:14" ht="12" customHeight="1">
      <c r="A99" s="21"/>
      <c r="B99" s="58" t="s">
        <v>131</v>
      </c>
      <c r="C99" s="202"/>
      <c r="D99" s="296"/>
      <c r="E99" s="296"/>
      <c r="F99" s="296"/>
      <c r="I99" s="6"/>
      <c r="L99" s="10"/>
      <c r="M99" s="5"/>
    </row>
    <row r="100" spans="1:14" ht="12.75" customHeight="1">
      <c r="A100" s="21"/>
      <c r="B100" s="76"/>
      <c r="C100" s="203"/>
      <c r="D100" s="204"/>
      <c r="E100" s="204"/>
      <c r="F100" s="30"/>
      <c r="G100"/>
      <c r="H100"/>
      <c r="I100" s="13"/>
      <c r="M100" s="5"/>
    </row>
    <row r="101" spans="1:14" ht="12" customHeight="1">
      <c r="A101" s="22"/>
      <c r="C101" s="206"/>
      <c r="D101" s="204"/>
      <c r="E101" s="204"/>
      <c r="F101" s="30"/>
      <c r="G101"/>
      <c r="H101"/>
      <c r="I101" s="13"/>
      <c r="M101" s="5"/>
    </row>
    <row r="102" spans="1:14" ht="12" customHeight="1">
      <c r="A102" s="23"/>
      <c r="B102" s="205"/>
      <c r="C102" s="30"/>
      <c r="D102"/>
      <c r="E102"/>
      <c r="F102" s="30"/>
      <c r="G102" s="31"/>
      <c r="H102" s="31"/>
      <c r="I102" s="32"/>
      <c r="J102" s="33"/>
      <c r="K102" s="33"/>
      <c r="M102" s="5"/>
    </row>
    <row r="103" spans="1:14" ht="12" customHeight="1">
      <c r="A103" s="23"/>
      <c r="B103" s="13"/>
      <c r="C103" s="30"/>
      <c r="D103"/>
      <c r="E103"/>
      <c r="F103" s="31"/>
      <c r="G103" s="31"/>
      <c r="H103" s="31"/>
      <c r="I103" s="32"/>
      <c r="J103" s="36"/>
      <c r="K103" s="36"/>
      <c r="M103" s="35"/>
    </row>
    <row r="104" spans="1:14" ht="12" customHeight="1">
      <c r="A104" s="23"/>
      <c r="B104" s="13"/>
      <c r="C104" s="13"/>
      <c r="D104" s="27"/>
      <c r="E104" s="27"/>
      <c r="F104" s="13"/>
      <c r="G104" s="13"/>
      <c r="H104" s="13"/>
      <c r="I104" s="13"/>
      <c r="J104" s="14"/>
      <c r="M104" s="36"/>
    </row>
    <row r="105" spans="1:14" ht="12" customHeight="1">
      <c r="A105" s="23"/>
      <c r="B105" s="13"/>
      <c r="C105" s="13"/>
      <c r="D105" s="27"/>
      <c r="E105" s="27"/>
      <c r="F105" s="13"/>
      <c r="G105" s="13"/>
      <c r="H105" s="13"/>
      <c r="I105" s="13"/>
      <c r="J105" s="14"/>
      <c r="L105" s="34"/>
      <c r="M105" s="16"/>
    </row>
    <row r="106" spans="1:14" ht="12" customHeight="1">
      <c r="A106" s="23"/>
      <c r="B106" s="13"/>
      <c r="C106" s="13"/>
      <c r="D106" s="13"/>
      <c r="E106" s="13"/>
      <c r="F106" s="13"/>
      <c r="G106" s="13"/>
      <c r="H106" s="13"/>
      <c r="I106" s="13"/>
      <c r="J106" s="14"/>
      <c r="L106" s="37"/>
      <c r="M106" s="16"/>
    </row>
    <row r="107" spans="1:14" ht="12" customHeight="1">
      <c r="A107" s="23"/>
      <c r="B107" s="13"/>
      <c r="C107" s="13"/>
      <c r="D107" s="13"/>
      <c r="E107" s="13"/>
      <c r="F107" s="13"/>
      <c r="G107" s="13"/>
      <c r="H107" s="13"/>
      <c r="I107" s="13"/>
      <c r="J107" s="14"/>
      <c r="M107" s="16"/>
    </row>
    <row r="108" spans="1:14" ht="12" customHeight="1">
      <c r="A108" s="23"/>
      <c r="B108" s="12"/>
      <c r="C108" s="28"/>
      <c r="D108" s="13"/>
      <c r="E108" s="13"/>
      <c r="F108" s="13"/>
      <c r="G108" s="13"/>
      <c r="H108" s="13"/>
      <c r="I108" s="13"/>
      <c r="J108" s="14"/>
      <c r="M108" s="16"/>
    </row>
    <row r="109" spans="1:14" ht="12" customHeight="1">
      <c r="A109" s="23"/>
      <c r="B109" s="12"/>
      <c r="C109" s="12"/>
      <c r="D109" s="13"/>
      <c r="E109" s="13"/>
      <c r="F109" s="13"/>
      <c r="G109" s="13"/>
      <c r="H109" s="13"/>
      <c r="I109" s="13"/>
      <c r="J109" s="14"/>
      <c r="M109" s="16"/>
    </row>
    <row r="110" spans="1:14" ht="12" customHeight="1">
      <c r="A110" s="23"/>
      <c r="B110" s="12"/>
      <c r="C110" s="12"/>
      <c r="D110" s="13"/>
      <c r="E110" s="13"/>
      <c r="F110" s="13"/>
      <c r="G110" s="13"/>
      <c r="H110" s="13"/>
      <c r="I110" s="13"/>
      <c r="J110" s="14"/>
      <c r="M110" s="16"/>
    </row>
    <row r="111" spans="1:14" ht="12" customHeight="1">
      <c r="A111" s="23"/>
      <c r="B111" s="12"/>
      <c r="C111" s="12"/>
      <c r="D111" s="13"/>
      <c r="E111" s="13"/>
      <c r="F111" s="13"/>
      <c r="G111" s="13"/>
      <c r="H111" s="13"/>
      <c r="I111" s="13"/>
      <c r="J111" s="14"/>
      <c r="M111" s="16"/>
    </row>
    <row r="112" spans="1:14" ht="12" customHeight="1">
      <c r="A112" s="23"/>
      <c r="B112" s="12"/>
      <c r="C112" s="28"/>
      <c r="D112" s="13"/>
      <c r="E112" s="13"/>
      <c r="F112" s="13"/>
      <c r="G112" s="13"/>
      <c r="H112" s="13"/>
      <c r="I112" s="13"/>
      <c r="J112" s="14"/>
      <c r="M112" s="16"/>
    </row>
    <row r="113" spans="1:13" ht="12" customHeight="1">
      <c r="A113" s="7"/>
      <c r="B113" s="12"/>
      <c r="C113" s="12"/>
      <c r="D113" s="13"/>
      <c r="E113" s="13"/>
      <c r="F113" s="13"/>
      <c r="G113" s="13"/>
      <c r="H113" s="13"/>
      <c r="I113" s="13"/>
      <c r="M113" s="16"/>
    </row>
    <row r="114" spans="1:13" ht="12" customHeight="1">
      <c r="B114" s="18"/>
      <c r="C114" s="18"/>
      <c r="D114" s="14"/>
      <c r="E114" s="14"/>
      <c r="F114" s="14"/>
      <c r="G114" s="14"/>
      <c r="H114" s="14"/>
      <c r="I114" s="14"/>
      <c r="M114" s="16"/>
    </row>
    <row r="115" spans="1:13" ht="12" customHeight="1">
      <c r="B115" s="19"/>
      <c r="C115" s="19"/>
      <c r="M115" s="16"/>
    </row>
    <row r="116" spans="1:13" ht="12" customHeight="1">
      <c r="B116" s="19"/>
      <c r="C116" s="29"/>
      <c r="M116" s="16"/>
    </row>
    <row r="117" spans="1:13" ht="12" customHeight="1">
      <c r="B117" s="19"/>
      <c r="C117" s="19"/>
      <c r="M117" s="16"/>
    </row>
    <row r="118" spans="1:13" ht="12" customHeight="1">
      <c r="B118" s="19"/>
      <c r="C118" s="19"/>
      <c r="M118" s="16"/>
    </row>
    <row r="119" spans="1:13" ht="12" customHeight="1">
      <c r="B119" s="19"/>
      <c r="C119" s="19"/>
      <c r="M119" s="16"/>
    </row>
    <row r="120" spans="1:13" ht="12" customHeight="1">
      <c r="B120" s="19"/>
      <c r="C120" s="19"/>
      <c r="M120" s="16"/>
    </row>
    <row r="121" spans="1:13" ht="12" customHeight="1">
      <c r="B121" s="19"/>
      <c r="C121" s="19"/>
      <c r="M121" s="16"/>
    </row>
    <row r="122" spans="1:13" ht="12" customHeight="1">
      <c r="B122" s="19"/>
      <c r="C122" s="19"/>
      <c r="M122" s="16"/>
    </row>
    <row r="123" spans="1:13" ht="12" customHeight="1">
      <c r="B123" s="19"/>
      <c r="C123" s="19"/>
      <c r="M123" s="16"/>
    </row>
    <row r="124" spans="1:13" ht="12" customHeight="1">
      <c r="B124" s="19"/>
      <c r="C124" s="19"/>
      <c r="M124" s="16"/>
    </row>
    <row r="125" spans="1:13" ht="12" customHeight="1">
      <c r="B125" s="19"/>
      <c r="C125" s="19"/>
      <c r="M125" s="16"/>
    </row>
    <row r="126" spans="1:13" ht="12" customHeight="1">
      <c r="B126" s="19"/>
      <c r="C126" s="19"/>
      <c r="M126" s="16"/>
    </row>
    <row r="127" spans="1:13" ht="12" customHeight="1">
      <c r="B127" s="19"/>
      <c r="C127" s="19"/>
      <c r="M127" s="16"/>
    </row>
    <row r="128" spans="1:13" ht="12" customHeight="1">
      <c r="B128" s="19"/>
      <c r="C128" s="19"/>
      <c r="M128" s="16"/>
    </row>
    <row r="129" spans="2:13" ht="12" customHeight="1">
      <c r="B129" s="19"/>
      <c r="C129" s="19"/>
      <c r="M129" s="16"/>
    </row>
    <row r="130" spans="2:13" ht="12" customHeight="1">
      <c r="B130" s="19"/>
      <c r="C130" s="19"/>
      <c r="M130" s="16"/>
    </row>
    <row r="131" spans="2:13" ht="12" customHeight="1">
      <c r="B131" s="19"/>
      <c r="C131" s="19"/>
      <c r="M131" s="16"/>
    </row>
    <row r="132" spans="2:13" ht="12" customHeight="1">
      <c r="B132" s="19"/>
      <c r="C132" s="19"/>
      <c r="M132" s="16"/>
    </row>
    <row r="133" spans="2:13" ht="12" customHeight="1">
      <c r="B133" s="19"/>
      <c r="C133" s="19"/>
      <c r="M133" s="16"/>
    </row>
    <row r="134" spans="2:13" ht="12" customHeight="1">
      <c r="B134" s="19"/>
      <c r="C134" s="19"/>
      <c r="M134" s="16"/>
    </row>
    <row r="135" spans="2:13" ht="12" customHeight="1">
      <c r="B135" s="19"/>
      <c r="C135" s="19"/>
      <c r="M135" s="16"/>
    </row>
    <row r="136" spans="2:13" ht="12" customHeight="1">
      <c r="B136" s="19"/>
      <c r="C136" s="19"/>
      <c r="M136" s="16"/>
    </row>
    <row r="137" spans="2:13" ht="12" customHeight="1">
      <c r="B137" s="19"/>
      <c r="C137" s="19"/>
      <c r="M137" s="16"/>
    </row>
    <row r="138" spans="2:13" ht="12" customHeight="1">
      <c r="B138" s="19"/>
      <c r="C138" s="19"/>
      <c r="M138" s="16"/>
    </row>
    <row r="139" spans="2:13" ht="12" customHeight="1">
      <c r="B139" s="19"/>
      <c r="C139" s="19"/>
      <c r="M139" s="16"/>
    </row>
    <row r="140" spans="2:13" ht="12" customHeight="1">
      <c r="B140" s="19"/>
      <c r="C140" s="19"/>
      <c r="M140" s="16"/>
    </row>
    <row r="141" spans="2:13" ht="12" customHeight="1">
      <c r="B141" s="19"/>
      <c r="C141" s="19"/>
      <c r="M141" s="16"/>
    </row>
    <row r="142" spans="2:13" ht="12" customHeight="1">
      <c r="B142" s="19"/>
      <c r="C142" s="19"/>
      <c r="M142" s="16"/>
    </row>
    <row r="143" spans="2:13" ht="12" customHeight="1">
      <c r="B143" s="19"/>
      <c r="C143" s="19"/>
      <c r="M143" s="16"/>
    </row>
    <row r="144" spans="2:13" ht="12" customHeight="1">
      <c r="B144" s="19"/>
      <c r="C144" s="19"/>
      <c r="M144" s="16"/>
    </row>
    <row r="145" spans="2:13" ht="12" customHeight="1">
      <c r="B145" s="19"/>
      <c r="C145" s="19"/>
      <c r="M145" s="17"/>
    </row>
    <row r="146" spans="2:13" ht="12" customHeight="1">
      <c r="B146" s="19"/>
      <c r="C146" s="19"/>
      <c r="M146" s="17"/>
    </row>
    <row r="147" spans="2:13" ht="12" customHeight="1">
      <c r="B147" s="19"/>
      <c r="C147" s="19"/>
      <c r="M147" s="17"/>
    </row>
    <row r="148" spans="2:13" ht="12" customHeight="1">
      <c r="B148" s="19"/>
      <c r="C148" s="19"/>
    </row>
    <row r="149" spans="2:13" ht="12" customHeight="1">
      <c r="B149" s="20"/>
      <c r="C149" s="20"/>
    </row>
    <row r="150" spans="2:13" ht="12" customHeight="1">
      <c r="B150" s="20"/>
      <c r="C150" s="20"/>
    </row>
    <row r="151" spans="2:13" ht="12" customHeight="1">
      <c r="B151" s="20"/>
      <c r="C151" s="20"/>
    </row>
  </sheetData>
  <mergeCells count="9">
    <mergeCell ref="D99:F99"/>
    <mergeCell ref="A1:K1"/>
    <mergeCell ref="J2:K2"/>
    <mergeCell ref="G2:I2"/>
    <mergeCell ref="D2:F2"/>
    <mergeCell ref="D96:F97"/>
    <mergeCell ref="D83:F83"/>
    <mergeCell ref="G83:I83"/>
    <mergeCell ref="J83:K83"/>
  </mergeCells>
  <pageMargins left="0.44" right="0.49" top="0.17" bottom="0.69" header="0.33" footer="0.5500000000000000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2"/>
  <sheetViews>
    <sheetView topLeftCell="B1" zoomScale="160" zoomScaleNormal="160" workbookViewId="0">
      <pane xSplit="1" topLeftCell="G1" activePane="topRight" state="frozen"/>
      <selection activeCell="B1" sqref="B1"/>
      <selection pane="topRight" activeCell="J2" sqref="J2"/>
    </sheetView>
  </sheetViews>
  <sheetFormatPr defaultColWidth="8.85546875" defaultRowHeight="15"/>
  <cols>
    <col min="1" max="1" width="0.28515625" hidden="1" customWidth="1"/>
    <col min="2" max="2" width="22.7109375" customWidth="1"/>
    <col min="3" max="4" width="19.140625" bestFit="1" customWidth="1"/>
    <col min="5" max="5" width="20.5703125" customWidth="1"/>
    <col min="6" max="6" width="19.5703125" customWidth="1"/>
    <col min="7" max="7" width="19.7109375" customWidth="1"/>
    <col min="8" max="8" width="19.5703125" customWidth="1"/>
    <col min="9" max="9" width="19.28515625" customWidth="1"/>
    <col min="10" max="10" width="22.42578125" customWidth="1"/>
    <col min="11" max="11" width="15.85546875" customWidth="1"/>
  </cols>
  <sheetData>
    <row r="1" spans="2:10">
      <c r="B1" s="70" t="s">
        <v>105</v>
      </c>
      <c r="C1" s="67">
        <v>42776</v>
      </c>
      <c r="D1" s="67">
        <v>42783</v>
      </c>
      <c r="E1" s="67">
        <v>42790</v>
      </c>
      <c r="F1" s="67">
        <v>42797</v>
      </c>
      <c r="G1" s="67">
        <v>42804</v>
      </c>
      <c r="H1" s="67">
        <v>42811</v>
      </c>
      <c r="I1" s="67">
        <v>42818</v>
      </c>
      <c r="J1" s="67">
        <v>42825</v>
      </c>
    </row>
    <row r="2" spans="2:10">
      <c r="B2" s="71" t="s">
        <v>107</v>
      </c>
      <c r="C2" s="68">
        <v>4651227168.6100006</v>
      </c>
      <c r="D2" s="68">
        <v>4653742447.3399992</v>
      </c>
      <c r="E2" s="68">
        <v>4624835292.3599997</v>
      </c>
      <c r="F2" s="68">
        <v>4643726696.8699999</v>
      </c>
      <c r="G2" s="68">
        <v>4664744206.8699999</v>
      </c>
      <c r="H2" s="68">
        <v>4704648937.7200003</v>
      </c>
      <c r="I2" s="68">
        <v>4699803324.79</v>
      </c>
      <c r="J2" s="68">
        <v>4723408322.3699999</v>
      </c>
    </row>
    <row r="3" spans="2:10">
      <c r="B3" s="71" t="s">
        <v>99</v>
      </c>
      <c r="C3" s="83">
        <v>21985016542.834007</v>
      </c>
      <c r="D3" s="83">
        <v>21905249014.434166</v>
      </c>
      <c r="E3" s="83">
        <v>21857628727.883583</v>
      </c>
      <c r="F3" s="83">
        <v>21922045945.919979</v>
      </c>
      <c r="G3" s="83">
        <v>22109834251.375584</v>
      </c>
      <c r="H3" s="83">
        <v>22316231762.058113</v>
      </c>
      <c r="I3" s="83">
        <v>22291710773.19902</v>
      </c>
      <c r="J3" s="83">
        <v>22238961731.16732</v>
      </c>
    </row>
    <row r="4" spans="2:10">
      <c r="B4" s="71" t="s">
        <v>78</v>
      </c>
      <c r="C4" s="68">
        <v>19530901881.970001</v>
      </c>
      <c r="D4" s="68">
        <v>19398243592.717785</v>
      </c>
      <c r="E4" s="68">
        <v>19525547610.619999</v>
      </c>
      <c r="F4" s="68">
        <v>19565266914.919182</v>
      </c>
      <c r="G4" s="68">
        <v>20676861961.877308</v>
      </c>
      <c r="H4" s="68">
        <v>20808696769.559429</v>
      </c>
      <c r="I4" s="68">
        <v>21085927517.345619</v>
      </c>
      <c r="J4" s="68">
        <v>21379030050.487431</v>
      </c>
    </row>
    <row r="5" spans="2:10">
      <c r="B5" s="71" t="s">
        <v>0</v>
      </c>
      <c r="C5" s="68">
        <v>12505818910.24</v>
      </c>
      <c r="D5" s="68">
        <v>12413738988.480001</v>
      </c>
      <c r="E5" s="68">
        <v>12397046239.020002</v>
      </c>
      <c r="F5" s="68">
        <v>11385378167.870001</v>
      </c>
      <c r="G5" s="68">
        <v>12452046572.809999</v>
      </c>
      <c r="H5" s="68">
        <v>12698452035.020002</v>
      </c>
      <c r="I5" s="68">
        <v>12247124555.389997</v>
      </c>
      <c r="J5" s="68">
        <v>11383996217.200001</v>
      </c>
    </row>
    <row r="6" spans="2:10">
      <c r="B6" s="71" t="s">
        <v>74</v>
      </c>
      <c r="C6" s="68">
        <v>45500259742.680893</v>
      </c>
      <c r="D6" s="68">
        <v>45366525278.100891</v>
      </c>
      <c r="E6" s="68">
        <v>45369815410.080894</v>
      </c>
      <c r="F6" s="68">
        <v>45538151052.345978</v>
      </c>
      <c r="G6" s="68">
        <v>45545874611.495972</v>
      </c>
      <c r="H6" s="68">
        <v>45548644768.385979</v>
      </c>
      <c r="I6" s="68">
        <v>45549622387.365974</v>
      </c>
      <c r="J6" s="68">
        <v>45596337467.485977</v>
      </c>
    </row>
    <row r="7" spans="2:10">
      <c r="B7" s="71" t="s">
        <v>75</v>
      </c>
      <c r="C7" s="69">
        <v>123376727429.85278</v>
      </c>
      <c r="D7" s="69">
        <v>125142773272.1048</v>
      </c>
      <c r="E7" s="69">
        <v>130517724211.11766</v>
      </c>
      <c r="F7" s="69">
        <v>132487233460.96274</v>
      </c>
      <c r="G7" s="69">
        <v>135367466331.64328</v>
      </c>
      <c r="H7" s="69">
        <v>137152980308.56996</v>
      </c>
      <c r="I7" s="69">
        <v>138753869567.11795</v>
      </c>
      <c r="J7" s="69">
        <v>139974745231.78171</v>
      </c>
    </row>
    <row r="8" spans="2:10">
      <c r="B8" s="71" t="s">
        <v>98</v>
      </c>
      <c r="C8" s="84">
        <v>7477431769.21</v>
      </c>
      <c r="D8" s="84">
        <v>7657890420.4000015</v>
      </c>
      <c r="E8" s="84">
        <v>7494196960.8600006</v>
      </c>
      <c r="F8" s="84">
        <v>7170501500.8599997</v>
      </c>
      <c r="G8" s="84">
        <v>7205252827.9100008</v>
      </c>
      <c r="H8" s="84">
        <v>7222469790.9700003</v>
      </c>
      <c r="I8" s="84">
        <v>7259619370.789999</v>
      </c>
      <c r="J8" s="84">
        <v>7258124007.8000002</v>
      </c>
    </row>
    <row r="9" spans="2:10" s="3" customFormat="1" ht="15.75" thickBot="1">
      <c r="B9" s="72" t="s">
        <v>1</v>
      </c>
      <c r="C9" s="73">
        <f t="shared" ref="C9:F9" si="0">SUM(C2:C8)</f>
        <v>235027383445.39767</v>
      </c>
      <c r="D9" s="73">
        <f t="shared" si="0"/>
        <v>236538163013.57764</v>
      </c>
      <c r="E9" s="73">
        <f t="shared" si="0"/>
        <v>241786794451.94214</v>
      </c>
      <c r="F9" s="73">
        <f t="shared" si="0"/>
        <v>242712303739.74786</v>
      </c>
      <c r="G9" s="73">
        <f t="shared" ref="G9:J9" si="1">SUM(G2:G8)</f>
        <v>248022080763.98215</v>
      </c>
      <c r="H9" s="73">
        <f t="shared" si="1"/>
        <v>250452124372.28348</v>
      </c>
      <c r="I9" s="73">
        <f t="shared" si="1"/>
        <v>251887677495.99857</v>
      </c>
      <c r="J9" s="73">
        <f t="shared" si="1"/>
        <v>252554603028.29242</v>
      </c>
    </row>
    <row r="10" spans="2:10">
      <c r="C10" s="57"/>
      <c r="D10" s="57"/>
      <c r="E10" s="57"/>
      <c r="F10" s="57"/>
      <c r="G10" s="57"/>
      <c r="H10" s="57"/>
      <c r="I10" s="57"/>
    </row>
    <row r="11" spans="2:10">
      <c r="C11" s="1"/>
      <c r="D11" s="1"/>
      <c r="J11" s="57"/>
    </row>
    <row r="12" spans="2:10">
      <c r="B12" s="77"/>
      <c r="C12" s="80"/>
      <c r="D12" s="80"/>
      <c r="E12" s="80"/>
      <c r="F12" s="80"/>
      <c r="G12" s="80"/>
      <c r="H12" s="80"/>
      <c r="I12" s="80"/>
    </row>
    <row r="13" spans="2:10">
      <c r="B13" s="77"/>
      <c r="C13" s="80"/>
      <c r="D13" s="80"/>
      <c r="E13" s="80"/>
      <c r="F13" s="80"/>
      <c r="G13" s="80"/>
      <c r="H13" s="80"/>
      <c r="I13" s="80"/>
    </row>
    <row r="14" spans="2:10">
      <c r="B14" s="77"/>
      <c r="C14" s="80"/>
      <c r="D14" s="80"/>
      <c r="E14" s="80"/>
      <c r="F14" s="80"/>
      <c r="G14" s="80"/>
      <c r="H14" s="80"/>
      <c r="I14" s="80"/>
    </row>
    <row r="15" spans="2:10">
      <c r="B15" s="77"/>
      <c r="C15" s="80"/>
      <c r="D15" s="80"/>
      <c r="E15" s="80"/>
      <c r="F15" s="80"/>
      <c r="G15" s="80"/>
      <c r="H15" s="80"/>
      <c r="I15" s="80"/>
    </row>
    <row r="16" spans="2:10">
      <c r="B16" s="77"/>
      <c r="C16" s="80"/>
      <c r="D16" s="80"/>
      <c r="E16" s="80"/>
      <c r="F16" s="80"/>
      <c r="G16" s="80"/>
      <c r="H16" s="80"/>
      <c r="I16" s="80"/>
    </row>
    <row r="17" spans="2:9">
      <c r="B17" s="77"/>
      <c r="C17" s="78"/>
      <c r="D17" s="78"/>
      <c r="E17" s="78"/>
      <c r="F17" s="78"/>
      <c r="G17" s="78"/>
      <c r="H17" s="78"/>
      <c r="I17" s="78"/>
    </row>
    <row r="18" spans="2:9">
      <c r="B18" s="77"/>
      <c r="C18" s="79"/>
      <c r="D18" s="79"/>
      <c r="E18" s="77"/>
      <c r="F18" s="77"/>
      <c r="G18" s="77"/>
      <c r="H18" s="77"/>
      <c r="I18" s="77"/>
    </row>
    <row r="19" spans="2:9">
      <c r="B19" s="77"/>
      <c r="C19" s="79"/>
      <c r="D19" s="79"/>
      <c r="E19" s="77"/>
      <c r="F19" s="77"/>
      <c r="G19" s="77"/>
      <c r="H19" s="77"/>
      <c r="I19" s="77"/>
    </row>
    <row r="20" spans="2:9">
      <c r="B20" s="77"/>
      <c r="C20" s="79"/>
      <c r="D20" s="79"/>
      <c r="E20" s="77"/>
      <c r="F20" s="77"/>
      <c r="G20" s="77"/>
      <c r="H20" s="77"/>
      <c r="I20" s="77"/>
    </row>
    <row r="21" spans="2:9">
      <c r="C21" s="2"/>
      <c r="D21" s="2"/>
    </row>
    <row r="22" spans="2:9">
      <c r="C22" s="2"/>
      <c r="D22" s="2"/>
    </row>
  </sheetData>
  <pageMargins left="0.18" right="0.24" top="0.59" bottom="0.75" header="0.25" footer="0.3"/>
  <pageSetup scale="75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AT97"/>
  <sheetViews>
    <sheetView topLeftCell="A80" zoomScale="120" zoomScaleNormal="120" workbookViewId="0">
      <pane xSplit="1" topLeftCell="AC1" activePane="topRight" state="frozen"/>
      <selection pane="topRight" activeCell="AP97" sqref="AP97"/>
    </sheetView>
  </sheetViews>
  <sheetFormatPr defaultRowHeight="15"/>
  <cols>
    <col min="1" max="1" width="31.5703125" customWidth="1"/>
    <col min="2" max="2" width="14.42578125" customWidth="1"/>
    <col min="3" max="3" width="8.42578125" customWidth="1"/>
    <col min="4" max="4" width="14.28515625" customWidth="1"/>
    <col min="5" max="5" width="8.7109375" customWidth="1"/>
    <col min="6" max="7" width="7.28515625" customWidth="1"/>
    <col min="8" max="8" width="14.28515625" customWidth="1"/>
    <col min="9" max="9" width="10.140625" customWidth="1"/>
    <col min="10" max="11" width="7.28515625" customWidth="1"/>
    <col min="12" max="12" width="13.28515625" customWidth="1"/>
    <col min="13" max="13" width="10.140625" style="283" customWidth="1"/>
    <col min="14" max="15" width="7.28515625" customWidth="1"/>
    <col min="16" max="16" width="13.28515625" customWidth="1"/>
    <col min="17" max="17" width="8.85546875" customWidth="1"/>
    <col min="18" max="19" width="7.28515625" customWidth="1"/>
    <col min="20" max="20" width="13.85546875" customWidth="1"/>
    <col min="21" max="21" width="8.5703125" customWidth="1"/>
    <col min="22" max="23" width="7.28515625" customWidth="1"/>
    <col min="24" max="24" width="15.140625" customWidth="1"/>
    <col min="25" max="25" width="8.5703125" customWidth="1"/>
    <col min="26" max="27" width="7.28515625" customWidth="1"/>
    <col min="28" max="28" width="14.42578125" customWidth="1"/>
    <col min="29" max="29" width="10" customWidth="1"/>
    <col min="30" max="31" width="7.28515625" customWidth="1"/>
    <col min="32" max="32" width="15.85546875" customWidth="1"/>
    <col min="33" max="33" width="10.7109375" customWidth="1"/>
    <col min="34" max="35" width="7.28515625" customWidth="1"/>
    <col min="36" max="36" width="7.7109375" customWidth="1"/>
    <col min="37" max="37" width="7" customWidth="1"/>
    <col min="38" max="38" width="7.28515625" customWidth="1"/>
    <col min="39" max="39" width="7.140625" customWidth="1"/>
    <col min="40" max="41" width="7.28515625" customWidth="1"/>
    <col min="43" max="43" width="13.5703125" hidden="1" customWidth="1"/>
    <col min="44" max="44" width="9.7109375" hidden="1" customWidth="1"/>
    <col min="45" max="46" width="6.42578125" hidden="1" customWidth="1"/>
  </cols>
  <sheetData>
    <row r="1" spans="1:46" ht="48" customHeight="1" thickBot="1">
      <c r="A1" s="317" t="s">
        <v>112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  <c r="T1" s="318"/>
      <c r="U1" s="318"/>
      <c r="V1" s="318"/>
      <c r="W1" s="318"/>
      <c r="X1" s="318"/>
      <c r="Y1" s="318"/>
      <c r="Z1" s="318"/>
      <c r="AA1" s="318"/>
      <c r="AB1" s="318"/>
      <c r="AC1" s="318"/>
      <c r="AD1" s="318"/>
      <c r="AE1" s="318"/>
      <c r="AF1" s="318"/>
      <c r="AG1" s="318"/>
      <c r="AH1" s="318"/>
      <c r="AI1" s="318"/>
      <c r="AJ1" s="318"/>
      <c r="AK1" s="318"/>
      <c r="AL1" s="318"/>
      <c r="AM1" s="318"/>
      <c r="AN1" s="318"/>
      <c r="AO1" s="319"/>
    </row>
    <row r="2" spans="1:46" ht="30.75" customHeight="1" thickBot="1">
      <c r="A2" s="141"/>
      <c r="B2" s="314" t="s">
        <v>137</v>
      </c>
      <c r="C2" s="315"/>
      <c r="D2" s="314" t="s">
        <v>140</v>
      </c>
      <c r="E2" s="315"/>
      <c r="F2" s="314" t="s">
        <v>101</v>
      </c>
      <c r="G2" s="315"/>
      <c r="H2" s="314" t="s">
        <v>141</v>
      </c>
      <c r="I2" s="315"/>
      <c r="J2" s="314" t="s">
        <v>101</v>
      </c>
      <c r="K2" s="315"/>
      <c r="L2" s="314" t="s">
        <v>142</v>
      </c>
      <c r="M2" s="315"/>
      <c r="N2" s="314" t="s">
        <v>101</v>
      </c>
      <c r="O2" s="315"/>
      <c r="P2" s="314" t="s">
        <v>145</v>
      </c>
      <c r="Q2" s="315"/>
      <c r="R2" s="314" t="s">
        <v>101</v>
      </c>
      <c r="S2" s="315"/>
      <c r="T2" s="314" t="s">
        <v>146</v>
      </c>
      <c r="U2" s="315"/>
      <c r="V2" s="314" t="s">
        <v>101</v>
      </c>
      <c r="W2" s="315"/>
      <c r="X2" s="314" t="s">
        <v>147</v>
      </c>
      <c r="Y2" s="315"/>
      <c r="Z2" s="314" t="s">
        <v>101</v>
      </c>
      <c r="AA2" s="315"/>
      <c r="AB2" s="314" t="s">
        <v>148</v>
      </c>
      <c r="AC2" s="315"/>
      <c r="AD2" s="314" t="s">
        <v>101</v>
      </c>
      <c r="AE2" s="315"/>
      <c r="AF2" s="314" t="s">
        <v>150</v>
      </c>
      <c r="AG2" s="315"/>
      <c r="AH2" s="314" t="s">
        <v>101</v>
      </c>
      <c r="AI2" s="315"/>
      <c r="AJ2" s="320" t="s">
        <v>121</v>
      </c>
      <c r="AK2" s="321"/>
      <c r="AL2" s="320" t="s">
        <v>122</v>
      </c>
      <c r="AM2" s="321"/>
      <c r="AN2" s="320" t="s">
        <v>111</v>
      </c>
      <c r="AO2" s="321"/>
      <c r="AP2" s="142"/>
      <c r="AQ2" s="311" t="s">
        <v>126</v>
      </c>
      <c r="AR2" s="312"/>
      <c r="AS2" s="142"/>
      <c r="AT2" s="142"/>
    </row>
    <row r="3" spans="1:46" ht="14.25" customHeight="1">
      <c r="A3" s="263" t="s">
        <v>4</v>
      </c>
      <c r="B3" s="207" t="s">
        <v>96</v>
      </c>
      <c r="C3" s="208" t="s">
        <v>5</v>
      </c>
      <c r="D3" s="207" t="s">
        <v>96</v>
      </c>
      <c r="E3" s="208" t="s">
        <v>5</v>
      </c>
      <c r="F3" s="143" t="s">
        <v>96</v>
      </c>
      <c r="G3" s="144" t="s">
        <v>5</v>
      </c>
      <c r="H3" s="207" t="s">
        <v>96</v>
      </c>
      <c r="I3" s="208" t="s">
        <v>5</v>
      </c>
      <c r="J3" s="143" t="s">
        <v>96</v>
      </c>
      <c r="K3" s="144" t="s">
        <v>5</v>
      </c>
      <c r="L3" s="207" t="s">
        <v>96</v>
      </c>
      <c r="M3" s="208" t="s">
        <v>5</v>
      </c>
      <c r="N3" s="143" t="s">
        <v>96</v>
      </c>
      <c r="O3" s="144" t="s">
        <v>5</v>
      </c>
      <c r="P3" s="207" t="s">
        <v>96</v>
      </c>
      <c r="Q3" s="208" t="s">
        <v>5</v>
      </c>
      <c r="R3" s="143" t="s">
        <v>96</v>
      </c>
      <c r="S3" s="144" t="s">
        <v>5</v>
      </c>
      <c r="T3" s="207" t="s">
        <v>96</v>
      </c>
      <c r="U3" s="208" t="s">
        <v>5</v>
      </c>
      <c r="V3" s="143" t="s">
        <v>96</v>
      </c>
      <c r="W3" s="144" t="s">
        <v>5</v>
      </c>
      <c r="X3" s="207" t="s">
        <v>96</v>
      </c>
      <c r="Y3" s="208" t="s">
        <v>5</v>
      </c>
      <c r="Z3" s="143" t="s">
        <v>96</v>
      </c>
      <c r="AA3" s="144" t="s">
        <v>5</v>
      </c>
      <c r="AB3" s="207" t="s">
        <v>96</v>
      </c>
      <c r="AC3" s="208" t="s">
        <v>5</v>
      </c>
      <c r="AD3" s="143" t="s">
        <v>96</v>
      </c>
      <c r="AE3" s="144" t="s">
        <v>5</v>
      </c>
      <c r="AF3" s="207" t="s">
        <v>96</v>
      </c>
      <c r="AG3" s="208" t="s">
        <v>5</v>
      </c>
      <c r="AH3" s="143" t="s">
        <v>96</v>
      </c>
      <c r="AI3" s="144" t="s">
        <v>5</v>
      </c>
      <c r="AJ3" s="145" t="s">
        <v>96</v>
      </c>
      <c r="AK3" s="146" t="s">
        <v>5</v>
      </c>
      <c r="AL3" s="147" t="s">
        <v>96</v>
      </c>
      <c r="AM3" s="148" t="s">
        <v>5</v>
      </c>
      <c r="AN3" s="149" t="s">
        <v>96</v>
      </c>
      <c r="AO3" s="150" t="s">
        <v>5</v>
      </c>
      <c r="AP3" s="142"/>
      <c r="AQ3" s="151" t="s">
        <v>96</v>
      </c>
      <c r="AR3" s="152" t="s">
        <v>5</v>
      </c>
      <c r="AS3" s="142"/>
      <c r="AT3" s="142"/>
    </row>
    <row r="4" spans="1:46">
      <c r="A4" s="264" t="s">
        <v>0</v>
      </c>
      <c r="B4" s="209" t="s">
        <v>6</v>
      </c>
      <c r="C4" s="209" t="s">
        <v>6</v>
      </c>
      <c r="D4" s="209" t="s">
        <v>6</v>
      </c>
      <c r="E4" s="209" t="s">
        <v>6</v>
      </c>
      <c r="F4" s="153" t="s">
        <v>120</v>
      </c>
      <c r="G4" s="153" t="s">
        <v>120</v>
      </c>
      <c r="H4" s="209" t="s">
        <v>6</v>
      </c>
      <c r="I4" s="209" t="s">
        <v>6</v>
      </c>
      <c r="J4" s="153" t="s">
        <v>120</v>
      </c>
      <c r="K4" s="153" t="s">
        <v>120</v>
      </c>
      <c r="L4" s="209" t="s">
        <v>6</v>
      </c>
      <c r="M4" s="209" t="s">
        <v>6</v>
      </c>
      <c r="N4" s="153" t="s">
        <v>120</v>
      </c>
      <c r="O4" s="153" t="s">
        <v>120</v>
      </c>
      <c r="P4" s="209" t="s">
        <v>6</v>
      </c>
      <c r="Q4" s="209" t="s">
        <v>6</v>
      </c>
      <c r="R4" s="153" t="s">
        <v>120</v>
      </c>
      <c r="S4" s="153" t="s">
        <v>120</v>
      </c>
      <c r="T4" s="209" t="s">
        <v>6</v>
      </c>
      <c r="U4" s="209" t="s">
        <v>6</v>
      </c>
      <c r="V4" s="153" t="s">
        <v>120</v>
      </c>
      <c r="W4" s="153" t="s">
        <v>120</v>
      </c>
      <c r="X4" s="209" t="s">
        <v>6</v>
      </c>
      <c r="Y4" s="209" t="s">
        <v>6</v>
      </c>
      <c r="Z4" s="153" t="s">
        <v>120</v>
      </c>
      <c r="AA4" s="153" t="s">
        <v>120</v>
      </c>
      <c r="AB4" s="209" t="s">
        <v>6</v>
      </c>
      <c r="AC4" s="209" t="s">
        <v>6</v>
      </c>
      <c r="AD4" s="153" t="s">
        <v>120</v>
      </c>
      <c r="AE4" s="153" t="s">
        <v>120</v>
      </c>
      <c r="AF4" s="209" t="s">
        <v>6</v>
      </c>
      <c r="AG4" s="209" t="s">
        <v>6</v>
      </c>
      <c r="AH4" s="153" t="s">
        <v>120</v>
      </c>
      <c r="AI4" s="153" t="s">
        <v>120</v>
      </c>
      <c r="AJ4" s="154" t="s">
        <v>120</v>
      </c>
      <c r="AK4" s="154" t="s">
        <v>120</v>
      </c>
      <c r="AL4" s="155" t="s">
        <v>120</v>
      </c>
      <c r="AM4" s="155" t="s">
        <v>120</v>
      </c>
      <c r="AN4" s="149" t="s">
        <v>120</v>
      </c>
      <c r="AO4" s="150" t="s">
        <v>120</v>
      </c>
      <c r="AP4" s="142"/>
      <c r="AQ4" s="156" t="s">
        <v>6</v>
      </c>
      <c r="AR4" s="156" t="s">
        <v>6</v>
      </c>
      <c r="AS4" s="142"/>
      <c r="AT4" s="142"/>
    </row>
    <row r="5" spans="1:46">
      <c r="A5" s="265" t="s">
        <v>8</v>
      </c>
      <c r="B5" s="210">
        <v>7292828065.6700001</v>
      </c>
      <c r="C5" s="210">
        <v>7399.05</v>
      </c>
      <c r="D5" s="210">
        <v>7152492507.4399996</v>
      </c>
      <c r="E5" s="210">
        <v>7342.43</v>
      </c>
      <c r="F5" s="157">
        <f t="shared" ref="F5:F16" si="0">((D5-B5)/B5)</f>
        <v>-1.9242954443230483E-2</v>
      </c>
      <c r="G5" s="157">
        <f t="shared" ref="G5:G16" si="1">((E5-C5)/C5)</f>
        <v>-7.6523337455483998E-3</v>
      </c>
      <c r="H5" s="210">
        <v>7095749320.6700001</v>
      </c>
      <c r="I5" s="210">
        <v>7289.01</v>
      </c>
      <c r="J5" s="157">
        <f>((H5-D5)/D5)</f>
        <v>-7.933344454534615E-3</v>
      </c>
      <c r="K5" s="157">
        <f>((I5-E5)/E5)</f>
        <v>-7.2755205020681264E-3</v>
      </c>
      <c r="L5" s="210">
        <v>7066816272.9200001</v>
      </c>
      <c r="M5" s="210">
        <v>7268.06</v>
      </c>
      <c r="N5" s="157">
        <f>((L5-H5)/H5)</f>
        <v>-4.0775183060255101E-3</v>
      </c>
      <c r="O5" s="157">
        <f>((M5-I5)/I5)</f>
        <v>-2.8741900477568033E-3</v>
      </c>
      <c r="P5" s="210">
        <v>7121943628.8299999</v>
      </c>
      <c r="Q5" s="210">
        <v>7327.22</v>
      </c>
      <c r="R5" s="157">
        <f>((P5-L5)/L5)</f>
        <v>7.8008757806889029E-3</v>
      </c>
      <c r="S5" s="157">
        <f>((Q5-M5)/M5)</f>
        <v>8.1397236676637036E-3</v>
      </c>
      <c r="T5" s="210">
        <v>7176600104.1800003</v>
      </c>
      <c r="U5" s="210">
        <v>7385.64</v>
      </c>
      <c r="V5" s="157">
        <f>((T5-P5)/P5)</f>
        <v>7.6743762936774887E-3</v>
      </c>
      <c r="W5" s="157">
        <f>((U5-Q5)/Q5)</f>
        <v>7.973010227617032E-3</v>
      </c>
      <c r="X5" s="210">
        <v>7300520871.8400002</v>
      </c>
      <c r="Y5" s="210">
        <v>7519.81</v>
      </c>
      <c r="Z5" s="157">
        <f>((X5-T5)/T5)</f>
        <v>1.7267336323758986E-2</v>
      </c>
      <c r="AA5" s="157">
        <f>((Y5-U5)/U5)</f>
        <v>1.8166333587881358E-2</v>
      </c>
      <c r="AB5" s="210">
        <v>7237085258.71</v>
      </c>
      <c r="AC5" s="210">
        <v>7450.82</v>
      </c>
      <c r="AD5" s="157">
        <f>((AB5-X5)/X5)</f>
        <v>-8.6891900240553665E-3</v>
      </c>
      <c r="AE5" s="157">
        <f>((AC5-Y5)/Y5)</f>
        <v>-9.1744339285169032E-3</v>
      </c>
      <c r="AF5" s="210">
        <v>6326800500.79</v>
      </c>
      <c r="AG5" s="210">
        <v>7488.08</v>
      </c>
      <c r="AH5" s="157">
        <f>((AF5-AB5)/AB5)</f>
        <v>-0.12578057676250964</v>
      </c>
      <c r="AI5" s="157">
        <f>((AG5-AC5)/AC5)</f>
        <v>5.0007918591511028E-3</v>
      </c>
      <c r="AJ5" s="158">
        <f>AVERAGE(F5,J5,N5,R5,V5,Z5,AD5,AH5)</f>
        <v>-1.6622624449028782E-2</v>
      </c>
      <c r="AK5" s="158">
        <f>AVERAGE(G5,K5,O5,S5,W5,AA5,AE5,AI5)</f>
        <v>1.5379226398028706E-3</v>
      </c>
      <c r="AL5" s="159">
        <f>((AF5-D5)/D5)</f>
        <v>-0.11544115646274603</v>
      </c>
      <c r="AM5" s="159">
        <f>((AG5-E5)/E5)</f>
        <v>1.9836757040925093E-2</v>
      </c>
      <c r="AN5" s="160">
        <f>STDEV(F5,J5,N5,R5,V5,Z5,AD5,AH5)</f>
        <v>4.5596880201909717E-2</v>
      </c>
      <c r="AO5" s="272">
        <f>STDEV(G5,K5,O5,S5,W5,AA5,AE5,AI5)</f>
        <v>9.7822620596145615E-3</v>
      </c>
      <c r="AP5" s="161"/>
      <c r="AQ5" s="162">
        <v>7877662528.1199999</v>
      </c>
      <c r="AR5" s="162">
        <v>7704.04</v>
      </c>
      <c r="AS5" s="163" t="e">
        <f>(#REF!/AQ5)-1</f>
        <v>#REF!</v>
      </c>
      <c r="AT5" s="163" t="e">
        <f>(#REF!/AR5)-1</f>
        <v>#REF!</v>
      </c>
    </row>
    <row r="6" spans="1:46">
      <c r="A6" s="265" t="s">
        <v>77</v>
      </c>
      <c r="B6" s="211">
        <v>487419080.88999999</v>
      </c>
      <c r="C6" s="212">
        <v>0.96</v>
      </c>
      <c r="D6" s="211">
        <v>486925215.18000001</v>
      </c>
      <c r="E6" s="212">
        <v>0.95</v>
      </c>
      <c r="F6" s="157">
        <f t="shared" si="0"/>
        <v>-1.0132260499490652E-3</v>
      </c>
      <c r="G6" s="157">
        <f t="shared" si="1"/>
        <v>-1.0416666666666676E-2</v>
      </c>
      <c r="H6" s="211">
        <v>484338493.55000001</v>
      </c>
      <c r="I6" s="212">
        <v>0.95</v>
      </c>
      <c r="J6" s="157">
        <f t="shared" ref="J6:J17" si="2">((H6-D6)/D6)</f>
        <v>-5.3123591659630333E-3</v>
      </c>
      <c r="K6" s="157">
        <f t="shared" ref="K6:K16" si="3">((I6-E6)/E6)</f>
        <v>0</v>
      </c>
      <c r="L6" s="211">
        <v>480718463.26999998</v>
      </c>
      <c r="M6" s="212">
        <v>0.94</v>
      </c>
      <c r="N6" s="157">
        <f t="shared" ref="N6:N17" si="4">((L6-H6)/H6)</f>
        <v>-7.4741742153647799E-3</v>
      </c>
      <c r="O6" s="157">
        <f t="shared" ref="O6:O16" si="5">((M6-I6)/I6)</f>
        <v>-1.0526315789473694E-2</v>
      </c>
      <c r="P6" s="211">
        <v>485683420.56999999</v>
      </c>
      <c r="Q6" s="212">
        <v>0.95</v>
      </c>
      <c r="R6" s="157">
        <f t="shared" ref="R6:R17" si="6">((P6-L6)/L6)</f>
        <v>1.0328201804912573E-2</v>
      </c>
      <c r="S6" s="157">
        <f t="shared" ref="S6:S16" si="7">((Q6-M6)/M6)</f>
        <v>1.0638297872340436E-2</v>
      </c>
      <c r="T6" s="211">
        <v>489904215.31999999</v>
      </c>
      <c r="U6" s="212">
        <v>0.96</v>
      </c>
      <c r="V6" s="157">
        <f t="shared" ref="V6:V17" si="8">((T6-P6)/P6)</f>
        <v>8.6904237847906327E-3</v>
      </c>
      <c r="W6" s="157">
        <f t="shared" ref="W6:W16" si="9">((U6-Q6)/Q6)</f>
        <v>1.0526315789473694E-2</v>
      </c>
      <c r="X6" s="211">
        <v>495802477.49000001</v>
      </c>
      <c r="Y6" s="212">
        <v>0.97</v>
      </c>
      <c r="Z6" s="157">
        <f t="shared" ref="Z6:Z17" si="10">((X6-T6)/T6)</f>
        <v>1.2039623227465674E-2</v>
      </c>
      <c r="AA6" s="157">
        <f t="shared" ref="AA6:AA16" si="11">((Y6-U6)/U6)</f>
        <v>1.0416666666666676E-2</v>
      </c>
      <c r="AB6" s="211">
        <v>490996520.81</v>
      </c>
      <c r="AC6" s="212">
        <v>0.96</v>
      </c>
      <c r="AD6" s="157">
        <f t="shared" ref="AD6:AD17" si="12">((AB6-X6)/X6)</f>
        <v>-9.6932889571874712E-3</v>
      </c>
      <c r="AE6" s="157">
        <f t="shared" ref="AE6:AE16" si="13">((AC6-Y6)/Y6)</f>
        <v>-1.0309278350515474E-2</v>
      </c>
      <c r="AF6" s="211">
        <v>496865662.60000002</v>
      </c>
      <c r="AG6" s="212">
        <v>0.98</v>
      </c>
      <c r="AH6" s="157">
        <f t="shared" ref="AH6:AH17" si="14">((AF6-AB6)/AB6)</f>
        <v>1.1953530302654003E-2</v>
      </c>
      <c r="AI6" s="157">
        <f t="shared" ref="AI6:AI16" si="15">((AG6-AC6)/AC6)</f>
        <v>2.0833333333333353E-2</v>
      </c>
      <c r="AJ6" s="158">
        <f t="shared" ref="AJ6:AJ69" si="16">AVERAGE(F6,J6,N6,R6,V6,Z6,AD6,AH6)</f>
        <v>2.4398413414198168E-3</v>
      </c>
      <c r="AK6" s="158">
        <f t="shared" ref="AK6:AK69" si="17">AVERAGE(G6,K6,O6,S6,W6,AA6,AE6,AI6)</f>
        <v>2.6452941068947893E-3</v>
      </c>
      <c r="AL6" s="159">
        <f t="shared" ref="AL6:AL69" si="18">((AF6-D6)/D6)</f>
        <v>2.0414731277215464E-2</v>
      </c>
      <c r="AM6" s="159">
        <f t="shared" ref="AM6:AM69" si="19">((AG6-E6)/E6)</f>
        <v>3.1578947368421081E-2</v>
      </c>
      <c r="AN6" s="160">
        <f t="shared" ref="AN6:AN69" si="20">STDEV(F6,J6,N6,R6,V6,Z6,AD6,AH6)</f>
        <v>9.2696350984836935E-3</v>
      </c>
      <c r="AO6" s="272">
        <f t="shared" ref="AO6:AO69" si="21">STDEV(G6,K6,O6,S6,W6,AA6,AE6,AI6)</f>
        <v>1.2166242930451843E-2</v>
      </c>
      <c r="AP6" s="164"/>
      <c r="AQ6" s="165">
        <v>486981928.81999999</v>
      </c>
      <c r="AR6" s="166">
        <v>0.95</v>
      </c>
      <c r="AS6" s="163" t="e">
        <f>(#REF!/AQ6)-1</f>
        <v>#REF!</v>
      </c>
      <c r="AT6" s="163" t="e">
        <f>(#REF!/AR6)-1</f>
        <v>#REF!</v>
      </c>
    </row>
    <row r="7" spans="1:46">
      <c r="A7" s="265" t="s">
        <v>14</v>
      </c>
      <c r="B7" s="211">
        <v>217896055.13999999</v>
      </c>
      <c r="C7" s="212">
        <v>111.95</v>
      </c>
      <c r="D7" s="211">
        <v>217484890.00999999</v>
      </c>
      <c r="E7" s="212">
        <v>111.72</v>
      </c>
      <c r="F7" s="157">
        <f t="shared" si="0"/>
        <v>-1.886978310533517E-3</v>
      </c>
      <c r="G7" s="157">
        <f t="shared" si="1"/>
        <v>-2.0544886109870831E-3</v>
      </c>
      <c r="H7" s="211">
        <v>213941608.75</v>
      </c>
      <c r="I7" s="212">
        <v>109.9</v>
      </c>
      <c r="J7" s="157">
        <f t="shared" si="2"/>
        <v>-1.6292080152497352E-2</v>
      </c>
      <c r="K7" s="157">
        <f t="shared" si="3"/>
        <v>-1.6290726817042547E-2</v>
      </c>
      <c r="L7" s="211">
        <v>213653753.72</v>
      </c>
      <c r="M7" s="212">
        <v>109.74</v>
      </c>
      <c r="N7" s="157">
        <f t="shared" si="4"/>
        <v>-1.3454840864376794E-3</v>
      </c>
      <c r="O7" s="157">
        <f t="shared" si="5"/>
        <v>-1.4558689717926369E-3</v>
      </c>
      <c r="P7" s="211">
        <v>217269919.63999999</v>
      </c>
      <c r="Q7" s="212">
        <v>111.58</v>
      </c>
      <c r="R7" s="157">
        <f t="shared" si="6"/>
        <v>1.6925356362982917E-2</v>
      </c>
      <c r="S7" s="157">
        <f t="shared" si="7"/>
        <v>1.6766903590304388E-2</v>
      </c>
      <c r="T7" s="211">
        <v>217625454.77000001</v>
      </c>
      <c r="U7" s="212">
        <v>111.69</v>
      </c>
      <c r="V7" s="157">
        <f t="shared" si="8"/>
        <v>1.6363753003136383E-3</v>
      </c>
      <c r="W7" s="157">
        <f t="shared" si="9"/>
        <v>9.8583975622870972E-4</v>
      </c>
      <c r="X7" s="211">
        <v>217774839.69</v>
      </c>
      <c r="Y7" s="212">
        <v>111.76</v>
      </c>
      <c r="Z7" s="157">
        <f t="shared" si="10"/>
        <v>6.8643128239693314E-4</v>
      </c>
      <c r="AA7" s="157">
        <f t="shared" si="11"/>
        <v>6.2673471214976623E-4</v>
      </c>
      <c r="AB7" s="211">
        <v>218466244.78999999</v>
      </c>
      <c r="AC7" s="212">
        <v>112.12</v>
      </c>
      <c r="AD7" s="157">
        <f t="shared" si="12"/>
        <v>3.174862169496721E-3</v>
      </c>
      <c r="AE7" s="157">
        <f t="shared" si="13"/>
        <v>3.2211882605583339E-3</v>
      </c>
      <c r="AF7" s="211">
        <v>217533051.03999999</v>
      </c>
      <c r="AG7" s="212">
        <v>111.71</v>
      </c>
      <c r="AH7" s="157">
        <f t="shared" si="14"/>
        <v>-4.2715695090425965E-3</v>
      </c>
      <c r="AI7" s="157">
        <f t="shared" si="15"/>
        <v>-3.6567962896897144E-3</v>
      </c>
      <c r="AJ7" s="158">
        <f t="shared" si="16"/>
        <v>-1.7163586791511706E-4</v>
      </c>
      <c r="AK7" s="158">
        <f t="shared" si="17"/>
        <v>-2.3215179628384821E-4</v>
      </c>
      <c r="AL7" s="159">
        <f t="shared" si="18"/>
        <v>2.2144540707074749E-4</v>
      </c>
      <c r="AM7" s="159">
        <f t="shared" si="19"/>
        <v>-8.9509488005774394E-5</v>
      </c>
      <c r="AN7" s="160">
        <f t="shared" si="20"/>
        <v>9.1691242392703005E-3</v>
      </c>
      <c r="AO7" s="272">
        <f t="shared" si="21"/>
        <v>9.0832581303363896E-3</v>
      </c>
      <c r="AP7" s="164"/>
      <c r="AQ7" s="162">
        <v>204065067.03999999</v>
      </c>
      <c r="AR7" s="166">
        <v>105.02</v>
      </c>
      <c r="AS7" s="163" t="e">
        <f>(#REF!/AQ7)-1</f>
        <v>#REF!</v>
      </c>
      <c r="AT7" s="163" t="e">
        <f>(#REF!/AR7)-1</f>
        <v>#REF!</v>
      </c>
    </row>
    <row r="8" spans="1:46">
      <c r="A8" s="265" t="s">
        <v>16</v>
      </c>
      <c r="B8" s="211">
        <v>169788528</v>
      </c>
      <c r="C8" s="212">
        <v>9.58</v>
      </c>
      <c r="D8" s="211">
        <v>170163860</v>
      </c>
      <c r="E8" s="212">
        <v>9.6</v>
      </c>
      <c r="F8" s="157">
        <f t="shared" si="0"/>
        <v>2.2105851580266956E-3</v>
      </c>
      <c r="G8" s="157">
        <f t="shared" si="1"/>
        <v>2.087682672233776E-3</v>
      </c>
      <c r="H8" s="211">
        <v>171984254</v>
      </c>
      <c r="I8" s="212">
        <v>9.6999999999999993</v>
      </c>
      <c r="J8" s="157">
        <f t="shared" si="2"/>
        <v>1.0697888494066837E-2</v>
      </c>
      <c r="K8" s="157">
        <f t="shared" si="3"/>
        <v>1.041666666666663E-2</v>
      </c>
      <c r="L8" s="211">
        <v>170797107</v>
      </c>
      <c r="M8" s="212">
        <v>9.64</v>
      </c>
      <c r="N8" s="157">
        <f t="shared" si="4"/>
        <v>-6.9026493553299359E-3</v>
      </c>
      <c r="O8" s="157">
        <f t="shared" si="5"/>
        <v>-6.1855670103091471E-3</v>
      </c>
      <c r="P8" s="211">
        <v>170524109</v>
      </c>
      <c r="Q8" s="212">
        <v>9.6199999999999992</v>
      </c>
      <c r="R8" s="157">
        <f t="shared" si="6"/>
        <v>-1.5983760193315217E-3</v>
      </c>
      <c r="S8" s="157">
        <f t="shared" si="7"/>
        <v>-2.074688796680638E-3</v>
      </c>
      <c r="T8" s="211">
        <v>121639029</v>
      </c>
      <c r="U8" s="212">
        <v>9.6199999999999992</v>
      </c>
      <c r="V8" s="157">
        <f t="shared" si="8"/>
        <v>-0.28667547531358162</v>
      </c>
      <c r="W8" s="157">
        <f t="shared" si="9"/>
        <v>0</v>
      </c>
      <c r="X8" s="211">
        <v>170910198</v>
      </c>
      <c r="Y8" s="212">
        <v>9.65</v>
      </c>
      <c r="Z8" s="157">
        <f t="shared" si="10"/>
        <v>0.4050605254338227</v>
      </c>
      <c r="AA8" s="157">
        <f t="shared" si="11"/>
        <v>3.1185031185032371E-3</v>
      </c>
      <c r="AB8" s="211">
        <v>170259139</v>
      </c>
      <c r="AC8" s="212">
        <v>9.6199999999999992</v>
      </c>
      <c r="AD8" s="157">
        <f t="shared" si="12"/>
        <v>-3.809363090200153E-3</v>
      </c>
      <c r="AE8" s="157">
        <f t="shared" si="13"/>
        <v>-3.1088082901555582E-3</v>
      </c>
      <c r="AF8" s="211">
        <v>173063536.56999999</v>
      </c>
      <c r="AG8" s="212">
        <v>9.77</v>
      </c>
      <c r="AH8" s="157">
        <f t="shared" si="14"/>
        <v>1.6471348242868729E-2</v>
      </c>
      <c r="AI8" s="157">
        <f t="shared" si="15"/>
        <v>1.5592515592515632E-2</v>
      </c>
      <c r="AJ8" s="158">
        <f t="shared" si="16"/>
        <v>1.6931810443792716E-2</v>
      </c>
      <c r="AK8" s="158">
        <f t="shared" si="17"/>
        <v>2.4807879940967415E-3</v>
      </c>
      <c r="AL8" s="159">
        <f t="shared" si="18"/>
        <v>1.7040495966652337E-2</v>
      </c>
      <c r="AM8" s="159">
        <f t="shared" si="19"/>
        <v>1.7708333333333326E-2</v>
      </c>
      <c r="AN8" s="160">
        <f t="shared" si="20"/>
        <v>0.18686080274243913</v>
      </c>
      <c r="AO8" s="272">
        <f t="shared" si="21"/>
        <v>7.2576339792873755E-3</v>
      </c>
      <c r="AP8" s="164"/>
      <c r="AQ8" s="167">
        <v>166618649</v>
      </c>
      <c r="AR8" s="168">
        <v>9.4</v>
      </c>
      <c r="AS8" s="163" t="e">
        <f>(#REF!/AQ8)-1</f>
        <v>#REF!</v>
      </c>
      <c r="AT8" s="163" t="e">
        <f>(#REF!/AR8)-1</f>
        <v>#REF!</v>
      </c>
    </row>
    <row r="9" spans="1:46">
      <c r="A9" s="265" t="s">
        <v>17</v>
      </c>
      <c r="B9" s="211">
        <v>1067327227.98</v>
      </c>
      <c r="C9" s="224">
        <v>0.66359999999999997</v>
      </c>
      <c r="D9" s="211">
        <v>1068921236.28</v>
      </c>
      <c r="E9" s="281">
        <v>0.66459999999999997</v>
      </c>
      <c r="F9" s="157">
        <f t="shared" si="0"/>
        <v>1.4934579182588055E-3</v>
      </c>
      <c r="G9" s="157">
        <f t="shared" si="1"/>
        <v>1.5069318866787235E-3</v>
      </c>
      <c r="H9" s="211">
        <v>1053810792.22</v>
      </c>
      <c r="I9" s="212">
        <v>0.65510000000000002</v>
      </c>
      <c r="J9" s="157">
        <f t="shared" si="2"/>
        <v>-1.4136162279445834E-2</v>
      </c>
      <c r="K9" s="157">
        <f t="shared" si="3"/>
        <v>-1.4294312368341789E-2</v>
      </c>
      <c r="L9" s="211">
        <v>1057943358.11</v>
      </c>
      <c r="M9" s="212">
        <v>0.65769999999999995</v>
      </c>
      <c r="N9" s="157">
        <f t="shared" si="4"/>
        <v>3.9215444750704794E-3</v>
      </c>
      <c r="O9" s="157">
        <f t="shared" si="5"/>
        <v>3.9688597160737835E-3</v>
      </c>
      <c r="P9" s="211">
        <v>1057943358.11</v>
      </c>
      <c r="Q9" s="212">
        <v>0.65769999999999995</v>
      </c>
      <c r="R9" s="157">
        <f t="shared" si="6"/>
        <v>0</v>
      </c>
      <c r="S9" s="157">
        <f t="shared" si="7"/>
        <v>0</v>
      </c>
      <c r="T9" s="211">
        <v>1029246101.86</v>
      </c>
      <c r="U9" s="212">
        <v>0.65590000000000004</v>
      </c>
      <c r="V9" s="157">
        <f t="shared" si="8"/>
        <v>-2.7125512939811088E-2</v>
      </c>
      <c r="W9" s="157">
        <f t="shared" si="9"/>
        <v>-2.7368100957882208E-3</v>
      </c>
      <c r="X9" s="211">
        <v>1038341144.75</v>
      </c>
      <c r="Y9" s="212">
        <v>0.66169999999999995</v>
      </c>
      <c r="Z9" s="157">
        <f t="shared" si="10"/>
        <v>8.8366065934705976E-3</v>
      </c>
      <c r="AA9" s="157">
        <f t="shared" si="11"/>
        <v>8.8428114041773382E-3</v>
      </c>
      <c r="AB9" s="211">
        <v>1032909163.28</v>
      </c>
      <c r="AC9" s="212">
        <v>0.6583</v>
      </c>
      <c r="AD9" s="157">
        <f t="shared" si="12"/>
        <v>-5.231403472225768E-3</v>
      </c>
      <c r="AE9" s="157">
        <f t="shared" si="13"/>
        <v>-5.1382801873960391E-3</v>
      </c>
      <c r="AF9" s="211">
        <v>1042826946.9299999</v>
      </c>
      <c r="AG9" s="212">
        <v>0.66459999999999997</v>
      </c>
      <c r="AH9" s="157">
        <f t="shared" si="14"/>
        <v>9.6017965592502669E-3</v>
      </c>
      <c r="AI9" s="157">
        <f t="shared" si="15"/>
        <v>9.5701048154336506E-3</v>
      </c>
      <c r="AJ9" s="158">
        <f t="shared" si="16"/>
        <v>-2.8299591431790675E-3</v>
      </c>
      <c r="AK9" s="158">
        <f t="shared" si="17"/>
        <v>2.1491314635468071E-4</v>
      </c>
      <c r="AL9" s="159">
        <f t="shared" si="18"/>
        <v>-2.4411798048668127E-2</v>
      </c>
      <c r="AM9" s="159">
        <f t="shared" si="19"/>
        <v>0</v>
      </c>
      <c r="AN9" s="160">
        <f t="shared" si="20"/>
        <v>1.2460290121524709E-2</v>
      </c>
      <c r="AO9" s="272">
        <f t="shared" si="21"/>
        <v>7.7979377168372723E-3</v>
      </c>
      <c r="AP9" s="164"/>
      <c r="AQ9" s="162">
        <v>1147996444.8800001</v>
      </c>
      <c r="AR9" s="166">
        <v>0.69840000000000002</v>
      </c>
      <c r="AS9" s="163" t="e">
        <f>(#REF!/AQ9)-1</f>
        <v>#REF!</v>
      </c>
      <c r="AT9" s="163" t="e">
        <f>(#REF!/AR9)-1</f>
        <v>#REF!</v>
      </c>
    </row>
    <row r="10" spans="1:46">
      <c r="A10" s="265" t="s">
        <v>18</v>
      </c>
      <c r="B10" s="211">
        <v>2656961348.3800001</v>
      </c>
      <c r="C10" s="224">
        <v>12.6585</v>
      </c>
      <c r="D10" s="211">
        <v>2597666347.9499998</v>
      </c>
      <c r="E10" s="281">
        <v>12.383800000000001</v>
      </c>
      <c r="F10" s="157">
        <f t="shared" si="0"/>
        <v>-2.2316847200714304E-2</v>
      </c>
      <c r="G10" s="157">
        <f t="shared" si="1"/>
        <v>-2.1700833432081155E-2</v>
      </c>
      <c r="H10" s="211">
        <v>2584831969.21</v>
      </c>
      <c r="I10" s="212">
        <v>12.3165</v>
      </c>
      <c r="J10" s="157">
        <f t="shared" si="2"/>
        <v>-4.9407341131890463E-3</v>
      </c>
      <c r="K10" s="157">
        <f t="shared" si="3"/>
        <v>-5.4345192913323251E-3</v>
      </c>
      <c r="L10" s="211">
        <v>2598919604.3899999</v>
      </c>
      <c r="M10" s="224">
        <v>12.4291</v>
      </c>
      <c r="N10" s="157">
        <f t="shared" si="4"/>
        <v>5.4501164283825461E-3</v>
      </c>
      <c r="O10" s="157">
        <f t="shared" si="5"/>
        <v>9.1422076076807923E-3</v>
      </c>
      <c r="P10" s="211">
        <v>2580952236.6599998</v>
      </c>
      <c r="Q10" s="212">
        <v>12.3324</v>
      </c>
      <c r="R10" s="157">
        <f t="shared" si="6"/>
        <v>-6.9133988214372614E-3</v>
      </c>
      <c r="S10" s="157">
        <f t="shared" si="7"/>
        <v>-7.780128891070168E-3</v>
      </c>
      <c r="T10" s="211">
        <v>2607036989.2199998</v>
      </c>
      <c r="U10" s="212">
        <v>12.4871</v>
      </c>
      <c r="V10" s="157">
        <f t="shared" si="8"/>
        <v>1.0106639010784686E-2</v>
      </c>
      <c r="W10" s="157">
        <f t="shared" si="9"/>
        <v>1.2544192533489026E-2</v>
      </c>
      <c r="X10" s="211">
        <v>2660837844.6900001</v>
      </c>
      <c r="Y10" s="212">
        <v>12.7539</v>
      </c>
      <c r="Z10" s="157">
        <f t="shared" si="10"/>
        <v>2.0636782559075605E-2</v>
      </c>
      <c r="AA10" s="157">
        <f t="shared" si="11"/>
        <v>2.1366049763355776E-2</v>
      </c>
      <c r="AB10" s="211">
        <v>2295885599</v>
      </c>
      <c r="AC10" s="212">
        <v>12.801600000000001</v>
      </c>
      <c r="AD10" s="157">
        <f t="shared" si="12"/>
        <v>-0.13715689079599613</v>
      </c>
      <c r="AE10" s="157">
        <f t="shared" si="13"/>
        <v>3.7400324606591509E-3</v>
      </c>
      <c r="AF10" s="211">
        <v>2304197347.5900002</v>
      </c>
      <c r="AG10" s="212">
        <v>12.831799999999999</v>
      </c>
      <c r="AH10" s="157">
        <f t="shared" si="14"/>
        <v>3.6202799449678298E-3</v>
      </c>
      <c r="AI10" s="157">
        <f t="shared" si="15"/>
        <v>2.3590801149855401E-3</v>
      </c>
      <c r="AJ10" s="158">
        <f t="shared" si="16"/>
        <v>-1.6439256623515759E-2</v>
      </c>
      <c r="AK10" s="158">
        <f t="shared" si="17"/>
        <v>1.7795101082108296E-3</v>
      </c>
      <c r="AL10" s="159">
        <f t="shared" si="18"/>
        <v>-0.11297409330170388</v>
      </c>
      <c r="AM10" s="159">
        <f t="shared" si="19"/>
        <v>3.6176294836802805E-2</v>
      </c>
      <c r="AN10" s="160">
        <f t="shared" si="20"/>
        <v>5.0414139420296426E-2</v>
      </c>
      <c r="AO10" s="272">
        <f t="shared" si="21"/>
        <v>1.3377247410006831E-2</v>
      </c>
      <c r="AP10" s="164"/>
      <c r="AQ10" s="162">
        <v>2845469436.1399999</v>
      </c>
      <c r="AR10" s="166">
        <v>13.0688</v>
      </c>
      <c r="AS10" s="163" t="e">
        <f>(#REF!/AQ10)-1</f>
        <v>#REF!</v>
      </c>
      <c r="AT10" s="163" t="e">
        <f>(#REF!/AR10)-1</f>
        <v>#REF!</v>
      </c>
    </row>
    <row r="11" spans="1:46">
      <c r="A11" s="265" t="s">
        <v>49</v>
      </c>
      <c r="B11" s="213">
        <v>129491414</v>
      </c>
      <c r="C11" s="214">
        <v>2.21</v>
      </c>
      <c r="D11" s="213">
        <v>129710924</v>
      </c>
      <c r="E11" s="214">
        <v>2.21</v>
      </c>
      <c r="F11" s="157">
        <f t="shared" si="0"/>
        <v>1.6951703068127744E-3</v>
      </c>
      <c r="G11" s="157">
        <f t="shared" si="1"/>
        <v>0</v>
      </c>
      <c r="H11" s="213">
        <v>131070892</v>
      </c>
      <c r="I11" s="214">
        <v>2.2400000000000002</v>
      </c>
      <c r="J11" s="157">
        <f t="shared" si="2"/>
        <v>1.0484606523965552E-2</v>
      </c>
      <c r="K11" s="157">
        <f t="shared" si="3"/>
        <v>1.3574660633484276E-2</v>
      </c>
      <c r="L11" s="213">
        <v>132426954</v>
      </c>
      <c r="M11" s="214">
        <v>2.2599999999999998</v>
      </c>
      <c r="N11" s="157">
        <f t="shared" si="4"/>
        <v>1.0346019465557616E-2</v>
      </c>
      <c r="O11" s="157">
        <f t="shared" si="5"/>
        <v>8.9285714285712373E-3</v>
      </c>
      <c r="P11" s="213">
        <v>132623107</v>
      </c>
      <c r="Q11" s="214">
        <v>2.2599999999999998</v>
      </c>
      <c r="R11" s="157">
        <f t="shared" si="6"/>
        <v>1.4812165807272135E-3</v>
      </c>
      <c r="S11" s="157">
        <f t="shared" si="7"/>
        <v>0</v>
      </c>
      <c r="T11" s="213">
        <v>132894667</v>
      </c>
      <c r="U11" s="214">
        <v>2.27</v>
      </c>
      <c r="V11" s="157">
        <f t="shared" si="8"/>
        <v>2.0476069829973142E-3</v>
      </c>
      <c r="W11" s="157">
        <f t="shared" si="9"/>
        <v>4.4247787610620492E-3</v>
      </c>
      <c r="X11" s="213">
        <v>133242216</v>
      </c>
      <c r="Y11" s="214">
        <v>2.27</v>
      </c>
      <c r="Z11" s="157">
        <f t="shared" si="10"/>
        <v>2.6152215724352581E-3</v>
      </c>
      <c r="AA11" s="157">
        <f t="shared" si="11"/>
        <v>0</v>
      </c>
      <c r="AB11" s="213">
        <v>128119964</v>
      </c>
      <c r="AC11" s="214">
        <v>2.2000000000000002</v>
      </c>
      <c r="AD11" s="157">
        <f t="shared" si="12"/>
        <v>-3.8443161287560694E-2</v>
      </c>
      <c r="AE11" s="157">
        <f t="shared" si="13"/>
        <v>-3.0837004405286274E-2</v>
      </c>
      <c r="AF11" s="213">
        <v>131380753.8</v>
      </c>
      <c r="AG11" s="214">
        <v>2.2599999999999998</v>
      </c>
      <c r="AH11" s="157">
        <f t="shared" si="14"/>
        <v>2.5451067095210837E-2</v>
      </c>
      <c r="AI11" s="157">
        <f t="shared" si="15"/>
        <v>2.7272727272727094E-2</v>
      </c>
      <c r="AJ11" s="158">
        <f t="shared" si="16"/>
        <v>1.9597184050182338E-3</v>
      </c>
      <c r="AK11" s="158">
        <f t="shared" si="17"/>
        <v>2.9204667113197978E-3</v>
      </c>
      <c r="AL11" s="159">
        <f t="shared" si="18"/>
        <v>1.2873470857396692E-2</v>
      </c>
      <c r="AM11" s="159">
        <f t="shared" si="19"/>
        <v>2.2624434389140191E-2</v>
      </c>
      <c r="AN11" s="160">
        <f t="shared" si="20"/>
        <v>1.8236448088345888E-2</v>
      </c>
      <c r="AO11" s="272">
        <f t="shared" si="21"/>
        <v>1.6518642945137097E-2</v>
      </c>
      <c r="AP11" s="164"/>
      <c r="AQ11" s="167">
        <v>123119745</v>
      </c>
      <c r="AR11" s="169">
        <v>2.1</v>
      </c>
      <c r="AS11" s="163" t="e">
        <f>(#REF!/AQ11)-1</f>
        <v>#REF!</v>
      </c>
      <c r="AT11" s="163" t="e">
        <f>(#REF!/AR11)-1</f>
        <v>#REF!</v>
      </c>
    </row>
    <row r="12" spans="1:46">
      <c r="A12" s="266" t="s">
        <v>25</v>
      </c>
      <c r="B12" s="215">
        <v>0</v>
      </c>
      <c r="C12" s="216">
        <v>0</v>
      </c>
      <c r="D12" s="215">
        <v>0</v>
      </c>
      <c r="E12" s="216">
        <v>0</v>
      </c>
      <c r="F12" s="157" t="e">
        <f t="shared" si="0"/>
        <v>#DIV/0!</v>
      </c>
      <c r="G12" s="157" t="e">
        <f t="shared" si="1"/>
        <v>#DIV/0!</v>
      </c>
      <c r="H12" s="215">
        <v>0</v>
      </c>
      <c r="I12" s="216">
        <v>0</v>
      </c>
      <c r="J12" s="157" t="e">
        <f t="shared" si="2"/>
        <v>#DIV/0!</v>
      </c>
      <c r="K12" s="157" t="e">
        <f t="shared" si="3"/>
        <v>#DIV/0!</v>
      </c>
      <c r="L12" s="215">
        <v>0</v>
      </c>
      <c r="M12" s="216">
        <v>0</v>
      </c>
      <c r="N12" s="157" t="e">
        <f t="shared" si="4"/>
        <v>#DIV/0!</v>
      </c>
      <c r="O12" s="157" t="e">
        <f t="shared" si="5"/>
        <v>#DIV/0!</v>
      </c>
      <c r="P12" s="215">
        <v>0</v>
      </c>
      <c r="Q12" s="216">
        <v>0</v>
      </c>
      <c r="R12" s="157" t="e">
        <f t="shared" si="6"/>
        <v>#DIV/0!</v>
      </c>
      <c r="S12" s="157" t="e">
        <f t="shared" si="7"/>
        <v>#DIV/0!</v>
      </c>
      <c r="T12" s="215">
        <v>0</v>
      </c>
      <c r="U12" s="216">
        <v>0</v>
      </c>
      <c r="V12" s="157" t="e">
        <f t="shared" si="8"/>
        <v>#DIV/0!</v>
      </c>
      <c r="W12" s="157" t="e">
        <f t="shared" si="9"/>
        <v>#DIV/0!</v>
      </c>
      <c r="X12" s="215">
        <v>0</v>
      </c>
      <c r="Y12" s="216">
        <v>0</v>
      </c>
      <c r="Z12" s="157" t="e">
        <f t="shared" si="10"/>
        <v>#DIV/0!</v>
      </c>
      <c r="AA12" s="157" t="e">
        <f t="shared" si="11"/>
        <v>#DIV/0!</v>
      </c>
      <c r="AB12" s="215">
        <v>0</v>
      </c>
      <c r="AC12" s="216">
        <v>0</v>
      </c>
      <c r="AD12" s="157" t="e">
        <f t="shared" si="12"/>
        <v>#DIV/0!</v>
      </c>
      <c r="AE12" s="157" t="e">
        <f t="shared" si="13"/>
        <v>#DIV/0!</v>
      </c>
      <c r="AF12" s="215">
        <v>0</v>
      </c>
      <c r="AG12" s="216">
        <v>0</v>
      </c>
      <c r="AH12" s="157" t="e">
        <f t="shared" si="14"/>
        <v>#DIV/0!</v>
      </c>
      <c r="AI12" s="157" t="e">
        <f t="shared" si="15"/>
        <v>#DIV/0!</v>
      </c>
      <c r="AJ12" s="158" t="e">
        <f t="shared" si="16"/>
        <v>#DIV/0!</v>
      </c>
      <c r="AK12" s="158" t="e">
        <f t="shared" si="17"/>
        <v>#DIV/0!</v>
      </c>
      <c r="AL12" s="159" t="e">
        <f t="shared" si="18"/>
        <v>#DIV/0!</v>
      </c>
      <c r="AM12" s="159" t="e">
        <f t="shared" si="19"/>
        <v>#DIV/0!</v>
      </c>
      <c r="AN12" s="160" t="e">
        <f t="shared" si="20"/>
        <v>#DIV/0!</v>
      </c>
      <c r="AO12" s="272" t="e">
        <f t="shared" si="21"/>
        <v>#DIV/0!</v>
      </c>
      <c r="AP12" s="164"/>
      <c r="AQ12" s="170">
        <v>0</v>
      </c>
      <c r="AR12" s="171">
        <v>0</v>
      </c>
      <c r="AS12" s="163" t="e">
        <f>(#REF!/AQ12)-1</f>
        <v>#REF!</v>
      </c>
      <c r="AT12" s="163" t="e">
        <f>(#REF!/AR12)-1</f>
        <v>#REF!</v>
      </c>
    </row>
    <row r="13" spans="1:46" ht="12.75" customHeight="1">
      <c r="A13" s="265" t="s">
        <v>89</v>
      </c>
      <c r="B13" s="213">
        <v>158361265.13999999</v>
      </c>
      <c r="C13" s="214">
        <v>114.06</v>
      </c>
      <c r="D13" s="213">
        <v>157621014</v>
      </c>
      <c r="E13" s="214">
        <v>113.56</v>
      </c>
      <c r="F13" s="157">
        <f t="shared" si="0"/>
        <v>-4.6744457323295782E-3</v>
      </c>
      <c r="G13" s="157">
        <f t="shared" si="1"/>
        <v>-4.3836577240049098E-3</v>
      </c>
      <c r="H13" s="213">
        <v>157002154.37</v>
      </c>
      <c r="I13" s="214">
        <v>113.15</v>
      </c>
      <c r="J13" s="157">
        <f t="shared" si="2"/>
        <v>-3.9262507853172115E-3</v>
      </c>
      <c r="K13" s="157">
        <f t="shared" si="3"/>
        <v>-3.610426206410678E-3</v>
      </c>
      <c r="L13" s="213">
        <v>155874622.53999999</v>
      </c>
      <c r="M13" s="214">
        <v>112.31</v>
      </c>
      <c r="N13" s="157">
        <f t="shared" si="4"/>
        <v>-7.1816328541760574E-3</v>
      </c>
      <c r="O13" s="157">
        <f t="shared" si="5"/>
        <v>-7.4237737516571218E-3</v>
      </c>
      <c r="P13" s="213">
        <v>156428067.58000001</v>
      </c>
      <c r="Q13" s="214">
        <v>112.71</v>
      </c>
      <c r="R13" s="157">
        <f t="shared" si="6"/>
        <v>3.5505782210186161E-3</v>
      </c>
      <c r="S13" s="157">
        <f t="shared" si="7"/>
        <v>3.561570652657746E-3</v>
      </c>
      <c r="T13" s="213">
        <v>156906975.77000001</v>
      </c>
      <c r="U13" s="214">
        <v>112.87</v>
      </c>
      <c r="V13" s="157">
        <f t="shared" si="8"/>
        <v>3.0615234043920901E-3</v>
      </c>
      <c r="W13" s="157">
        <f t="shared" si="9"/>
        <v>1.4195723538285051E-3</v>
      </c>
      <c r="X13" s="213">
        <v>160164710.28999999</v>
      </c>
      <c r="Y13" s="214">
        <v>115.2</v>
      </c>
      <c r="Z13" s="157">
        <f t="shared" si="10"/>
        <v>2.0762203235471746E-2</v>
      </c>
      <c r="AA13" s="157">
        <f t="shared" si="11"/>
        <v>2.0643217861256297E-2</v>
      </c>
      <c r="AB13" s="213">
        <v>158738449.56999999</v>
      </c>
      <c r="AC13" s="214">
        <v>114.17</v>
      </c>
      <c r="AD13" s="157">
        <f t="shared" si="12"/>
        <v>-8.9049623816479916E-3</v>
      </c>
      <c r="AE13" s="157">
        <f t="shared" si="13"/>
        <v>-8.9409722222222321E-3</v>
      </c>
      <c r="AF13" s="213">
        <v>162113953.69</v>
      </c>
      <c r="AG13" s="214">
        <v>116.46</v>
      </c>
      <c r="AH13" s="157">
        <f t="shared" si="14"/>
        <v>2.1264565259039431E-2</v>
      </c>
      <c r="AI13" s="157">
        <f t="shared" si="15"/>
        <v>2.0057808531137707E-2</v>
      </c>
      <c r="AJ13" s="158">
        <f t="shared" si="16"/>
        <v>2.9939472958063805E-3</v>
      </c>
      <c r="AK13" s="158">
        <f t="shared" si="17"/>
        <v>2.6654174368231642E-3</v>
      </c>
      <c r="AL13" s="159">
        <f t="shared" si="18"/>
        <v>2.8504699823844539E-2</v>
      </c>
      <c r="AM13" s="159">
        <f t="shared" si="19"/>
        <v>2.5537160972173224E-2</v>
      </c>
      <c r="AN13" s="160">
        <f t="shared" si="20"/>
        <v>1.1962206440226095E-2</v>
      </c>
      <c r="AO13" s="272">
        <f t="shared" si="21"/>
        <v>1.1671868074550869E-2</v>
      </c>
      <c r="AP13" s="164"/>
      <c r="AQ13" s="167">
        <v>155057555.75</v>
      </c>
      <c r="AR13" s="167">
        <v>111.51</v>
      </c>
      <c r="AS13" s="163" t="e">
        <f>(#REF!/AQ13)-1</f>
        <v>#REF!</v>
      </c>
      <c r="AT13" s="163" t="e">
        <f>(#REF!/AR13)-1</f>
        <v>#REF!</v>
      </c>
    </row>
    <row r="14" spans="1:46" ht="12.75" customHeight="1">
      <c r="A14" s="265" t="s">
        <v>90</v>
      </c>
      <c r="B14" s="213">
        <v>207204292.27000001</v>
      </c>
      <c r="C14" s="214">
        <v>9.6785999999999994</v>
      </c>
      <c r="D14" s="213">
        <v>208401993.59</v>
      </c>
      <c r="E14" s="214">
        <v>9.7362000000000002</v>
      </c>
      <c r="F14" s="157">
        <f t="shared" si="0"/>
        <v>5.7802920339088048E-3</v>
      </c>
      <c r="G14" s="157">
        <f t="shared" si="1"/>
        <v>5.9512739445788405E-3</v>
      </c>
      <c r="H14" s="213">
        <v>205110737.18000001</v>
      </c>
      <c r="I14" s="214">
        <v>9.5821000000000005</v>
      </c>
      <c r="J14" s="157">
        <f t="shared" si="2"/>
        <v>-1.5792825938484325E-2</v>
      </c>
      <c r="K14" s="157">
        <f t="shared" si="3"/>
        <v>-1.5827530247940643E-2</v>
      </c>
      <c r="L14" s="213">
        <v>204949176.84999999</v>
      </c>
      <c r="M14" s="214">
        <v>9.5749999999999993</v>
      </c>
      <c r="N14" s="157">
        <f t="shared" si="4"/>
        <v>-7.8767368408525515E-4</v>
      </c>
      <c r="O14" s="157">
        <f t="shared" si="5"/>
        <v>-7.4096492418167378E-4</v>
      </c>
      <c r="P14" s="213">
        <v>205683188.53999999</v>
      </c>
      <c r="Q14" s="214">
        <v>9.6094000000000008</v>
      </c>
      <c r="R14" s="157">
        <f t="shared" si="6"/>
        <v>3.5814327302090732E-3</v>
      </c>
      <c r="S14" s="157">
        <f t="shared" si="7"/>
        <v>3.5926892950393255E-3</v>
      </c>
      <c r="T14" s="213">
        <v>205873227.16</v>
      </c>
      <c r="U14" s="214">
        <v>9.6173000000000002</v>
      </c>
      <c r="V14" s="157">
        <f t="shared" si="8"/>
        <v>9.239385160690818E-4</v>
      </c>
      <c r="W14" s="157">
        <f t="shared" si="9"/>
        <v>8.2211168231100288E-4</v>
      </c>
      <c r="X14" s="213">
        <v>212744547.36000001</v>
      </c>
      <c r="Y14" s="214">
        <v>9.9356000000000009</v>
      </c>
      <c r="Z14" s="157">
        <f t="shared" si="10"/>
        <v>3.3376463247743154E-2</v>
      </c>
      <c r="AA14" s="157">
        <f t="shared" si="11"/>
        <v>3.3096607155854628E-2</v>
      </c>
      <c r="AB14" s="213">
        <v>209088330.80000001</v>
      </c>
      <c r="AC14" s="214">
        <v>9.76</v>
      </c>
      <c r="AD14" s="157">
        <f t="shared" si="12"/>
        <v>-1.7185947209321709E-2</v>
      </c>
      <c r="AE14" s="157">
        <f t="shared" si="13"/>
        <v>-1.7673819396916247E-2</v>
      </c>
      <c r="AF14" s="213">
        <v>208614298.11000001</v>
      </c>
      <c r="AG14" s="214">
        <v>9.7448999999999995</v>
      </c>
      <c r="AH14" s="157">
        <f t="shared" si="14"/>
        <v>-2.2671408212322748E-3</v>
      </c>
      <c r="AI14" s="157">
        <f t="shared" si="15"/>
        <v>-1.547131147541018E-3</v>
      </c>
      <c r="AJ14" s="158">
        <f t="shared" si="16"/>
        <v>9.5356735935081874E-4</v>
      </c>
      <c r="AK14" s="158">
        <f t="shared" si="17"/>
        <v>9.5915454515052697E-4</v>
      </c>
      <c r="AL14" s="159">
        <f t="shared" si="18"/>
        <v>1.018725955269355E-3</v>
      </c>
      <c r="AM14" s="159">
        <f t="shared" si="19"/>
        <v>8.9357244099333042E-4</v>
      </c>
      <c r="AN14" s="160">
        <f t="shared" si="20"/>
        <v>1.5603738388960821E-2</v>
      </c>
      <c r="AO14" s="272">
        <f t="shared" si="21"/>
        <v>1.5596903451281868E-2</v>
      </c>
      <c r="AP14" s="164"/>
      <c r="AQ14" s="172">
        <v>212579164.06</v>
      </c>
      <c r="AR14" s="172">
        <v>9.9</v>
      </c>
      <c r="AS14" s="163" t="e">
        <f>(#REF!/AQ14)-1</f>
        <v>#REF!</v>
      </c>
      <c r="AT14" s="163" t="e">
        <f>(#REF!/AR14)-1</f>
        <v>#REF!</v>
      </c>
    </row>
    <row r="15" spans="1:46" ht="12.75" customHeight="1">
      <c r="A15" s="267" t="s">
        <v>108</v>
      </c>
      <c r="B15" s="210">
        <v>209609870.75999999</v>
      </c>
      <c r="C15" s="210">
        <v>1405.81</v>
      </c>
      <c r="D15" s="210">
        <v>208035786.13999999</v>
      </c>
      <c r="E15" s="210">
        <v>1395.21</v>
      </c>
      <c r="F15" s="157">
        <f t="shared" si="0"/>
        <v>-7.509592054480616E-3</v>
      </c>
      <c r="G15" s="157">
        <f t="shared" si="1"/>
        <v>-7.5401370028666103E-3</v>
      </c>
      <c r="H15" s="210">
        <v>208472449.81999999</v>
      </c>
      <c r="I15" s="210">
        <v>1398.14</v>
      </c>
      <c r="J15" s="157">
        <f t="shared" si="2"/>
        <v>2.0989834878992861E-3</v>
      </c>
      <c r="K15" s="157">
        <f t="shared" si="3"/>
        <v>2.1000422875409892E-3</v>
      </c>
      <c r="L15" s="210">
        <v>207029584.43000001</v>
      </c>
      <c r="M15" s="210">
        <v>1388.43</v>
      </c>
      <c r="N15" s="157">
        <f t="shared" si="4"/>
        <v>-6.9211322227267415E-3</v>
      </c>
      <c r="O15" s="157">
        <f t="shared" si="5"/>
        <v>-6.944941136080819E-3</v>
      </c>
      <c r="P15" s="210">
        <v>206440124.09</v>
      </c>
      <c r="Q15" s="210">
        <v>1384.47</v>
      </c>
      <c r="R15" s="157">
        <f t="shared" si="6"/>
        <v>-2.8472275671272938E-3</v>
      </c>
      <c r="S15" s="157">
        <f t="shared" si="7"/>
        <v>-2.8521423478317497E-3</v>
      </c>
      <c r="T15" s="210">
        <v>206205567.15000001</v>
      </c>
      <c r="U15" s="210">
        <v>1382.88</v>
      </c>
      <c r="V15" s="157">
        <f t="shared" si="8"/>
        <v>-1.136198406360867E-3</v>
      </c>
      <c r="W15" s="157">
        <f t="shared" si="9"/>
        <v>-1.1484539209949786E-3</v>
      </c>
      <c r="X15" s="210">
        <v>210441221.96000001</v>
      </c>
      <c r="Y15" s="210">
        <v>1411.29</v>
      </c>
      <c r="Z15" s="157">
        <f t="shared" si="10"/>
        <v>2.0540933344049155E-2</v>
      </c>
      <c r="AA15" s="157">
        <f t="shared" si="11"/>
        <v>2.0544081916001281E-2</v>
      </c>
      <c r="AB15" s="210">
        <v>207681880.55000001</v>
      </c>
      <c r="AC15" s="210">
        <v>1392.73</v>
      </c>
      <c r="AD15" s="157">
        <f t="shared" si="12"/>
        <v>-1.3112171580739457E-2</v>
      </c>
      <c r="AE15" s="157">
        <f t="shared" si="13"/>
        <v>-1.3151088720248812E-2</v>
      </c>
      <c r="AF15" s="210">
        <v>209300614.97999999</v>
      </c>
      <c r="AG15" s="210">
        <v>1403.6</v>
      </c>
      <c r="AH15" s="157">
        <f t="shared" si="14"/>
        <v>7.7942978256606375E-3</v>
      </c>
      <c r="AI15" s="157">
        <f t="shared" si="15"/>
        <v>7.8048150036258935E-3</v>
      </c>
      <c r="AJ15" s="158">
        <f t="shared" si="16"/>
        <v>-1.3651339672823707E-4</v>
      </c>
      <c r="AK15" s="158">
        <f t="shared" si="17"/>
        <v>-1.4847799010685072E-4</v>
      </c>
      <c r="AL15" s="159">
        <f t="shared" si="18"/>
        <v>6.0798618519835954E-3</v>
      </c>
      <c r="AM15" s="159">
        <f t="shared" si="19"/>
        <v>6.0134316697843856E-3</v>
      </c>
      <c r="AN15" s="160">
        <f t="shared" si="20"/>
        <v>1.0505511512207804E-2</v>
      </c>
      <c r="AO15" s="272">
        <f t="shared" si="21"/>
        <v>1.0520041561757327E-2</v>
      </c>
      <c r="AP15" s="164"/>
      <c r="AQ15" s="162">
        <v>305162610.31</v>
      </c>
      <c r="AR15" s="162">
        <v>1481.86</v>
      </c>
      <c r="AS15" s="163" t="e">
        <f>(#REF!/AQ15)-1</f>
        <v>#REF!</v>
      </c>
      <c r="AT15" s="163" t="e">
        <f>(#REF!/AR15)-1</f>
        <v>#REF!</v>
      </c>
    </row>
    <row r="16" spans="1:46">
      <c r="A16" s="265" t="s">
        <v>124</v>
      </c>
      <c r="B16" s="220">
        <v>108809686.16</v>
      </c>
      <c r="C16" s="210">
        <v>106.62</v>
      </c>
      <c r="D16" s="210">
        <v>108395135.65000001</v>
      </c>
      <c r="E16" s="210">
        <v>106.3569</v>
      </c>
      <c r="F16" s="157">
        <f t="shared" si="0"/>
        <v>-3.8098677115051289E-3</v>
      </c>
      <c r="G16" s="157">
        <f t="shared" si="1"/>
        <v>-2.4676420934159494E-3</v>
      </c>
      <c r="H16" s="210">
        <v>107426316.70999999</v>
      </c>
      <c r="I16" s="210">
        <v>105.56189999999999</v>
      </c>
      <c r="J16" s="157">
        <f t="shared" si="2"/>
        <v>-8.9378451734979901E-3</v>
      </c>
      <c r="K16" s="157">
        <f t="shared" si="3"/>
        <v>-7.4748323804097495E-3</v>
      </c>
      <c r="L16" s="210">
        <v>107917341.79000001</v>
      </c>
      <c r="M16" s="210">
        <v>105.99</v>
      </c>
      <c r="N16" s="157">
        <f t="shared" si="4"/>
        <v>4.5708081133000907E-3</v>
      </c>
      <c r="O16" s="157">
        <f t="shared" si="5"/>
        <v>4.0554404572104201E-3</v>
      </c>
      <c r="P16" s="210">
        <v>107830365.95999999</v>
      </c>
      <c r="Q16" s="210">
        <v>105.82</v>
      </c>
      <c r="R16" s="157">
        <f t="shared" si="6"/>
        <v>-8.0594859507624188E-4</v>
      </c>
      <c r="S16" s="157">
        <f t="shared" si="7"/>
        <v>-1.6039248985753535E-3</v>
      </c>
      <c r="T16" s="210">
        <v>108114241.38</v>
      </c>
      <c r="U16" s="210">
        <v>106.03</v>
      </c>
      <c r="V16" s="157">
        <f t="shared" si="8"/>
        <v>2.6326111153634241E-3</v>
      </c>
      <c r="W16" s="157">
        <f t="shared" si="9"/>
        <v>1.9845019845020598E-3</v>
      </c>
      <c r="X16" s="210">
        <v>97671962.950000003</v>
      </c>
      <c r="Y16" s="210">
        <v>107.22</v>
      </c>
      <c r="Z16" s="157">
        <f t="shared" si="10"/>
        <v>-9.6585595909584807E-2</v>
      </c>
      <c r="AA16" s="157">
        <f t="shared" si="11"/>
        <v>1.1223238706026574E-2</v>
      </c>
      <c r="AB16" s="210">
        <v>97894004.879999995</v>
      </c>
      <c r="AC16" s="210">
        <v>108.06</v>
      </c>
      <c r="AD16" s="157">
        <f t="shared" si="12"/>
        <v>2.2733435808355712E-3</v>
      </c>
      <c r="AE16" s="157">
        <f t="shared" si="13"/>
        <v>7.8343592613318736E-3</v>
      </c>
      <c r="AF16" s="210">
        <v>111299551.09999999</v>
      </c>
      <c r="AG16" s="210">
        <v>109.52</v>
      </c>
      <c r="AH16" s="157">
        <f t="shared" si="14"/>
        <v>0.1369393992658971</v>
      </c>
      <c r="AI16" s="157">
        <f t="shared" si="15"/>
        <v>1.3511012400518172E-2</v>
      </c>
      <c r="AJ16" s="158">
        <f t="shared" si="16"/>
        <v>4.5346130857165014E-3</v>
      </c>
      <c r="AK16" s="158">
        <f t="shared" si="17"/>
        <v>3.382769179648506E-3</v>
      </c>
      <c r="AL16" s="159">
        <f t="shared" si="18"/>
        <v>2.6794702848826481E-2</v>
      </c>
      <c r="AM16" s="159">
        <f t="shared" si="19"/>
        <v>2.9740430569149722E-2</v>
      </c>
      <c r="AN16" s="160">
        <f t="shared" si="20"/>
        <v>6.3296033979129196E-2</v>
      </c>
      <c r="AO16" s="272">
        <f t="shared" si="21"/>
        <v>7.2037738791944396E-3</v>
      </c>
      <c r="AP16" s="164"/>
      <c r="AQ16" s="173">
        <v>100020653.31</v>
      </c>
      <c r="AR16" s="162">
        <v>100</v>
      </c>
      <c r="AS16" s="163" t="e">
        <f>(#REF!/AQ16)-1</f>
        <v>#REF!</v>
      </c>
      <c r="AT16" s="163" t="e">
        <f>(#REF!/AR16)-1</f>
        <v>#REF!</v>
      </c>
    </row>
    <row r="17" spans="1:46">
      <c r="A17" s="268" t="s">
        <v>72</v>
      </c>
      <c r="B17" s="217">
        <f>SUM(B5:B16)</f>
        <v>12705696834.390001</v>
      </c>
      <c r="C17" s="218"/>
      <c r="D17" s="217">
        <f>SUM(D5:D16)</f>
        <v>12505818910.24</v>
      </c>
      <c r="E17" s="218"/>
      <c r="F17" s="157">
        <f>((D17-B17)/B17)</f>
        <v>-1.5731362612792708E-2</v>
      </c>
      <c r="G17" s="157"/>
      <c r="H17" s="217">
        <f>SUM(H5:H16)</f>
        <v>12413738988.480001</v>
      </c>
      <c r="I17" s="218"/>
      <c r="J17" s="157">
        <f t="shared" si="2"/>
        <v>-7.3629661856531086E-3</v>
      </c>
      <c r="K17" s="157"/>
      <c r="L17" s="217">
        <f>SUM(L5:L16)</f>
        <v>12397046239.020002</v>
      </c>
      <c r="M17" s="218"/>
      <c r="N17" s="157">
        <f t="shared" si="4"/>
        <v>-1.3446995683967595E-3</v>
      </c>
      <c r="O17" s="157"/>
      <c r="P17" s="217">
        <f>SUM(P5:P16)</f>
        <v>12443321525.98</v>
      </c>
      <c r="Q17" s="218"/>
      <c r="R17" s="157">
        <f t="shared" si="6"/>
        <v>3.7327671501574781E-3</v>
      </c>
      <c r="S17" s="157"/>
      <c r="T17" s="217">
        <f>SUM(T5:T16)</f>
        <v>12452046572.809999</v>
      </c>
      <c r="U17" s="218"/>
      <c r="V17" s="157">
        <f t="shared" si="8"/>
        <v>7.0118310547414426E-4</v>
      </c>
      <c r="W17" s="157"/>
      <c r="X17" s="217">
        <f>SUM(X5:X16)</f>
        <v>12698452035.020002</v>
      </c>
      <c r="Y17" s="218"/>
      <c r="Z17" s="157">
        <f t="shared" si="10"/>
        <v>1.9788350514850159E-2</v>
      </c>
      <c r="AA17" s="157"/>
      <c r="AB17" s="217">
        <f>SUM(AB5:AB16)</f>
        <v>12247124555.389997</v>
      </c>
      <c r="AC17" s="218"/>
      <c r="AD17" s="157">
        <f t="shared" si="12"/>
        <v>-3.554192892057445E-2</v>
      </c>
      <c r="AE17" s="157"/>
      <c r="AF17" s="217">
        <f>SUM(AF5:AF16)</f>
        <v>11383996217.200001</v>
      </c>
      <c r="AG17" s="218"/>
      <c r="AH17" s="157">
        <f t="shared" si="14"/>
        <v>-7.0475999022164865E-2</v>
      </c>
      <c r="AI17" s="157"/>
      <c r="AJ17" s="158">
        <f t="shared" si="16"/>
        <v>-1.3279331942387514E-2</v>
      </c>
      <c r="AK17" s="158"/>
      <c r="AL17" s="159">
        <f t="shared" si="18"/>
        <v>-8.9704057054706701E-2</v>
      </c>
      <c r="AM17" s="159"/>
      <c r="AN17" s="160">
        <f t="shared" si="20"/>
        <v>2.810406980430618E-2</v>
      </c>
      <c r="AO17" s="272"/>
      <c r="AP17" s="164"/>
      <c r="AQ17" s="174">
        <f>SUM(AQ5:AQ16)</f>
        <v>13624733782.429998</v>
      </c>
      <c r="AR17" s="175"/>
      <c r="AS17" s="163" t="e">
        <f>(#REF!/AQ17)-1</f>
        <v>#REF!</v>
      </c>
      <c r="AT17" s="163" t="e">
        <f>(#REF!/AR17)-1</f>
        <v>#REF!</v>
      </c>
    </row>
    <row r="18" spans="1:46">
      <c r="A18" s="269" t="s">
        <v>75</v>
      </c>
      <c r="B18" s="217"/>
      <c r="C18" s="219"/>
      <c r="D18" s="217"/>
      <c r="E18" s="219"/>
      <c r="F18" s="157"/>
      <c r="G18" s="157"/>
      <c r="H18" s="217"/>
      <c r="I18" s="219"/>
      <c r="J18" s="157"/>
      <c r="K18" s="157"/>
      <c r="L18" s="217"/>
      <c r="M18" s="219"/>
      <c r="N18" s="157"/>
      <c r="O18" s="157"/>
      <c r="P18" s="217"/>
      <c r="Q18" s="219"/>
      <c r="R18" s="157"/>
      <c r="S18" s="157"/>
      <c r="T18" s="217"/>
      <c r="U18" s="219"/>
      <c r="V18" s="157"/>
      <c r="W18" s="157"/>
      <c r="X18" s="217"/>
      <c r="Y18" s="219"/>
      <c r="Z18" s="157"/>
      <c r="AA18" s="157"/>
      <c r="AB18" s="217"/>
      <c r="AC18" s="219"/>
      <c r="AD18" s="157"/>
      <c r="AE18" s="157"/>
      <c r="AF18" s="217"/>
      <c r="AG18" s="219"/>
      <c r="AH18" s="157"/>
      <c r="AI18" s="157"/>
      <c r="AJ18" s="158"/>
      <c r="AK18" s="158"/>
      <c r="AL18" s="159"/>
      <c r="AM18" s="159"/>
      <c r="AN18" s="160"/>
      <c r="AO18" s="272"/>
      <c r="AP18" s="164"/>
      <c r="AQ18" s="174"/>
      <c r="AR18" s="133"/>
      <c r="AS18" s="163" t="e">
        <f>(#REF!/AQ18)-1</f>
        <v>#REF!</v>
      </c>
      <c r="AT18" s="163" t="e">
        <f>(#REF!/AR18)-1</f>
        <v>#REF!</v>
      </c>
    </row>
    <row r="19" spans="1:46">
      <c r="A19" s="265" t="s">
        <v>63</v>
      </c>
      <c r="B19" s="210">
        <v>71953321202.110001</v>
      </c>
      <c r="C19" s="220">
        <v>100</v>
      </c>
      <c r="D19" s="210">
        <v>72976179122.660004</v>
      </c>
      <c r="E19" s="220">
        <v>100</v>
      </c>
      <c r="F19" s="157">
        <f t="shared" ref="F19:F28" si="22">((D19-B19)/B19)</f>
        <v>1.4215576202200493E-2</v>
      </c>
      <c r="G19" s="157">
        <f t="shared" ref="G19:G28" si="23">((E19-C19)/C19)</f>
        <v>0</v>
      </c>
      <c r="H19" s="210">
        <v>74185309865.970001</v>
      </c>
      <c r="I19" s="220">
        <v>100</v>
      </c>
      <c r="J19" s="157">
        <f t="shared" ref="J19:J29" si="24">((H19-D19)/D19)</f>
        <v>1.6568841474663445E-2</v>
      </c>
      <c r="K19" s="157">
        <f t="shared" ref="K19:K28" si="25">((I19-E19)/E19)</f>
        <v>0</v>
      </c>
      <c r="L19" s="210">
        <v>77139258661.330002</v>
      </c>
      <c r="M19" s="220">
        <v>100</v>
      </c>
      <c r="N19" s="157">
        <f t="shared" ref="N19:N29" si="26">((L19-H19)/H19)</f>
        <v>3.9818513944295385E-2</v>
      </c>
      <c r="O19" s="157">
        <f t="shared" ref="O19:O28" si="27">((M19-I19)/I19)</f>
        <v>0</v>
      </c>
      <c r="P19" s="210">
        <v>78926029137.669998</v>
      </c>
      <c r="Q19" s="220">
        <v>100</v>
      </c>
      <c r="R19" s="157">
        <f t="shared" ref="R19:R29" si="28">((P19-L19)/L19)</f>
        <v>2.3162919988440417E-2</v>
      </c>
      <c r="S19" s="157">
        <f t="shared" ref="S19:S28" si="29">((Q19-M19)/M19)</f>
        <v>0</v>
      </c>
      <c r="T19" s="210">
        <v>80482837596.110001</v>
      </c>
      <c r="U19" s="220">
        <v>100</v>
      </c>
      <c r="V19" s="157">
        <f t="shared" ref="V19:V29" si="30">((T19-P19)/P19)</f>
        <v>1.9724905401290044E-2</v>
      </c>
      <c r="W19" s="157">
        <f t="shared" ref="W19:W28" si="31">((U19-Q19)/Q19)</f>
        <v>0</v>
      </c>
      <c r="X19" s="210">
        <v>81623781894.490005</v>
      </c>
      <c r="Y19" s="220">
        <v>100</v>
      </c>
      <c r="Z19" s="157">
        <f t="shared" ref="Z19:Z29" si="32">((X19-T19)/T19)</f>
        <v>1.4176243438453896E-2</v>
      </c>
      <c r="AA19" s="157">
        <f t="shared" ref="AA19:AA28" si="33">((Y19-U19)/U19)</f>
        <v>0</v>
      </c>
      <c r="AB19" s="210">
        <v>82580397394.259995</v>
      </c>
      <c r="AC19" s="220">
        <v>100</v>
      </c>
      <c r="AD19" s="157">
        <f t="shared" ref="AD19:AD29" si="34">((AB19-X19)/X19)</f>
        <v>1.1719813485321551E-2</v>
      </c>
      <c r="AE19" s="157">
        <f t="shared" ref="AE19:AE28" si="35">((AC19-Y19)/Y19)</f>
        <v>0</v>
      </c>
      <c r="AF19" s="210">
        <v>83103261069.669998</v>
      </c>
      <c r="AG19" s="220">
        <v>100</v>
      </c>
      <c r="AH19" s="157">
        <f t="shared" ref="AH19:AH29" si="36">((AF19-AB19)/AB19)</f>
        <v>6.3315713160560175E-3</v>
      </c>
      <c r="AI19" s="157">
        <f t="shared" ref="AI19:AI28" si="37">((AG19-AC19)/AC19)</f>
        <v>0</v>
      </c>
      <c r="AJ19" s="158">
        <f t="shared" si="16"/>
        <v>1.8214798156340157E-2</v>
      </c>
      <c r="AK19" s="158">
        <f t="shared" si="17"/>
        <v>0</v>
      </c>
      <c r="AL19" s="159">
        <f t="shared" si="18"/>
        <v>0.13877243326193014</v>
      </c>
      <c r="AM19" s="159">
        <f t="shared" si="19"/>
        <v>0</v>
      </c>
      <c r="AN19" s="160">
        <f t="shared" si="20"/>
        <v>1.0084596806612049E-2</v>
      </c>
      <c r="AO19" s="272">
        <f t="shared" si="21"/>
        <v>0</v>
      </c>
      <c r="AP19" s="164"/>
      <c r="AQ19" s="162">
        <v>58847545464.410004</v>
      </c>
      <c r="AR19" s="176">
        <v>100</v>
      </c>
      <c r="AS19" s="163" t="e">
        <f>(#REF!/AQ19)-1</f>
        <v>#REF!</v>
      </c>
      <c r="AT19" s="163" t="e">
        <f>(#REF!/AR19)-1</f>
        <v>#REF!</v>
      </c>
    </row>
    <row r="20" spans="1:46">
      <c r="A20" s="265" t="s">
        <v>29</v>
      </c>
      <c r="B20" s="210">
        <v>26318409066.490002</v>
      </c>
      <c r="C20" s="220">
        <v>100</v>
      </c>
      <c r="D20" s="210">
        <v>27021607767.48</v>
      </c>
      <c r="E20" s="220">
        <v>100</v>
      </c>
      <c r="F20" s="157">
        <f t="shared" si="22"/>
        <v>2.6718890918271645E-2</v>
      </c>
      <c r="G20" s="157">
        <f t="shared" si="23"/>
        <v>0</v>
      </c>
      <c r="H20" s="210">
        <v>27890366676.5</v>
      </c>
      <c r="I20" s="220">
        <v>100</v>
      </c>
      <c r="J20" s="157">
        <f t="shared" si="24"/>
        <v>3.2150526219447813E-2</v>
      </c>
      <c r="K20" s="157">
        <f t="shared" si="25"/>
        <v>0</v>
      </c>
      <c r="L20" s="210">
        <v>29093990900</v>
      </c>
      <c r="M20" s="220">
        <v>100</v>
      </c>
      <c r="N20" s="157">
        <f t="shared" si="26"/>
        <v>4.315555393949537E-2</v>
      </c>
      <c r="O20" s="157">
        <f t="shared" si="27"/>
        <v>0</v>
      </c>
      <c r="P20" s="210">
        <v>28765446019.220001</v>
      </c>
      <c r="Q20" s="220">
        <v>100</v>
      </c>
      <c r="R20" s="157">
        <f t="shared" si="28"/>
        <v>-1.1292533977523131E-2</v>
      </c>
      <c r="S20" s="157">
        <f t="shared" si="29"/>
        <v>0</v>
      </c>
      <c r="T20" s="210">
        <v>30107122000</v>
      </c>
      <c r="U20" s="220">
        <v>100</v>
      </c>
      <c r="V20" s="157">
        <f t="shared" si="30"/>
        <v>4.664193212521512E-2</v>
      </c>
      <c r="W20" s="157">
        <f t="shared" si="31"/>
        <v>0</v>
      </c>
      <c r="X20" s="210">
        <v>30161806900</v>
      </c>
      <c r="Y20" s="220">
        <v>100</v>
      </c>
      <c r="Z20" s="157">
        <f t="shared" si="32"/>
        <v>1.8163443187960643E-3</v>
      </c>
      <c r="AA20" s="157">
        <f t="shared" si="33"/>
        <v>0</v>
      </c>
      <c r="AB20" s="210">
        <v>31136776400</v>
      </c>
      <c r="AC20" s="220">
        <v>100</v>
      </c>
      <c r="AD20" s="157">
        <f t="shared" si="34"/>
        <v>3.2324638349169987E-2</v>
      </c>
      <c r="AE20" s="157">
        <f t="shared" si="35"/>
        <v>0</v>
      </c>
      <c r="AF20" s="210">
        <v>31577495700</v>
      </c>
      <c r="AG20" s="220">
        <v>100</v>
      </c>
      <c r="AH20" s="157">
        <f t="shared" si="36"/>
        <v>1.4154300828649687E-2</v>
      </c>
      <c r="AI20" s="157">
        <f t="shared" si="37"/>
        <v>0</v>
      </c>
      <c r="AJ20" s="158">
        <f t="shared" si="16"/>
        <v>2.3208706590190319E-2</v>
      </c>
      <c r="AK20" s="158">
        <f t="shared" si="17"/>
        <v>0</v>
      </c>
      <c r="AL20" s="159">
        <f t="shared" si="18"/>
        <v>0.16860166026104956</v>
      </c>
      <c r="AM20" s="159">
        <f t="shared" si="19"/>
        <v>0</v>
      </c>
      <c r="AN20" s="160">
        <f t="shared" si="20"/>
        <v>2.0185997799896205E-2</v>
      </c>
      <c r="AO20" s="272">
        <f t="shared" si="21"/>
        <v>0</v>
      </c>
      <c r="AP20" s="164"/>
      <c r="AQ20" s="162">
        <v>56630718400</v>
      </c>
      <c r="AR20" s="176">
        <v>100</v>
      </c>
      <c r="AS20" s="163" t="e">
        <f>(#REF!/AQ20)-1</f>
        <v>#REF!</v>
      </c>
      <c r="AT20" s="163" t="e">
        <f>(#REF!/AR20)-1</f>
        <v>#REF!</v>
      </c>
    </row>
    <row r="21" spans="1:46">
      <c r="A21" s="265" t="s">
        <v>30</v>
      </c>
      <c r="B21" s="210">
        <v>375621390.66000003</v>
      </c>
      <c r="C21" s="220">
        <v>1.1067</v>
      </c>
      <c r="D21" s="210">
        <v>377935306.85000002</v>
      </c>
      <c r="E21" s="220">
        <v>1.1102000000000001</v>
      </c>
      <c r="F21" s="157">
        <f t="shared" si="22"/>
        <v>6.1602354060141303E-3</v>
      </c>
      <c r="G21" s="157">
        <f t="shared" si="23"/>
        <v>3.1625553447185853E-3</v>
      </c>
      <c r="H21" s="210">
        <v>376812180.64999998</v>
      </c>
      <c r="I21" s="220">
        <v>1.1069</v>
      </c>
      <c r="J21" s="157">
        <f t="shared" si="24"/>
        <v>-2.9717419347798824E-3</v>
      </c>
      <c r="K21" s="157">
        <f t="shared" si="25"/>
        <v>-2.9724373986669793E-3</v>
      </c>
      <c r="L21" s="210">
        <v>377845440.63</v>
      </c>
      <c r="M21" s="220">
        <v>1.1101000000000001</v>
      </c>
      <c r="N21" s="157">
        <f t="shared" si="26"/>
        <v>2.7421087561916085E-3</v>
      </c>
      <c r="O21" s="157">
        <f t="shared" si="27"/>
        <v>2.8909567259915907E-3</v>
      </c>
      <c r="P21" s="210">
        <v>381676806.12</v>
      </c>
      <c r="Q21" s="220">
        <v>1.1108</v>
      </c>
      <c r="R21" s="157">
        <f t="shared" si="28"/>
        <v>1.0140033669883083E-2</v>
      </c>
      <c r="S21" s="157">
        <f t="shared" si="29"/>
        <v>6.3057382217811264E-4</v>
      </c>
      <c r="T21" s="210">
        <v>386778935.38</v>
      </c>
      <c r="U21" s="220">
        <v>1.1349</v>
      </c>
      <c r="V21" s="157">
        <f t="shared" si="30"/>
        <v>1.3367669133124821E-2</v>
      </c>
      <c r="W21" s="157">
        <f t="shared" si="31"/>
        <v>2.1696074900972282E-2</v>
      </c>
      <c r="X21" s="210">
        <v>389698147.75999999</v>
      </c>
      <c r="Y21" s="220">
        <v>1.1434</v>
      </c>
      <c r="Z21" s="157">
        <f t="shared" si="32"/>
        <v>7.5474957733464645E-3</v>
      </c>
      <c r="AA21" s="157">
        <f t="shared" si="33"/>
        <v>7.4896466649043546E-3</v>
      </c>
      <c r="AB21" s="210">
        <v>389884865.77999997</v>
      </c>
      <c r="AC21" s="220">
        <v>1.1456999999999999</v>
      </c>
      <c r="AD21" s="157">
        <f t="shared" si="34"/>
        <v>4.7913499479852116E-4</v>
      </c>
      <c r="AE21" s="157">
        <f t="shared" si="35"/>
        <v>2.0115445163547043E-3</v>
      </c>
      <c r="AF21" s="210">
        <v>389836475.93000001</v>
      </c>
      <c r="AG21" s="220">
        <v>1.1456</v>
      </c>
      <c r="AH21" s="157">
        <f t="shared" si="36"/>
        <v>-1.2411317865123069E-4</v>
      </c>
      <c r="AI21" s="157">
        <f t="shared" si="37"/>
        <v>-8.728288382647202E-5</v>
      </c>
      <c r="AJ21" s="158">
        <f t="shared" si="16"/>
        <v>4.6676028274909393E-3</v>
      </c>
      <c r="AK21" s="158">
        <f t="shared" si="17"/>
        <v>4.352703961578273E-3</v>
      </c>
      <c r="AL21" s="159">
        <f t="shared" si="18"/>
        <v>3.1489963663869795E-2</v>
      </c>
      <c r="AM21" s="159">
        <f t="shared" si="19"/>
        <v>3.1886146640244889E-2</v>
      </c>
      <c r="AN21" s="160">
        <f t="shared" si="20"/>
        <v>5.5899311179720993E-3</v>
      </c>
      <c r="AO21" s="272">
        <f t="shared" si="21"/>
        <v>7.6241397007311973E-3</v>
      </c>
      <c r="AP21" s="164"/>
      <c r="AQ21" s="162">
        <v>366113097.69999999</v>
      </c>
      <c r="AR21" s="166">
        <v>1.1357999999999999</v>
      </c>
      <c r="AS21" s="163" t="e">
        <f>(#REF!/AQ21)-1</f>
        <v>#REF!</v>
      </c>
      <c r="AT21" s="163" t="e">
        <f>(#REF!/AR21)-1</f>
        <v>#REF!</v>
      </c>
    </row>
    <row r="22" spans="1:46">
      <c r="A22" s="265" t="s">
        <v>66</v>
      </c>
      <c r="B22" s="210">
        <v>664987649.19000006</v>
      </c>
      <c r="C22" s="220">
        <v>100</v>
      </c>
      <c r="D22" s="210">
        <v>664008027.45000005</v>
      </c>
      <c r="E22" s="220">
        <v>100</v>
      </c>
      <c r="F22" s="157">
        <f t="shared" si="22"/>
        <v>-1.4731427586561271E-3</v>
      </c>
      <c r="G22" s="157">
        <f t="shared" si="23"/>
        <v>0</v>
      </c>
      <c r="H22" s="210">
        <v>666278027.45000005</v>
      </c>
      <c r="I22" s="220">
        <v>100</v>
      </c>
      <c r="J22" s="157">
        <f t="shared" si="24"/>
        <v>3.4186333691137967E-3</v>
      </c>
      <c r="K22" s="157">
        <f t="shared" si="25"/>
        <v>0</v>
      </c>
      <c r="L22" s="210">
        <v>667588027.45000005</v>
      </c>
      <c r="M22" s="220">
        <v>100</v>
      </c>
      <c r="N22" s="157">
        <f t="shared" si="26"/>
        <v>1.9661461822681934E-3</v>
      </c>
      <c r="O22" s="157">
        <f t="shared" si="27"/>
        <v>0</v>
      </c>
      <c r="P22" s="210">
        <v>670720191.28999996</v>
      </c>
      <c r="Q22" s="220">
        <v>100</v>
      </c>
      <c r="R22" s="157">
        <f t="shared" si="28"/>
        <v>4.6917615523512394E-3</v>
      </c>
      <c r="S22" s="157">
        <f t="shared" si="29"/>
        <v>0</v>
      </c>
      <c r="T22" s="210">
        <v>668545863.61000001</v>
      </c>
      <c r="U22" s="220">
        <v>100</v>
      </c>
      <c r="V22" s="157">
        <f t="shared" si="30"/>
        <v>-3.2417805639905527E-3</v>
      </c>
      <c r="W22" s="157">
        <f t="shared" si="31"/>
        <v>0</v>
      </c>
      <c r="X22" s="210">
        <v>671706861.02999997</v>
      </c>
      <c r="Y22" s="220">
        <v>100</v>
      </c>
      <c r="Z22" s="157">
        <f t="shared" si="32"/>
        <v>4.7281683906191104E-3</v>
      </c>
      <c r="AA22" s="157">
        <f t="shared" si="33"/>
        <v>0</v>
      </c>
      <c r="AB22" s="210">
        <v>676053758.49000001</v>
      </c>
      <c r="AC22" s="220">
        <v>100</v>
      </c>
      <c r="AD22" s="157">
        <f t="shared" si="34"/>
        <v>6.4714203653279279E-3</v>
      </c>
      <c r="AE22" s="157">
        <f t="shared" si="35"/>
        <v>0</v>
      </c>
      <c r="AF22" s="210">
        <v>679661731.32000005</v>
      </c>
      <c r="AG22" s="220">
        <v>100</v>
      </c>
      <c r="AH22" s="157">
        <f t="shared" si="36"/>
        <v>5.3368135073438997E-3</v>
      </c>
      <c r="AI22" s="157">
        <f t="shared" si="37"/>
        <v>0</v>
      </c>
      <c r="AJ22" s="158">
        <f t="shared" si="16"/>
        <v>2.7372525055471856E-3</v>
      </c>
      <c r="AK22" s="158">
        <f t="shared" si="17"/>
        <v>0</v>
      </c>
      <c r="AL22" s="159">
        <f t="shared" si="18"/>
        <v>2.3574570220355855E-2</v>
      </c>
      <c r="AM22" s="159">
        <f t="shared" si="19"/>
        <v>0</v>
      </c>
      <c r="AN22" s="160">
        <f t="shared" si="20"/>
        <v>3.4438501762051902E-3</v>
      </c>
      <c r="AO22" s="272">
        <f t="shared" si="21"/>
        <v>0</v>
      </c>
      <c r="AP22" s="164"/>
      <c r="AQ22" s="162">
        <v>691810420.35000002</v>
      </c>
      <c r="AR22" s="176">
        <v>100</v>
      </c>
      <c r="AS22" s="163" t="e">
        <f>(#REF!/AQ22)-1</f>
        <v>#REF!</v>
      </c>
      <c r="AT22" s="163" t="e">
        <f>(#REF!/AR22)-1</f>
        <v>#REF!</v>
      </c>
    </row>
    <row r="23" spans="1:46">
      <c r="A23" s="265" t="s">
        <v>31</v>
      </c>
      <c r="B23" s="210">
        <v>15600040645.139999</v>
      </c>
      <c r="C23" s="214">
        <v>1</v>
      </c>
      <c r="D23" s="210">
        <v>16697933907.379999</v>
      </c>
      <c r="E23" s="214">
        <v>1</v>
      </c>
      <c r="F23" s="157">
        <f t="shared" si="22"/>
        <v>7.0377589854679956E-2</v>
      </c>
      <c r="G23" s="157">
        <f t="shared" si="23"/>
        <v>0</v>
      </c>
      <c r="H23" s="210">
        <v>16450372001.27</v>
      </c>
      <c r="I23" s="214">
        <v>1</v>
      </c>
      <c r="J23" s="157">
        <f t="shared" si="24"/>
        <v>-1.4825900466678909E-2</v>
      </c>
      <c r="K23" s="157">
        <f t="shared" si="25"/>
        <v>0</v>
      </c>
      <c r="L23" s="210">
        <v>17206519036.799999</v>
      </c>
      <c r="M23" s="214">
        <v>1</v>
      </c>
      <c r="N23" s="157">
        <f t="shared" si="26"/>
        <v>4.596534567556422E-2</v>
      </c>
      <c r="O23" s="157">
        <f t="shared" si="27"/>
        <v>0</v>
      </c>
      <c r="P23" s="210">
        <v>17314880142.75</v>
      </c>
      <c r="Q23" s="214">
        <v>1</v>
      </c>
      <c r="R23" s="157">
        <f t="shared" si="28"/>
        <v>6.2976773929838007E-3</v>
      </c>
      <c r="S23" s="157">
        <f t="shared" si="29"/>
        <v>0</v>
      </c>
      <c r="T23" s="210">
        <v>17760080209.009998</v>
      </c>
      <c r="U23" s="214">
        <v>1</v>
      </c>
      <c r="V23" s="157">
        <f t="shared" si="30"/>
        <v>2.571199237820946E-2</v>
      </c>
      <c r="W23" s="157">
        <f t="shared" si="31"/>
        <v>0</v>
      </c>
      <c r="X23" s="210">
        <v>17750779181.93</v>
      </c>
      <c r="Y23" s="214">
        <v>1</v>
      </c>
      <c r="Z23" s="157">
        <f t="shared" si="32"/>
        <v>-5.2370411453882076E-4</v>
      </c>
      <c r="AA23" s="157">
        <f t="shared" si="33"/>
        <v>0</v>
      </c>
      <c r="AB23" s="210">
        <v>17402944380.349998</v>
      </c>
      <c r="AC23" s="214">
        <v>1</v>
      </c>
      <c r="AD23" s="157">
        <f t="shared" si="34"/>
        <v>-1.959546665613935E-2</v>
      </c>
      <c r="AE23" s="157">
        <f t="shared" si="35"/>
        <v>0</v>
      </c>
      <c r="AF23" s="210">
        <v>17426842033.52</v>
      </c>
      <c r="AG23" s="214">
        <v>1</v>
      </c>
      <c r="AH23" s="157">
        <f t="shared" si="36"/>
        <v>1.3731959746412386E-3</v>
      </c>
      <c r="AI23" s="157">
        <f t="shared" si="37"/>
        <v>0</v>
      </c>
      <c r="AJ23" s="158">
        <f t="shared" si="16"/>
        <v>1.4347591254840203E-2</v>
      </c>
      <c r="AK23" s="158">
        <f t="shared" si="17"/>
        <v>0</v>
      </c>
      <c r="AL23" s="159">
        <f t="shared" si="18"/>
        <v>4.3652593798915756E-2</v>
      </c>
      <c r="AM23" s="159">
        <f t="shared" si="19"/>
        <v>0</v>
      </c>
      <c r="AN23" s="160">
        <f t="shared" si="20"/>
        <v>3.0997022949694523E-2</v>
      </c>
      <c r="AO23" s="272">
        <f t="shared" si="21"/>
        <v>0</v>
      </c>
      <c r="AP23" s="164"/>
      <c r="AQ23" s="162">
        <v>13880602273.7041</v>
      </c>
      <c r="AR23" s="169">
        <v>1</v>
      </c>
      <c r="AS23" s="163" t="e">
        <f>(#REF!/AQ23)-1</f>
        <v>#REF!</v>
      </c>
      <c r="AT23" s="163" t="e">
        <f>(#REF!/AR23)-1</f>
        <v>#REF!</v>
      </c>
    </row>
    <row r="24" spans="1:46">
      <c r="A24" s="265" t="s">
        <v>92</v>
      </c>
      <c r="B24" s="210">
        <v>363969274.61000001</v>
      </c>
      <c r="C24" s="214">
        <v>10</v>
      </c>
      <c r="D24" s="210">
        <v>363003645.77999997</v>
      </c>
      <c r="E24" s="214">
        <v>10</v>
      </c>
      <c r="F24" s="157">
        <f t="shared" si="22"/>
        <v>-2.6530504011217223E-3</v>
      </c>
      <c r="G24" s="157">
        <f t="shared" si="23"/>
        <v>0</v>
      </c>
      <c r="H24" s="210">
        <v>363793030.97000003</v>
      </c>
      <c r="I24" s="214">
        <v>10</v>
      </c>
      <c r="J24" s="157">
        <f t="shared" si="24"/>
        <v>2.1745930080230317E-3</v>
      </c>
      <c r="K24" s="157">
        <f t="shared" si="25"/>
        <v>0</v>
      </c>
      <c r="L24" s="210">
        <v>362657392.64999998</v>
      </c>
      <c r="M24" s="214">
        <v>10</v>
      </c>
      <c r="N24" s="157">
        <f t="shared" si="26"/>
        <v>-3.1216604588934584E-3</v>
      </c>
      <c r="O24" s="157">
        <f t="shared" si="27"/>
        <v>0</v>
      </c>
      <c r="P24" s="210">
        <v>334023813.77999997</v>
      </c>
      <c r="Q24" s="214">
        <v>10</v>
      </c>
      <c r="R24" s="157">
        <f t="shared" si="28"/>
        <v>-7.8954901927600366E-2</v>
      </c>
      <c r="S24" s="157">
        <f t="shared" si="29"/>
        <v>0</v>
      </c>
      <c r="T24" s="210">
        <v>365091243.75</v>
      </c>
      <c r="U24" s="214">
        <v>10</v>
      </c>
      <c r="V24" s="157">
        <f t="shared" si="30"/>
        <v>9.3009625925839376E-2</v>
      </c>
      <c r="W24" s="157">
        <f t="shared" si="31"/>
        <v>0</v>
      </c>
      <c r="X24" s="210">
        <v>365617577.73000002</v>
      </c>
      <c r="Y24" s="214">
        <v>10</v>
      </c>
      <c r="Z24" s="157">
        <f t="shared" si="32"/>
        <v>1.4416505161663961E-3</v>
      </c>
      <c r="AA24" s="157">
        <f t="shared" si="33"/>
        <v>0</v>
      </c>
      <c r="AB24" s="210">
        <v>365544333.70999998</v>
      </c>
      <c r="AC24" s="214">
        <v>10</v>
      </c>
      <c r="AD24" s="157">
        <f t="shared" si="34"/>
        <v>-2.0032959152234612E-4</v>
      </c>
      <c r="AE24" s="157">
        <f t="shared" si="35"/>
        <v>0</v>
      </c>
      <c r="AF24" s="210">
        <v>366672243.49000001</v>
      </c>
      <c r="AG24" s="214">
        <v>10</v>
      </c>
      <c r="AH24" s="157">
        <f t="shared" si="36"/>
        <v>3.085562204049493E-3</v>
      </c>
      <c r="AI24" s="157">
        <f t="shared" si="37"/>
        <v>0</v>
      </c>
      <c r="AJ24" s="158">
        <f t="shared" si="16"/>
        <v>1.8476861593675514E-3</v>
      </c>
      <c r="AK24" s="158">
        <f t="shared" si="17"/>
        <v>0</v>
      </c>
      <c r="AL24" s="159">
        <f t="shared" si="18"/>
        <v>1.0106228278003049E-2</v>
      </c>
      <c r="AM24" s="159">
        <f t="shared" si="19"/>
        <v>0</v>
      </c>
      <c r="AN24" s="160">
        <f t="shared" si="20"/>
        <v>4.6121744139964629E-2</v>
      </c>
      <c r="AO24" s="272">
        <f t="shared" si="21"/>
        <v>0</v>
      </c>
      <c r="AP24" s="164"/>
      <c r="AQ24" s="172">
        <v>246915130.99000001</v>
      </c>
      <c r="AR24" s="169">
        <v>10</v>
      </c>
      <c r="AS24" s="163" t="e">
        <f>(#REF!/AQ24)-1</f>
        <v>#REF!</v>
      </c>
      <c r="AT24" s="163" t="e">
        <f>(#REF!/AR24)-1</f>
        <v>#REF!</v>
      </c>
    </row>
    <row r="25" spans="1:46">
      <c r="A25" s="265" t="s">
        <v>125</v>
      </c>
      <c r="B25" s="210">
        <v>3095406999.3699999</v>
      </c>
      <c r="C25" s="214">
        <v>1</v>
      </c>
      <c r="D25" s="210">
        <v>3136810788.1500001</v>
      </c>
      <c r="E25" s="214">
        <v>1</v>
      </c>
      <c r="F25" s="157">
        <f t="shared" si="22"/>
        <v>1.3375878774076241E-2</v>
      </c>
      <c r="G25" s="157">
        <f t="shared" si="23"/>
        <v>0</v>
      </c>
      <c r="H25" s="210">
        <v>3065986763.0700002</v>
      </c>
      <c r="I25" s="214">
        <v>1</v>
      </c>
      <c r="J25" s="157">
        <f t="shared" si="24"/>
        <v>-2.2578354214909429E-2</v>
      </c>
      <c r="K25" s="157">
        <f t="shared" si="25"/>
        <v>0</v>
      </c>
      <c r="L25" s="210">
        <v>3341316384.98</v>
      </c>
      <c r="M25" s="214">
        <v>1</v>
      </c>
      <c r="N25" s="157">
        <f t="shared" si="26"/>
        <v>8.9801308089898543E-2</v>
      </c>
      <c r="O25" s="157">
        <f t="shared" si="27"/>
        <v>0</v>
      </c>
      <c r="P25" s="210">
        <v>3751644093.1999998</v>
      </c>
      <c r="Q25" s="214">
        <v>1</v>
      </c>
      <c r="R25" s="157">
        <f t="shared" si="28"/>
        <v>0.12280420676848172</v>
      </c>
      <c r="S25" s="157">
        <f t="shared" si="29"/>
        <v>0</v>
      </c>
      <c r="T25" s="210">
        <v>3179351469.5599999</v>
      </c>
      <c r="U25" s="214">
        <v>1</v>
      </c>
      <c r="V25" s="157">
        <f t="shared" si="30"/>
        <v>-0.15254448700965595</v>
      </c>
      <c r="W25" s="157">
        <f t="shared" si="31"/>
        <v>0</v>
      </c>
      <c r="X25" s="210">
        <v>3697543984.29</v>
      </c>
      <c r="Y25" s="214">
        <v>1</v>
      </c>
      <c r="Z25" s="157">
        <f t="shared" si="32"/>
        <v>0.16298686058817971</v>
      </c>
      <c r="AA25" s="157">
        <f t="shared" si="33"/>
        <v>0</v>
      </c>
      <c r="AB25" s="210">
        <v>3631120538.6599998</v>
      </c>
      <c r="AC25" s="214">
        <v>1</v>
      </c>
      <c r="AD25" s="157">
        <f t="shared" si="34"/>
        <v>-1.7964207028291702E-2</v>
      </c>
      <c r="AE25" s="157">
        <f t="shared" si="35"/>
        <v>0</v>
      </c>
      <c r="AF25" s="210">
        <v>3792653071.3200002</v>
      </c>
      <c r="AG25" s="214">
        <v>1</v>
      </c>
      <c r="AH25" s="157">
        <f t="shared" si="36"/>
        <v>4.4485588109837583E-2</v>
      </c>
      <c r="AI25" s="157">
        <f t="shared" si="37"/>
        <v>0</v>
      </c>
      <c r="AJ25" s="158">
        <f t="shared" si="16"/>
        <v>3.0045849259702086E-2</v>
      </c>
      <c r="AK25" s="158">
        <f t="shared" si="17"/>
        <v>0</v>
      </c>
      <c r="AL25" s="159">
        <f t="shared" si="18"/>
        <v>0.20907932529676002</v>
      </c>
      <c r="AM25" s="159">
        <f t="shared" si="19"/>
        <v>0</v>
      </c>
      <c r="AN25" s="160">
        <f t="shared" si="20"/>
        <v>9.9101706349656593E-2</v>
      </c>
      <c r="AO25" s="272">
        <f t="shared" si="21"/>
        <v>0</v>
      </c>
      <c r="AP25" s="164"/>
      <c r="AQ25" s="172"/>
      <c r="AR25" s="169"/>
      <c r="AS25" s="163"/>
      <c r="AT25" s="163"/>
    </row>
    <row r="26" spans="1:46">
      <c r="A26" s="265" t="s">
        <v>129</v>
      </c>
      <c r="B26" s="210">
        <v>1405939571.8299999</v>
      </c>
      <c r="C26" s="214">
        <v>100</v>
      </c>
      <c r="D26" s="210">
        <v>1449240722.6527839</v>
      </c>
      <c r="E26" s="214">
        <v>100</v>
      </c>
      <c r="F26" s="157">
        <f t="shared" si="22"/>
        <v>3.0798728260007843E-2</v>
      </c>
      <c r="G26" s="157">
        <f t="shared" si="23"/>
        <v>0</v>
      </c>
      <c r="H26" s="210">
        <v>1422825857.0547869</v>
      </c>
      <c r="I26" s="214">
        <v>100</v>
      </c>
      <c r="J26" s="157">
        <f t="shared" si="24"/>
        <v>-1.8226692905541235E-2</v>
      </c>
      <c r="K26" s="157">
        <f t="shared" si="25"/>
        <v>0</v>
      </c>
      <c r="L26" s="210">
        <v>1437381186.5876637</v>
      </c>
      <c r="M26" s="214">
        <v>100</v>
      </c>
      <c r="N26" s="157">
        <f t="shared" si="26"/>
        <v>1.022987420470829E-2</v>
      </c>
      <c r="O26" s="157">
        <f t="shared" si="27"/>
        <v>0</v>
      </c>
      <c r="P26" s="210">
        <v>1450799894.5027411</v>
      </c>
      <c r="Q26" s="214">
        <v>100</v>
      </c>
      <c r="R26" s="157">
        <f t="shared" si="28"/>
        <v>9.3355249395836327E-3</v>
      </c>
      <c r="S26" s="157">
        <f t="shared" si="29"/>
        <v>0</v>
      </c>
      <c r="T26" s="210">
        <v>1584202924.4632878</v>
      </c>
      <c r="U26" s="214">
        <v>100</v>
      </c>
      <c r="V26" s="157">
        <f t="shared" si="30"/>
        <v>9.1951364530716603E-2</v>
      </c>
      <c r="W26" s="157">
        <f t="shared" si="31"/>
        <v>0</v>
      </c>
      <c r="X26" s="210">
        <v>1595791814.9000001</v>
      </c>
      <c r="Y26" s="214">
        <v>100</v>
      </c>
      <c r="Z26" s="157">
        <f t="shared" si="32"/>
        <v>7.315281557530558E-3</v>
      </c>
      <c r="AA26" s="157">
        <f t="shared" si="33"/>
        <v>0</v>
      </c>
      <c r="AB26" s="210">
        <v>1651519063.5879452</v>
      </c>
      <c r="AC26" s="214">
        <v>100</v>
      </c>
      <c r="AD26" s="157">
        <f t="shared" si="34"/>
        <v>3.4921377693265872E-2</v>
      </c>
      <c r="AE26" s="157">
        <f t="shared" si="35"/>
        <v>0</v>
      </c>
      <c r="AF26" s="210">
        <v>1672764333.251699</v>
      </c>
      <c r="AG26" s="214">
        <v>100</v>
      </c>
      <c r="AH26" s="157">
        <f t="shared" si="36"/>
        <v>1.2864077764623644E-2</v>
      </c>
      <c r="AI26" s="157">
        <f t="shared" si="37"/>
        <v>0</v>
      </c>
      <c r="AJ26" s="158">
        <f t="shared" si="16"/>
        <v>2.2398692005611901E-2</v>
      </c>
      <c r="AK26" s="158">
        <f t="shared" si="17"/>
        <v>0</v>
      </c>
      <c r="AL26" s="159">
        <f t="shared" si="18"/>
        <v>0.15423497774045641</v>
      </c>
      <c r="AM26" s="159">
        <f t="shared" si="19"/>
        <v>0</v>
      </c>
      <c r="AN26" s="160">
        <f t="shared" si="20"/>
        <v>3.2409255777603861E-2</v>
      </c>
      <c r="AO26" s="272">
        <f t="shared" si="21"/>
        <v>0</v>
      </c>
      <c r="AP26" s="164"/>
      <c r="AQ26" s="172"/>
      <c r="AR26" s="169"/>
      <c r="AS26" s="163"/>
      <c r="AT26" s="163"/>
    </row>
    <row r="27" spans="1:46">
      <c r="A27" s="265" t="s">
        <v>133</v>
      </c>
      <c r="B27" s="210">
        <v>656949399.99000001</v>
      </c>
      <c r="C27" s="214">
        <v>100</v>
      </c>
      <c r="D27" s="210">
        <v>690008141.45000005</v>
      </c>
      <c r="E27" s="214">
        <v>100</v>
      </c>
      <c r="F27" s="157">
        <f t="shared" si="22"/>
        <v>5.0321594723281966E-2</v>
      </c>
      <c r="G27" s="157">
        <f t="shared" si="23"/>
        <v>0</v>
      </c>
      <c r="H27" s="210">
        <v>721028869.16999996</v>
      </c>
      <c r="I27" s="214">
        <v>100</v>
      </c>
      <c r="J27" s="157">
        <f t="shared" ref="J27" si="38">((H27-D27)/D27)</f>
        <v>4.49570459484901E-2</v>
      </c>
      <c r="K27" s="157">
        <f t="shared" ref="K27" si="39">((I27-E27)/E27)</f>
        <v>0</v>
      </c>
      <c r="L27" s="210">
        <v>716398437.13999999</v>
      </c>
      <c r="M27" s="214">
        <v>100</v>
      </c>
      <c r="N27" s="157">
        <f t="shared" si="26"/>
        <v>-6.421978686276756E-3</v>
      </c>
      <c r="O27" s="157">
        <f t="shared" si="27"/>
        <v>0</v>
      </c>
      <c r="P27" s="210">
        <v>716807389.11000001</v>
      </c>
      <c r="Q27" s="214">
        <v>100</v>
      </c>
      <c r="R27" s="157">
        <f t="shared" si="28"/>
        <v>5.7084430785840818E-4</v>
      </c>
      <c r="S27" s="157">
        <f t="shared" si="29"/>
        <v>0</v>
      </c>
      <c r="T27" s="210">
        <v>696464575.88999999</v>
      </c>
      <c r="U27" s="214">
        <v>100</v>
      </c>
      <c r="V27" s="157">
        <f t="shared" si="30"/>
        <v>-2.8379748212777219E-2</v>
      </c>
      <c r="W27" s="157">
        <f t="shared" si="31"/>
        <v>0</v>
      </c>
      <c r="X27" s="210">
        <v>712160303.89999998</v>
      </c>
      <c r="Y27" s="214">
        <v>100</v>
      </c>
      <c r="Z27" s="157">
        <f t="shared" si="32"/>
        <v>2.2536290506868482E-2</v>
      </c>
      <c r="AA27" s="157">
        <f t="shared" si="33"/>
        <v>0</v>
      </c>
      <c r="AB27" s="210">
        <v>734271365.60000002</v>
      </c>
      <c r="AC27" s="214">
        <v>100</v>
      </c>
      <c r="AD27" s="157">
        <f t="shared" si="34"/>
        <v>3.1047871636362415E-2</v>
      </c>
      <c r="AE27" s="157">
        <f t="shared" si="35"/>
        <v>0</v>
      </c>
      <c r="AF27" s="210">
        <v>768673727.95000005</v>
      </c>
      <c r="AG27" s="214">
        <v>100</v>
      </c>
      <c r="AH27" s="157">
        <f t="shared" si="36"/>
        <v>4.6852381778347836E-2</v>
      </c>
      <c r="AI27" s="157">
        <f t="shared" si="37"/>
        <v>0</v>
      </c>
      <c r="AJ27" s="158">
        <f t="shared" si="16"/>
        <v>2.0185537750269402E-2</v>
      </c>
      <c r="AK27" s="158">
        <f t="shared" si="17"/>
        <v>0</v>
      </c>
      <c r="AL27" s="159">
        <f t="shared" si="18"/>
        <v>0.11400675118802252</v>
      </c>
      <c r="AM27" s="159">
        <f t="shared" si="19"/>
        <v>0</v>
      </c>
      <c r="AN27" s="160">
        <f t="shared" si="20"/>
        <v>2.8804090942389188E-2</v>
      </c>
      <c r="AO27" s="272">
        <f t="shared" si="21"/>
        <v>0</v>
      </c>
      <c r="AP27" s="164"/>
      <c r="AQ27" s="172"/>
      <c r="AR27" s="169"/>
      <c r="AS27" s="163"/>
      <c r="AT27" s="163"/>
    </row>
    <row r="28" spans="1:46">
      <c r="A28" s="265" t="s">
        <v>143</v>
      </c>
      <c r="B28" s="210">
        <v>0</v>
      </c>
      <c r="C28" s="214">
        <v>0</v>
      </c>
      <c r="D28" s="210">
        <v>0</v>
      </c>
      <c r="E28" s="214">
        <v>0</v>
      </c>
      <c r="F28" s="157" t="e">
        <f t="shared" si="22"/>
        <v>#DIV/0!</v>
      </c>
      <c r="G28" s="157" t="e">
        <f t="shared" si="23"/>
        <v>#DIV/0!</v>
      </c>
      <c r="H28" s="210">
        <v>0</v>
      </c>
      <c r="I28" s="214">
        <v>0</v>
      </c>
      <c r="J28" s="157" t="e">
        <f t="shared" si="24"/>
        <v>#DIV/0!</v>
      </c>
      <c r="K28" s="157" t="e">
        <f t="shared" si="25"/>
        <v>#DIV/0!</v>
      </c>
      <c r="L28" s="210">
        <v>174768743.55000001</v>
      </c>
      <c r="M28" s="214">
        <v>10</v>
      </c>
      <c r="N28" s="157" t="e">
        <f t="shared" si="26"/>
        <v>#DIV/0!</v>
      </c>
      <c r="O28" s="157" t="e">
        <f t="shared" si="27"/>
        <v>#DIV/0!</v>
      </c>
      <c r="P28" s="210">
        <v>175205973.31999999</v>
      </c>
      <c r="Q28" s="214">
        <v>10</v>
      </c>
      <c r="R28" s="157">
        <f t="shared" si="28"/>
        <v>2.5017618203274018E-3</v>
      </c>
      <c r="S28" s="157">
        <f t="shared" si="29"/>
        <v>0</v>
      </c>
      <c r="T28" s="210">
        <v>136991513.87</v>
      </c>
      <c r="U28" s="214">
        <v>10</v>
      </c>
      <c r="V28" s="157">
        <f t="shared" si="30"/>
        <v>-0.2181116244262076</v>
      </c>
      <c r="W28" s="157">
        <f t="shared" si="31"/>
        <v>0</v>
      </c>
      <c r="X28" s="210">
        <v>184093642.53999999</v>
      </c>
      <c r="Y28" s="214">
        <v>10</v>
      </c>
      <c r="Z28" s="157">
        <f t="shared" si="32"/>
        <v>0.34383245603591334</v>
      </c>
      <c r="AA28" s="157">
        <f t="shared" si="33"/>
        <v>0</v>
      </c>
      <c r="AB28" s="210">
        <v>185357466.68000001</v>
      </c>
      <c r="AC28" s="214">
        <v>10</v>
      </c>
      <c r="AD28" s="157">
        <f t="shared" si="34"/>
        <v>6.8651156148719856E-3</v>
      </c>
      <c r="AE28" s="157">
        <f t="shared" si="35"/>
        <v>0</v>
      </c>
      <c r="AF28" s="210">
        <v>196884845.33000001</v>
      </c>
      <c r="AG28" s="214">
        <v>10</v>
      </c>
      <c r="AH28" s="157">
        <f t="shared" si="36"/>
        <v>6.2189988115778479E-2</v>
      </c>
      <c r="AI28" s="157">
        <f t="shared" si="37"/>
        <v>0</v>
      </c>
      <c r="AJ28" s="158" t="e">
        <f t="shared" si="16"/>
        <v>#DIV/0!</v>
      </c>
      <c r="AK28" s="158" t="e">
        <f t="shared" si="17"/>
        <v>#DIV/0!</v>
      </c>
      <c r="AL28" s="159" t="e">
        <f t="shared" si="18"/>
        <v>#DIV/0!</v>
      </c>
      <c r="AM28" s="159" t="e">
        <f t="shared" si="19"/>
        <v>#DIV/0!</v>
      </c>
      <c r="AN28" s="160" t="e">
        <f t="shared" si="20"/>
        <v>#DIV/0!</v>
      </c>
      <c r="AO28" s="272" t="e">
        <f t="shared" si="21"/>
        <v>#DIV/0!</v>
      </c>
      <c r="AP28" s="164"/>
      <c r="AQ28" s="173">
        <v>2266908745.4000001</v>
      </c>
      <c r="AR28" s="169">
        <v>1</v>
      </c>
      <c r="AS28" s="163" t="e">
        <f>(#REF!/AQ28)-1</f>
        <v>#REF!</v>
      </c>
      <c r="AT28" s="163" t="e">
        <f>(#REF!/AR28)-1</f>
        <v>#REF!</v>
      </c>
    </row>
    <row r="29" spans="1:46">
      <c r="A29" s="268" t="s">
        <v>72</v>
      </c>
      <c r="B29" s="221">
        <f>SUM(B19:B28)</f>
        <v>120434645199.39001</v>
      </c>
      <c r="C29" s="222"/>
      <c r="D29" s="221">
        <f>SUM(D19:D28)</f>
        <v>123376727429.85278</v>
      </c>
      <c r="E29" s="222"/>
      <c r="F29" s="157">
        <f>((D29-B29)/B29)</f>
        <v>2.4428869496745692E-2</v>
      </c>
      <c r="G29" s="157"/>
      <c r="H29" s="221">
        <f>SUM(H19:H28)</f>
        <v>125142773272.1048</v>
      </c>
      <c r="I29" s="222"/>
      <c r="J29" s="157">
        <f t="shared" si="24"/>
        <v>1.431425422801978E-2</v>
      </c>
      <c r="K29" s="157"/>
      <c r="L29" s="221">
        <f>SUM(L19:L28)</f>
        <v>130517724211.11766</v>
      </c>
      <c r="M29" s="222"/>
      <c r="N29" s="157">
        <f t="shared" si="26"/>
        <v>4.2950549987619442E-2</v>
      </c>
      <c r="O29" s="157"/>
      <c r="P29" s="221">
        <f>SUM(P19:P28)</f>
        <v>132487233460.96274</v>
      </c>
      <c r="Q29" s="222"/>
      <c r="R29" s="157">
        <f t="shared" si="28"/>
        <v>1.5089975417126622E-2</v>
      </c>
      <c r="S29" s="157"/>
      <c r="T29" s="221">
        <f>SUM(T19:T28)</f>
        <v>135367466331.64328</v>
      </c>
      <c r="U29" s="222"/>
      <c r="V29" s="157">
        <f t="shared" si="30"/>
        <v>2.1739701218300406E-2</v>
      </c>
      <c r="W29" s="157"/>
      <c r="X29" s="221">
        <f>SUM(X19:X28)</f>
        <v>137152980308.56996</v>
      </c>
      <c r="Y29" s="222"/>
      <c r="Z29" s="157">
        <f t="shared" si="32"/>
        <v>1.3190126293361101E-2</v>
      </c>
      <c r="AA29" s="157"/>
      <c r="AB29" s="221">
        <f>SUM(AB19:AB28)</f>
        <v>138753869567.11795</v>
      </c>
      <c r="AC29" s="222"/>
      <c r="AD29" s="157">
        <f t="shared" si="34"/>
        <v>1.1672289256465816E-2</v>
      </c>
      <c r="AE29" s="157"/>
      <c r="AF29" s="221">
        <f>SUM(AF19:AF28)</f>
        <v>139974745231.78171</v>
      </c>
      <c r="AG29" s="222"/>
      <c r="AH29" s="157">
        <f t="shared" si="36"/>
        <v>8.798858500109764E-3</v>
      </c>
      <c r="AI29" s="157"/>
      <c r="AJ29" s="158">
        <f t="shared" si="16"/>
        <v>1.9023078049718579E-2</v>
      </c>
      <c r="AK29" s="158"/>
      <c r="AL29" s="159">
        <f t="shared" si="18"/>
        <v>0.13453118872330208</v>
      </c>
      <c r="AM29" s="159"/>
      <c r="AN29" s="160">
        <f t="shared" si="20"/>
        <v>1.0950283372222236E-2</v>
      </c>
      <c r="AO29" s="272"/>
      <c r="AP29" s="164"/>
      <c r="AQ29" s="177">
        <f>SUM(AQ19:AQ28)</f>
        <v>132930613532.55411</v>
      </c>
      <c r="AR29" s="178"/>
      <c r="AS29" s="163" t="e">
        <f>(#REF!/AQ29)-1</f>
        <v>#REF!</v>
      </c>
      <c r="AT29" s="163" t="e">
        <f>(#REF!/AR29)-1</f>
        <v>#REF!</v>
      </c>
    </row>
    <row r="30" spans="1:46">
      <c r="A30" s="269" t="s">
        <v>98</v>
      </c>
      <c r="B30" s="217"/>
      <c r="C30" s="219"/>
      <c r="D30" s="217"/>
      <c r="E30" s="219"/>
      <c r="F30" s="157"/>
      <c r="G30" s="157"/>
      <c r="H30" s="217"/>
      <c r="I30" s="219"/>
      <c r="J30" s="157"/>
      <c r="K30" s="157"/>
      <c r="L30" s="217"/>
      <c r="M30" s="219"/>
      <c r="N30" s="157"/>
      <c r="O30" s="157"/>
      <c r="P30" s="217"/>
      <c r="Q30" s="219"/>
      <c r="R30" s="157"/>
      <c r="S30" s="157"/>
      <c r="T30" s="217"/>
      <c r="U30" s="219"/>
      <c r="V30" s="157"/>
      <c r="W30" s="157"/>
      <c r="X30" s="217"/>
      <c r="Y30" s="219"/>
      <c r="Z30" s="157"/>
      <c r="AA30" s="157"/>
      <c r="AB30" s="217"/>
      <c r="AC30" s="219"/>
      <c r="AD30" s="157"/>
      <c r="AE30" s="157"/>
      <c r="AF30" s="217"/>
      <c r="AG30" s="219"/>
      <c r="AH30" s="157"/>
      <c r="AI30" s="157"/>
      <c r="AJ30" s="158"/>
      <c r="AK30" s="158"/>
      <c r="AL30" s="159"/>
      <c r="AM30" s="159"/>
      <c r="AN30" s="160"/>
      <c r="AO30" s="272"/>
      <c r="AP30" s="164"/>
      <c r="AQ30" s="174"/>
      <c r="AR30" s="133"/>
      <c r="AS30" s="163" t="e">
        <f>(#REF!/AQ30)-1</f>
        <v>#REF!</v>
      </c>
      <c r="AT30" s="163" t="e">
        <f>(#REF!/AR30)-1</f>
        <v>#REF!</v>
      </c>
    </row>
    <row r="31" spans="1:46">
      <c r="A31" s="265" t="s">
        <v>32</v>
      </c>
      <c r="B31" s="210">
        <v>941541651.20000005</v>
      </c>
      <c r="C31" s="224">
        <v>152.38</v>
      </c>
      <c r="D31" s="210">
        <v>937670813.66999996</v>
      </c>
      <c r="E31" s="224">
        <v>151.65</v>
      </c>
      <c r="F31" s="157">
        <f t="shared" ref="F31:G36" si="40">((D31-B31)/B31)</f>
        <v>-4.1111697236831599E-3</v>
      </c>
      <c r="G31" s="157">
        <f t="shared" si="40"/>
        <v>-4.7906549415933182E-3</v>
      </c>
      <c r="H31" s="210">
        <v>938029322.50999999</v>
      </c>
      <c r="I31" s="224">
        <v>152.99</v>
      </c>
      <c r="J31" s="157">
        <f t="shared" ref="J31:J37" si="41">((H31-D31)/D31)</f>
        <v>3.8233976655074339E-4</v>
      </c>
      <c r="K31" s="157">
        <f t="shared" ref="K31:K36" si="42">((I31-E31)/E31)</f>
        <v>8.8361358391032211E-3</v>
      </c>
      <c r="L31" s="210">
        <v>928223959.33000004</v>
      </c>
      <c r="M31" s="224">
        <v>152.99</v>
      </c>
      <c r="N31" s="157">
        <f t="shared" ref="N31:N37" si="43">((L31-H31)/H31)</f>
        <v>-1.045315209738064E-2</v>
      </c>
      <c r="O31" s="157">
        <f t="shared" ref="O31:O36" si="44">((M31-I31)/I31)</f>
        <v>0</v>
      </c>
      <c r="P31" s="210">
        <v>921362429.35000002</v>
      </c>
      <c r="Q31" s="224">
        <v>153.72999999999999</v>
      </c>
      <c r="R31" s="157">
        <f t="shared" ref="R31:R37" si="45">((P31-L31)/L31)</f>
        <v>-7.3921060871481167E-3</v>
      </c>
      <c r="S31" s="157">
        <f t="shared" ref="S31:S36" si="46">((Q31-M31)/M31)</f>
        <v>4.8369174455845524E-3</v>
      </c>
      <c r="T31" s="210">
        <v>933169131.75999999</v>
      </c>
      <c r="U31" s="224">
        <v>154.44</v>
      </c>
      <c r="V31" s="157">
        <f t="shared" ref="V31:V37" si="47">((T31-P31)/P31)</f>
        <v>1.2814395327937697E-2</v>
      </c>
      <c r="W31" s="157">
        <f t="shared" ref="W31:W36" si="48">((U31-Q31)/Q31)</f>
        <v>4.6184869576530799E-3</v>
      </c>
      <c r="X31" s="210">
        <v>937751246.25999999</v>
      </c>
      <c r="Y31" s="224">
        <v>154.83000000000001</v>
      </c>
      <c r="Z31" s="157">
        <f t="shared" ref="Z31:Z37" si="49">((X31-T31)/T31)</f>
        <v>4.91027225831819E-3</v>
      </c>
      <c r="AA31" s="157">
        <f t="shared" ref="AA31:AA36" si="50">((Y31-U31)/U31)</f>
        <v>2.5252525252526209E-3</v>
      </c>
      <c r="AB31" s="210">
        <v>943395130.08000004</v>
      </c>
      <c r="AC31" s="224">
        <v>155.77000000000001</v>
      </c>
      <c r="AD31" s="157">
        <f t="shared" ref="AD31:AD37" si="51">((AB31-X31)/X31)</f>
        <v>6.018529799357083E-3</v>
      </c>
      <c r="AE31" s="157">
        <f t="shared" ref="AE31:AE36" si="52">((AC31-Y31)/Y31)</f>
        <v>6.0711748369178947E-3</v>
      </c>
      <c r="AF31" s="210">
        <v>947345408.65999997</v>
      </c>
      <c r="AG31" s="224">
        <v>156.34</v>
      </c>
      <c r="AH31" s="157">
        <f t="shared" ref="AH31:AH37" si="53">((AF31-AB31)/AB31)</f>
        <v>4.1873001609250829E-3</v>
      </c>
      <c r="AI31" s="157">
        <f t="shared" ref="AI31:AI36" si="54">((AG31-AC31)/AC31)</f>
        <v>3.6592411889323564E-3</v>
      </c>
      <c r="AJ31" s="158">
        <f t="shared" si="16"/>
        <v>7.9455117560960986E-4</v>
      </c>
      <c r="AK31" s="158">
        <f t="shared" si="17"/>
        <v>3.219569231481301E-3</v>
      </c>
      <c r="AL31" s="159">
        <f t="shared" si="18"/>
        <v>1.03176880936862E-2</v>
      </c>
      <c r="AM31" s="159">
        <f t="shared" si="19"/>
        <v>3.0926475436861178E-2</v>
      </c>
      <c r="AN31" s="160">
        <f t="shared" si="20"/>
        <v>7.7273606070364653E-3</v>
      </c>
      <c r="AO31" s="272">
        <f t="shared" si="21"/>
        <v>4.1309799165227257E-3</v>
      </c>
      <c r="AP31" s="164"/>
      <c r="AQ31" s="162">
        <v>1092437778.4100001</v>
      </c>
      <c r="AR31" s="166">
        <v>143.21</v>
      </c>
      <c r="AS31" s="163" t="e">
        <f>(#REF!/AQ31)-1</f>
        <v>#REF!</v>
      </c>
      <c r="AT31" s="163" t="e">
        <f>(#REF!/AR31)-1</f>
        <v>#REF!</v>
      </c>
    </row>
    <row r="32" spans="1:46">
      <c r="A32" s="265" t="s">
        <v>33</v>
      </c>
      <c r="B32" s="210">
        <v>453384479.60000002</v>
      </c>
      <c r="C32" s="224">
        <v>1.2453000000000001</v>
      </c>
      <c r="D32" s="210">
        <v>453600911.01999998</v>
      </c>
      <c r="E32" s="224">
        <v>1.2459</v>
      </c>
      <c r="F32" s="157">
        <f t="shared" si="40"/>
        <v>4.773683920342938E-4</v>
      </c>
      <c r="G32" s="157">
        <f t="shared" si="40"/>
        <v>4.8181161165978794E-4</v>
      </c>
      <c r="H32" s="210">
        <v>603545247.29999995</v>
      </c>
      <c r="I32" s="224">
        <v>1.2733000000000001</v>
      </c>
      <c r="J32" s="157">
        <f t="shared" si="41"/>
        <v>0.33056445134297513</v>
      </c>
      <c r="K32" s="157">
        <f t="shared" si="42"/>
        <v>2.1992134200176653E-2</v>
      </c>
      <c r="L32" s="210">
        <v>439609956.94</v>
      </c>
      <c r="M32" s="224">
        <v>1.2728999999999999</v>
      </c>
      <c r="N32" s="157">
        <f t="shared" si="43"/>
        <v>-0.27162054724707957</v>
      </c>
      <c r="O32" s="157">
        <f t="shared" si="44"/>
        <v>-3.141443493286562E-4</v>
      </c>
      <c r="P32" s="210">
        <v>440248084.31</v>
      </c>
      <c r="Q32" s="224">
        <v>1.2747999999999999</v>
      </c>
      <c r="R32" s="157">
        <f t="shared" si="45"/>
        <v>1.4515762437271168E-3</v>
      </c>
      <c r="S32" s="157">
        <f t="shared" si="46"/>
        <v>1.4926545683085967E-3</v>
      </c>
      <c r="T32" s="210">
        <v>439797545.49000001</v>
      </c>
      <c r="U32" s="224">
        <v>1.276</v>
      </c>
      <c r="V32" s="157">
        <f t="shared" si="47"/>
        <v>-1.0233748562611499E-3</v>
      </c>
      <c r="W32" s="157">
        <f t="shared" si="48"/>
        <v>9.4132412927525099E-4</v>
      </c>
      <c r="X32" s="210">
        <v>440358945.39999998</v>
      </c>
      <c r="Y32" s="224">
        <v>1.2776000000000001</v>
      </c>
      <c r="Z32" s="157">
        <f t="shared" si="49"/>
        <v>1.2764962327711116E-3</v>
      </c>
      <c r="AA32" s="157">
        <f t="shared" si="50"/>
        <v>1.2539184952978415E-3</v>
      </c>
      <c r="AB32" s="210">
        <v>441922257.42000002</v>
      </c>
      <c r="AC32" s="224">
        <v>1.2821</v>
      </c>
      <c r="AD32" s="157">
        <f t="shared" si="51"/>
        <v>3.5500857569272411E-3</v>
      </c>
      <c r="AE32" s="157">
        <f t="shared" si="52"/>
        <v>3.5222291797119194E-3</v>
      </c>
      <c r="AF32" s="210">
        <v>439324112.37</v>
      </c>
      <c r="AG32" s="224">
        <v>1.2821</v>
      </c>
      <c r="AH32" s="157">
        <f t="shared" si="53"/>
        <v>-5.8791903018606097E-3</v>
      </c>
      <c r="AI32" s="157">
        <f t="shared" si="54"/>
        <v>0</v>
      </c>
      <c r="AJ32" s="158">
        <f t="shared" si="16"/>
        <v>7.3496081954041916E-3</v>
      </c>
      <c r="AK32" s="158">
        <f t="shared" si="17"/>
        <v>3.6712409793876744E-3</v>
      </c>
      <c r="AL32" s="159">
        <f t="shared" si="18"/>
        <v>-3.1474360617786523E-2</v>
      </c>
      <c r="AM32" s="159">
        <f t="shared" si="19"/>
        <v>2.9055301388554465E-2</v>
      </c>
      <c r="AN32" s="160">
        <f t="shared" si="20"/>
        <v>0.16154195560015905</v>
      </c>
      <c r="AO32" s="272">
        <f t="shared" si="21"/>
        <v>7.4952673821929074E-3</v>
      </c>
      <c r="AP32" s="164"/>
      <c r="AQ32" s="162">
        <v>609639394.97000003</v>
      </c>
      <c r="AR32" s="166">
        <v>1.1629</v>
      </c>
      <c r="AS32" s="163" t="e">
        <f>(#REF!/AQ32)-1</f>
        <v>#REF!</v>
      </c>
      <c r="AT32" s="163" t="e">
        <f>(#REF!/AR32)-1</f>
        <v>#REF!</v>
      </c>
    </row>
    <row r="33" spans="1:46">
      <c r="A33" s="265" t="s">
        <v>34</v>
      </c>
      <c r="B33" s="211">
        <v>1209666200.6300001</v>
      </c>
      <c r="C33" s="214">
        <v>218.38</v>
      </c>
      <c r="D33" s="211">
        <v>1209485253.99</v>
      </c>
      <c r="E33" s="214">
        <v>218.75</v>
      </c>
      <c r="F33" s="157">
        <f t="shared" si="40"/>
        <v>-1.4958394299672669E-4</v>
      </c>
      <c r="G33" s="157">
        <f t="shared" si="40"/>
        <v>1.6942943492994072E-3</v>
      </c>
      <c r="H33" s="211">
        <v>1200572791.71</v>
      </c>
      <c r="I33" s="214">
        <v>217.19</v>
      </c>
      <c r="J33" s="157">
        <f t="shared" si="41"/>
        <v>-7.3688060690268323E-3</v>
      </c>
      <c r="K33" s="157">
        <f t="shared" si="42"/>
        <v>-7.131428571428582E-3</v>
      </c>
      <c r="L33" s="211">
        <v>1215101770.5799999</v>
      </c>
      <c r="M33" s="214">
        <v>219.76</v>
      </c>
      <c r="N33" s="157">
        <f t="shared" si="43"/>
        <v>1.210170592763973E-2</v>
      </c>
      <c r="O33" s="157">
        <f t="shared" si="44"/>
        <v>1.1832957318476878E-2</v>
      </c>
      <c r="P33" s="211">
        <v>1078539780.76</v>
      </c>
      <c r="Q33" s="214">
        <v>220.32</v>
      </c>
      <c r="R33" s="157">
        <f t="shared" si="45"/>
        <v>-0.11238728567963104</v>
      </c>
      <c r="S33" s="157">
        <f t="shared" si="46"/>
        <v>2.5482344375682667E-3</v>
      </c>
      <c r="T33" s="211">
        <v>1080484515.48</v>
      </c>
      <c r="U33" s="214">
        <v>220.84</v>
      </c>
      <c r="V33" s="157">
        <f t="shared" si="47"/>
        <v>1.8031182110219974E-3</v>
      </c>
      <c r="W33" s="157">
        <f t="shared" si="48"/>
        <v>2.3602033405955439E-3</v>
      </c>
      <c r="X33" s="211">
        <v>1082803525.53</v>
      </c>
      <c r="Y33" s="214">
        <v>221.36</v>
      </c>
      <c r="Z33" s="157">
        <f t="shared" si="49"/>
        <v>2.1462686570475685E-3</v>
      </c>
      <c r="AA33" s="157">
        <f t="shared" si="50"/>
        <v>2.3546458974823864E-3</v>
      </c>
      <c r="AB33" s="211">
        <v>1085165822.4200001</v>
      </c>
      <c r="AC33" s="214">
        <v>221.87</v>
      </c>
      <c r="AD33" s="157">
        <f t="shared" si="51"/>
        <v>2.1816486872295979E-3</v>
      </c>
      <c r="AE33" s="157">
        <f t="shared" si="52"/>
        <v>2.3039392844235221E-3</v>
      </c>
      <c r="AF33" s="211">
        <v>1070495326.71</v>
      </c>
      <c r="AG33" s="214">
        <v>218.93</v>
      </c>
      <c r="AH33" s="157">
        <f t="shared" si="53"/>
        <v>-1.3519128051124709E-2</v>
      </c>
      <c r="AI33" s="157">
        <f t="shared" si="54"/>
        <v>-1.3251002839500597E-2</v>
      </c>
      <c r="AJ33" s="158">
        <f t="shared" si="16"/>
        <v>-1.4399007782480051E-2</v>
      </c>
      <c r="AK33" s="158">
        <f t="shared" si="17"/>
        <v>3.3898040211460313E-4</v>
      </c>
      <c r="AL33" s="159">
        <f t="shared" si="18"/>
        <v>-0.11491659515606557</v>
      </c>
      <c r="AM33" s="159">
        <f t="shared" si="19"/>
        <v>8.2285714285717409E-4</v>
      </c>
      <c r="AN33" s="160">
        <f t="shared" si="20"/>
        <v>4.0299605926400063E-2</v>
      </c>
      <c r="AO33" s="272">
        <f t="shared" si="21"/>
        <v>7.4769469738396547E-3</v>
      </c>
      <c r="AP33" s="164"/>
      <c r="AQ33" s="165">
        <v>1186217562.8099999</v>
      </c>
      <c r="AR33" s="169">
        <v>212.98</v>
      </c>
      <c r="AS33" s="163" t="e">
        <f>(#REF!/AQ33)-1</f>
        <v>#REF!</v>
      </c>
      <c r="AT33" s="163" t="e">
        <f>(#REF!/AR33)-1</f>
        <v>#REF!</v>
      </c>
    </row>
    <row r="34" spans="1:46">
      <c r="A34" s="265" t="s">
        <v>38</v>
      </c>
      <c r="B34" s="211">
        <v>4559429763.5900002</v>
      </c>
      <c r="C34" s="214">
        <v>1101.73</v>
      </c>
      <c r="D34" s="211">
        <v>4572657226.0299997</v>
      </c>
      <c r="E34" s="214">
        <v>1105.5</v>
      </c>
      <c r="F34" s="157">
        <f t="shared" si="40"/>
        <v>2.9011220976863017E-3</v>
      </c>
      <c r="G34" s="157">
        <f t="shared" si="40"/>
        <v>3.421891025931927E-3</v>
      </c>
      <c r="H34" s="211">
        <v>4609322248.2700005</v>
      </c>
      <c r="I34" s="214">
        <v>1114.81</v>
      </c>
      <c r="J34" s="157">
        <f t="shared" si="41"/>
        <v>8.0183185460051317E-3</v>
      </c>
      <c r="K34" s="157">
        <f t="shared" si="42"/>
        <v>8.4215287200361342E-3</v>
      </c>
      <c r="L34" s="211">
        <v>4606969767.8500004</v>
      </c>
      <c r="M34" s="214">
        <v>1115.44</v>
      </c>
      <c r="N34" s="157">
        <f t="shared" si="43"/>
        <v>-5.1037447444318392E-4</v>
      </c>
      <c r="O34" s="157">
        <f t="shared" si="44"/>
        <v>5.651187197819442E-4</v>
      </c>
      <c r="P34" s="211">
        <v>4422208322.9399996</v>
      </c>
      <c r="Q34" s="214">
        <v>1119.96</v>
      </c>
      <c r="R34" s="157">
        <f t="shared" si="45"/>
        <v>-4.0104766087107627E-2</v>
      </c>
      <c r="S34" s="157">
        <f t="shared" si="46"/>
        <v>4.052212579789125E-3</v>
      </c>
      <c r="T34" s="211">
        <v>4442763953.2200003</v>
      </c>
      <c r="U34" s="214">
        <v>1125.05</v>
      </c>
      <c r="V34" s="157">
        <f t="shared" si="47"/>
        <v>4.6482727132888136E-3</v>
      </c>
      <c r="W34" s="157">
        <f t="shared" si="48"/>
        <v>4.5448051716131983E-3</v>
      </c>
      <c r="X34" s="211">
        <v>4446218878.8100004</v>
      </c>
      <c r="Y34" s="214">
        <v>1128.27</v>
      </c>
      <c r="Z34" s="157">
        <f t="shared" si="49"/>
        <v>7.7765229626843263E-4</v>
      </c>
      <c r="AA34" s="157">
        <f t="shared" si="50"/>
        <v>2.8620950179992243E-3</v>
      </c>
      <c r="AB34" s="211">
        <v>4475528286.7299995</v>
      </c>
      <c r="AC34" s="214">
        <v>1135.6199999999999</v>
      </c>
      <c r="AD34" s="157">
        <f t="shared" si="51"/>
        <v>6.5919849469587028E-3</v>
      </c>
      <c r="AE34" s="157">
        <f t="shared" si="52"/>
        <v>6.5143981493790571E-3</v>
      </c>
      <c r="AF34" s="211">
        <v>4487067699.2200003</v>
      </c>
      <c r="AG34" s="214">
        <v>1138.68</v>
      </c>
      <c r="AH34" s="157">
        <f t="shared" si="53"/>
        <v>2.5783352826112696E-3</v>
      </c>
      <c r="AI34" s="157">
        <f t="shared" si="54"/>
        <v>2.6945633222382249E-3</v>
      </c>
      <c r="AJ34" s="158">
        <f t="shared" si="16"/>
        <v>-1.8874318348415199E-3</v>
      </c>
      <c r="AK34" s="158">
        <f t="shared" si="17"/>
        <v>4.1345765883461045E-3</v>
      </c>
      <c r="AL34" s="159">
        <f t="shared" si="18"/>
        <v>-1.871767827310088E-2</v>
      </c>
      <c r="AM34" s="159">
        <f t="shared" si="19"/>
        <v>3.0013568521031264E-2</v>
      </c>
      <c r="AN34" s="160">
        <f t="shared" si="20"/>
        <v>1.5698847801072963E-2</v>
      </c>
      <c r="AO34" s="272">
        <f t="shared" si="21"/>
        <v>2.4248233603402138E-3</v>
      </c>
      <c r="AP34" s="164"/>
      <c r="AQ34" s="165">
        <v>4662655514.79</v>
      </c>
      <c r="AR34" s="169">
        <v>1067.58</v>
      </c>
      <c r="AS34" s="163" t="e">
        <f>(#REF!/AQ34)-1</f>
        <v>#REF!</v>
      </c>
      <c r="AT34" s="163" t="e">
        <f>(#REF!/AR34)-1</f>
        <v>#REF!</v>
      </c>
    </row>
    <row r="35" spans="1:46">
      <c r="A35" s="265" t="s">
        <v>103</v>
      </c>
      <c r="B35" s="211">
        <v>136609429.935</v>
      </c>
      <c r="C35" s="214">
        <v>31886.42</v>
      </c>
      <c r="D35" s="211">
        <v>137933145.09999999</v>
      </c>
      <c r="E35" s="214">
        <v>32137.85</v>
      </c>
      <c r="F35" s="157">
        <f t="shared" si="40"/>
        <v>9.6897788507706046E-3</v>
      </c>
      <c r="G35" s="157">
        <f t="shared" si="40"/>
        <v>7.8851749428126543E-3</v>
      </c>
      <c r="H35" s="211">
        <v>139351384.06</v>
      </c>
      <c r="I35" s="214">
        <v>32502.15</v>
      </c>
      <c r="J35" s="157">
        <f t="shared" si="41"/>
        <v>1.0282075123943565E-2</v>
      </c>
      <c r="K35" s="157">
        <f t="shared" si="42"/>
        <v>1.1335543603570336E-2</v>
      </c>
      <c r="L35" s="211">
        <v>137520287.31999999</v>
      </c>
      <c r="M35" s="214">
        <v>32437.99</v>
      </c>
      <c r="N35" s="157">
        <f t="shared" si="43"/>
        <v>-1.3140140317598862E-2</v>
      </c>
      <c r="O35" s="157">
        <f t="shared" si="44"/>
        <v>-1.974023256922999E-3</v>
      </c>
      <c r="P35" s="211">
        <v>139256940.31</v>
      </c>
      <c r="Q35" s="214">
        <v>32777.1</v>
      </c>
      <c r="R35" s="157">
        <f t="shared" si="45"/>
        <v>1.2628340325954531E-2</v>
      </c>
      <c r="S35" s="157">
        <f t="shared" si="46"/>
        <v>1.0454100269467897E-2</v>
      </c>
      <c r="T35" s="211">
        <v>139655172.05000001</v>
      </c>
      <c r="U35" s="214">
        <v>32855.15</v>
      </c>
      <c r="V35" s="157">
        <f t="shared" si="47"/>
        <v>2.8596904334786152E-3</v>
      </c>
      <c r="W35" s="157">
        <f t="shared" si="48"/>
        <v>2.3812356797887216E-3</v>
      </c>
      <c r="X35" s="211">
        <v>144529783.83000001</v>
      </c>
      <c r="Y35" s="214">
        <v>32967.14</v>
      </c>
      <c r="Z35" s="157">
        <f t="shared" si="49"/>
        <v>3.4904627651418232E-2</v>
      </c>
      <c r="AA35" s="157">
        <f t="shared" si="50"/>
        <v>3.4085980432290814E-3</v>
      </c>
      <c r="AB35" s="211">
        <v>143729086.44</v>
      </c>
      <c r="AC35" s="214">
        <v>33002.5</v>
      </c>
      <c r="AD35" s="157">
        <f t="shared" si="51"/>
        <v>-5.5400165196525736E-3</v>
      </c>
      <c r="AE35" s="157">
        <f t="shared" si="52"/>
        <v>1.0725831843466124E-3</v>
      </c>
      <c r="AF35" s="211">
        <v>143851902.53</v>
      </c>
      <c r="AG35" s="214">
        <v>33002.5</v>
      </c>
      <c r="AH35" s="157">
        <f t="shared" si="53"/>
        <v>8.5449711705551964E-4</v>
      </c>
      <c r="AI35" s="157">
        <f t="shared" si="54"/>
        <v>0</v>
      </c>
      <c r="AJ35" s="158">
        <f t="shared" si="16"/>
        <v>6.5673565831712039E-3</v>
      </c>
      <c r="AK35" s="158">
        <f t="shared" si="17"/>
        <v>4.3204015582865374E-3</v>
      </c>
      <c r="AL35" s="159">
        <f t="shared" si="18"/>
        <v>4.2910334754630394E-2</v>
      </c>
      <c r="AM35" s="159">
        <f t="shared" si="19"/>
        <v>2.6904413331943534E-2</v>
      </c>
      <c r="AN35" s="160">
        <f t="shared" si="20"/>
        <v>1.4365845304958358E-2</v>
      </c>
      <c r="AO35" s="272">
        <f t="shared" si="21"/>
        <v>4.9708840059139196E-3</v>
      </c>
      <c r="AP35" s="164"/>
      <c r="AQ35" s="165">
        <v>136891964.13</v>
      </c>
      <c r="AR35" s="165">
        <v>33401.089999999997</v>
      </c>
      <c r="AS35" s="163" t="e">
        <f>(#REF!/AQ35)-1</f>
        <v>#REF!</v>
      </c>
      <c r="AT35" s="163" t="e">
        <f>(#REF!/AR35)-1</f>
        <v>#REF!</v>
      </c>
    </row>
    <row r="36" spans="1:46">
      <c r="A36" s="265" t="s">
        <v>102</v>
      </c>
      <c r="B36" s="211">
        <v>164788333.38</v>
      </c>
      <c r="C36" s="214">
        <v>32112.3</v>
      </c>
      <c r="D36" s="211">
        <v>166084419.40000001</v>
      </c>
      <c r="E36" s="214">
        <v>32409.3</v>
      </c>
      <c r="F36" s="157">
        <f t="shared" si="40"/>
        <v>7.8651564307726275E-3</v>
      </c>
      <c r="G36" s="157">
        <f t="shared" si="40"/>
        <v>9.2487925187544964E-3</v>
      </c>
      <c r="H36" s="211">
        <v>167069426.55000001</v>
      </c>
      <c r="I36" s="214">
        <v>32578.52</v>
      </c>
      <c r="J36" s="157">
        <f t="shared" si="41"/>
        <v>5.9307619195013176E-3</v>
      </c>
      <c r="K36" s="157">
        <f t="shared" si="42"/>
        <v>5.2213407879837317E-3</v>
      </c>
      <c r="L36" s="211">
        <v>166771218.84</v>
      </c>
      <c r="M36" s="214">
        <v>32523.53</v>
      </c>
      <c r="N36" s="157">
        <f t="shared" si="43"/>
        <v>-1.7849328638879459E-3</v>
      </c>
      <c r="O36" s="157">
        <f t="shared" si="44"/>
        <v>-1.6879219804951729E-3</v>
      </c>
      <c r="P36" s="211">
        <v>168885943.19</v>
      </c>
      <c r="Q36" s="214">
        <v>32868.75</v>
      </c>
      <c r="R36" s="157">
        <f t="shared" si="45"/>
        <v>1.2680391525043999E-2</v>
      </c>
      <c r="S36" s="157">
        <f t="shared" si="46"/>
        <v>1.0614468970619155E-2</v>
      </c>
      <c r="T36" s="211">
        <v>169382509.91</v>
      </c>
      <c r="U36" s="214">
        <v>32949.949999999997</v>
      </c>
      <c r="V36" s="157">
        <f t="shared" si="47"/>
        <v>2.9402489669690954E-3</v>
      </c>
      <c r="W36" s="157">
        <f t="shared" si="48"/>
        <v>2.4704316409962985E-3</v>
      </c>
      <c r="X36" s="211">
        <v>170807411.13999999</v>
      </c>
      <c r="Y36" s="214">
        <v>33049.9</v>
      </c>
      <c r="Z36" s="157">
        <f t="shared" si="49"/>
        <v>8.4123279951223932E-3</v>
      </c>
      <c r="AA36" s="157">
        <f t="shared" si="50"/>
        <v>3.0333885180403725E-3</v>
      </c>
      <c r="AB36" s="211">
        <v>169878787.69999999</v>
      </c>
      <c r="AC36" s="214">
        <v>33088.46</v>
      </c>
      <c r="AD36" s="157">
        <f t="shared" si="51"/>
        <v>-5.4366694852535638E-3</v>
      </c>
      <c r="AE36" s="157">
        <f t="shared" si="52"/>
        <v>1.1667206254783727E-3</v>
      </c>
      <c r="AF36" s="211">
        <v>170039558.31</v>
      </c>
      <c r="AG36" s="214">
        <v>33088.46</v>
      </c>
      <c r="AH36" s="157">
        <f t="shared" si="53"/>
        <v>9.4638425536641799E-4</v>
      </c>
      <c r="AI36" s="157">
        <f t="shared" si="54"/>
        <v>0</v>
      </c>
      <c r="AJ36" s="158">
        <f t="shared" si="16"/>
        <v>3.9442085929542918E-3</v>
      </c>
      <c r="AK36" s="158">
        <f t="shared" si="17"/>
        <v>3.7584026351721572E-3</v>
      </c>
      <c r="AL36" s="159">
        <f t="shared" si="18"/>
        <v>2.3814027374081281E-2</v>
      </c>
      <c r="AM36" s="159">
        <f t="shared" si="19"/>
        <v>2.0955713329198714E-2</v>
      </c>
      <c r="AN36" s="160">
        <f t="shared" si="20"/>
        <v>5.9332480904695697E-3</v>
      </c>
      <c r="AO36" s="272">
        <f t="shared" si="21"/>
        <v>4.3421454092794571E-3</v>
      </c>
      <c r="AP36" s="164"/>
      <c r="AQ36" s="165">
        <v>165890525.49000001</v>
      </c>
      <c r="AR36" s="165">
        <v>33407.480000000003</v>
      </c>
      <c r="AS36" s="163" t="e">
        <f>(#REF!/AQ36)-1</f>
        <v>#REF!</v>
      </c>
      <c r="AT36" s="163" t="e">
        <f>(#REF!/AR36)-1</f>
        <v>#REF!</v>
      </c>
    </row>
    <row r="37" spans="1:46">
      <c r="A37" s="268" t="s">
        <v>72</v>
      </c>
      <c r="B37" s="221">
        <f>SUM(B31:B36)</f>
        <v>7465419858.335001</v>
      </c>
      <c r="C37" s="222"/>
      <c r="D37" s="221">
        <f>SUM(D31:D36)</f>
        <v>7477431769.21</v>
      </c>
      <c r="E37" s="222"/>
      <c r="F37" s="157">
        <f>((D37-B37)/B37)</f>
        <v>1.6090067408048019E-3</v>
      </c>
      <c r="G37" s="157"/>
      <c r="H37" s="221">
        <f>SUM(H31:H36)</f>
        <v>7657890420.4000015</v>
      </c>
      <c r="I37" s="222"/>
      <c r="J37" s="157">
        <f t="shared" si="41"/>
        <v>2.4133774370644262E-2</v>
      </c>
      <c r="K37" s="157"/>
      <c r="L37" s="221">
        <f>SUM(L31:L36)</f>
        <v>7494196960.8600006</v>
      </c>
      <c r="M37" s="222"/>
      <c r="N37" s="157">
        <f t="shared" si="43"/>
        <v>-2.1375790270377174E-2</v>
      </c>
      <c r="O37" s="157"/>
      <c r="P37" s="221">
        <f>SUM(P31:P36)</f>
        <v>7170501500.8599997</v>
      </c>
      <c r="Q37" s="222"/>
      <c r="R37" s="157">
        <f t="shared" si="45"/>
        <v>-4.3192814612501872E-2</v>
      </c>
      <c r="S37" s="157"/>
      <c r="T37" s="221">
        <f>SUM(T31:T36)</f>
        <v>7205252827.9100008</v>
      </c>
      <c r="U37" s="222"/>
      <c r="V37" s="157">
        <f t="shared" si="47"/>
        <v>4.8464290880956117E-3</v>
      </c>
      <c r="W37" s="157"/>
      <c r="X37" s="221">
        <f>SUM(X31:X36)</f>
        <v>7222469790.9700003</v>
      </c>
      <c r="Y37" s="222"/>
      <c r="Z37" s="157">
        <f t="shared" si="49"/>
        <v>2.3895015860246394E-3</v>
      </c>
      <c r="AA37" s="157"/>
      <c r="AB37" s="221">
        <f>SUM(AB31:AB36)</f>
        <v>7259619370.789999</v>
      </c>
      <c r="AC37" s="222"/>
      <c r="AD37" s="157">
        <f t="shared" si="51"/>
        <v>5.1436116585001921E-3</v>
      </c>
      <c r="AE37" s="157"/>
      <c r="AF37" s="221">
        <f>SUM(AF31:AF36)</f>
        <v>7258124007.8000002</v>
      </c>
      <c r="AG37" s="222"/>
      <c r="AH37" s="157">
        <f t="shared" si="53"/>
        <v>-2.0598366300244342E-4</v>
      </c>
      <c r="AI37" s="157"/>
      <c r="AJ37" s="158">
        <f t="shared" si="16"/>
        <v>-3.331533137726498E-3</v>
      </c>
      <c r="AK37" s="158"/>
      <c r="AL37" s="159">
        <f t="shared" si="18"/>
        <v>-2.9329289544713557E-2</v>
      </c>
      <c r="AM37" s="159"/>
      <c r="AN37" s="160">
        <f t="shared" si="20"/>
        <v>2.0264238276243154E-2</v>
      </c>
      <c r="AO37" s="272"/>
      <c r="AP37" s="164"/>
      <c r="AQ37" s="177">
        <f>SUM(AQ31:AQ36)</f>
        <v>7853732740.5999994</v>
      </c>
      <c r="AR37" s="178"/>
      <c r="AS37" s="163" t="e">
        <f>(#REF!/AQ37)-1</f>
        <v>#REF!</v>
      </c>
      <c r="AT37" s="163" t="e">
        <f>(#REF!/AR37)-1</f>
        <v>#REF!</v>
      </c>
    </row>
    <row r="38" spans="1:46">
      <c r="A38" s="269" t="s">
        <v>78</v>
      </c>
      <c r="B38" s="217"/>
      <c r="C38" s="222"/>
      <c r="D38" s="217"/>
      <c r="E38" s="222"/>
      <c r="F38" s="157"/>
      <c r="G38" s="157"/>
      <c r="H38" s="217"/>
      <c r="I38" s="222"/>
      <c r="J38" s="157"/>
      <c r="K38" s="157"/>
      <c r="L38" s="217"/>
      <c r="M38" s="222"/>
      <c r="N38" s="157"/>
      <c r="O38" s="157"/>
      <c r="P38" s="217"/>
      <c r="Q38" s="222"/>
      <c r="R38" s="157"/>
      <c r="S38" s="157"/>
      <c r="T38" s="217"/>
      <c r="U38" s="222"/>
      <c r="V38" s="157"/>
      <c r="W38" s="157"/>
      <c r="X38" s="217"/>
      <c r="Y38" s="222"/>
      <c r="Z38" s="157"/>
      <c r="AA38" s="157"/>
      <c r="AB38" s="217"/>
      <c r="AC38" s="222"/>
      <c r="AD38" s="157"/>
      <c r="AE38" s="157"/>
      <c r="AF38" s="217"/>
      <c r="AG38" s="222"/>
      <c r="AH38" s="157"/>
      <c r="AI38" s="157"/>
      <c r="AJ38" s="158"/>
      <c r="AK38" s="158"/>
      <c r="AL38" s="159"/>
      <c r="AM38" s="159"/>
      <c r="AN38" s="160"/>
      <c r="AO38" s="272"/>
      <c r="AP38" s="164"/>
      <c r="AQ38" s="174"/>
      <c r="AR38" s="178"/>
      <c r="AS38" s="163" t="e">
        <f>(#REF!/AQ38)-1</f>
        <v>#REF!</v>
      </c>
      <c r="AT38" s="163" t="e">
        <f>(#REF!/AR38)-1</f>
        <v>#REF!</v>
      </c>
    </row>
    <row r="39" spans="1:46">
      <c r="A39" s="267" t="s">
        <v>36</v>
      </c>
      <c r="B39" s="223">
        <v>1221678266.96803</v>
      </c>
      <c r="C39" s="223">
        <v>2245.46048339547</v>
      </c>
      <c r="D39" s="223">
        <v>1221678266.97</v>
      </c>
      <c r="E39" s="223">
        <v>2148.91</v>
      </c>
      <c r="F39" s="157">
        <f t="shared" ref="F39:F50" si="55">((D39-B39)/B39)</f>
        <v>1.6125790008571586E-12</v>
      </c>
      <c r="G39" s="157">
        <f t="shared" ref="G39:G50" si="56">((E39-C39)/C39)</f>
        <v>-4.2998077280554693E-2</v>
      </c>
      <c r="H39" s="223">
        <v>1224033038.0177801</v>
      </c>
      <c r="I39" s="214">
        <v>2261.3314857267101</v>
      </c>
      <c r="J39" s="157">
        <f t="shared" ref="J39:J51" si="57">((H39-D39)/D39)</f>
        <v>1.9274886944009634E-3</v>
      </c>
      <c r="K39" s="157">
        <f t="shared" ref="K39:K50" si="58">((I39-E39)/E39)</f>
        <v>5.2315585914119354E-2</v>
      </c>
      <c r="L39" s="223">
        <v>1180616688.52</v>
      </c>
      <c r="M39" s="214">
        <v>2163.98</v>
      </c>
      <c r="N39" s="157">
        <f t="shared" ref="N39:N51" si="59">((L39-H39)/H39)</f>
        <v>-3.5469916374225696E-2</v>
      </c>
      <c r="O39" s="157">
        <f t="shared" ref="O39:O50" si="60">((M39-I39)/I39)</f>
        <v>-4.3050515300911231E-2</v>
      </c>
      <c r="P39" s="223">
        <v>1147984018.8791802</v>
      </c>
      <c r="Q39" s="214">
        <v>2172.8853671022111</v>
      </c>
      <c r="R39" s="157">
        <f t="shared" ref="R39:R51" si="61">((P39-L39)/L39)</f>
        <v>-2.7640359447847141E-2</v>
      </c>
      <c r="S39" s="157">
        <f t="shared" ref="S39:S50" si="62">((Q39-M39)/M39)</f>
        <v>4.1152723695279669E-3</v>
      </c>
      <c r="T39" s="223">
        <v>1191491379.3173101</v>
      </c>
      <c r="U39" s="214">
        <v>2179.25</v>
      </c>
      <c r="V39" s="157">
        <f t="shared" ref="V39:V51" si="63">((T39-P39)/P39)</f>
        <v>3.789892517894785E-2</v>
      </c>
      <c r="W39" s="157">
        <f t="shared" ref="W39:W50" si="64">((U39-Q39)/Q39)</f>
        <v>2.929115817221785E-3</v>
      </c>
      <c r="X39" s="223">
        <v>1204781918.2894299</v>
      </c>
      <c r="Y39" s="214">
        <v>2186.9299999999998</v>
      </c>
      <c r="Z39" s="157">
        <f t="shared" ref="Z39:Z51" si="65">((X39-T39)/T39)</f>
        <v>1.1154540605853901E-2</v>
      </c>
      <c r="AA39" s="157">
        <f t="shared" ref="AA39:AA50" si="66">((Y39-U39)/U39)</f>
        <v>3.5241482161293271E-3</v>
      </c>
      <c r="AB39" s="223">
        <v>1224223619.4256201</v>
      </c>
      <c r="AC39" s="214">
        <v>2191.9899999999998</v>
      </c>
      <c r="AD39" s="157">
        <f t="shared" ref="AD39:AD51" si="67">((AB39-X39)/X39)</f>
        <v>1.6137112319708314E-2</v>
      </c>
      <c r="AE39" s="157">
        <f t="shared" ref="AE39:AE50" si="68">((AC39-Y39)/Y39)</f>
        <v>2.3137457531790893E-3</v>
      </c>
      <c r="AF39" s="223">
        <v>1197082573.7574301</v>
      </c>
      <c r="AG39" s="214">
        <v>2200.0500000000002</v>
      </c>
      <c r="AH39" s="157">
        <f t="shared" ref="AH39:AH51" si="69">((AF39-AB39)/AB39)</f>
        <v>-2.2170006555602979E-2</v>
      </c>
      <c r="AI39" s="157">
        <f t="shared" ref="AI39:AI50" si="70">((AG39-AC39)/AC39)</f>
        <v>3.6770240740151192E-3</v>
      </c>
      <c r="AJ39" s="158">
        <f t="shared" si="16"/>
        <v>-2.2702769471440254E-3</v>
      </c>
      <c r="AK39" s="158">
        <f t="shared" si="17"/>
        <v>-2.1467125546591605E-3</v>
      </c>
      <c r="AL39" s="159">
        <f t="shared" si="18"/>
        <v>-2.0132709140821551E-2</v>
      </c>
      <c r="AM39" s="159">
        <f t="shared" si="19"/>
        <v>2.3798111600765191E-2</v>
      </c>
      <c r="AN39" s="160">
        <f t="shared" si="20"/>
        <v>2.4776873669600571E-2</v>
      </c>
      <c r="AO39" s="272">
        <f t="shared" si="21"/>
        <v>3.0376315446987139E-2</v>
      </c>
      <c r="AP39" s="164"/>
      <c r="AQ39" s="179">
        <v>1198249163.9190199</v>
      </c>
      <c r="AR39" s="179">
        <v>1987.7461478934799</v>
      </c>
      <c r="AS39" s="163" t="e">
        <f>(#REF!/AQ39)-1</f>
        <v>#REF!</v>
      </c>
      <c r="AT39" s="163" t="e">
        <f>(#REF!/AR39)-1</f>
        <v>#REF!</v>
      </c>
    </row>
    <row r="40" spans="1:46">
      <c r="A40" s="265" t="s">
        <v>85</v>
      </c>
      <c r="B40" s="223">
        <v>3682117468.5700002</v>
      </c>
      <c r="C40" s="214">
        <v>1</v>
      </c>
      <c r="D40" s="223">
        <v>3625184805.9099998</v>
      </c>
      <c r="E40" s="214">
        <v>1</v>
      </c>
      <c r="F40" s="157">
        <f t="shared" si="55"/>
        <v>-1.5461935461312398E-2</v>
      </c>
      <c r="G40" s="157">
        <f t="shared" si="56"/>
        <v>0</v>
      </c>
      <c r="H40" s="223">
        <v>3447993301.46</v>
      </c>
      <c r="I40" s="214">
        <v>1</v>
      </c>
      <c r="J40" s="157">
        <f t="shared" si="57"/>
        <v>-4.8877923178187024E-2</v>
      </c>
      <c r="K40" s="157">
        <f t="shared" si="58"/>
        <v>0</v>
      </c>
      <c r="L40" s="223">
        <v>3488933857.5799999</v>
      </c>
      <c r="M40" s="214">
        <v>1</v>
      </c>
      <c r="N40" s="157">
        <f t="shared" si="59"/>
        <v>1.1873734239177388E-2</v>
      </c>
      <c r="O40" s="157">
        <f t="shared" si="60"/>
        <v>0</v>
      </c>
      <c r="P40" s="223">
        <v>3375665077</v>
      </c>
      <c r="Q40" s="214">
        <v>1</v>
      </c>
      <c r="R40" s="157">
        <f t="shared" si="61"/>
        <v>-3.2465155604458951E-2</v>
      </c>
      <c r="S40" s="157">
        <f t="shared" si="62"/>
        <v>0</v>
      </c>
      <c r="T40" s="223">
        <v>3314879282.5100002</v>
      </c>
      <c r="U40" s="214">
        <v>1</v>
      </c>
      <c r="V40" s="157">
        <f t="shared" si="63"/>
        <v>-1.8007057306769589E-2</v>
      </c>
      <c r="W40" s="157">
        <f t="shared" si="64"/>
        <v>0</v>
      </c>
      <c r="X40" s="223">
        <v>3316069357.8699999</v>
      </c>
      <c r="Y40" s="214">
        <v>1</v>
      </c>
      <c r="Z40" s="157">
        <f t="shared" si="65"/>
        <v>3.5901016555225538E-4</v>
      </c>
      <c r="AA40" s="157">
        <f t="shared" si="66"/>
        <v>0</v>
      </c>
      <c r="AB40" s="223">
        <v>3314946924.3699999</v>
      </c>
      <c r="AC40" s="214">
        <v>1</v>
      </c>
      <c r="AD40" s="157">
        <f t="shared" si="67"/>
        <v>-3.3848311927979973E-4</v>
      </c>
      <c r="AE40" s="157">
        <f t="shared" si="68"/>
        <v>0</v>
      </c>
      <c r="AF40" s="223">
        <v>3294787202.04</v>
      </c>
      <c r="AG40" s="214">
        <v>1</v>
      </c>
      <c r="AH40" s="157">
        <f t="shared" si="69"/>
        <v>-6.0814615708609712E-3</v>
      </c>
      <c r="AI40" s="157">
        <f t="shared" si="70"/>
        <v>0</v>
      </c>
      <c r="AJ40" s="158">
        <f t="shared" si="16"/>
        <v>-1.3624908979517384E-2</v>
      </c>
      <c r="AK40" s="158">
        <f t="shared" si="17"/>
        <v>0</v>
      </c>
      <c r="AL40" s="159">
        <f t="shared" si="18"/>
        <v>-9.1139520206353436E-2</v>
      </c>
      <c r="AM40" s="159">
        <f t="shared" si="19"/>
        <v>0</v>
      </c>
      <c r="AN40" s="160">
        <f t="shared" si="20"/>
        <v>1.9637687181372061E-2</v>
      </c>
      <c r="AO40" s="272">
        <f t="shared" si="21"/>
        <v>0</v>
      </c>
      <c r="AP40" s="164"/>
      <c r="AQ40" s="162">
        <v>4056683843.0900002</v>
      </c>
      <c r="AR40" s="169">
        <v>1</v>
      </c>
      <c r="AS40" s="163" t="e">
        <f>(#REF!/AQ40)-1</f>
        <v>#REF!</v>
      </c>
      <c r="AT40" s="163" t="e">
        <f>(#REF!/AR40)-1</f>
        <v>#REF!</v>
      </c>
    </row>
    <row r="41" spans="1:46">
      <c r="A41" s="265" t="s">
        <v>37</v>
      </c>
      <c r="B41" s="223">
        <v>755624901.37</v>
      </c>
      <c r="C41" s="214">
        <v>16.962199999999999</v>
      </c>
      <c r="D41" s="223">
        <v>758146895.49000001</v>
      </c>
      <c r="E41" s="214">
        <v>17.018899999999999</v>
      </c>
      <c r="F41" s="157">
        <f t="shared" si="55"/>
        <v>3.3376270626172531E-3</v>
      </c>
      <c r="G41" s="157">
        <f t="shared" si="56"/>
        <v>3.3427267689332342E-3</v>
      </c>
      <c r="H41" s="223">
        <v>760359008.91999996</v>
      </c>
      <c r="I41" s="214">
        <v>17.075800000000001</v>
      </c>
      <c r="J41" s="157">
        <f t="shared" si="57"/>
        <v>2.9177899997469888E-3</v>
      </c>
      <c r="K41" s="157">
        <f t="shared" si="58"/>
        <v>3.3433418141009348E-3</v>
      </c>
      <c r="L41" s="223">
        <v>762894324.83000004</v>
      </c>
      <c r="M41" s="214">
        <v>17.1327</v>
      </c>
      <c r="N41" s="157">
        <f t="shared" si="59"/>
        <v>3.3343668980804243E-3</v>
      </c>
      <c r="O41" s="157">
        <f t="shared" si="60"/>
        <v>3.3322011267406994E-3</v>
      </c>
      <c r="P41" s="223">
        <v>764399430.72000003</v>
      </c>
      <c r="Q41" s="214">
        <v>17.189699999999998</v>
      </c>
      <c r="R41" s="157">
        <f t="shared" si="61"/>
        <v>1.9728890896329276E-3</v>
      </c>
      <c r="S41" s="157">
        <f t="shared" si="62"/>
        <v>3.326971230453963E-3</v>
      </c>
      <c r="T41" s="223">
        <v>766933119.63</v>
      </c>
      <c r="U41" s="214">
        <v>17.246700000000001</v>
      </c>
      <c r="V41" s="157">
        <f t="shared" si="63"/>
        <v>3.3146138107578711E-3</v>
      </c>
      <c r="W41" s="157">
        <f t="shared" si="64"/>
        <v>3.3159391961466557E-3</v>
      </c>
      <c r="X41" s="223">
        <v>769465788.30999994</v>
      </c>
      <c r="Y41" s="214">
        <v>17.303599999999999</v>
      </c>
      <c r="Z41" s="157">
        <f t="shared" si="65"/>
        <v>3.3023331698359966E-3</v>
      </c>
      <c r="AA41" s="157">
        <f t="shared" si="66"/>
        <v>3.2991818724740873E-3</v>
      </c>
      <c r="AB41" s="223">
        <v>771823923.14999998</v>
      </c>
      <c r="AC41" s="214">
        <v>17.360600000000002</v>
      </c>
      <c r="AD41" s="157">
        <f t="shared" si="67"/>
        <v>3.0646389687828401E-3</v>
      </c>
      <c r="AE41" s="157">
        <f t="shared" si="68"/>
        <v>3.2941122078643842E-3</v>
      </c>
      <c r="AF41" s="223">
        <v>774366178.22000003</v>
      </c>
      <c r="AG41" s="214">
        <v>17.4177</v>
      </c>
      <c r="AH41" s="157">
        <f t="shared" si="69"/>
        <v>3.293827767898791E-3</v>
      </c>
      <c r="AI41" s="157">
        <f t="shared" si="70"/>
        <v>3.2890568298329765E-3</v>
      </c>
      <c r="AJ41" s="158">
        <f t="shared" si="16"/>
        <v>3.0672608459191369E-3</v>
      </c>
      <c r="AK41" s="158">
        <f t="shared" si="17"/>
        <v>3.3179413808183669E-3</v>
      </c>
      <c r="AL41" s="159">
        <f t="shared" si="18"/>
        <v>2.1393324732296489E-2</v>
      </c>
      <c r="AM41" s="159">
        <f t="shared" si="19"/>
        <v>2.3432771800762763E-2</v>
      </c>
      <c r="AN41" s="160">
        <f t="shared" si="20"/>
        <v>4.6785476075173745E-4</v>
      </c>
      <c r="AO41" s="272">
        <f t="shared" si="21"/>
        <v>2.1720466580212548E-5</v>
      </c>
      <c r="AP41" s="164"/>
      <c r="AQ41" s="162">
        <v>739078842.02999997</v>
      </c>
      <c r="AR41" s="166">
        <v>16.871500000000001</v>
      </c>
      <c r="AS41" s="163" t="e">
        <f>(#REF!/AQ41)-1</f>
        <v>#REF!</v>
      </c>
      <c r="AT41" s="163" t="e">
        <f>(#REF!/AR41)-1</f>
        <v>#REF!</v>
      </c>
    </row>
    <row r="42" spans="1:46">
      <c r="A42" s="266" t="s">
        <v>35</v>
      </c>
      <c r="B42" s="215">
        <v>0</v>
      </c>
      <c r="C42" s="216">
        <v>0</v>
      </c>
      <c r="D42" s="215">
        <v>0</v>
      </c>
      <c r="E42" s="216">
        <v>0</v>
      </c>
      <c r="F42" s="157" t="e">
        <f t="shared" si="55"/>
        <v>#DIV/0!</v>
      </c>
      <c r="G42" s="157" t="e">
        <f t="shared" si="56"/>
        <v>#DIV/0!</v>
      </c>
      <c r="H42" s="215">
        <v>0</v>
      </c>
      <c r="I42" s="216">
        <v>0</v>
      </c>
      <c r="J42" s="157" t="e">
        <f t="shared" si="57"/>
        <v>#DIV/0!</v>
      </c>
      <c r="K42" s="157" t="e">
        <f t="shared" si="58"/>
        <v>#DIV/0!</v>
      </c>
      <c r="L42" s="215">
        <v>0</v>
      </c>
      <c r="M42" s="216">
        <v>0</v>
      </c>
      <c r="N42" s="157" t="e">
        <f t="shared" si="59"/>
        <v>#DIV/0!</v>
      </c>
      <c r="O42" s="157" t="e">
        <f t="shared" si="60"/>
        <v>#DIV/0!</v>
      </c>
      <c r="P42" s="215">
        <v>0</v>
      </c>
      <c r="Q42" s="216">
        <v>0</v>
      </c>
      <c r="R42" s="157" t="e">
        <f t="shared" si="61"/>
        <v>#DIV/0!</v>
      </c>
      <c r="S42" s="157" t="e">
        <f t="shared" si="62"/>
        <v>#DIV/0!</v>
      </c>
      <c r="T42" s="215">
        <v>0</v>
      </c>
      <c r="U42" s="216">
        <v>0</v>
      </c>
      <c r="V42" s="157" t="e">
        <f t="shared" si="63"/>
        <v>#DIV/0!</v>
      </c>
      <c r="W42" s="157" t="e">
        <f t="shared" si="64"/>
        <v>#DIV/0!</v>
      </c>
      <c r="X42" s="215">
        <v>0</v>
      </c>
      <c r="Y42" s="216">
        <v>0</v>
      </c>
      <c r="Z42" s="157" t="e">
        <f t="shared" si="65"/>
        <v>#DIV/0!</v>
      </c>
      <c r="AA42" s="157" t="e">
        <f t="shared" si="66"/>
        <v>#DIV/0!</v>
      </c>
      <c r="AB42" s="215">
        <v>0</v>
      </c>
      <c r="AC42" s="216">
        <v>0</v>
      </c>
      <c r="AD42" s="157" t="e">
        <f t="shared" si="67"/>
        <v>#DIV/0!</v>
      </c>
      <c r="AE42" s="157" t="e">
        <f t="shared" si="68"/>
        <v>#DIV/0!</v>
      </c>
      <c r="AF42" s="215">
        <v>0</v>
      </c>
      <c r="AG42" s="216">
        <v>0</v>
      </c>
      <c r="AH42" s="157" t="e">
        <f t="shared" si="69"/>
        <v>#DIV/0!</v>
      </c>
      <c r="AI42" s="157" t="e">
        <f t="shared" si="70"/>
        <v>#DIV/0!</v>
      </c>
      <c r="AJ42" s="158" t="e">
        <f t="shared" si="16"/>
        <v>#DIV/0!</v>
      </c>
      <c r="AK42" s="158" t="e">
        <f t="shared" si="17"/>
        <v>#DIV/0!</v>
      </c>
      <c r="AL42" s="159" t="e">
        <f t="shared" si="18"/>
        <v>#DIV/0!</v>
      </c>
      <c r="AM42" s="159" t="e">
        <f t="shared" si="19"/>
        <v>#DIV/0!</v>
      </c>
      <c r="AN42" s="160" t="e">
        <f t="shared" si="20"/>
        <v>#DIV/0!</v>
      </c>
      <c r="AO42" s="272" t="e">
        <f t="shared" si="21"/>
        <v>#DIV/0!</v>
      </c>
      <c r="AP42" s="164"/>
      <c r="AQ42" s="170">
        <v>0</v>
      </c>
      <c r="AR42" s="171">
        <v>0</v>
      </c>
      <c r="AS42" s="163" t="e">
        <f>(#REF!/AQ42)-1</f>
        <v>#REF!</v>
      </c>
      <c r="AT42" s="163" t="e">
        <f>(#REF!/AR42)-1</f>
        <v>#REF!</v>
      </c>
    </row>
    <row r="43" spans="1:46">
      <c r="A43" s="265" t="s">
        <v>104</v>
      </c>
      <c r="B43" s="210">
        <v>3387888823.8499999</v>
      </c>
      <c r="C43" s="212">
        <v>188.15</v>
      </c>
      <c r="D43" s="210">
        <v>3404342800.0500002</v>
      </c>
      <c r="E43" s="212">
        <v>188.79</v>
      </c>
      <c r="F43" s="157">
        <f t="shared" si="55"/>
        <v>4.856704884814364E-3</v>
      </c>
      <c r="G43" s="157">
        <f t="shared" si="56"/>
        <v>3.4015413234120984E-3</v>
      </c>
      <c r="H43" s="210">
        <v>3416949686.25</v>
      </c>
      <c r="I43" s="212">
        <v>189.44</v>
      </c>
      <c r="J43" s="157">
        <f t="shared" si="57"/>
        <v>3.7031776587876666E-3</v>
      </c>
      <c r="K43" s="157">
        <f t="shared" si="58"/>
        <v>3.4429789713438515E-3</v>
      </c>
      <c r="L43" s="210">
        <v>3407099081.79</v>
      </c>
      <c r="M43" s="212">
        <v>190.08</v>
      </c>
      <c r="N43" s="157">
        <f t="shared" si="59"/>
        <v>-2.8828649422727617E-3</v>
      </c>
      <c r="O43" s="157">
        <f t="shared" si="60"/>
        <v>3.3783783783784566E-3</v>
      </c>
      <c r="P43" s="210">
        <v>3252993627.1100001</v>
      </c>
      <c r="Q43" s="212">
        <v>190.72</v>
      </c>
      <c r="R43" s="157">
        <f t="shared" si="61"/>
        <v>-4.5230693613711077E-2</v>
      </c>
      <c r="S43" s="157">
        <f t="shared" si="62"/>
        <v>3.3670033670032949E-3</v>
      </c>
      <c r="T43" s="210">
        <v>3461659594.2800002</v>
      </c>
      <c r="U43" s="212">
        <v>191.36</v>
      </c>
      <c r="V43" s="157">
        <f t="shared" si="63"/>
        <v>6.4145827225422974E-2</v>
      </c>
      <c r="W43" s="157">
        <f t="shared" si="64"/>
        <v>3.3557046979866547E-3</v>
      </c>
      <c r="X43" s="210">
        <v>3471774613.3899999</v>
      </c>
      <c r="Y43" s="212">
        <v>192</v>
      </c>
      <c r="Z43" s="157">
        <f t="shared" si="65"/>
        <v>2.9220143790896075E-3</v>
      </c>
      <c r="AA43" s="157">
        <f t="shared" si="66"/>
        <v>3.344481605351099E-3</v>
      </c>
      <c r="AB43" s="210">
        <v>3529811852.5900002</v>
      </c>
      <c r="AC43" s="212">
        <v>192.64</v>
      </c>
      <c r="AD43" s="157">
        <f t="shared" si="67"/>
        <v>1.6716879885048202E-2</v>
      </c>
      <c r="AE43" s="157">
        <f t="shared" si="68"/>
        <v>3.3333333333332624E-3</v>
      </c>
      <c r="AF43" s="210">
        <v>3521878211.6599998</v>
      </c>
      <c r="AG43" s="212">
        <v>193.29</v>
      </c>
      <c r="AH43" s="157">
        <f t="shared" si="69"/>
        <v>-2.2476101450503642E-3</v>
      </c>
      <c r="AI43" s="157">
        <f t="shared" si="70"/>
        <v>3.3741694352159768E-3</v>
      </c>
      <c r="AJ43" s="158">
        <f t="shared" si="16"/>
        <v>5.2479294165160761E-3</v>
      </c>
      <c r="AK43" s="158">
        <f t="shared" si="17"/>
        <v>3.3746988890030866E-3</v>
      </c>
      <c r="AL43" s="159">
        <f t="shared" si="18"/>
        <v>3.4525139950146437E-2</v>
      </c>
      <c r="AM43" s="159">
        <f t="shared" si="19"/>
        <v>2.3836008263149532E-2</v>
      </c>
      <c r="AN43" s="160">
        <f t="shared" si="20"/>
        <v>2.9949559261718502E-2</v>
      </c>
      <c r="AO43" s="272">
        <f t="shared" si="21"/>
        <v>3.4724833993711719E-5</v>
      </c>
      <c r="AP43" s="164"/>
      <c r="AQ43" s="162">
        <v>3320655667.8400002</v>
      </c>
      <c r="AR43" s="166">
        <v>177.09</v>
      </c>
      <c r="AS43" s="163" t="e">
        <f>(#REF!/AQ43)-1</f>
        <v>#REF!</v>
      </c>
      <c r="AT43" s="163" t="e">
        <f>(#REF!/AR43)-1</f>
        <v>#REF!</v>
      </c>
    </row>
    <row r="44" spans="1:46">
      <c r="A44" s="265" t="s">
        <v>64</v>
      </c>
      <c r="B44" s="210">
        <v>999929382.75999999</v>
      </c>
      <c r="C44" s="212">
        <v>1.26</v>
      </c>
      <c r="D44" s="210">
        <v>999929382.75999999</v>
      </c>
      <c r="E44" s="212">
        <v>1.26</v>
      </c>
      <c r="F44" s="157">
        <f t="shared" si="55"/>
        <v>0</v>
      </c>
      <c r="G44" s="157">
        <f t="shared" si="56"/>
        <v>0</v>
      </c>
      <c r="H44" s="210">
        <v>1004725652.24</v>
      </c>
      <c r="I44" s="212">
        <v>1.26</v>
      </c>
      <c r="J44" s="157">
        <f t="shared" si="57"/>
        <v>4.7966082032326928E-3</v>
      </c>
      <c r="K44" s="157">
        <f t="shared" si="58"/>
        <v>0</v>
      </c>
      <c r="L44" s="210">
        <v>1005654812.9299999</v>
      </c>
      <c r="M44" s="212">
        <v>1.26</v>
      </c>
      <c r="N44" s="157">
        <f t="shared" si="59"/>
        <v>9.2479045192924792E-4</v>
      </c>
      <c r="O44" s="157">
        <f t="shared" si="60"/>
        <v>0</v>
      </c>
      <c r="P44" s="210">
        <v>1002897009.1799999</v>
      </c>
      <c r="Q44" s="212">
        <v>1.27</v>
      </c>
      <c r="R44" s="157">
        <f t="shared" si="61"/>
        <v>-2.7422965758649043E-3</v>
      </c>
      <c r="S44" s="157">
        <f t="shared" si="62"/>
        <v>7.936507936507943E-3</v>
      </c>
      <c r="T44" s="210">
        <v>1029842157.3200001</v>
      </c>
      <c r="U44" s="212">
        <v>1.27</v>
      </c>
      <c r="V44" s="157">
        <f t="shared" si="63"/>
        <v>2.686731328676641E-2</v>
      </c>
      <c r="W44" s="157">
        <f t="shared" si="64"/>
        <v>0</v>
      </c>
      <c r="X44" s="210">
        <v>1028822771.45</v>
      </c>
      <c r="Y44" s="212">
        <v>1.27</v>
      </c>
      <c r="Z44" s="157">
        <f t="shared" si="65"/>
        <v>-9.8984670879350475E-4</v>
      </c>
      <c r="AA44" s="157">
        <f t="shared" si="66"/>
        <v>0</v>
      </c>
      <c r="AB44" s="210">
        <v>992234153.48000002</v>
      </c>
      <c r="AC44" s="212">
        <v>1.27</v>
      </c>
      <c r="AD44" s="157">
        <f t="shared" si="67"/>
        <v>-3.5563577114873575E-2</v>
      </c>
      <c r="AE44" s="157">
        <f t="shared" si="68"/>
        <v>0</v>
      </c>
      <c r="AF44" s="210">
        <v>997792372.53999996</v>
      </c>
      <c r="AG44" s="212">
        <v>1.28</v>
      </c>
      <c r="AH44" s="157">
        <f t="shared" si="69"/>
        <v>5.6017211668293746E-3</v>
      </c>
      <c r="AI44" s="157">
        <f t="shared" si="70"/>
        <v>7.8740157480315029E-3</v>
      </c>
      <c r="AJ44" s="158">
        <f t="shared" si="16"/>
        <v>-1.3816091134678267E-4</v>
      </c>
      <c r="AK44" s="158">
        <f t="shared" si="17"/>
        <v>1.9763154605674307E-3</v>
      </c>
      <c r="AL44" s="159">
        <f t="shared" si="18"/>
        <v>-2.1371611404212005E-3</v>
      </c>
      <c r="AM44" s="159">
        <f t="shared" si="19"/>
        <v>1.5873015873015886E-2</v>
      </c>
      <c r="AN44" s="160">
        <f t="shared" si="20"/>
        <v>1.7113944972442514E-2</v>
      </c>
      <c r="AO44" s="272">
        <f t="shared" si="21"/>
        <v>3.6594632672229573E-3</v>
      </c>
      <c r="AP44" s="164"/>
      <c r="AQ44" s="180">
        <v>1300500308</v>
      </c>
      <c r="AR44" s="166">
        <v>1.19</v>
      </c>
      <c r="AS44" s="163" t="e">
        <f>(#REF!/AQ44)-1</f>
        <v>#REF!</v>
      </c>
      <c r="AT44" s="163" t="e">
        <f>(#REF!/AR44)-1</f>
        <v>#REF!</v>
      </c>
    </row>
    <row r="45" spans="1:46">
      <c r="A45" s="265" t="s">
        <v>82</v>
      </c>
      <c r="B45" s="211">
        <v>862192540.33000004</v>
      </c>
      <c r="C45" s="214">
        <v>2.62</v>
      </c>
      <c r="D45" s="211">
        <v>843955290.65999997</v>
      </c>
      <c r="E45" s="214">
        <v>2.61</v>
      </c>
      <c r="F45" s="157">
        <f t="shared" si="55"/>
        <v>-2.1152177520603294E-2</v>
      </c>
      <c r="G45" s="157">
        <f t="shared" si="56"/>
        <v>-3.8167938931298589E-3</v>
      </c>
      <c r="H45" s="211">
        <v>845883799.64999998</v>
      </c>
      <c r="I45" s="214">
        <v>2.62</v>
      </c>
      <c r="J45" s="157">
        <f t="shared" si="57"/>
        <v>2.2850843064113669E-3</v>
      </c>
      <c r="K45" s="157">
        <f t="shared" si="58"/>
        <v>3.8314176245211615E-3</v>
      </c>
      <c r="L45" s="211">
        <v>847983741.05999994</v>
      </c>
      <c r="M45" s="214">
        <v>2.63</v>
      </c>
      <c r="N45" s="157">
        <f t="shared" si="59"/>
        <v>2.482541231867611E-3</v>
      </c>
      <c r="O45" s="157">
        <f t="shared" si="60"/>
        <v>3.8167938931296893E-3</v>
      </c>
      <c r="P45" s="211">
        <v>858284068.08000004</v>
      </c>
      <c r="Q45" s="214">
        <v>2.63</v>
      </c>
      <c r="R45" s="157">
        <f t="shared" si="61"/>
        <v>1.2146844946725565E-2</v>
      </c>
      <c r="S45" s="157">
        <f t="shared" si="62"/>
        <v>0</v>
      </c>
      <c r="T45" s="211">
        <v>857456906.73000002</v>
      </c>
      <c r="U45" s="214">
        <v>2.64</v>
      </c>
      <c r="V45" s="157">
        <f t="shared" si="63"/>
        <v>-9.6373844134192265E-4</v>
      </c>
      <c r="W45" s="157">
        <f t="shared" si="64"/>
        <v>3.8022813688213808E-3</v>
      </c>
      <c r="X45" s="211">
        <v>870771563.79999995</v>
      </c>
      <c r="Y45" s="214">
        <v>2.65</v>
      </c>
      <c r="Z45" s="157">
        <f t="shared" si="65"/>
        <v>1.5528077231049132E-2</v>
      </c>
      <c r="AA45" s="157">
        <f t="shared" si="66"/>
        <v>3.7878787878787069E-3</v>
      </c>
      <c r="AB45" s="211">
        <v>876667667.04999995</v>
      </c>
      <c r="AC45" s="214">
        <v>2.66</v>
      </c>
      <c r="AD45" s="157">
        <f t="shared" si="67"/>
        <v>6.7711251665933192E-3</v>
      </c>
      <c r="AE45" s="157">
        <f t="shared" si="68"/>
        <v>3.7735849056604646E-3</v>
      </c>
      <c r="AF45" s="211">
        <v>879714552.58000004</v>
      </c>
      <c r="AG45" s="214">
        <v>2.67</v>
      </c>
      <c r="AH45" s="157">
        <f t="shared" si="69"/>
        <v>3.4755308590915719E-3</v>
      </c>
      <c r="AI45" s="157">
        <f t="shared" si="70"/>
        <v>3.7593984962405211E-3</v>
      </c>
      <c r="AJ45" s="158">
        <f t="shared" si="16"/>
        <v>2.5716609724741688E-3</v>
      </c>
      <c r="AK45" s="158">
        <f t="shared" si="17"/>
        <v>2.369320147890258E-3</v>
      </c>
      <c r="AL45" s="159">
        <f t="shared" si="18"/>
        <v>4.2371038271512215E-2</v>
      </c>
      <c r="AM45" s="159">
        <f t="shared" si="19"/>
        <v>2.2988505747126457E-2</v>
      </c>
      <c r="AN45" s="160">
        <f t="shared" si="20"/>
        <v>1.1041577145824657E-2</v>
      </c>
      <c r="AO45" s="272">
        <f t="shared" si="21"/>
        <v>2.8305617303758623E-3</v>
      </c>
      <c r="AP45" s="164"/>
      <c r="AQ45" s="165">
        <v>776682398.99000001</v>
      </c>
      <c r="AR45" s="169">
        <v>2.4700000000000002</v>
      </c>
      <c r="AS45" s="163" t="e">
        <f>(#REF!/AQ45)-1</f>
        <v>#REF!</v>
      </c>
      <c r="AT45" s="163" t="e">
        <f>(#REF!/AR45)-1</f>
        <v>#REF!</v>
      </c>
    </row>
    <row r="46" spans="1:46">
      <c r="A46" s="267" t="s">
        <v>109</v>
      </c>
      <c r="B46" s="210">
        <v>5539631090.7200003</v>
      </c>
      <c r="C46" s="210">
        <v>2444.5</v>
      </c>
      <c r="D46" s="210">
        <v>5573299939.1099997</v>
      </c>
      <c r="E46" s="210">
        <v>2452.7800000000002</v>
      </c>
      <c r="F46" s="157">
        <f t="shared" si="55"/>
        <v>6.0778141790707877E-3</v>
      </c>
      <c r="G46" s="157">
        <f t="shared" si="56"/>
        <v>3.3871957455513194E-3</v>
      </c>
      <c r="H46" s="210">
        <v>5624118722.0600004</v>
      </c>
      <c r="I46" s="210">
        <v>2461.0500000000002</v>
      </c>
      <c r="J46" s="157">
        <f t="shared" si="57"/>
        <v>9.1182573170673492E-3</v>
      </c>
      <c r="K46" s="157">
        <f t="shared" si="58"/>
        <v>3.3716843744648851E-3</v>
      </c>
      <c r="L46" s="210">
        <v>5118307009.3800001</v>
      </c>
      <c r="M46" s="210">
        <v>2469.46</v>
      </c>
      <c r="N46" s="157">
        <f t="shared" si="59"/>
        <v>-8.993617270133511E-2</v>
      </c>
      <c r="O46" s="157">
        <f t="shared" si="60"/>
        <v>3.417240608683226E-3</v>
      </c>
      <c r="P46" s="210">
        <v>5304975449.5799999</v>
      </c>
      <c r="Q46" s="210">
        <v>2477.52</v>
      </c>
      <c r="R46" s="157">
        <f t="shared" si="61"/>
        <v>3.6470739222540634E-2</v>
      </c>
      <c r="S46" s="157">
        <f t="shared" si="62"/>
        <v>3.2638714536781101E-3</v>
      </c>
      <c r="T46" s="210">
        <v>5626887316.5100002</v>
      </c>
      <c r="U46" s="210">
        <v>2485.5700000000002</v>
      </c>
      <c r="V46" s="157">
        <f t="shared" si="63"/>
        <v>6.0681122842045646E-2</v>
      </c>
      <c r="W46" s="157">
        <f t="shared" si="64"/>
        <v>3.2492169588944518E-3</v>
      </c>
      <c r="X46" s="210">
        <v>5693676843.8000002</v>
      </c>
      <c r="Y46" s="210">
        <v>2493.86</v>
      </c>
      <c r="Z46" s="157">
        <f t="shared" si="65"/>
        <v>1.1869711180110366E-2</v>
      </c>
      <c r="AA46" s="157">
        <f t="shared" si="66"/>
        <v>3.3352510691712417E-3</v>
      </c>
      <c r="AB46" s="210">
        <v>5516008579.0299997</v>
      </c>
      <c r="AC46" s="210">
        <v>2502.6799999999998</v>
      </c>
      <c r="AD46" s="157">
        <f t="shared" si="67"/>
        <v>-3.1204486950022158E-2</v>
      </c>
      <c r="AE46" s="157">
        <f t="shared" si="68"/>
        <v>3.536686101064097E-3</v>
      </c>
      <c r="AF46" s="210">
        <v>5487073040.96</v>
      </c>
      <c r="AG46" s="210">
        <v>2510.79</v>
      </c>
      <c r="AH46" s="157">
        <f t="shared" si="69"/>
        <v>-5.245738409472899E-3</v>
      </c>
      <c r="AI46" s="157">
        <f t="shared" si="70"/>
        <v>3.2405261559608611E-3</v>
      </c>
      <c r="AJ46" s="158">
        <f t="shared" si="16"/>
        <v>-2.7109416499942281E-4</v>
      </c>
      <c r="AK46" s="158">
        <f t="shared" si="17"/>
        <v>3.3502090584335243E-3</v>
      </c>
      <c r="AL46" s="159">
        <f t="shared" si="18"/>
        <v>-1.5471426101601342E-2</v>
      </c>
      <c r="AM46" s="159">
        <f t="shared" si="19"/>
        <v>2.3650714699239132E-2</v>
      </c>
      <c r="AN46" s="160">
        <f t="shared" si="20"/>
        <v>4.5296564005725522E-2</v>
      </c>
      <c r="AO46" s="272">
        <f t="shared" si="21"/>
        <v>1.0071443865952998E-4</v>
      </c>
      <c r="AP46" s="164"/>
      <c r="AQ46" s="162">
        <v>8144502990.9799995</v>
      </c>
      <c r="AR46" s="162">
        <v>2263.5700000000002</v>
      </c>
      <c r="AS46" s="163" t="e">
        <f>(#REF!/AQ46)-1</f>
        <v>#REF!</v>
      </c>
      <c r="AT46" s="163" t="e">
        <f>(#REF!/AR46)-1</f>
        <v>#REF!</v>
      </c>
    </row>
    <row r="47" spans="1:46">
      <c r="A47" s="267" t="s">
        <v>110</v>
      </c>
      <c r="B47" s="210">
        <v>429745606.36000001</v>
      </c>
      <c r="C47" s="210">
        <v>2125.5300000000002</v>
      </c>
      <c r="D47" s="210">
        <v>352646236.18000001</v>
      </c>
      <c r="E47" s="210">
        <v>2133.6</v>
      </c>
      <c r="F47" s="157">
        <f t="shared" si="55"/>
        <v>-0.17940700041832069</v>
      </c>
      <c r="G47" s="157">
        <f t="shared" si="56"/>
        <v>3.7967001171471154E-3</v>
      </c>
      <c r="H47" s="210">
        <v>348932930.38999999</v>
      </c>
      <c r="I47" s="210">
        <v>2138.56</v>
      </c>
      <c r="J47" s="157">
        <f t="shared" si="57"/>
        <v>-1.0529832475241991E-2</v>
      </c>
      <c r="K47" s="157">
        <f t="shared" si="58"/>
        <v>2.3247094113236018E-3</v>
      </c>
      <c r="L47" s="210">
        <v>344235376.38999999</v>
      </c>
      <c r="M47" s="210">
        <v>2133.67</v>
      </c>
      <c r="N47" s="157">
        <f t="shared" si="59"/>
        <v>-1.346262731565512E-2</v>
      </c>
      <c r="O47" s="157">
        <f t="shared" si="60"/>
        <v>-2.286585365853599E-3</v>
      </c>
      <c r="P47" s="210">
        <v>346041425.88</v>
      </c>
      <c r="Q47" s="210">
        <v>2144.9899999999998</v>
      </c>
      <c r="R47" s="157">
        <f t="shared" si="61"/>
        <v>5.2465539972680018E-3</v>
      </c>
      <c r="S47" s="157">
        <f t="shared" si="62"/>
        <v>5.305412739551903E-3</v>
      </c>
      <c r="T47" s="210">
        <v>346126462.72000003</v>
      </c>
      <c r="U47" s="210">
        <v>2145.62</v>
      </c>
      <c r="V47" s="157">
        <f t="shared" si="63"/>
        <v>2.4574179170537341E-4</v>
      </c>
      <c r="W47" s="157">
        <f t="shared" si="64"/>
        <v>2.9370766297283867E-4</v>
      </c>
      <c r="X47" s="210">
        <v>349372036.87</v>
      </c>
      <c r="Y47" s="210">
        <v>2165.7600000000002</v>
      </c>
      <c r="Z47" s="157">
        <f t="shared" si="65"/>
        <v>9.3768448806108556E-3</v>
      </c>
      <c r="AA47" s="157">
        <f t="shared" si="66"/>
        <v>9.3865642564854579E-3</v>
      </c>
      <c r="AB47" s="210">
        <v>350063890.81</v>
      </c>
      <c r="AC47" s="210">
        <v>2170.0300000000002</v>
      </c>
      <c r="AD47" s="157">
        <f t="shared" si="67"/>
        <v>1.980278519707156E-3</v>
      </c>
      <c r="AE47" s="157">
        <f t="shared" si="68"/>
        <v>1.9715942671394713E-3</v>
      </c>
      <c r="AF47" s="210">
        <v>351825428.44999999</v>
      </c>
      <c r="AG47" s="210">
        <v>2180.9699999999998</v>
      </c>
      <c r="AH47" s="157">
        <f t="shared" si="69"/>
        <v>5.0320461099944598E-3</v>
      </c>
      <c r="AI47" s="157">
        <f t="shared" si="70"/>
        <v>5.0414049575349647E-3</v>
      </c>
      <c r="AJ47" s="158">
        <f t="shared" si="16"/>
        <v>-2.2689749363741494E-2</v>
      </c>
      <c r="AK47" s="158">
        <f t="shared" si="17"/>
        <v>3.229188505787719E-3</v>
      </c>
      <c r="AL47" s="159">
        <f t="shared" si="18"/>
        <v>-2.3275669659524084E-3</v>
      </c>
      <c r="AM47" s="159">
        <f t="shared" si="19"/>
        <v>2.2201912260967328E-2</v>
      </c>
      <c r="AN47" s="160">
        <f t="shared" si="20"/>
        <v>6.3813510240654875E-2</v>
      </c>
      <c r="AO47" s="272">
        <f t="shared" si="21"/>
        <v>3.5308966077871465E-3</v>
      </c>
      <c r="AP47" s="164"/>
      <c r="AQ47" s="162"/>
      <c r="AR47" s="162"/>
      <c r="AS47" s="163"/>
      <c r="AT47" s="163"/>
    </row>
    <row r="48" spans="1:46">
      <c r="A48" s="267" t="s">
        <v>135</v>
      </c>
      <c r="B48" s="210">
        <v>49002395.700000003</v>
      </c>
      <c r="C48" s="210">
        <v>10.422606999999999</v>
      </c>
      <c r="D48" s="210">
        <v>49035293.229999997</v>
      </c>
      <c r="E48" s="210">
        <v>10.431696000000001</v>
      </c>
      <c r="F48" s="157">
        <f t="shared" si="55"/>
        <v>6.7134533995842453E-4</v>
      </c>
      <c r="G48" s="157">
        <f t="shared" si="56"/>
        <v>8.7204669618659093E-4</v>
      </c>
      <c r="H48" s="210">
        <v>49079439.030000001</v>
      </c>
      <c r="I48" s="210">
        <v>10.443814</v>
      </c>
      <c r="J48" s="157">
        <f t="shared" si="57"/>
        <v>9.0028624470416929E-4</v>
      </c>
      <c r="K48" s="157">
        <f t="shared" si="58"/>
        <v>1.1616519499800593E-3</v>
      </c>
      <c r="L48" s="210">
        <v>49079439.030000001</v>
      </c>
      <c r="M48" s="210">
        <v>10.443814</v>
      </c>
      <c r="N48" s="157">
        <f t="shared" si="59"/>
        <v>0</v>
      </c>
      <c r="O48" s="157">
        <f t="shared" si="60"/>
        <v>0</v>
      </c>
      <c r="P48" s="210">
        <v>50092656.689999998</v>
      </c>
      <c r="Q48" s="210">
        <v>10.451136999999999</v>
      </c>
      <c r="R48" s="157">
        <f t="shared" si="61"/>
        <v>2.0644442561388348E-2</v>
      </c>
      <c r="S48" s="157">
        <f t="shared" si="62"/>
        <v>7.0118062232815757E-4</v>
      </c>
      <c r="T48" s="210">
        <v>50116227.909999996</v>
      </c>
      <c r="U48" s="210">
        <v>10.459206999999999</v>
      </c>
      <c r="V48" s="157">
        <f t="shared" si="63"/>
        <v>4.7055240343649678E-4</v>
      </c>
      <c r="W48" s="157">
        <f t="shared" si="64"/>
        <v>7.7216478934301813E-4</v>
      </c>
      <c r="X48" s="210">
        <v>50151306.119999997</v>
      </c>
      <c r="Y48" s="210">
        <v>10.468615</v>
      </c>
      <c r="Z48" s="157">
        <f t="shared" si="65"/>
        <v>6.9993715534607355E-4</v>
      </c>
      <c r="AA48" s="157">
        <f t="shared" si="66"/>
        <v>8.994945792736034E-4</v>
      </c>
      <c r="AB48" s="210">
        <v>50346280.68</v>
      </c>
      <c r="AC48" s="210">
        <v>10.513392</v>
      </c>
      <c r="AD48" s="157">
        <f t="shared" si="67"/>
        <v>3.8877264638626802E-3</v>
      </c>
      <c r="AE48" s="157">
        <f t="shared" si="68"/>
        <v>4.2772611276658701E-3</v>
      </c>
      <c r="AF48" s="210">
        <v>50369826.43</v>
      </c>
      <c r="AG48" s="210">
        <v>10.518642</v>
      </c>
      <c r="AH48" s="157">
        <f t="shared" si="69"/>
        <v>4.6767605634379106E-4</v>
      </c>
      <c r="AI48" s="157">
        <f t="shared" si="70"/>
        <v>4.9936309803726511E-4</v>
      </c>
      <c r="AJ48" s="158">
        <f t="shared" si="16"/>
        <v>3.4677457781299974E-3</v>
      </c>
      <c r="AK48" s="158">
        <f t="shared" si="17"/>
        <v>1.1478953578518206E-3</v>
      </c>
      <c r="AL48" s="159">
        <f t="shared" si="18"/>
        <v>2.7215768726830618E-2</v>
      </c>
      <c r="AM48" s="159">
        <f t="shared" si="19"/>
        <v>8.334790431009426E-3</v>
      </c>
      <c r="AN48" s="160">
        <f t="shared" si="20"/>
        <v>7.0437065307747508E-3</v>
      </c>
      <c r="AO48" s="272">
        <f t="shared" si="21"/>
        <v>1.3098473278371841E-3</v>
      </c>
      <c r="AP48" s="164"/>
      <c r="AQ48" s="162">
        <v>421796041.39999998</v>
      </c>
      <c r="AR48" s="162">
        <v>2004.5</v>
      </c>
      <c r="AS48" s="163" t="e">
        <f>(#REF!/AQ48)-1</f>
        <v>#REF!</v>
      </c>
      <c r="AT48" s="163" t="e">
        <f>(#REF!/AR48)-1</f>
        <v>#REF!</v>
      </c>
    </row>
    <row r="49" spans="1:46">
      <c r="A49" s="265" t="s">
        <v>128</v>
      </c>
      <c r="B49" s="210">
        <v>1028429122.99</v>
      </c>
      <c r="C49" s="223">
        <v>1012.62</v>
      </c>
      <c r="D49" s="210">
        <v>1040424645.21</v>
      </c>
      <c r="E49" s="223">
        <v>1014.11</v>
      </c>
      <c r="F49" s="157">
        <f t="shared" si="55"/>
        <v>1.1663927004638771E-2</v>
      </c>
      <c r="G49" s="157">
        <f t="shared" si="56"/>
        <v>1.4714305465031395E-3</v>
      </c>
      <c r="H49" s="210">
        <v>1045073136</v>
      </c>
      <c r="I49" s="223">
        <v>1016.16</v>
      </c>
      <c r="J49" s="157">
        <f t="shared" si="57"/>
        <v>4.4678783911944984E-3</v>
      </c>
      <c r="K49" s="157">
        <f t="shared" si="58"/>
        <v>2.0214769600930419E-3</v>
      </c>
      <c r="L49" s="210">
        <v>1049447182.11</v>
      </c>
      <c r="M49" s="223">
        <v>1018.21</v>
      </c>
      <c r="N49" s="157">
        <f t="shared" si="59"/>
        <v>4.1853971356890897E-3</v>
      </c>
      <c r="O49" s="157">
        <f t="shared" si="60"/>
        <v>2.017398834829228E-3</v>
      </c>
      <c r="P49" s="210">
        <v>1146539421.9000001</v>
      </c>
      <c r="Q49" s="223">
        <v>1020.93</v>
      </c>
      <c r="R49" s="157">
        <f t="shared" si="61"/>
        <v>9.2517509642351059E-2</v>
      </c>
      <c r="S49" s="157">
        <f t="shared" si="62"/>
        <v>2.6713546321484897E-3</v>
      </c>
      <c r="T49" s="210">
        <v>1188308299.6500001</v>
      </c>
      <c r="U49" s="223">
        <v>1022.69</v>
      </c>
      <c r="V49" s="157">
        <f t="shared" si="63"/>
        <v>3.6430389528850443E-2</v>
      </c>
      <c r="W49" s="157">
        <f t="shared" si="64"/>
        <v>1.7239183881364096E-3</v>
      </c>
      <c r="X49" s="210">
        <v>1197523238.21</v>
      </c>
      <c r="Y49" s="223">
        <v>1024.74</v>
      </c>
      <c r="Z49" s="157">
        <f t="shared" si="65"/>
        <v>7.7546698636322547E-3</v>
      </c>
      <c r="AA49" s="157">
        <f t="shared" si="66"/>
        <v>2.0045174979709925E-3</v>
      </c>
      <c r="AB49" s="210">
        <v>1200817077.96</v>
      </c>
      <c r="AC49" s="223">
        <v>1027.67</v>
      </c>
      <c r="AD49" s="157">
        <f t="shared" si="67"/>
        <v>2.7505434925200055E-3</v>
      </c>
      <c r="AE49" s="157">
        <f t="shared" si="68"/>
        <v>2.8592618615454297E-3</v>
      </c>
      <c r="AF49" s="210">
        <v>1121747922.5999999</v>
      </c>
      <c r="AG49" s="223">
        <v>1030.6500000000001</v>
      </c>
      <c r="AH49" s="157">
        <f t="shared" si="69"/>
        <v>-6.5846128283190503E-2</v>
      </c>
      <c r="AI49" s="157">
        <f t="shared" si="70"/>
        <v>2.8997635427715296E-3</v>
      </c>
      <c r="AJ49" s="158">
        <f t="shared" si="16"/>
        <v>1.1740523346960702E-2</v>
      </c>
      <c r="AK49" s="158">
        <f t="shared" si="17"/>
        <v>2.2086402829997825E-3</v>
      </c>
      <c r="AL49" s="159">
        <f t="shared" si="18"/>
        <v>7.8163543861060225E-2</v>
      </c>
      <c r="AM49" s="159">
        <f t="shared" si="19"/>
        <v>1.6309867765824295E-2</v>
      </c>
      <c r="AN49" s="160">
        <f t="shared" si="20"/>
        <v>4.3688644238386462E-2</v>
      </c>
      <c r="AO49" s="272">
        <f t="shared" si="21"/>
        <v>5.3542605076011712E-4</v>
      </c>
      <c r="AP49" s="164"/>
      <c r="AQ49" s="162"/>
      <c r="AR49" s="162"/>
      <c r="AS49" s="163"/>
      <c r="AT49" s="163"/>
    </row>
    <row r="50" spans="1:46">
      <c r="A50" s="265" t="s">
        <v>138</v>
      </c>
      <c r="B50" s="210">
        <v>1505457891</v>
      </c>
      <c r="C50" s="224">
        <v>311.85000000000002</v>
      </c>
      <c r="D50" s="210">
        <v>1662258326.4000001</v>
      </c>
      <c r="E50" s="224">
        <v>311.85000000000002</v>
      </c>
      <c r="F50" s="157">
        <f t="shared" si="55"/>
        <v>0.10415464712589566</v>
      </c>
      <c r="G50" s="157">
        <f t="shared" si="56"/>
        <v>0</v>
      </c>
      <c r="H50" s="210">
        <v>1631094878.7</v>
      </c>
      <c r="I50" s="224">
        <v>311.85000000000002</v>
      </c>
      <c r="J50" s="157">
        <f t="shared" si="57"/>
        <v>-1.8747656248768271E-2</v>
      </c>
      <c r="K50" s="157">
        <f t="shared" si="58"/>
        <v>0</v>
      </c>
      <c r="L50" s="210">
        <v>2271296097</v>
      </c>
      <c r="M50" s="224">
        <v>311.85000000000002</v>
      </c>
      <c r="N50" s="157">
        <f t="shared" si="59"/>
        <v>0.39249784096572427</v>
      </c>
      <c r="O50" s="157">
        <f t="shared" si="60"/>
        <v>0</v>
      </c>
      <c r="P50" s="210">
        <v>2315394729.9000001</v>
      </c>
      <c r="Q50" s="224">
        <v>311.85000000000002</v>
      </c>
      <c r="R50" s="157">
        <f t="shared" si="61"/>
        <v>1.9415624831234893E-2</v>
      </c>
      <c r="S50" s="157">
        <f t="shared" si="62"/>
        <v>0</v>
      </c>
      <c r="T50" s="210">
        <v>2843161215.3000002</v>
      </c>
      <c r="U50" s="224">
        <v>311.85000000000002</v>
      </c>
      <c r="V50" s="157">
        <f t="shared" si="63"/>
        <v>0.22793801790452978</v>
      </c>
      <c r="W50" s="157">
        <f t="shared" si="64"/>
        <v>0</v>
      </c>
      <c r="X50" s="210">
        <v>2856287331.4499998</v>
      </c>
      <c r="Y50" s="224">
        <v>315</v>
      </c>
      <c r="Z50" s="157">
        <f t="shared" si="65"/>
        <v>4.6167329799533009E-3</v>
      </c>
      <c r="AA50" s="157">
        <f t="shared" si="66"/>
        <v>1.0101010101010027E-2</v>
      </c>
      <c r="AB50" s="210">
        <v>3258983548.8000002</v>
      </c>
      <c r="AC50" s="224">
        <v>315</v>
      </c>
      <c r="AD50" s="157">
        <f t="shared" si="67"/>
        <v>0.14098589204104017</v>
      </c>
      <c r="AE50" s="157">
        <f t="shared" si="68"/>
        <v>0</v>
      </c>
      <c r="AF50" s="210">
        <v>3702392741.25</v>
      </c>
      <c r="AG50" s="224">
        <v>315</v>
      </c>
      <c r="AH50" s="157">
        <f t="shared" si="69"/>
        <v>0.13605751173959402</v>
      </c>
      <c r="AI50" s="157">
        <f t="shared" si="70"/>
        <v>0</v>
      </c>
      <c r="AJ50" s="158">
        <f t="shared" si="16"/>
        <v>0.12586482641740049</v>
      </c>
      <c r="AK50" s="158">
        <f t="shared" si="17"/>
        <v>1.2626262626262534E-3</v>
      </c>
      <c r="AL50" s="159">
        <f t="shared" si="18"/>
        <v>1.2273269337554631</v>
      </c>
      <c r="AM50" s="159">
        <f t="shared" si="19"/>
        <v>1.0101010101010027E-2</v>
      </c>
      <c r="AN50" s="160">
        <f t="shared" si="20"/>
        <v>0.13588927900287937</v>
      </c>
      <c r="AO50" s="272">
        <f t="shared" si="21"/>
        <v>3.5712463696290016E-3</v>
      </c>
      <c r="AP50" s="164"/>
      <c r="AQ50" s="174">
        <f>SUM(AQ39:AQ48)</f>
        <v>19958149256.249023</v>
      </c>
      <c r="AR50" s="133"/>
      <c r="AS50" s="163" t="e">
        <f>(#REF!/AQ50)-1</f>
        <v>#REF!</v>
      </c>
      <c r="AT50" s="163" t="e">
        <f>(#REF!/AR50)-1</f>
        <v>#REF!</v>
      </c>
    </row>
    <row r="51" spans="1:46">
      <c r="A51" s="268" t="s">
        <v>72</v>
      </c>
      <c r="B51" s="217">
        <f>SUM(B39:B50)</f>
        <v>19461697490.618034</v>
      </c>
      <c r="C51" s="219"/>
      <c r="D51" s="217">
        <f>SUM(D39:D50)</f>
        <v>19530901881.970001</v>
      </c>
      <c r="E51" s="219"/>
      <c r="F51" s="157">
        <f>((D51-B51)/B51)</f>
        <v>3.5559278107846681E-3</v>
      </c>
      <c r="G51" s="157"/>
      <c r="H51" s="217">
        <f>SUM(H39:H50)</f>
        <v>19398243592.717785</v>
      </c>
      <c r="I51" s="219"/>
      <c r="J51" s="157">
        <f t="shared" si="57"/>
        <v>-6.7922254719163869E-3</v>
      </c>
      <c r="K51" s="157"/>
      <c r="L51" s="217">
        <f>SUM(L39:L50)</f>
        <v>19525547610.619999</v>
      </c>
      <c r="M51" s="219"/>
      <c r="N51" s="157">
        <f t="shared" si="59"/>
        <v>6.5626569381778835E-3</v>
      </c>
      <c r="O51" s="157"/>
      <c r="P51" s="217">
        <f>SUM(P39:P50)</f>
        <v>19565266914.919182</v>
      </c>
      <c r="Q51" s="219"/>
      <c r="R51" s="157">
        <f t="shared" si="61"/>
        <v>2.0342222964122888E-3</v>
      </c>
      <c r="S51" s="157"/>
      <c r="T51" s="217">
        <f>SUM(T39:T50)</f>
        <v>20676861961.877308</v>
      </c>
      <c r="U51" s="219"/>
      <c r="V51" s="157">
        <f t="shared" si="63"/>
        <v>5.6814714145836519E-2</v>
      </c>
      <c r="W51" s="157"/>
      <c r="X51" s="217">
        <f>SUM(X39:X50)</f>
        <v>20808696769.559429</v>
      </c>
      <c r="Y51" s="219"/>
      <c r="Z51" s="157">
        <f t="shared" si="65"/>
        <v>6.3759582051275462E-3</v>
      </c>
      <c r="AA51" s="157"/>
      <c r="AB51" s="217">
        <f>SUM(AB39:AB50)</f>
        <v>21085927517.345619</v>
      </c>
      <c r="AC51" s="219"/>
      <c r="AD51" s="157">
        <f t="shared" si="67"/>
        <v>1.3322830874816947E-2</v>
      </c>
      <c r="AE51" s="157"/>
      <c r="AF51" s="217">
        <f>SUM(AF39:AF50)</f>
        <v>21379030050.487431</v>
      </c>
      <c r="AG51" s="219"/>
      <c r="AH51" s="157">
        <f t="shared" si="69"/>
        <v>1.3900386070316356E-2</v>
      </c>
      <c r="AI51" s="157"/>
      <c r="AJ51" s="158">
        <f t="shared" si="16"/>
        <v>1.1971808858694477E-2</v>
      </c>
      <c r="AK51" s="158"/>
      <c r="AL51" s="159">
        <f t="shared" si="18"/>
        <v>9.4625848805452925E-2</v>
      </c>
      <c r="AM51" s="159"/>
      <c r="AN51" s="160">
        <f t="shared" si="20"/>
        <v>1.9267570678781345E-2</v>
      </c>
      <c r="AO51" s="272"/>
      <c r="AP51" s="164"/>
      <c r="AQ51" s="174"/>
      <c r="AR51" s="133"/>
      <c r="AS51" s="163" t="e">
        <f>(#REF!/AQ51)-1</f>
        <v>#REF!</v>
      </c>
      <c r="AT51" s="163" t="e">
        <f>(#REF!/AR51)-1</f>
        <v>#REF!</v>
      </c>
    </row>
    <row r="52" spans="1:46">
      <c r="A52" s="269" t="s">
        <v>74</v>
      </c>
      <c r="B52" s="217"/>
      <c r="C52" s="219"/>
      <c r="D52" s="217"/>
      <c r="E52" s="219"/>
      <c r="F52" s="157"/>
      <c r="G52" s="157"/>
      <c r="H52" s="217"/>
      <c r="I52" s="219"/>
      <c r="J52" s="157"/>
      <c r="K52" s="157"/>
      <c r="L52" s="217"/>
      <c r="M52" s="219"/>
      <c r="N52" s="157"/>
      <c r="O52" s="157"/>
      <c r="P52" s="217"/>
      <c r="Q52" s="219"/>
      <c r="R52" s="157"/>
      <c r="S52" s="157"/>
      <c r="T52" s="217"/>
      <c r="U52" s="219"/>
      <c r="V52" s="157"/>
      <c r="W52" s="157"/>
      <c r="X52" s="217"/>
      <c r="Y52" s="219"/>
      <c r="Z52" s="157"/>
      <c r="AA52" s="157"/>
      <c r="AB52" s="217"/>
      <c r="AC52" s="219"/>
      <c r="AD52" s="157"/>
      <c r="AE52" s="157"/>
      <c r="AF52" s="217"/>
      <c r="AG52" s="219"/>
      <c r="AH52" s="157"/>
      <c r="AI52" s="157"/>
      <c r="AJ52" s="158"/>
      <c r="AK52" s="158"/>
      <c r="AL52" s="159"/>
      <c r="AM52" s="159"/>
      <c r="AN52" s="160"/>
      <c r="AO52" s="272"/>
      <c r="AP52" s="164"/>
      <c r="AQ52" s="180">
        <v>2412598749</v>
      </c>
      <c r="AR52" s="181">
        <v>100</v>
      </c>
      <c r="AS52" s="163" t="e">
        <f>(#REF!/AQ52)-1</f>
        <v>#REF!</v>
      </c>
      <c r="AT52" s="163" t="e">
        <f>(#REF!/AR52)-1</f>
        <v>#REF!</v>
      </c>
    </row>
    <row r="53" spans="1:46">
      <c r="A53" s="265" t="s">
        <v>40</v>
      </c>
      <c r="B53" s="225">
        <v>2341445809.04</v>
      </c>
      <c r="C53" s="226">
        <v>100</v>
      </c>
      <c r="D53" s="225">
        <v>2342070420.8000002</v>
      </c>
      <c r="E53" s="226">
        <v>100</v>
      </c>
      <c r="F53" s="157">
        <f t="shared" ref="F53:G55" si="71">((D53-B53)/B53)</f>
        <v>2.6676327830808165E-4</v>
      </c>
      <c r="G53" s="157">
        <f t="shared" si="71"/>
        <v>0</v>
      </c>
      <c r="H53" s="225">
        <v>2209457062.4499998</v>
      </c>
      <c r="I53" s="226">
        <v>100</v>
      </c>
      <c r="J53" s="157">
        <f t="shared" ref="J53:J56" si="72">((H53-D53)/D53)</f>
        <v>-5.6622276244239725E-2</v>
      </c>
      <c r="K53" s="157">
        <f t="shared" ref="K53:K55" si="73">((I53-E53)/E53)</f>
        <v>0</v>
      </c>
      <c r="L53" s="210">
        <v>2210259260.4499998</v>
      </c>
      <c r="M53" s="226">
        <v>100</v>
      </c>
      <c r="N53" s="157">
        <f t="shared" ref="N53:N56" si="74">((L53-H53)/H53)</f>
        <v>3.6307471805334249E-4</v>
      </c>
      <c r="O53" s="157">
        <f t="shared" ref="O53:O55" si="75">((M53-I53)/I53)</f>
        <v>0</v>
      </c>
      <c r="P53" s="210">
        <v>2220563726.8800001</v>
      </c>
      <c r="Q53" s="226">
        <v>100</v>
      </c>
      <c r="R53" s="157">
        <f t="shared" ref="R53:R56" si="76">((P53-L53)/L53)</f>
        <v>4.6621075700876641E-3</v>
      </c>
      <c r="S53" s="157">
        <f t="shared" ref="S53:S55" si="77">((Q53-M53)/M53)</f>
        <v>0</v>
      </c>
      <c r="T53" s="210">
        <v>2221551379.8800001</v>
      </c>
      <c r="U53" s="226">
        <v>100</v>
      </c>
      <c r="V53" s="157">
        <f t="shared" ref="V53:V56" si="78">((T53-P53)/P53)</f>
        <v>4.4477579636397125E-4</v>
      </c>
      <c r="W53" s="157">
        <f t="shared" ref="W53:W55" si="79">((U53-Q53)/Q53)</f>
        <v>0</v>
      </c>
      <c r="X53" s="210">
        <v>2222533524.8800001</v>
      </c>
      <c r="Y53" s="226">
        <v>100</v>
      </c>
      <c r="Z53" s="157">
        <f t="shared" ref="Z53:Z56" si="80">((X53-T53)/T53)</f>
        <v>4.4209871034045218E-4</v>
      </c>
      <c r="AA53" s="157">
        <f t="shared" ref="AA53:AA55" si="81">((Y53-U53)/U53)</f>
        <v>0</v>
      </c>
      <c r="AB53" s="210">
        <v>2224677134</v>
      </c>
      <c r="AC53" s="226">
        <v>100</v>
      </c>
      <c r="AD53" s="157">
        <f t="shared" ref="AD53:AD56" si="82">((AB53-X53)/X53)</f>
        <v>9.644889924059184E-4</v>
      </c>
      <c r="AE53" s="157">
        <f t="shared" ref="AE53:AE55" si="83">((AC53-Y53)/Y53)</f>
        <v>0</v>
      </c>
      <c r="AF53" s="210">
        <v>2232487670</v>
      </c>
      <c r="AG53" s="226">
        <v>100</v>
      </c>
      <c r="AH53" s="157">
        <f t="shared" ref="AH53:AH56" si="84">((AF53-AB53)/AB53)</f>
        <v>3.5108627137981812E-3</v>
      </c>
      <c r="AI53" s="157">
        <f t="shared" ref="AI53:AI55" si="85">((AG53-AC53)/AC53)</f>
        <v>0</v>
      </c>
      <c r="AJ53" s="158">
        <f t="shared" si="16"/>
        <v>-5.7460130581102635E-3</v>
      </c>
      <c r="AK53" s="158">
        <f t="shared" si="17"/>
        <v>0</v>
      </c>
      <c r="AL53" s="159">
        <f t="shared" si="18"/>
        <v>-4.6788836845720938E-2</v>
      </c>
      <c r="AM53" s="159">
        <f t="shared" si="19"/>
        <v>0</v>
      </c>
      <c r="AN53" s="160">
        <f t="shared" si="20"/>
        <v>2.0624315553145874E-2</v>
      </c>
      <c r="AO53" s="272">
        <f t="shared" si="21"/>
        <v>0</v>
      </c>
      <c r="AP53" s="164"/>
      <c r="AQ53" s="180">
        <v>12153673145</v>
      </c>
      <c r="AR53" s="182">
        <v>45.22</v>
      </c>
      <c r="AS53" s="163" t="e">
        <f>(#REF!/AQ53)-1</f>
        <v>#REF!</v>
      </c>
      <c r="AT53" s="163" t="e">
        <f>(#REF!/AR53)-1</f>
        <v>#REF!</v>
      </c>
    </row>
    <row r="54" spans="1:46">
      <c r="A54" s="265" t="s">
        <v>41</v>
      </c>
      <c r="B54" s="225">
        <v>12478734072.030001</v>
      </c>
      <c r="C54" s="212">
        <v>45.22</v>
      </c>
      <c r="D54" s="227">
        <v>12432653102.48</v>
      </c>
      <c r="E54" s="212">
        <v>45.22</v>
      </c>
      <c r="F54" s="157">
        <f t="shared" si="71"/>
        <v>-3.6927599613880415E-3</v>
      </c>
      <c r="G54" s="157">
        <f t="shared" si="71"/>
        <v>0</v>
      </c>
      <c r="H54" s="225">
        <v>12431531996.25</v>
      </c>
      <c r="I54" s="212">
        <v>45.22</v>
      </c>
      <c r="J54" s="157">
        <f t="shared" si="72"/>
        <v>-9.0174335337636817E-5</v>
      </c>
      <c r="K54" s="157">
        <f t="shared" si="73"/>
        <v>0</v>
      </c>
      <c r="L54" s="210">
        <v>12434019930.23</v>
      </c>
      <c r="M54" s="212">
        <v>45.22</v>
      </c>
      <c r="N54" s="157">
        <f t="shared" si="74"/>
        <v>2.0013092358609004E-4</v>
      </c>
      <c r="O54" s="157">
        <f t="shared" si="75"/>
        <v>0</v>
      </c>
      <c r="P54" s="210">
        <v>12496204039</v>
      </c>
      <c r="Q54" s="212">
        <v>45.22</v>
      </c>
      <c r="R54" s="157">
        <f t="shared" si="76"/>
        <v>5.0011266765639002E-3</v>
      </c>
      <c r="S54" s="157">
        <f t="shared" si="77"/>
        <v>0</v>
      </c>
      <c r="T54" s="210">
        <v>12502939945.15</v>
      </c>
      <c r="U54" s="212">
        <v>45.22</v>
      </c>
      <c r="V54" s="157">
        <f t="shared" si="78"/>
        <v>5.3903618482678474E-4</v>
      </c>
      <c r="W54" s="157">
        <f t="shared" si="79"/>
        <v>0</v>
      </c>
      <c r="X54" s="210">
        <v>12504727957.040001</v>
      </c>
      <c r="Y54" s="212">
        <v>45.22</v>
      </c>
      <c r="Z54" s="157">
        <f t="shared" si="80"/>
        <v>1.4300731650677747E-4</v>
      </c>
      <c r="AA54" s="157">
        <f t="shared" si="81"/>
        <v>0</v>
      </c>
      <c r="AB54" s="210">
        <v>12503561966.9</v>
      </c>
      <c r="AC54" s="212">
        <v>45.22</v>
      </c>
      <c r="AD54" s="157">
        <f t="shared" si="82"/>
        <v>-9.3243942931590097E-5</v>
      </c>
      <c r="AE54" s="157">
        <f t="shared" si="83"/>
        <v>0</v>
      </c>
      <c r="AF54" s="210">
        <v>12542466511.02</v>
      </c>
      <c r="AG54" s="212">
        <v>45.22</v>
      </c>
      <c r="AH54" s="157">
        <f t="shared" si="84"/>
        <v>3.111476891384289E-3</v>
      </c>
      <c r="AI54" s="157">
        <f t="shared" si="85"/>
        <v>0</v>
      </c>
      <c r="AJ54" s="158">
        <f t="shared" si="16"/>
        <v>6.3982496915132169E-4</v>
      </c>
      <c r="AK54" s="158">
        <f t="shared" si="17"/>
        <v>0</v>
      </c>
      <c r="AL54" s="159">
        <f t="shared" si="18"/>
        <v>8.8326608677029624E-3</v>
      </c>
      <c r="AM54" s="159">
        <f t="shared" si="19"/>
        <v>0</v>
      </c>
      <c r="AN54" s="160">
        <f t="shared" si="20"/>
        <v>2.5473211142924734E-3</v>
      </c>
      <c r="AO54" s="272">
        <f t="shared" si="21"/>
        <v>0</v>
      </c>
      <c r="AP54" s="164"/>
      <c r="AQ54" s="183">
        <v>31507613595.857655</v>
      </c>
      <c r="AR54" s="183">
        <v>11.808257597614354</v>
      </c>
      <c r="AS54" s="163" t="e">
        <f>(#REF!/AQ54)-1</f>
        <v>#REF!</v>
      </c>
      <c r="AT54" s="163" t="e">
        <f>(#REF!/AR54)-1</f>
        <v>#REF!</v>
      </c>
    </row>
    <row r="55" spans="1:46">
      <c r="A55" s="265" t="s">
        <v>42</v>
      </c>
      <c r="B55" s="227">
        <v>30682499373.936928</v>
      </c>
      <c r="C55" s="227">
        <v>11.5</v>
      </c>
      <c r="D55" s="227">
        <v>30725536219.400894</v>
      </c>
      <c r="E55" s="227">
        <v>11.52</v>
      </c>
      <c r="F55" s="157">
        <f t="shared" si="71"/>
        <v>1.4026512292712298E-3</v>
      </c>
      <c r="G55" s="157">
        <f t="shared" si="71"/>
        <v>1.7391304347825717E-3</v>
      </c>
      <c r="H55" s="225">
        <v>30725536219.400894</v>
      </c>
      <c r="I55" s="227">
        <v>11.52</v>
      </c>
      <c r="J55" s="157">
        <f t="shared" si="72"/>
        <v>0</v>
      </c>
      <c r="K55" s="157">
        <f t="shared" si="73"/>
        <v>0</v>
      </c>
      <c r="L55" s="225">
        <v>30725536219.400894</v>
      </c>
      <c r="M55" s="227">
        <v>11.52</v>
      </c>
      <c r="N55" s="157">
        <f t="shared" si="74"/>
        <v>0</v>
      </c>
      <c r="O55" s="157">
        <f t="shared" si="75"/>
        <v>0</v>
      </c>
      <c r="P55" s="210">
        <v>30821383286.465977</v>
      </c>
      <c r="Q55" s="227">
        <v>11.52</v>
      </c>
      <c r="R55" s="157">
        <f t="shared" si="76"/>
        <v>3.1194595394746032E-3</v>
      </c>
      <c r="S55" s="157">
        <f t="shared" si="77"/>
        <v>0</v>
      </c>
      <c r="T55" s="210">
        <v>30821383286.465977</v>
      </c>
      <c r="U55" s="227">
        <v>11.55</v>
      </c>
      <c r="V55" s="157">
        <f t="shared" si="78"/>
        <v>0</v>
      </c>
      <c r="W55" s="157">
        <f t="shared" si="79"/>
        <v>2.6041666666667654E-3</v>
      </c>
      <c r="X55" s="210">
        <v>30821383286.465977</v>
      </c>
      <c r="Y55" s="227">
        <v>11.55</v>
      </c>
      <c r="Z55" s="157">
        <f t="shared" si="80"/>
        <v>0</v>
      </c>
      <c r="AA55" s="157">
        <f t="shared" si="81"/>
        <v>0</v>
      </c>
      <c r="AB55" s="210">
        <v>30821383286.465977</v>
      </c>
      <c r="AC55" s="227">
        <v>11.55</v>
      </c>
      <c r="AD55" s="157">
        <f t="shared" si="82"/>
        <v>0</v>
      </c>
      <c r="AE55" s="157">
        <f t="shared" si="83"/>
        <v>0</v>
      </c>
      <c r="AF55" s="210">
        <v>30821383286.465977</v>
      </c>
      <c r="AG55" s="227">
        <v>11.55</v>
      </c>
      <c r="AH55" s="157">
        <f t="shared" si="84"/>
        <v>0</v>
      </c>
      <c r="AI55" s="157">
        <f t="shared" si="85"/>
        <v>0</v>
      </c>
      <c r="AJ55" s="158">
        <f t="shared" si="16"/>
        <v>5.652638460932291E-4</v>
      </c>
      <c r="AK55" s="158">
        <f t="shared" si="17"/>
        <v>5.4291213768116714E-4</v>
      </c>
      <c r="AL55" s="159">
        <f t="shared" si="18"/>
        <v>3.1194595394746032E-3</v>
      </c>
      <c r="AM55" s="159">
        <f t="shared" si="19"/>
        <v>2.6041666666667654E-3</v>
      </c>
      <c r="AN55" s="160">
        <f t="shared" si="20"/>
        <v>1.1428206060816817E-3</v>
      </c>
      <c r="AO55" s="272">
        <f t="shared" si="21"/>
        <v>1.0315196821772256E-3</v>
      </c>
      <c r="AP55" s="164"/>
      <c r="AQ55" s="174">
        <f>SUM(AQ52:AQ54)</f>
        <v>46073885489.857651</v>
      </c>
      <c r="AR55" s="133"/>
      <c r="AS55" s="163" t="e">
        <f>(#REF!/AQ55)-1</f>
        <v>#REF!</v>
      </c>
      <c r="AT55" s="163" t="e">
        <f>(#REF!/AR55)-1</f>
        <v>#REF!</v>
      </c>
    </row>
    <row r="56" spans="1:46">
      <c r="A56" s="268" t="s">
        <v>72</v>
      </c>
      <c r="B56" s="217">
        <f>SUM(B53:B55)</f>
        <v>45502679255.006927</v>
      </c>
      <c r="C56" s="219"/>
      <c r="D56" s="217">
        <f>SUM(D53:D55)</f>
        <v>45500259742.680893</v>
      </c>
      <c r="E56" s="219"/>
      <c r="F56" s="157">
        <f>((D56-B56)/B56)</f>
        <v>-5.3172964002296912E-5</v>
      </c>
      <c r="G56" s="157"/>
      <c r="H56" s="217">
        <f>SUM(H53:H55)</f>
        <v>45366525278.100891</v>
      </c>
      <c r="I56" s="219"/>
      <c r="J56" s="157">
        <f t="shared" si="72"/>
        <v>-2.9392022229392696E-3</v>
      </c>
      <c r="K56" s="157"/>
      <c r="L56" s="217">
        <f>SUM(L53:L55)</f>
        <v>45369815410.080894</v>
      </c>
      <c r="M56" s="219"/>
      <c r="N56" s="157">
        <f t="shared" si="74"/>
        <v>7.2523340939923236E-5</v>
      </c>
      <c r="O56" s="157"/>
      <c r="P56" s="217">
        <f>SUM(P53:P55)</f>
        <v>45538151052.345978</v>
      </c>
      <c r="Q56" s="219"/>
      <c r="R56" s="157">
        <f t="shared" si="76"/>
        <v>3.7103003559428227E-3</v>
      </c>
      <c r="S56" s="157"/>
      <c r="T56" s="217">
        <f>SUM(T53:T55)</f>
        <v>45545874611.495972</v>
      </c>
      <c r="U56" s="219"/>
      <c r="V56" s="157">
        <f t="shared" si="78"/>
        <v>1.6960634043125043E-4</v>
      </c>
      <c r="W56" s="157"/>
      <c r="X56" s="217">
        <f>SUM(X53:X55)</f>
        <v>45548644768.385979</v>
      </c>
      <c r="Y56" s="219"/>
      <c r="Z56" s="157">
        <f t="shared" si="80"/>
        <v>6.082124700944528E-5</v>
      </c>
      <c r="AA56" s="157"/>
      <c r="AB56" s="217">
        <f>SUM(AB53:AB55)</f>
        <v>45549622387.365974</v>
      </c>
      <c r="AC56" s="219"/>
      <c r="AD56" s="157">
        <f t="shared" si="82"/>
        <v>2.1463184798733358E-5</v>
      </c>
      <c r="AE56" s="157"/>
      <c r="AF56" s="217">
        <f>SUM(AF53:AF55)</f>
        <v>45596337467.485977</v>
      </c>
      <c r="AG56" s="219"/>
      <c r="AH56" s="157">
        <f t="shared" si="84"/>
        <v>1.0255865509207829E-3</v>
      </c>
      <c r="AI56" s="157"/>
      <c r="AJ56" s="158">
        <f t="shared" si="16"/>
        <v>2.584907291376739E-4</v>
      </c>
      <c r="AK56" s="158"/>
      <c r="AL56" s="159">
        <f t="shared" si="18"/>
        <v>2.1115862930988906E-3</v>
      </c>
      <c r="AM56" s="159"/>
      <c r="AN56" s="160">
        <f t="shared" si="20"/>
        <v>1.8112166296977213E-3</v>
      </c>
      <c r="AO56" s="272"/>
      <c r="AP56" s="164"/>
      <c r="AQ56" s="174"/>
      <c r="AR56" s="133"/>
      <c r="AS56" s="163" t="e">
        <f>(#REF!/AQ56)-1</f>
        <v>#REF!</v>
      </c>
      <c r="AT56" s="163" t="e">
        <f>(#REF!/AR56)-1</f>
        <v>#REF!</v>
      </c>
    </row>
    <row r="57" spans="1:46">
      <c r="A57" s="269" t="s">
        <v>99</v>
      </c>
      <c r="B57" s="217"/>
      <c r="C57" s="219"/>
      <c r="D57" s="217"/>
      <c r="E57" s="219"/>
      <c r="F57" s="157"/>
      <c r="G57" s="157"/>
      <c r="H57" s="217"/>
      <c r="I57" s="219"/>
      <c r="J57" s="157"/>
      <c r="K57" s="157"/>
      <c r="L57" s="217"/>
      <c r="M57" s="219"/>
      <c r="N57" s="157"/>
      <c r="O57" s="157"/>
      <c r="P57" s="217"/>
      <c r="Q57" s="219"/>
      <c r="R57" s="157"/>
      <c r="S57" s="157"/>
      <c r="T57" s="217"/>
      <c r="U57" s="219"/>
      <c r="V57" s="157"/>
      <c r="W57" s="157"/>
      <c r="X57" s="217"/>
      <c r="Y57" s="219"/>
      <c r="Z57" s="157"/>
      <c r="AA57" s="157"/>
      <c r="AB57" s="217"/>
      <c r="AC57" s="219"/>
      <c r="AD57" s="157"/>
      <c r="AE57" s="157"/>
      <c r="AF57" s="217"/>
      <c r="AG57" s="219"/>
      <c r="AH57" s="157"/>
      <c r="AI57" s="157"/>
      <c r="AJ57" s="158"/>
      <c r="AK57" s="158"/>
      <c r="AL57" s="159"/>
      <c r="AM57" s="159"/>
      <c r="AN57" s="160"/>
      <c r="AO57" s="272"/>
      <c r="AP57" s="164"/>
      <c r="AQ57" s="162">
        <v>885354617.76999998</v>
      </c>
      <c r="AR57" s="162">
        <v>1763.14</v>
      </c>
      <c r="AS57" s="163" t="e">
        <f>(#REF!/AQ57)-1</f>
        <v>#REF!</v>
      </c>
      <c r="AT57" s="163" t="e">
        <f>(#REF!/AR57)-1</f>
        <v>#REF!</v>
      </c>
    </row>
    <row r="58" spans="1:46">
      <c r="A58" s="265" t="s">
        <v>50</v>
      </c>
      <c r="B58" s="210">
        <v>858912647.91999996</v>
      </c>
      <c r="C58" s="210">
        <v>1820.34</v>
      </c>
      <c r="D58" s="210">
        <v>859539336.97000003</v>
      </c>
      <c r="E58" s="210">
        <v>1821.3</v>
      </c>
      <c r="F58" s="157">
        <f t="shared" ref="F58:F72" si="86">((D58-B58)/B58)</f>
        <v>7.2963071567021796E-4</v>
      </c>
      <c r="G58" s="157">
        <f t="shared" ref="G58:G72" si="87">((E58-C58)/C58)</f>
        <v>5.2737400705364732E-4</v>
      </c>
      <c r="H58" s="210">
        <v>860012422.26999998</v>
      </c>
      <c r="I58" s="210">
        <v>1819.75</v>
      </c>
      <c r="J58" s="157">
        <f t="shared" ref="J58:J73" si="88">((H58-D58)/D58)</f>
        <v>5.5039400717557172E-4</v>
      </c>
      <c r="K58" s="157">
        <f t="shared" ref="K58:K72" si="89">((I58-E58)/E58)</f>
        <v>-8.5104046560146847E-4</v>
      </c>
      <c r="L58" s="210">
        <v>860471153.04999995</v>
      </c>
      <c r="M58" s="210">
        <v>1820.11</v>
      </c>
      <c r="N58" s="157">
        <f t="shared" ref="N58:N73" si="90">((L58-H58)/H58)</f>
        <v>5.3340017902201115E-4</v>
      </c>
      <c r="O58" s="157">
        <f t="shared" ref="O58:O72" si="91">((M58-I58)/I58)</f>
        <v>1.9782937216645142E-4</v>
      </c>
      <c r="P58" s="210">
        <v>864888798.21000004</v>
      </c>
      <c r="Q58" s="210">
        <v>1828.68</v>
      </c>
      <c r="R58" s="157">
        <f t="shared" ref="R58:R73" si="92">((P58-L58)/L58)</f>
        <v>5.1339840322844462E-3</v>
      </c>
      <c r="S58" s="157">
        <f t="shared" ref="S58:S72" si="93">((Q58-M58)/M58)</f>
        <v>4.7085066287203322E-3</v>
      </c>
      <c r="T58" s="210">
        <v>871284109.09000003</v>
      </c>
      <c r="U58" s="210">
        <v>1838.52</v>
      </c>
      <c r="V58" s="157">
        <f t="shared" ref="V58:V73" si="94">((T58-P58)/P58)</f>
        <v>7.3943735810151822E-3</v>
      </c>
      <c r="W58" s="157">
        <f t="shared" ref="W58:W72" si="95">((U58-Q58)/Q58)</f>
        <v>5.3809305072510874E-3</v>
      </c>
      <c r="X58" s="210">
        <v>876872164.91999996</v>
      </c>
      <c r="Y58" s="210">
        <v>1855.01</v>
      </c>
      <c r="Z58" s="157">
        <f t="shared" ref="Z58:Z73" si="96">((X58-T58)/T58)</f>
        <v>6.4135863052022001E-3</v>
      </c>
      <c r="AA58" s="157">
        <f t="shared" ref="AA58:AA72" si="97">((Y58-U58)/U58)</f>
        <v>8.96917085481801E-3</v>
      </c>
      <c r="AB58" s="210">
        <v>880118270.19000006</v>
      </c>
      <c r="AC58" s="210">
        <v>1855.91</v>
      </c>
      <c r="AD58" s="157">
        <f t="shared" ref="AD58:AD73" si="98">((AB58-X58)/X58)</f>
        <v>3.7019139161479182E-3</v>
      </c>
      <c r="AE58" s="157">
        <f t="shared" ref="AE58:AE72" si="99">((AC58-Y58)/Y58)</f>
        <v>4.8517258667074082E-4</v>
      </c>
      <c r="AF58" s="210">
        <v>885670784.89999998</v>
      </c>
      <c r="AG58" s="210">
        <v>1863.56</v>
      </c>
      <c r="AH58" s="157">
        <f t="shared" ref="AH58:AH73" si="100">((AF58-AB58)/AB58)</f>
        <v>6.3088279133226505E-3</v>
      </c>
      <c r="AI58" s="157">
        <f t="shared" ref="AI58:AI72" si="101">((AG58-AC58)/AC58)</f>
        <v>4.1219671212504184E-3</v>
      </c>
      <c r="AJ58" s="158">
        <f t="shared" si="16"/>
        <v>3.8457638312300248E-3</v>
      </c>
      <c r="AK58" s="158">
        <f t="shared" si="17"/>
        <v>2.9424888265411524E-3</v>
      </c>
      <c r="AL58" s="159">
        <f t="shared" si="18"/>
        <v>3.040168937714598E-2</v>
      </c>
      <c r="AM58" s="159">
        <f t="shared" si="19"/>
        <v>2.3203206500851035E-2</v>
      </c>
      <c r="AN58" s="160">
        <f t="shared" si="20"/>
        <v>2.8902479628354527E-3</v>
      </c>
      <c r="AO58" s="272">
        <f t="shared" si="21"/>
        <v>3.39268298233449E-3</v>
      </c>
      <c r="AP58" s="164"/>
      <c r="AQ58" s="167">
        <v>113791197</v>
      </c>
      <c r="AR58" s="166">
        <v>81.52</v>
      </c>
      <c r="AS58" s="163" t="e">
        <f>(#REF!/AQ58)-1</f>
        <v>#REF!</v>
      </c>
      <c r="AT58" s="163" t="e">
        <f>(#REF!/AR58)-1</f>
        <v>#REF!</v>
      </c>
    </row>
    <row r="59" spans="1:46">
      <c r="A59" s="265" t="s">
        <v>43</v>
      </c>
      <c r="B59" s="210">
        <v>119894576</v>
      </c>
      <c r="C59" s="210">
        <v>86.83</v>
      </c>
      <c r="D59" s="210">
        <v>119998448</v>
      </c>
      <c r="E59" s="210">
        <v>87</v>
      </c>
      <c r="F59" s="157">
        <f t="shared" si="86"/>
        <v>8.6636112712888702E-4</v>
      </c>
      <c r="G59" s="157">
        <f t="shared" si="87"/>
        <v>1.9578486698145999E-3</v>
      </c>
      <c r="H59" s="210">
        <v>121967777</v>
      </c>
      <c r="I59" s="210">
        <v>88.43</v>
      </c>
      <c r="J59" s="157">
        <f t="shared" si="88"/>
        <v>1.6411287252648468E-2</v>
      </c>
      <c r="K59" s="157">
        <f t="shared" si="89"/>
        <v>1.643678160919548E-2</v>
      </c>
      <c r="L59" s="210">
        <v>122418605</v>
      </c>
      <c r="M59" s="210">
        <v>88.76</v>
      </c>
      <c r="N59" s="157">
        <f t="shared" si="90"/>
        <v>3.6962877498374017E-3</v>
      </c>
      <c r="O59" s="157">
        <f t="shared" si="91"/>
        <v>3.7317652380413689E-3</v>
      </c>
      <c r="P59" s="210">
        <v>122239612</v>
      </c>
      <c r="Q59" s="210">
        <v>88.63</v>
      </c>
      <c r="R59" s="157">
        <f t="shared" si="92"/>
        <v>-1.4621388636147259E-3</v>
      </c>
      <c r="S59" s="157">
        <f t="shared" si="93"/>
        <v>-1.4646237043714472E-3</v>
      </c>
      <c r="T59" s="210">
        <v>121639029</v>
      </c>
      <c r="U59" s="210">
        <v>88.99</v>
      </c>
      <c r="V59" s="157">
        <f t="shared" si="94"/>
        <v>-4.9131618644208397E-3</v>
      </c>
      <c r="W59" s="157">
        <f t="shared" si="95"/>
        <v>4.0618300801083095E-3</v>
      </c>
      <c r="X59" s="210">
        <v>121616717</v>
      </c>
      <c r="Y59" s="210">
        <v>88.97</v>
      </c>
      <c r="Z59" s="157">
        <f t="shared" si="96"/>
        <v>-1.8342796866620828E-4</v>
      </c>
      <c r="AA59" s="157">
        <f t="shared" si="97"/>
        <v>-2.2474435329807867E-4</v>
      </c>
      <c r="AB59" s="210">
        <v>121996503</v>
      </c>
      <c r="AC59" s="210">
        <v>88.78</v>
      </c>
      <c r="AD59" s="157">
        <f t="shared" si="98"/>
        <v>3.122810822133934E-3</v>
      </c>
      <c r="AE59" s="157">
        <f t="shared" si="99"/>
        <v>-2.1355513094301194E-3</v>
      </c>
      <c r="AF59" s="210">
        <v>123228101.95999999</v>
      </c>
      <c r="AG59" s="210">
        <v>89.74</v>
      </c>
      <c r="AH59" s="157">
        <f t="shared" si="100"/>
        <v>1.0095362815440647E-2</v>
      </c>
      <c r="AI59" s="157">
        <f t="shared" si="101"/>
        <v>1.0813246226627549E-2</v>
      </c>
      <c r="AJ59" s="158">
        <f t="shared" si="16"/>
        <v>3.4541726338109457E-3</v>
      </c>
      <c r="AK59" s="158">
        <f t="shared" si="17"/>
        <v>4.1470690570859581E-3</v>
      </c>
      <c r="AL59" s="159">
        <f t="shared" si="18"/>
        <v>2.6914131089428701E-2</v>
      </c>
      <c r="AM59" s="159">
        <f t="shared" si="19"/>
        <v>3.149425287356316E-2</v>
      </c>
      <c r="AN59" s="160">
        <f t="shared" si="20"/>
        <v>6.8271721664891804E-3</v>
      </c>
      <c r="AO59" s="272">
        <f t="shared" si="21"/>
        <v>6.4422993713704364E-3</v>
      </c>
      <c r="AP59" s="164"/>
      <c r="AQ59" s="162">
        <v>1066913090.3099999</v>
      </c>
      <c r="AR59" s="166">
        <v>1.1691</v>
      </c>
      <c r="AS59" s="163" t="e">
        <f>(#REF!/AQ59)-1</f>
        <v>#REF!</v>
      </c>
      <c r="AT59" s="163" t="e">
        <f>(#REF!/AR59)-1</f>
        <v>#REF!</v>
      </c>
    </row>
    <row r="60" spans="1:46">
      <c r="A60" s="265" t="s">
        <v>44</v>
      </c>
      <c r="B60" s="210">
        <v>972676710.08000004</v>
      </c>
      <c r="C60" s="210">
        <v>1.1459999999999999</v>
      </c>
      <c r="D60" s="210">
        <v>975196335.88</v>
      </c>
      <c r="E60" s="210">
        <v>1.1489</v>
      </c>
      <c r="F60" s="157">
        <f t="shared" si="86"/>
        <v>2.5904041639824189E-3</v>
      </c>
      <c r="G60" s="157">
        <f t="shared" si="87"/>
        <v>2.5305410122165137E-3</v>
      </c>
      <c r="H60" s="210">
        <v>962943416.28999996</v>
      </c>
      <c r="I60" s="210">
        <v>1.1343000000000001</v>
      </c>
      <c r="J60" s="157">
        <f t="shared" si="88"/>
        <v>-1.2564566886875364E-2</v>
      </c>
      <c r="K60" s="157">
        <f t="shared" si="89"/>
        <v>-1.2707807468012835E-2</v>
      </c>
      <c r="L60" s="210">
        <v>972217015.73000002</v>
      </c>
      <c r="M60" s="210">
        <v>1.1456</v>
      </c>
      <c r="N60" s="157">
        <f t="shared" si="90"/>
        <v>9.6304718253634337E-3</v>
      </c>
      <c r="O60" s="157">
        <f t="shared" si="91"/>
        <v>9.962091157541977E-3</v>
      </c>
      <c r="P60" s="210">
        <v>965783992.67999995</v>
      </c>
      <c r="Q60" s="210">
        <v>1.1411</v>
      </c>
      <c r="R60" s="157">
        <f t="shared" si="92"/>
        <v>-6.6168591435007583E-3</v>
      </c>
      <c r="S60" s="157">
        <f t="shared" si="93"/>
        <v>-3.9280726256982791E-3</v>
      </c>
      <c r="T60" s="210">
        <v>990469913.47000003</v>
      </c>
      <c r="U60" s="210">
        <v>1.1704000000000001</v>
      </c>
      <c r="V60" s="157">
        <f t="shared" si="94"/>
        <v>2.5560499011272639E-2</v>
      </c>
      <c r="W60" s="157">
        <f t="shared" si="95"/>
        <v>2.5676978354219702E-2</v>
      </c>
      <c r="X60" s="210">
        <v>982583859.97000003</v>
      </c>
      <c r="Y60" s="210">
        <v>1.1609</v>
      </c>
      <c r="Z60" s="157">
        <f t="shared" si="96"/>
        <v>-7.9619313951416228E-3</v>
      </c>
      <c r="AA60" s="157">
        <f t="shared" si="97"/>
        <v>-8.1168831168831716E-3</v>
      </c>
      <c r="AB60" s="210">
        <v>977397078.25999999</v>
      </c>
      <c r="AC60" s="210">
        <v>1.1547000000000001</v>
      </c>
      <c r="AD60" s="157">
        <f t="shared" si="98"/>
        <v>-5.2787165770852365E-3</v>
      </c>
      <c r="AE60" s="157">
        <f t="shared" si="99"/>
        <v>-5.3406839521061098E-3</v>
      </c>
      <c r="AF60" s="210">
        <v>985379052.30999994</v>
      </c>
      <c r="AG60" s="210">
        <v>1.1640999999999999</v>
      </c>
      <c r="AH60" s="157">
        <f t="shared" si="100"/>
        <v>8.166562216668144E-3</v>
      </c>
      <c r="AI60" s="157">
        <f t="shared" si="101"/>
        <v>8.140642591149088E-3</v>
      </c>
      <c r="AJ60" s="158">
        <f t="shared" si="16"/>
        <v>1.6907329018354569E-3</v>
      </c>
      <c r="AK60" s="158">
        <f t="shared" si="17"/>
        <v>2.027100744053361E-3</v>
      </c>
      <c r="AL60" s="159">
        <f t="shared" si="18"/>
        <v>1.0441709074728264E-2</v>
      </c>
      <c r="AM60" s="159">
        <f t="shared" si="19"/>
        <v>1.32300461310818E-2</v>
      </c>
      <c r="AN60" s="160">
        <f t="shared" si="20"/>
        <v>1.2475849663105784E-2</v>
      </c>
      <c r="AO60" s="272">
        <f t="shared" si="21"/>
        <v>1.2361668285698565E-2</v>
      </c>
      <c r="AP60" s="164"/>
      <c r="AQ60" s="162">
        <v>4173976375.3699999</v>
      </c>
      <c r="AR60" s="166">
        <v>299.53579999999999</v>
      </c>
      <c r="AS60" s="163" t="e">
        <f>(#REF!/AQ60)-1</f>
        <v>#REF!</v>
      </c>
      <c r="AT60" s="163" t="e">
        <f>(#REF!/AR60)-1</f>
        <v>#REF!</v>
      </c>
    </row>
    <row r="61" spans="1:46">
      <c r="A61" s="265" t="s">
        <v>10</v>
      </c>
      <c r="B61" s="210">
        <v>3990268280.4299998</v>
      </c>
      <c r="C61" s="210">
        <v>295.52319999999997</v>
      </c>
      <c r="D61" s="210">
        <v>3848695037.7800002</v>
      </c>
      <c r="E61" s="210">
        <v>291.94920000000002</v>
      </c>
      <c r="F61" s="157">
        <f t="shared" si="86"/>
        <v>-3.5479630115181973E-2</v>
      </c>
      <c r="G61" s="157">
        <f t="shared" si="87"/>
        <v>-1.2093805156413966E-2</v>
      </c>
      <c r="H61" s="210">
        <v>3831150411.3899999</v>
      </c>
      <c r="I61" s="210">
        <v>291.05689999999998</v>
      </c>
      <c r="J61" s="157">
        <f t="shared" si="88"/>
        <v>-4.5585909555776113E-3</v>
      </c>
      <c r="K61" s="157">
        <f t="shared" si="89"/>
        <v>-3.0563536396059116E-3</v>
      </c>
      <c r="L61" s="210">
        <v>3857444926.1999998</v>
      </c>
      <c r="M61" s="210">
        <v>293.43430000000001</v>
      </c>
      <c r="N61" s="157">
        <f t="shared" si="90"/>
        <v>6.8633470332635392E-3</v>
      </c>
      <c r="O61" s="157">
        <f t="shared" si="91"/>
        <v>8.1681623077825092E-3</v>
      </c>
      <c r="P61" s="210">
        <v>3837750473.5599999</v>
      </c>
      <c r="Q61" s="210">
        <v>291.755</v>
      </c>
      <c r="R61" s="157">
        <f t="shared" si="92"/>
        <v>-5.1055693643826125E-3</v>
      </c>
      <c r="S61" s="157">
        <f t="shared" si="93"/>
        <v>-5.7229165097604879E-3</v>
      </c>
      <c r="T61" s="210">
        <v>3867791876.9099998</v>
      </c>
      <c r="U61" s="210">
        <v>294.71660000000003</v>
      </c>
      <c r="V61" s="157">
        <f t="shared" si="94"/>
        <v>7.8278677983284039E-3</v>
      </c>
      <c r="W61" s="157">
        <f t="shared" si="95"/>
        <v>1.0150982845195567E-2</v>
      </c>
      <c r="X61" s="210">
        <v>3913604724.4400001</v>
      </c>
      <c r="Y61" s="210">
        <v>298.59199999999998</v>
      </c>
      <c r="Z61" s="157">
        <f t="shared" si="96"/>
        <v>1.1844703383213149E-2</v>
      </c>
      <c r="AA61" s="157">
        <f t="shared" si="97"/>
        <v>1.3149581665912121E-2</v>
      </c>
      <c r="AB61" s="210">
        <v>3935351703.77</v>
      </c>
      <c r="AC61" s="210">
        <v>300.78030000000001</v>
      </c>
      <c r="AD61" s="157">
        <f t="shared" si="98"/>
        <v>5.5567643799570767E-3</v>
      </c>
      <c r="AE61" s="157">
        <f t="shared" si="99"/>
        <v>7.3287295038046117E-3</v>
      </c>
      <c r="AF61" s="210">
        <v>3920030889.0300002</v>
      </c>
      <c r="AG61" s="210">
        <v>301.7405</v>
      </c>
      <c r="AH61" s="157">
        <f t="shared" si="100"/>
        <v>-3.8931246539725258E-3</v>
      </c>
      <c r="AI61" s="157">
        <f t="shared" si="101"/>
        <v>3.1923633296462106E-3</v>
      </c>
      <c r="AJ61" s="158">
        <f t="shared" si="16"/>
        <v>-2.1180290617940694E-3</v>
      </c>
      <c r="AK61" s="158">
        <f t="shared" si="17"/>
        <v>2.6395930433200819E-3</v>
      </c>
      <c r="AL61" s="159">
        <f t="shared" si="18"/>
        <v>1.8535075018868696E-2</v>
      </c>
      <c r="AM61" s="159">
        <f t="shared" si="19"/>
        <v>3.3537683953235621E-2</v>
      </c>
      <c r="AN61" s="160">
        <f t="shared" si="20"/>
        <v>1.4949799144571587E-2</v>
      </c>
      <c r="AO61" s="272">
        <f t="shared" si="21"/>
        <v>8.7764935123089555E-3</v>
      </c>
      <c r="AP61" s="164"/>
      <c r="AQ61" s="162">
        <v>2336951594.8200002</v>
      </c>
      <c r="AR61" s="166">
        <v>9.7842000000000002</v>
      </c>
      <c r="AS61" s="163" t="e">
        <f>(#REF!/AQ61)-1</f>
        <v>#REF!</v>
      </c>
      <c r="AT61" s="163" t="e">
        <f>(#REF!/AR61)-1</f>
        <v>#REF!</v>
      </c>
    </row>
    <row r="62" spans="1:46">
      <c r="A62" s="265" t="s">
        <v>22</v>
      </c>
      <c r="B62" s="213">
        <v>2294184567.7399998</v>
      </c>
      <c r="C62" s="224">
        <v>9.9306000000000001</v>
      </c>
      <c r="D62" s="210">
        <v>2265432911.7399998</v>
      </c>
      <c r="E62" s="210">
        <v>9.8056000000000001</v>
      </c>
      <c r="F62" s="157">
        <f t="shared" si="86"/>
        <v>-1.253240755094227E-2</v>
      </c>
      <c r="G62" s="157">
        <f t="shared" si="87"/>
        <v>-1.2587356252391598E-2</v>
      </c>
      <c r="H62" s="210">
        <v>2251010866.0799999</v>
      </c>
      <c r="I62" s="210">
        <v>9.7662999999999993</v>
      </c>
      <c r="J62" s="157">
        <f t="shared" si="88"/>
        <v>-6.3661323119574434E-3</v>
      </c>
      <c r="K62" s="157">
        <f t="shared" si="89"/>
        <v>-4.0079138451497897E-3</v>
      </c>
      <c r="L62" s="210">
        <v>2254409136.9099998</v>
      </c>
      <c r="M62" s="210">
        <v>9.7810000000000006</v>
      </c>
      <c r="N62" s="157">
        <f t="shared" si="90"/>
        <v>1.5096643384568853E-3</v>
      </c>
      <c r="O62" s="157">
        <f t="shared" si="91"/>
        <v>1.50517596223762E-3</v>
      </c>
      <c r="P62" s="210">
        <v>2260755566.5</v>
      </c>
      <c r="Q62" s="210">
        <v>9.8110999999999997</v>
      </c>
      <c r="R62" s="157">
        <f t="shared" si="92"/>
        <v>2.8151188203126565E-3</v>
      </c>
      <c r="S62" s="157">
        <f t="shared" si="93"/>
        <v>3.0773949493915881E-3</v>
      </c>
      <c r="T62" s="210">
        <v>2282602460.75</v>
      </c>
      <c r="U62" s="210">
        <v>9.9061000000000003</v>
      </c>
      <c r="V62" s="157">
        <f t="shared" si="94"/>
        <v>9.6635366395768207E-3</v>
      </c>
      <c r="W62" s="157">
        <f t="shared" si="95"/>
        <v>9.6829101731712702E-3</v>
      </c>
      <c r="X62" s="210">
        <v>2326818196.29</v>
      </c>
      <c r="Y62" s="210">
        <v>10.1073</v>
      </c>
      <c r="Z62" s="157">
        <f t="shared" si="96"/>
        <v>1.9370756099803686E-2</v>
      </c>
      <c r="AA62" s="157">
        <f t="shared" si="97"/>
        <v>2.031071763862671E-2</v>
      </c>
      <c r="AB62" s="210">
        <v>2330800260.6900001</v>
      </c>
      <c r="AC62" s="210">
        <v>10.1309</v>
      </c>
      <c r="AD62" s="157">
        <f t="shared" si="98"/>
        <v>1.7113775396587951E-3</v>
      </c>
      <c r="AE62" s="157">
        <f t="shared" si="99"/>
        <v>2.3349460291076812E-3</v>
      </c>
      <c r="AF62" s="210">
        <v>2346603486.4099998</v>
      </c>
      <c r="AG62" s="210">
        <v>10.1989</v>
      </c>
      <c r="AH62" s="157">
        <f t="shared" si="100"/>
        <v>6.7801715945069747E-3</v>
      </c>
      <c r="AI62" s="157">
        <f t="shared" si="101"/>
        <v>6.7121381121124099E-3</v>
      </c>
      <c r="AJ62" s="158">
        <f t="shared" si="16"/>
        <v>2.8690106461770129E-3</v>
      </c>
      <c r="AK62" s="158">
        <f t="shared" si="17"/>
        <v>3.3785015958882367E-3</v>
      </c>
      <c r="AL62" s="159">
        <f t="shared" si="18"/>
        <v>3.5830050075354385E-2</v>
      </c>
      <c r="AM62" s="159">
        <f t="shared" si="19"/>
        <v>4.0109733213673816E-2</v>
      </c>
      <c r="AN62" s="160">
        <f t="shared" si="20"/>
        <v>9.706056691698578E-3</v>
      </c>
      <c r="AO62" s="272">
        <f t="shared" si="21"/>
        <v>9.648948220342039E-3</v>
      </c>
      <c r="AP62" s="164"/>
      <c r="AQ62" s="184">
        <v>0</v>
      </c>
      <c r="AR62" s="185">
        <v>0</v>
      </c>
      <c r="AS62" s="163" t="e">
        <f>(#REF!/AQ62)-1</f>
        <v>#REF!</v>
      </c>
      <c r="AT62" s="163" t="e">
        <f>(#REF!/AR62)-1</f>
        <v>#REF!</v>
      </c>
    </row>
    <row r="63" spans="1:46">
      <c r="A63" s="270" t="s">
        <v>46</v>
      </c>
      <c r="B63" s="261">
        <v>0</v>
      </c>
      <c r="C63" s="262">
        <v>0</v>
      </c>
      <c r="D63" s="261">
        <v>0</v>
      </c>
      <c r="E63" s="262">
        <v>0</v>
      </c>
      <c r="F63" s="157" t="e">
        <f t="shared" si="86"/>
        <v>#DIV/0!</v>
      </c>
      <c r="G63" s="157" t="e">
        <f t="shared" si="87"/>
        <v>#DIV/0!</v>
      </c>
      <c r="H63" s="261">
        <v>0</v>
      </c>
      <c r="I63" s="262">
        <v>0</v>
      </c>
      <c r="J63" s="157" t="e">
        <f t="shared" si="88"/>
        <v>#DIV/0!</v>
      </c>
      <c r="K63" s="157" t="e">
        <f t="shared" si="89"/>
        <v>#DIV/0!</v>
      </c>
      <c r="L63" s="261">
        <v>0</v>
      </c>
      <c r="M63" s="262">
        <v>0</v>
      </c>
      <c r="N63" s="157" t="e">
        <f t="shared" si="90"/>
        <v>#DIV/0!</v>
      </c>
      <c r="O63" s="157" t="e">
        <f t="shared" si="91"/>
        <v>#DIV/0!</v>
      </c>
      <c r="P63" s="261">
        <v>0</v>
      </c>
      <c r="Q63" s="262">
        <v>0</v>
      </c>
      <c r="R63" s="157" t="e">
        <f t="shared" si="92"/>
        <v>#DIV/0!</v>
      </c>
      <c r="S63" s="157" t="e">
        <f t="shared" si="93"/>
        <v>#DIV/0!</v>
      </c>
      <c r="T63" s="261">
        <v>0</v>
      </c>
      <c r="U63" s="262">
        <v>0</v>
      </c>
      <c r="V63" s="157" t="e">
        <f t="shared" si="94"/>
        <v>#DIV/0!</v>
      </c>
      <c r="W63" s="157" t="e">
        <f t="shared" si="95"/>
        <v>#DIV/0!</v>
      </c>
      <c r="X63" s="261">
        <v>0</v>
      </c>
      <c r="Y63" s="262">
        <v>0</v>
      </c>
      <c r="Z63" s="157" t="e">
        <f t="shared" si="96"/>
        <v>#DIV/0!</v>
      </c>
      <c r="AA63" s="157" t="e">
        <f t="shared" si="97"/>
        <v>#DIV/0!</v>
      </c>
      <c r="AB63" s="261">
        <v>0</v>
      </c>
      <c r="AC63" s="262">
        <v>0</v>
      </c>
      <c r="AD63" s="157" t="e">
        <f t="shared" si="98"/>
        <v>#DIV/0!</v>
      </c>
      <c r="AE63" s="157" t="e">
        <f t="shared" si="99"/>
        <v>#DIV/0!</v>
      </c>
      <c r="AF63" s="261">
        <v>0</v>
      </c>
      <c r="AG63" s="262">
        <v>0</v>
      </c>
      <c r="AH63" s="157" t="e">
        <f t="shared" si="100"/>
        <v>#DIV/0!</v>
      </c>
      <c r="AI63" s="157" t="e">
        <f t="shared" si="101"/>
        <v>#DIV/0!</v>
      </c>
      <c r="AJ63" s="158" t="e">
        <f t="shared" si="16"/>
        <v>#DIV/0!</v>
      </c>
      <c r="AK63" s="158" t="e">
        <f t="shared" si="17"/>
        <v>#DIV/0!</v>
      </c>
      <c r="AL63" s="159" t="e">
        <f t="shared" si="18"/>
        <v>#DIV/0!</v>
      </c>
      <c r="AM63" s="159" t="e">
        <f t="shared" si="19"/>
        <v>#DIV/0!</v>
      </c>
      <c r="AN63" s="160" t="e">
        <f t="shared" si="20"/>
        <v>#DIV/0!</v>
      </c>
      <c r="AO63" s="272" t="e">
        <f t="shared" si="21"/>
        <v>#DIV/0!</v>
      </c>
      <c r="AP63" s="164"/>
      <c r="AQ63" s="172">
        <v>4648600802.6700001</v>
      </c>
      <c r="AR63" s="166">
        <v>114.01</v>
      </c>
      <c r="AS63" s="163" t="e">
        <f>(#REF!/AQ63)-1</f>
        <v>#REF!</v>
      </c>
      <c r="AT63" s="163" t="e">
        <f>(#REF!/AR63)-1</f>
        <v>#REF!</v>
      </c>
    </row>
    <row r="64" spans="1:46">
      <c r="A64" s="267" t="s">
        <v>48</v>
      </c>
      <c r="B64" s="228">
        <v>2834030972.0300002</v>
      </c>
      <c r="C64" s="212">
        <v>110.77</v>
      </c>
      <c r="D64" s="228">
        <v>2821512113.4400001</v>
      </c>
      <c r="E64" s="212">
        <v>110.3</v>
      </c>
      <c r="F64" s="157">
        <f t="shared" si="86"/>
        <v>-4.4173330191352731E-3</v>
      </c>
      <c r="G64" s="157">
        <f t="shared" si="87"/>
        <v>-4.243026090096586E-3</v>
      </c>
      <c r="H64" s="228">
        <v>2801747640.52</v>
      </c>
      <c r="I64" s="212">
        <v>109.59</v>
      </c>
      <c r="J64" s="157">
        <f t="shared" si="88"/>
        <v>-7.0049222279975057E-3</v>
      </c>
      <c r="K64" s="157">
        <f t="shared" si="89"/>
        <v>-6.4369900271984927E-3</v>
      </c>
      <c r="L64" s="228">
        <v>2803083832.4099998</v>
      </c>
      <c r="M64" s="212">
        <v>109.67</v>
      </c>
      <c r="N64" s="157">
        <f t="shared" si="90"/>
        <v>4.7691372009217483E-4</v>
      </c>
      <c r="O64" s="157">
        <f t="shared" si="91"/>
        <v>7.2999361255587458E-4</v>
      </c>
      <c r="P64" s="228">
        <v>2817878601.27</v>
      </c>
      <c r="Q64" s="212">
        <v>110.24</v>
      </c>
      <c r="R64" s="157">
        <f t="shared" si="92"/>
        <v>5.2780329610335186E-3</v>
      </c>
      <c r="S64" s="157">
        <f t="shared" si="93"/>
        <v>5.1974104130572919E-3</v>
      </c>
      <c r="T64" s="228">
        <v>2842969832.5100002</v>
      </c>
      <c r="U64" s="212">
        <v>111.25</v>
      </c>
      <c r="V64" s="157">
        <f t="shared" si="94"/>
        <v>8.904298158441527E-3</v>
      </c>
      <c r="W64" s="157">
        <f t="shared" si="95"/>
        <v>9.1618287373004814E-3</v>
      </c>
      <c r="X64" s="228">
        <v>2878857083.7600002</v>
      </c>
      <c r="Y64" s="212">
        <v>112.73</v>
      </c>
      <c r="Z64" s="157">
        <f t="shared" si="96"/>
        <v>1.2623155842042783E-2</v>
      </c>
      <c r="AA64" s="157">
        <f t="shared" si="97"/>
        <v>1.330337078651689E-2</v>
      </c>
      <c r="AB64" s="228">
        <v>2883672283.4299998</v>
      </c>
      <c r="AC64" s="212">
        <v>112.19</v>
      </c>
      <c r="AD64" s="157">
        <f t="shared" si="98"/>
        <v>1.67260809755467E-3</v>
      </c>
      <c r="AE64" s="157">
        <f t="shared" si="99"/>
        <v>-4.7902066885479131E-3</v>
      </c>
      <c r="AF64" s="228">
        <v>2812362652.9099998</v>
      </c>
      <c r="AG64" s="212">
        <v>110.13</v>
      </c>
      <c r="AH64" s="157">
        <f t="shared" si="100"/>
        <v>-2.4728756776474042E-2</v>
      </c>
      <c r="AI64" s="157">
        <f t="shared" si="101"/>
        <v>-1.8361707817096017E-2</v>
      </c>
      <c r="AJ64" s="158">
        <f t="shared" si="16"/>
        <v>-8.9950040555526831E-4</v>
      </c>
      <c r="AK64" s="158">
        <f t="shared" si="17"/>
        <v>-6.7991588418855908E-4</v>
      </c>
      <c r="AL64" s="159">
        <f t="shared" si="18"/>
        <v>-3.2427507528383945E-3</v>
      </c>
      <c r="AM64" s="159">
        <f t="shared" si="19"/>
        <v>-1.5412511332729077E-3</v>
      </c>
      <c r="AN64" s="160">
        <f t="shared" si="20"/>
        <v>1.160747084476565E-2</v>
      </c>
      <c r="AO64" s="272">
        <f t="shared" si="21"/>
        <v>1.0030688382485E-2</v>
      </c>
      <c r="AP64" s="164"/>
      <c r="AQ64" s="186">
        <v>4131236617.7600002</v>
      </c>
      <c r="AR64" s="182">
        <v>103.24</v>
      </c>
      <c r="AS64" s="163" t="e">
        <f>(#REF!/AQ64)-1</f>
        <v>#REF!</v>
      </c>
      <c r="AT64" s="163" t="e">
        <f>(#REF!/AR64)-1</f>
        <v>#REF!</v>
      </c>
    </row>
    <row r="65" spans="1:46">
      <c r="A65" s="265" t="s">
        <v>27</v>
      </c>
      <c r="B65" s="228">
        <v>3828458944.3499999</v>
      </c>
      <c r="C65" s="212">
        <v>103.24</v>
      </c>
      <c r="D65" s="228">
        <v>3820958406.6500001</v>
      </c>
      <c r="E65" s="212">
        <v>103.24</v>
      </c>
      <c r="F65" s="157">
        <f t="shared" si="86"/>
        <v>-1.9591532282379636E-3</v>
      </c>
      <c r="G65" s="157">
        <f t="shared" si="87"/>
        <v>0</v>
      </c>
      <c r="H65" s="228">
        <v>3818250678</v>
      </c>
      <c r="I65" s="212">
        <v>103.24</v>
      </c>
      <c r="J65" s="157">
        <f t="shared" si="88"/>
        <v>-7.0865169463440417E-4</v>
      </c>
      <c r="K65" s="157">
        <f t="shared" si="89"/>
        <v>0</v>
      </c>
      <c r="L65" s="228">
        <v>3804511704.9400001</v>
      </c>
      <c r="M65" s="212">
        <v>103.24</v>
      </c>
      <c r="N65" s="157">
        <f t="shared" si="90"/>
        <v>-3.5982375749086274E-3</v>
      </c>
      <c r="O65" s="157">
        <f t="shared" si="91"/>
        <v>0</v>
      </c>
      <c r="P65" s="228">
        <v>3847620073.96</v>
      </c>
      <c r="Q65" s="212">
        <v>103.24</v>
      </c>
      <c r="R65" s="157">
        <f t="shared" si="92"/>
        <v>1.1330854617696551E-2</v>
      </c>
      <c r="S65" s="157">
        <f t="shared" si="93"/>
        <v>0</v>
      </c>
      <c r="T65" s="228">
        <v>3893894420.27</v>
      </c>
      <c r="U65" s="212">
        <v>103.24</v>
      </c>
      <c r="V65" s="157">
        <f t="shared" si="94"/>
        <v>1.2026745214054887E-2</v>
      </c>
      <c r="W65" s="157">
        <f t="shared" si="95"/>
        <v>0</v>
      </c>
      <c r="X65" s="228">
        <v>3927125747.0500002</v>
      </c>
      <c r="Y65" s="212">
        <v>103.24</v>
      </c>
      <c r="Z65" s="157">
        <f t="shared" si="96"/>
        <v>8.5342136158113834E-3</v>
      </c>
      <c r="AA65" s="157">
        <f t="shared" si="97"/>
        <v>0</v>
      </c>
      <c r="AB65" s="228">
        <v>3867255523.5599999</v>
      </c>
      <c r="AC65" s="212">
        <v>103.24</v>
      </c>
      <c r="AD65" s="157">
        <f t="shared" si="98"/>
        <v>-1.5245303396504145E-2</v>
      </c>
      <c r="AE65" s="157">
        <f t="shared" si="99"/>
        <v>0</v>
      </c>
      <c r="AF65" s="228">
        <v>3889375238.6599998</v>
      </c>
      <c r="AG65" s="212">
        <v>103.24</v>
      </c>
      <c r="AH65" s="157">
        <f t="shared" si="100"/>
        <v>5.7197449108916431E-3</v>
      </c>
      <c r="AI65" s="157">
        <f t="shared" si="101"/>
        <v>0</v>
      </c>
      <c r="AJ65" s="158">
        <f t="shared" si="16"/>
        <v>2.0125265580211655E-3</v>
      </c>
      <c r="AK65" s="158">
        <f t="shared" si="17"/>
        <v>0</v>
      </c>
      <c r="AL65" s="159">
        <f t="shared" si="18"/>
        <v>1.7905673061221244E-2</v>
      </c>
      <c r="AM65" s="159">
        <f t="shared" si="19"/>
        <v>0</v>
      </c>
      <c r="AN65" s="160">
        <f t="shared" si="20"/>
        <v>9.2263915204171855E-3</v>
      </c>
      <c r="AO65" s="272">
        <f t="shared" si="21"/>
        <v>0</v>
      </c>
      <c r="AP65" s="164"/>
      <c r="AQ65" s="179">
        <v>2931134847.0043802</v>
      </c>
      <c r="AR65" s="183">
        <v>2254.1853324818899</v>
      </c>
      <c r="AS65" s="163" t="e">
        <f>(#REF!/AQ65)-1</f>
        <v>#REF!</v>
      </c>
      <c r="AT65" s="163" t="e">
        <f>(#REF!/AR65)-1</f>
        <v>#REF!</v>
      </c>
    </row>
    <row r="66" spans="1:46">
      <c r="A66" s="265" t="s">
        <v>12</v>
      </c>
      <c r="B66" s="223">
        <v>2697898537.9959202</v>
      </c>
      <c r="C66" s="227">
        <v>2198.9582896048501</v>
      </c>
      <c r="D66" s="223">
        <v>2600772030.0940099</v>
      </c>
      <c r="E66" s="227">
        <v>2189.4363712311801</v>
      </c>
      <c r="F66" s="157">
        <f t="shared" si="86"/>
        <v>-3.6000800821093436E-2</v>
      </c>
      <c r="G66" s="157">
        <f t="shared" si="87"/>
        <v>-4.3301950831368344E-3</v>
      </c>
      <c r="H66" s="228">
        <v>2589002255.0941701</v>
      </c>
      <c r="I66" s="212">
        <v>2191.8034283449701</v>
      </c>
      <c r="J66" s="157">
        <f t="shared" si="88"/>
        <v>-4.5254927627833424E-3</v>
      </c>
      <c r="K66" s="157">
        <f t="shared" si="89"/>
        <v>1.0811262409324714E-3</v>
      </c>
      <c r="L66" s="228">
        <v>2590360470.8835802</v>
      </c>
      <c r="M66" s="224">
        <v>2192.8710793467399</v>
      </c>
      <c r="N66" s="157">
        <f t="shared" si="90"/>
        <v>5.2460973594660378E-4</v>
      </c>
      <c r="O66" s="157">
        <f t="shared" si="91"/>
        <v>4.8711074540836043E-4</v>
      </c>
      <c r="P66" s="228">
        <v>2588488355.66998</v>
      </c>
      <c r="Q66" s="224">
        <v>2190.2214175249101</v>
      </c>
      <c r="R66" s="157">
        <f t="shared" si="92"/>
        <v>-7.2272381957773401E-4</v>
      </c>
      <c r="S66" s="157">
        <f t="shared" si="93"/>
        <v>-1.2083071580382802E-3</v>
      </c>
      <c r="T66" s="228">
        <v>2607654619.0855799</v>
      </c>
      <c r="U66" s="223">
        <v>2204.65</v>
      </c>
      <c r="V66" s="157">
        <f t="shared" si="94"/>
        <v>7.4044232702908984E-3</v>
      </c>
      <c r="W66" s="157">
        <f t="shared" si="95"/>
        <v>6.5877277793197925E-3</v>
      </c>
      <c r="X66" s="228">
        <v>2636936693.75811</v>
      </c>
      <c r="Y66" s="212">
        <v>2223.16</v>
      </c>
      <c r="Z66" s="157">
        <f t="shared" si="96"/>
        <v>1.1229276476345034E-2</v>
      </c>
      <c r="AA66" s="157">
        <f t="shared" si="97"/>
        <v>8.3958905041615507E-3</v>
      </c>
      <c r="AB66" s="223">
        <v>2647077043.36902</v>
      </c>
      <c r="AC66" s="223">
        <v>2236.1</v>
      </c>
      <c r="AD66" s="157">
        <f t="shared" si="98"/>
        <v>3.8455036235466515E-3</v>
      </c>
      <c r="AE66" s="157">
        <f t="shared" si="99"/>
        <v>5.8205437305457342E-3</v>
      </c>
      <c r="AF66" s="228">
        <v>2567984964.96732</v>
      </c>
      <c r="AG66" s="212">
        <v>2250.02</v>
      </c>
      <c r="AH66" s="157">
        <f t="shared" si="100"/>
        <v>-2.9879023959588646E-2</v>
      </c>
      <c r="AI66" s="157">
        <f t="shared" si="101"/>
        <v>6.2251240999955607E-3</v>
      </c>
      <c r="AJ66" s="158">
        <f t="shared" si="16"/>
        <v>-6.0155285321142459E-3</v>
      </c>
      <c r="AK66" s="158">
        <f t="shared" si="17"/>
        <v>2.882377607398544E-3</v>
      </c>
      <c r="AL66" s="159">
        <f t="shared" si="18"/>
        <v>-1.2606666308044216E-2</v>
      </c>
      <c r="AM66" s="159">
        <f t="shared" si="19"/>
        <v>2.7670878937099231E-2</v>
      </c>
      <c r="AN66" s="160">
        <f t="shared" si="20"/>
        <v>1.738763405608891E-2</v>
      </c>
      <c r="AO66" s="272">
        <f t="shared" si="21"/>
        <v>4.4987607044620972E-3</v>
      </c>
      <c r="AP66" s="164"/>
      <c r="AQ66" s="187">
        <v>1131224777.76</v>
      </c>
      <c r="AR66" s="188">
        <v>0.6573</v>
      </c>
      <c r="AS66" s="163" t="e">
        <f>(#REF!/AQ66)-1</f>
        <v>#REF!</v>
      </c>
      <c r="AT66" s="163" t="e">
        <f>(#REF!/AR66)-1</f>
        <v>#REF!</v>
      </c>
    </row>
    <row r="67" spans="1:46">
      <c r="A67" s="265" t="s">
        <v>19</v>
      </c>
      <c r="B67" s="210">
        <v>1183987104.51</v>
      </c>
      <c r="C67" s="214">
        <v>0.69940000000000002</v>
      </c>
      <c r="D67" s="223">
        <v>1184113841.45</v>
      </c>
      <c r="E67" s="227">
        <v>0.69969999999999999</v>
      </c>
      <c r="F67" s="157">
        <f t="shared" si="86"/>
        <v>1.0704250030874115E-4</v>
      </c>
      <c r="G67" s="157">
        <f t="shared" si="87"/>
        <v>4.2893909064908056E-4</v>
      </c>
      <c r="H67" s="223">
        <v>1180230866</v>
      </c>
      <c r="I67" s="227">
        <v>0.69740000000000002</v>
      </c>
      <c r="J67" s="157">
        <f t="shared" si="88"/>
        <v>-3.2792247789664984E-3</v>
      </c>
      <c r="K67" s="157">
        <f t="shared" si="89"/>
        <v>-3.2871230527368425E-3</v>
      </c>
      <c r="L67" s="228">
        <v>1184429582.75</v>
      </c>
      <c r="M67" s="224">
        <v>0.70020000000000004</v>
      </c>
      <c r="N67" s="157">
        <f t="shared" si="90"/>
        <v>3.557538504504762E-3</v>
      </c>
      <c r="O67" s="157">
        <f t="shared" si="91"/>
        <v>4.014912532262725E-3</v>
      </c>
      <c r="P67" s="228">
        <v>1181190201.1199999</v>
      </c>
      <c r="Q67" s="224">
        <v>0.69830000000000003</v>
      </c>
      <c r="R67" s="157">
        <f t="shared" si="92"/>
        <v>-2.7349719030817701E-3</v>
      </c>
      <c r="S67" s="157">
        <f t="shared" si="93"/>
        <v>-2.7135104255927057E-3</v>
      </c>
      <c r="T67" s="228">
        <v>1184109572.0599999</v>
      </c>
      <c r="U67" s="224">
        <v>0.7006</v>
      </c>
      <c r="V67" s="157">
        <f t="shared" si="94"/>
        <v>2.4715502526451044E-3</v>
      </c>
      <c r="W67" s="157">
        <f t="shared" si="95"/>
        <v>3.2937133037376038E-3</v>
      </c>
      <c r="X67" s="228">
        <v>1189939397.45</v>
      </c>
      <c r="Y67" s="212">
        <v>0.70399999999999996</v>
      </c>
      <c r="Z67" s="157">
        <f t="shared" si="96"/>
        <v>4.9233833823823714E-3</v>
      </c>
      <c r="AA67" s="157">
        <f t="shared" si="97"/>
        <v>4.8529831572936893E-3</v>
      </c>
      <c r="AB67" s="223">
        <v>1192954897.1099999</v>
      </c>
      <c r="AC67" s="223">
        <v>0.70589999999999997</v>
      </c>
      <c r="AD67" s="157">
        <f t="shared" si="98"/>
        <v>2.5341623837835453E-3</v>
      </c>
      <c r="AE67" s="157">
        <f t="shared" si="99"/>
        <v>2.6988636363636546E-3</v>
      </c>
      <c r="AF67" s="223">
        <v>1228983923.2</v>
      </c>
      <c r="AG67" s="223">
        <v>0.72719999999999996</v>
      </c>
      <c r="AH67" s="157">
        <f t="shared" si="100"/>
        <v>3.0201498964698908E-2</v>
      </c>
      <c r="AI67" s="157">
        <f t="shared" si="101"/>
        <v>3.0174245643858885E-2</v>
      </c>
      <c r="AJ67" s="158">
        <f t="shared" si="16"/>
        <v>4.7226224132843955E-3</v>
      </c>
      <c r="AK67" s="158">
        <f t="shared" si="17"/>
        <v>4.9328779857295115E-3</v>
      </c>
      <c r="AL67" s="159">
        <f t="shared" si="18"/>
        <v>3.7893385060894645E-2</v>
      </c>
      <c r="AM67" s="159">
        <f t="shared" si="19"/>
        <v>3.9302558239245347E-2</v>
      </c>
      <c r="AN67" s="160">
        <f t="shared" si="20"/>
        <v>1.0699642239581482E-2</v>
      </c>
      <c r="AO67" s="272">
        <f t="shared" si="21"/>
        <v>1.0636691915641415E-2</v>
      </c>
      <c r="AP67" s="164"/>
      <c r="AQ67" s="162">
        <v>318569106.36000001</v>
      </c>
      <c r="AR67" s="169">
        <v>123.8</v>
      </c>
      <c r="AS67" s="163" t="e">
        <f>(#REF!/AQ67)-1</f>
        <v>#REF!</v>
      </c>
      <c r="AT67" s="163" t="e">
        <f>(#REF!/AR67)-1</f>
        <v>#REF!</v>
      </c>
    </row>
    <row r="68" spans="1:46">
      <c r="A68" s="265" t="s">
        <v>23</v>
      </c>
      <c r="B68" s="210">
        <v>317721651.58999997</v>
      </c>
      <c r="C68" s="214">
        <v>127.77</v>
      </c>
      <c r="D68" s="210">
        <v>317158376.83999997</v>
      </c>
      <c r="E68" s="214">
        <v>127.78</v>
      </c>
      <c r="F68" s="157">
        <f t="shared" si="86"/>
        <v>-1.7728560429582276E-3</v>
      </c>
      <c r="G68" s="157">
        <f t="shared" si="87"/>
        <v>7.8265633560343711E-5</v>
      </c>
      <c r="H68" s="210">
        <v>319357314.05000001</v>
      </c>
      <c r="I68" s="214">
        <v>128.69</v>
      </c>
      <c r="J68" s="157">
        <f t="shared" si="88"/>
        <v>6.9332465120710268E-3</v>
      </c>
      <c r="K68" s="157">
        <f t="shared" si="89"/>
        <v>7.1216152762560384E-3</v>
      </c>
      <c r="L68" s="210">
        <v>314325832.86000001</v>
      </c>
      <c r="M68" s="214">
        <v>126.7</v>
      </c>
      <c r="N68" s="157">
        <f t="shared" si="90"/>
        <v>-1.5755021001999804E-2</v>
      </c>
      <c r="O68" s="157">
        <f t="shared" si="91"/>
        <v>-1.5463516978786191E-2</v>
      </c>
      <c r="P68" s="210">
        <v>316257197.32999998</v>
      </c>
      <c r="Q68" s="214">
        <v>127.57</v>
      </c>
      <c r="R68" s="157">
        <f t="shared" si="92"/>
        <v>6.1444662451914803E-3</v>
      </c>
      <c r="S68" s="157">
        <f t="shared" si="93"/>
        <v>6.8666140489344147E-3</v>
      </c>
      <c r="T68" s="210">
        <v>318254017.29000002</v>
      </c>
      <c r="U68" s="214">
        <v>128.44999999999999</v>
      </c>
      <c r="V68" s="157">
        <f t="shared" si="94"/>
        <v>6.3139115152419673E-3</v>
      </c>
      <c r="W68" s="157">
        <f t="shared" si="95"/>
        <v>6.8981735517754609E-3</v>
      </c>
      <c r="X68" s="210">
        <v>321934776.68000001</v>
      </c>
      <c r="Y68" s="214">
        <v>129.96</v>
      </c>
      <c r="Z68" s="157">
        <f t="shared" si="96"/>
        <v>1.1565476600554573E-2</v>
      </c>
      <c r="AA68" s="157">
        <f t="shared" si="97"/>
        <v>1.1755546905410818E-2</v>
      </c>
      <c r="AB68" s="210">
        <v>318612813.19999999</v>
      </c>
      <c r="AC68" s="214">
        <v>128.31</v>
      </c>
      <c r="AD68" s="157">
        <f t="shared" si="98"/>
        <v>-1.0318746903513372E-2</v>
      </c>
      <c r="AE68" s="157">
        <f t="shared" si="99"/>
        <v>-1.269621421975997E-2</v>
      </c>
      <c r="AF68" s="210">
        <v>324548104.25</v>
      </c>
      <c r="AG68" s="214">
        <v>131.63</v>
      </c>
      <c r="AH68" s="157">
        <f t="shared" si="100"/>
        <v>1.8628538477121145E-2</v>
      </c>
      <c r="AI68" s="157">
        <f t="shared" si="101"/>
        <v>2.5874834385472629E-2</v>
      </c>
      <c r="AJ68" s="158">
        <f t="shared" si="16"/>
        <v>2.7173769252135985E-3</v>
      </c>
      <c r="AK68" s="158">
        <f t="shared" si="17"/>
        <v>3.8044148253579433E-3</v>
      </c>
      <c r="AL68" s="159">
        <f t="shared" si="18"/>
        <v>2.3299802085088847E-2</v>
      </c>
      <c r="AM68" s="159">
        <f t="shared" si="19"/>
        <v>3.0129910784160229E-2</v>
      </c>
      <c r="AN68" s="160">
        <f t="shared" si="20"/>
        <v>1.1371893234770383E-2</v>
      </c>
      <c r="AO68" s="272">
        <f t="shared" si="21"/>
        <v>1.3297068901404046E-2</v>
      </c>
      <c r="AP68" s="164"/>
      <c r="AQ68" s="189">
        <v>107042123.67</v>
      </c>
      <c r="AR68" s="181">
        <v>98.67</v>
      </c>
      <c r="AS68" s="163" t="e">
        <f>(#REF!/AQ68)-1</f>
        <v>#REF!</v>
      </c>
      <c r="AT68" s="163" t="e">
        <f>(#REF!/AR68)-1</f>
        <v>#REF!</v>
      </c>
    </row>
    <row r="69" spans="1:46">
      <c r="A69" s="265" t="s">
        <v>67</v>
      </c>
      <c r="B69" s="229">
        <v>107626823.83</v>
      </c>
      <c r="C69" s="226">
        <v>99.93</v>
      </c>
      <c r="D69" s="229">
        <v>107450567.23</v>
      </c>
      <c r="E69" s="226">
        <v>99.77</v>
      </c>
      <c r="F69" s="157">
        <f t="shared" si="86"/>
        <v>-1.6376642339496793E-3</v>
      </c>
      <c r="G69" s="157">
        <f t="shared" si="87"/>
        <v>-1.6011207845492924E-3</v>
      </c>
      <c r="H69" s="229">
        <v>106953999.41</v>
      </c>
      <c r="I69" s="226">
        <v>99.31</v>
      </c>
      <c r="J69" s="157">
        <f t="shared" si="88"/>
        <v>-4.6213606200616398E-3</v>
      </c>
      <c r="K69" s="157">
        <f t="shared" si="89"/>
        <v>-4.6106043900971611E-3</v>
      </c>
      <c r="L69" s="229">
        <v>107107126.83</v>
      </c>
      <c r="M69" s="226">
        <v>99.63</v>
      </c>
      <c r="N69" s="157">
        <f t="shared" si="90"/>
        <v>1.4317128938114742E-3</v>
      </c>
      <c r="O69" s="157">
        <f t="shared" si="91"/>
        <v>3.2222334105326067E-3</v>
      </c>
      <c r="P69" s="229">
        <v>107307340.91</v>
      </c>
      <c r="Q69" s="226">
        <v>99.82</v>
      </c>
      <c r="R69" s="157">
        <f t="shared" si="92"/>
        <v>1.8692881223280053E-3</v>
      </c>
      <c r="S69" s="157">
        <f t="shared" si="93"/>
        <v>1.9070561075980902E-3</v>
      </c>
      <c r="T69" s="229">
        <v>107450519.38</v>
      </c>
      <c r="U69" s="226">
        <v>99.95</v>
      </c>
      <c r="V69" s="157">
        <f t="shared" si="94"/>
        <v>1.3342840180904712E-3</v>
      </c>
      <c r="W69" s="157">
        <f t="shared" si="95"/>
        <v>1.3023442195953683E-3</v>
      </c>
      <c r="X69" s="229">
        <v>108254536.31</v>
      </c>
      <c r="Y69" s="226">
        <v>100.7</v>
      </c>
      <c r="Z69" s="157">
        <f t="shared" si="96"/>
        <v>7.4826714160086284E-3</v>
      </c>
      <c r="AA69" s="157">
        <f t="shared" si="97"/>
        <v>7.5037518759379692E-3</v>
      </c>
      <c r="AB69" s="229">
        <v>108425020.64</v>
      </c>
      <c r="AC69" s="226">
        <v>100.86</v>
      </c>
      <c r="AD69" s="157">
        <f t="shared" si="98"/>
        <v>1.5748469838880066E-3</v>
      </c>
      <c r="AE69" s="157">
        <f t="shared" si="99"/>
        <v>1.5888778550148619E-3</v>
      </c>
      <c r="AF69" s="229">
        <v>109116725.16</v>
      </c>
      <c r="AG69" s="226">
        <v>101.5</v>
      </c>
      <c r="AH69" s="157">
        <f t="shared" si="100"/>
        <v>6.3795654906687949E-3</v>
      </c>
      <c r="AI69" s="157">
        <f t="shared" si="101"/>
        <v>6.3454293079516222E-3</v>
      </c>
      <c r="AJ69" s="158">
        <f t="shared" si="16"/>
        <v>1.7266680088480076E-3</v>
      </c>
      <c r="AK69" s="158">
        <f t="shared" si="17"/>
        <v>1.9572459502480081E-3</v>
      </c>
      <c r="AL69" s="159">
        <f t="shared" si="18"/>
        <v>1.5506273935562845E-2</v>
      </c>
      <c r="AM69" s="159">
        <f t="shared" si="19"/>
        <v>1.733988172797438E-2</v>
      </c>
      <c r="AN69" s="160">
        <f t="shared" si="20"/>
        <v>3.903873222279957E-3</v>
      </c>
      <c r="AO69" s="272">
        <f t="shared" si="21"/>
        <v>3.92766409500618E-3</v>
      </c>
      <c r="AP69" s="164"/>
      <c r="AQ69" s="162">
        <v>1006946046.95</v>
      </c>
      <c r="AR69" s="165">
        <v>552.20000000000005</v>
      </c>
      <c r="AS69" s="163" t="e">
        <f>(#REF!/AQ69)-1</f>
        <v>#REF!</v>
      </c>
      <c r="AT69" s="163" t="e">
        <f>(#REF!/AR69)-1</f>
        <v>#REF!</v>
      </c>
    </row>
    <row r="70" spans="1:46">
      <c r="A70" s="265" t="s">
        <v>56</v>
      </c>
      <c r="B70" s="229">
        <v>1024619983.59</v>
      </c>
      <c r="C70" s="211">
        <v>552.20000000000005</v>
      </c>
      <c r="D70" s="229">
        <v>1045160750.12</v>
      </c>
      <c r="E70" s="211">
        <v>552.20000000000005</v>
      </c>
      <c r="F70" s="157">
        <f t="shared" si="86"/>
        <v>2.0047204679758936E-2</v>
      </c>
      <c r="G70" s="157">
        <f t="shared" si="87"/>
        <v>0</v>
      </c>
      <c r="H70" s="229">
        <v>1045160750.12</v>
      </c>
      <c r="I70" s="211">
        <v>552.20000000000005</v>
      </c>
      <c r="J70" s="157">
        <f t="shared" si="88"/>
        <v>0</v>
      </c>
      <c r="K70" s="157">
        <f t="shared" si="89"/>
        <v>0</v>
      </c>
      <c r="L70" s="229">
        <v>1026691354.42</v>
      </c>
      <c r="M70" s="211">
        <v>552.20000000000005</v>
      </c>
      <c r="N70" s="157">
        <f t="shared" si="90"/>
        <v>-1.7671344525595212E-2</v>
      </c>
      <c r="O70" s="157">
        <f t="shared" si="91"/>
        <v>0</v>
      </c>
      <c r="P70" s="229">
        <v>1038385036.5</v>
      </c>
      <c r="Q70" s="211">
        <v>552.20000000000005</v>
      </c>
      <c r="R70" s="157">
        <f t="shared" si="92"/>
        <v>1.1389676195925557E-2</v>
      </c>
      <c r="S70" s="157">
        <f t="shared" si="93"/>
        <v>0</v>
      </c>
      <c r="T70" s="229">
        <v>1033485132.3099999</v>
      </c>
      <c r="U70" s="211">
        <v>552.20000000000005</v>
      </c>
      <c r="V70" s="157">
        <f t="shared" si="94"/>
        <v>-4.7187738822929938E-3</v>
      </c>
      <c r="W70" s="157">
        <f t="shared" si="95"/>
        <v>0</v>
      </c>
      <c r="X70" s="229">
        <v>1031593766.11</v>
      </c>
      <c r="Y70" s="211">
        <v>552.20000000000005</v>
      </c>
      <c r="Z70" s="157">
        <f t="shared" si="96"/>
        <v>-1.8300855434392471E-3</v>
      </c>
      <c r="AA70" s="157">
        <f t="shared" si="97"/>
        <v>0</v>
      </c>
      <c r="AB70" s="229">
        <v>1032528445.6799999</v>
      </c>
      <c r="AC70" s="211">
        <v>552.20000000000005</v>
      </c>
      <c r="AD70" s="157">
        <f t="shared" si="98"/>
        <v>9.0605391454087877E-4</v>
      </c>
      <c r="AE70" s="157">
        <f t="shared" si="99"/>
        <v>0</v>
      </c>
      <c r="AF70" s="229">
        <v>1037468129.54</v>
      </c>
      <c r="AG70" s="211">
        <v>552.20000000000005</v>
      </c>
      <c r="AH70" s="157">
        <f t="shared" si="100"/>
        <v>4.7840656406776764E-3</v>
      </c>
      <c r="AI70" s="157">
        <f t="shared" si="101"/>
        <v>0</v>
      </c>
      <c r="AJ70" s="158">
        <f t="shared" ref="AJ70:AJ81" si="102">AVERAGE(F70,J70,N70,R70,V70,Z70,AD70,AH70)</f>
        <v>1.6133495599469495E-3</v>
      </c>
      <c r="AK70" s="158">
        <f t="shared" ref="AK70:AK79" si="103">AVERAGE(G70,K70,O70,S70,W70,AA70,AE70,AI70)</f>
        <v>0</v>
      </c>
      <c r="AL70" s="159">
        <f t="shared" ref="AL70:AL81" si="104">((AF70-D70)/D70)</f>
        <v>-7.3602271986551501E-3</v>
      </c>
      <c r="AM70" s="159">
        <f t="shared" ref="AM70:AM79" si="105">((AG70-E70)/E70)</f>
        <v>0</v>
      </c>
      <c r="AN70" s="160">
        <f t="shared" ref="AN70:AN81" si="106">STDEV(F70,J70,N70,R70,V70,Z70,AD70,AH70)</f>
        <v>1.1163669647827026E-2</v>
      </c>
      <c r="AO70" s="272">
        <f t="shared" ref="AO70:AO79" si="107">STDEV(G70,K70,O70,S70,W70,AA70,AE70,AI70)</f>
        <v>0</v>
      </c>
      <c r="AP70" s="164"/>
      <c r="AQ70" s="162">
        <v>1812522091.8199999</v>
      </c>
      <c r="AR70" s="166">
        <v>1.6227</v>
      </c>
      <c r="AS70" s="163" t="e">
        <f>(#REF!/AQ70)-1</f>
        <v>#REF!</v>
      </c>
      <c r="AT70" s="163" t="e">
        <f>(#REF!/AR70)-1</f>
        <v>#REF!</v>
      </c>
    </row>
    <row r="71" spans="1:46">
      <c r="A71" s="265" t="s">
        <v>88</v>
      </c>
      <c r="B71" s="229">
        <v>1890023368.78</v>
      </c>
      <c r="C71" s="211">
        <v>1.7018</v>
      </c>
      <c r="D71" s="229">
        <v>1885302493.6600001</v>
      </c>
      <c r="E71" s="211">
        <v>1.698</v>
      </c>
      <c r="F71" s="157">
        <f t="shared" si="86"/>
        <v>-2.4977866400917492E-3</v>
      </c>
      <c r="G71" s="157">
        <f t="shared" si="87"/>
        <v>-2.2329298389940212E-3</v>
      </c>
      <c r="H71" s="229">
        <v>1882767006.1199999</v>
      </c>
      <c r="I71" s="211">
        <v>1.6962999999999999</v>
      </c>
      <c r="J71" s="157">
        <f t="shared" si="88"/>
        <v>-1.3448704112611523E-3</v>
      </c>
      <c r="K71" s="157">
        <f t="shared" si="89"/>
        <v>-1.0011778563015518E-3</v>
      </c>
      <c r="L71" s="229">
        <v>1825464373.8099999</v>
      </c>
      <c r="M71" s="211">
        <v>1.6869000000000001</v>
      </c>
      <c r="N71" s="157">
        <f t="shared" si="90"/>
        <v>-3.043532849456982E-2</v>
      </c>
      <c r="O71" s="157">
        <f t="shared" si="91"/>
        <v>-5.5414726168719289E-3</v>
      </c>
      <c r="P71" s="229">
        <v>1838570107.75</v>
      </c>
      <c r="Q71" s="211">
        <v>1.6997</v>
      </c>
      <c r="R71" s="157">
        <f t="shared" si="92"/>
        <v>7.1793972690064357E-3</v>
      </c>
      <c r="S71" s="157">
        <f t="shared" si="93"/>
        <v>7.5878830991759575E-3</v>
      </c>
      <c r="T71" s="229">
        <v>1852648818.02</v>
      </c>
      <c r="U71" s="211">
        <v>1.7125999999999999</v>
      </c>
      <c r="V71" s="157">
        <f t="shared" si="94"/>
        <v>7.6574236743298212E-3</v>
      </c>
      <c r="W71" s="157">
        <f t="shared" si="95"/>
        <v>7.5895746308171511E-3</v>
      </c>
      <c r="X71" s="229">
        <v>1863923927.6400001</v>
      </c>
      <c r="Y71" s="211">
        <v>1.7233000000000001</v>
      </c>
      <c r="Z71" s="157">
        <f t="shared" si="96"/>
        <v>6.0859400391112903E-3</v>
      </c>
      <c r="AA71" s="157">
        <f t="shared" si="97"/>
        <v>6.2478103468411508E-3</v>
      </c>
      <c r="AB71" s="229">
        <v>1859078345.6900001</v>
      </c>
      <c r="AC71" s="211">
        <v>1.7189000000000001</v>
      </c>
      <c r="AD71" s="157">
        <f t="shared" si="98"/>
        <v>-2.5996672279084169E-3</v>
      </c>
      <c r="AE71" s="157">
        <f t="shared" si="99"/>
        <v>-2.5532408750652581E-3</v>
      </c>
      <c r="AF71" s="229">
        <v>1882929640.0999999</v>
      </c>
      <c r="AG71" s="211">
        <v>1.7416</v>
      </c>
      <c r="AH71" s="157">
        <f t="shared" si="100"/>
        <v>1.2829633815753687E-2</v>
      </c>
      <c r="AI71" s="157">
        <f t="shared" si="101"/>
        <v>1.3206120193146745E-2</v>
      </c>
      <c r="AJ71" s="158">
        <f t="shared" si="102"/>
        <v>-3.9065724695373782E-4</v>
      </c>
      <c r="AK71" s="158">
        <f t="shared" si="103"/>
        <v>2.9128208853435303E-3</v>
      </c>
      <c r="AL71" s="159">
        <f t="shared" si="104"/>
        <v>-1.2586062809441694E-3</v>
      </c>
      <c r="AM71" s="159">
        <f t="shared" si="105"/>
        <v>2.5677267373380497E-2</v>
      </c>
      <c r="AN71" s="160">
        <f t="shared" si="106"/>
        <v>1.3372211338627118E-2</v>
      </c>
      <c r="AO71" s="272">
        <f t="shared" si="107"/>
        <v>6.5895311355442876E-3</v>
      </c>
      <c r="AP71" s="164"/>
      <c r="AQ71" s="162">
        <v>146744114.84999999</v>
      </c>
      <c r="AR71" s="166">
        <v>1.0862860000000001</v>
      </c>
      <c r="AS71" s="163" t="e">
        <f>(#REF!/AQ71)-1</f>
        <v>#REF!</v>
      </c>
      <c r="AT71" s="163" t="e">
        <f>(#REF!/AR71)-1</f>
        <v>#REF!</v>
      </c>
    </row>
    <row r="72" spans="1:46">
      <c r="A72" s="267" t="s">
        <v>84</v>
      </c>
      <c r="B72" s="229">
        <v>133424831</v>
      </c>
      <c r="C72" s="211">
        <v>1.0753299999999999</v>
      </c>
      <c r="D72" s="229">
        <v>133725892.98</v>
      </c>
      <c r="E72" s="211">
        <v>1.078301</v>
      </c>
      <c r="F72" s="157">
        <f t="shared" si="86"/>
        <v>2.2564164237165434E-3</v>
      </c>
      <c r="G72" s="157">
        <f t="shared" si="87"/>
        <v>2.7628727925381579E-3</v>
      </c>
      <c r="H72" s="229">
        <v>134693612.09</v>
      </c>
      <c r="I72" s="211">
        <v>1.0862750000000001</v>
      </c>
      <c r="J72" s="157">
        <f t="shared" si="88"/>
        <v>7.2365873836021501E-3</v>
      </c>
      <c r="K72" s="157">
        <f t="shared" si="89"/>
        <v>7.3949667115213169E-3</v>
      </c>
      <c r="L72" s="229">
        <v>134693612.09</v>
      </c>
      <c r="M72" s="211">
        <v>1.0862750000000001</v>
      </c>
      <c r="N72" s="157">
        <f t="shared" si="90"/>
        <v>0</v>
      </c>
      <c r="O72" s="157">
        <f t="shared" si="91"/>
        <v>0</v>
      </c>
      <c r="P72" s="229">
        <v>134930588.46000001</v>
      </c>
      <c r="Q72" s="211">
        <v>1.0886210000000001</v>
      </c>
      <c r="R72" s="157">
        <f t="shared" si="92"/>
        <v>1.7593734871529107E-3</v>
      </c>
      <c r="S72" s="157">
        <f t="shared" si="93"/>
        <v>2.1596741156704878E-3</v>
      </c>
      <c r="T72" s="229">
        <v>135579931.22999999</v>
      </c>
      <c r="U72" s="211">
        <v>1.095852</v>
      </c>
      <c r="V72" s="157">
        <f t="shared" si="94"/>
        <v>4.8124207965822199E-3</v>
      </c>
      <c r="W72" s="157">
        <f t="shared" si="95"/>
        <v>6.6423484389883962E-3</v>
      </c>
      <c r="X72" s="229">
        <v>136170170.68000001</v>
      </c>
      <c r="Y72" s="211">
        <v>1.1009279999999999</v>
      </c>
      <c r="Z72" s="157">
        <f t="shared" si="96"/>
        <v>4.3534426123784213E-3</v>
      </c>
      <c r="AA72" s="157">
        <f t="shared" si="97"/>
        <v>4.6320123520328096E-3</v>
      </c>
      <c r="AB72" s="229">
        <v>136442584.61000001</v>
      </c>
      <c r="AC72" s="211">
        <v>1.103129</v>
      </c>
      <c r="AD72" s="157">
        <f t="shared" si="98"/>
        <v>2.0005404167420782E-3</v>
      </c>
      <c r="AE72" s="157">
        <f t="shared" si="99"/>
        <v>1.9992224741310237E-3</v>
      </c>
      <c r="AF72" s="229">
        <v>125280037.77</v>
      </c>
      <c r="AG72" s="211">
        <v>1.0149090000000001</v>
      </c>
      <c r="AH72" s="157">
        <f t="shared" si="100"/>
        <v>-8.181131185623923E-2</v>
      </c>
      <c r="AI72" s="157">
        <f t="shared" si="101"/>
        <v>-7.9972514547255999E-2</v>
      </c>
      <c r="AJ72" s="158">
        <f t="shared" si="102"/>
        <v>-7.4240663420081137E-3</v>
      </c>
      <c r="AK72" s="158">
        <f t="shared" si="103"/>
        <v>-6.7976772077967262E-3</v>
      </c>
      <c r="AL72" s="159">
        <f t="shared" si="104"/>
        <v>-6.3157964563101979E-2</v>
      </c>
      <c r="AM72" s="159">
        <f t="shared" si="105"/>
        <v>-5.8788779756301715E-2</v>
      </c>
      <c r="AN72" s="160">
        <f t="shared" si="106"/>
        <v>3.0139735719765647E-2</v>
      </c>
      <c r="AO72" s="272">
        <f t="shared" si="107"/>
        <v>2.9670794135391358E-2</v>
      </c>
      <c r="AP72" s="164"/>
      <c r="AQ72" s="190">
        <f>SUM(AQ57:AQ71)</f>
        <v>24811007404.114376</v>
      </c>
      <c r="AR72" s="191"/>
      <c r="AS72" s="163" t="e">
        <f>(#REF!/AQ72)-1</f>
        <v>#REF!</v>
      </c>
      <c r="AT72" s="163" t="e">
        <f>(#REF!/AR72)-1</f>
        <v>#REF!</v>
      </c>
    </row>
    <row r="73" spans="1:46">
      <c r="A73" s="268" t="s">
        <v>72</v>
      </c>
      <c r="B73" s="230">
        <f>SUM(B58:B72)</f>
        <v>22253728999.845921</v>
      </c>
      <c r="C73" s="94"/>
      <c r="D73" s="230">
        <f>SUM(D58:D72)</f>
        <v>21985016542.834007</v>
      </c>
      <c r="E73" s="94"/>
      <c r="F73" s="157">
        <f>((D73-B73)/B73)</f>
        <v>-1.207494065438533E-2</v>
      </c>
      <c r="G73" s="157"/>
      <c r="H73" s="230">
        <f>SUM(H58:H72)</f>
        <v>21905249014.434166</v>
      </c>
      <c r="I73" s="94"/>
      <c r="J73" s="157">
        <f t="shared" si="88"/>
        <v>-3.6282678361614176E-3</v>
      </c>
      <c r="K73" s="157"/>
      <c r="L73" s="230">
        <f>SUM(L58:L72)</f>
        <v>21857628727.883583</v>
      </c>
      <c r="M73" s="94"/>
      <c r="N73" s="157">
        <f t="shared" si="90"/>
        <v>-2.1739212605711147E-3</v>
      </c>
      <c r="O73" s="157"/>
      <c r="P73" s="230">
        <f>SUM(P58:P72)</f>
        <v>21922045945.919979</v>
      </c>
      <c r="Q73" s="94"/>
      <c r="R73" s="157">
        <f t="shared" si="92"/>
        <v>2.9471274692400439E-3</v>
      </c>
      <c r="S73" s="157"/>
      <c r="T73" s="230">
        <f>SUM(T58:T72)</f>
        <v>22109834251.375584</v>
      </c>
      <c r="U73" s="94"/>
      <c r="V73" s="157">
        <f t="shared" si="94"/>
        <v>8.5661851963481882E-3</v>
      </c>
      <c r="W73" s="157"/>
      <c r="X73" s="230">
        <f>SUM(X58:X72)</f>
        <v>22316231762.058113</v>
      </c>
      <c r="Y73" s="94"/>
      <c r="Z73" s="157">
        <f t="shared" si="96"/>
        <v>9.335099862618294E-3</v>
      </c>
      <c r="AA73" s="157"/>
      <c r="AB73" s="230">
        <f>SUM(AB58:AB72)</f>
        <v>22291710773.19902</v>
      </c>
      <c r="AC73" s="94"/>
      <c r="AD73" s="157">
        <f t="shared" si="98"/>
        <v>-1.098796119369181E-3</v>
      </c>
      <c r="AE73" s="157"/>
      <c r="AF73" s="230">
        <f>SUM(AF58:AF72)</f>
        <v>22238961731.16732</v>
      </c>
      <c r="AG73" s="94"/>
      <c r="AH73" s="157">
        <f t="shared" si="100"/>
        <v>-2.3663074839065062E-3</v>
      </c>
      <c r="AI73" s="157"/>
      <c r="AJ73" s="158">
        <f t="shared" si="102"/>
        <v>-6.1727603273378247E-5</v>
      </c>
      <c r="AK73" s="158"/>
      <c r="AL73" s="159">
        <f t="shared" si="104"/>
        <v>1.1550829986347504E-2</v>
      </c>
      <c r="AM73" s="159"/>
      <c r="AN73" s="160">
        <f t="shared" si="106"/>
        <v>6.9660391817572449E-3</v>
      </c>
      <c r="AO73" s="272"/>
      <c r="AP73" s="164"/>
      <c r="AQ73" s="174"/>
      <c r="AR73" s="133"/>
      <c r="AS73" s="163" t="e">
        <f>(#REF!/AQ73)-1</f>
        <v>#REF!</v>
      </c>
      <c r="AT73" s="163" t="e">
        <f>(#REF!/AR73)-1</f>
        <v>#REF!</v>
      </c>
    </row>
    <row r="74" spans="1:46">
      <c r="A74" s="269" t="s">
        <v>107</v>
      </c>
      <c r="B74" s="217"/>
      <c r="C74" s="219"/>
      <c r="D74" s="217"/>
      <c r="E74" s="219"/>
      <c r="F74" s="157"/>
      <c r="G74" s="157"/>
      <c r="H74" s="217"/>
      <c r="I74" s="219"/>
      <c r="J74" s="157"/>
      <c r="K74" s="157"/>
      <c r="L74" s="217"/>
      <c r="M74" s="219"/>
      <c r="N74" s="157"/>
      <c r="O74" s="157"/>
      <c r="P74" s="217"/>
      <c r="Q74" s="219"/>
      <c r="R74" s="157"/>
      <c r="S74" s="157"/>
      <c r="T74" s="217"/>
      <c r="U74" s="219"/>
      <c r="V74" s="157"/>
      <c r="W74" s="157"/>
      <c r="X74" s="217"/>
      <c r="Y74" s="219"/>
      <c r="Z74" s="157"/>
      <c r="AA74" s="157"/>
      <c r="AB74" s="217"/>
      <c r="AC74" s="219"/>
      <c r="AD74" s="157"/>
      <c r="AE74" s="157"/>
      <c r="AF74" s="217"/>
      <c r="AG74" s="219"/>
      <c r="AH74" s="157"/>
      <c r="AI74" s="157"/>
      <c r="AJ74" s="158"/>
      <c r="AK74" s="158"/>
      <c r="AL74" s="159"/>
      <c r="AM74" s="159"/>
      <c r="AN74" s="160"/>
      <c r="AO74" s="272"/>
      <c r="AP74" s="164"/>
      <c r="AQ74" s="162">
        <v>640873657.65999997</v>
      </c>
      <c r="AR74" s="166">
        <v>11.5358</v>
      </c>
      <c r="AS74" s="163" t="e">
        <f>(#REF!/AQ74)-1</f>
        <v>#REF!</v>
      </c>
      <c r="AT74" s="163" t="e">
        <f>(#REF!/AR74)-1</f>
        <v>#REF!</v>
      </c>
    </row>
    <row r="75" spans="1:46">
      <c r="A75" s="267" t="s">
        <v>51</v>
      </c>
      <c r="B75" s="220">
        <v>616536777.15999997</v>
      </c>
      <c r="C75" s="214">
        <v>11.257099999999999</v>
      </c>
      <c r="D75" s="220">
        <v>610665177.75999999</v>
      </c>
      <c r="E75" s="214">
        <v>11.1488</v>
      </c>
      <c r="F75" s="157">
        <f t="shared" ref="F75:G79" si="108">((D75-B75)/B75)</f>
        <v>-9.5235184947875598E-3</v>
      </c>
      <c r="G75" s="157">
        <f t="shared" si="108"/>
        <v>-9.6205950022652236E-3</v>
      </c>
      <c r="H75" s="220">
        <v>614343743.57000005</v>
      </c>
      <c r="I75" s="214">
        <v>11.2204</v>
      </c>
      <c r="J75" s="157">
        <f t="shared" ref="J75:J81" si="109">((H75-D75)/D75)</f>
        <v>6.0238669961393968E-3</v>
      </c>
      <c r="K75" s="157">
        <f t="shared" ref="K75:K79" si="110">((I75-E75)/E75)</f>
        <v>6.4222158438576446E-3</v>
      </c>
      <c r="L75" s="220">
        <v>610052455.25999999</v>
      </c>
      <c r="M75" s="214">
        <v>11.1412</v>
      </c>
      <c r="N75" s="157">
        <f t="shared" ref="N75:N81" si="111">((L75-H75)/H75)</f>
        <v>-6.9851583171711756E-3</v>
      </c>
      <c r="O75" s="157">
        <f t="shared" ref="O75:O79" si="112">((M75-I75)/I75)</f>
        <v>-7.0585718869202669E-3</v>
      </c>
      <c r="P75" s="220">
        <v>611726072.78999996</v>
      </c>
      <c r="Q75" s="214">
        <v>11.178000000000001</v>
      </c>
      <c r="R75" s="157">
        <f t="shared" ref="R75:R81" si="113">((P75-L75)/L75)</f>
        <v>2.7433993840524544E-3</v>
      </c>
      <c r="S75" s="157">
        <f t="shared" ref="S75:S79" si="114">((Q75-M75)/M75)</f>
        <v>3.3030553261768282E-3</v>
      </c>
      <c r="T75" s="220">
        <v>613222904.53999996</v>
      </c>
      <c r="U75" s="214">
        <v>11.178000000000001</v>
      </c>
      <c r="V75" s="157">
        <f t="shared" ref="V75:V81" si="115">((T75-P75)/P75)</f>
        <v>2.4468987289901715E-3</v>
      </c>
      <c r="W75" s="157">
        <f t="shared" ref="W75:W79" si="116">((U75-Q75)/Q75)</f>
        <v>0</v>
      </c>
      <c r="X75" s="220">
        <v>616778287.32000005</v>
      </c>
      <c r="Y75" s="214">
        <v>11.2727</v>
      </c>
      <c r="Z75" s="157">
        <f t="shared" ref="Z75:Z81" si="117">((X75-T75)/T75)</f>
        <v>5.7978636376394129E-3</v>
      </c>
      <c r="AA75" s="157">
        <f t="shared" ref="AA75:AA79" si="118">((Y75-U75)/U75)</f>
        <v>8.4719985686168859E-3</v>
      </c>
      <c r="AB75" s="220">
        <v>618882032.34000003</v>
      </c>
      <c r="AC75" s="214">
        <v>11.327199999999999</v>
      </c>
      <c r="AD75" s="157">
        <f t="shared" ref="AD75:AD81" si="119">((AB75-X75)/X75)</f>
        <v>3.4108610229148764E-3</v>
      </c>
      <c r="AE75" s="157">
        <f t="shared" ref="AE75:AE79" si="120">((AC75-Y75)/Y75)</f>
        <v>4.8346891161832658E-3</v>
      </c>
      <c r="AF75" s="220">
        <v>623886686.51999998</v>
      </c>
      <c r="AG75" s="214">
        <v>11.420299999999999</v>
      </c>
      <c r="AH75" s="157">
        <f t="shared" ref="AH75:AH81" si="121">((AF75-AB75)/AB75)</f>
        <v>8.0866044229419513E-3</v>
      </c>
      <c r="AI75" s="157">
        <f t="shared" ref="AI75:AI79" si="122">((AG75-AC75)/AC75)</f>
        <v>8.2191538950490625E-3</v>
      </c>
      <c r="AJ75" s="158">
        <f t="shared" si="102"/>
        <v>1.5001021725899409E-3</v>
      </c>
      <c r="AK75" s="158">
        <f t="shared" si="103"/>
        <v>1.8214932325872745E-3</v>
      </c>
      <c r="AL75" s="159">
        <f t="shared" si="104"/>
        <v>2.1650995081295154E-2</v>
      </c>
      <c r="AM75" s="159">
        <f t="shared" si="105"/>
        <v>2.4352396670493652E-2</v>
      </c>
      <c r="AN75" s="160">
        <f t="shared" si="106"/>
        <v>6.3463182007906871E-3</v>
      </c>
      <c r="AO75" s="272">
        <f t="shared" si="107"/>
        <v>6.8732928757381613E-3</v>
      </c>
      <c r="AP75" s="164"/>
      <c r="AQ75" s="162">
        <v>2128320668.46</v>
      </c>
      <c r="AR75" s="169">
        <v>1.04</v>
      </c>
      <c r="AS75" s="163" t="e">
        <f>(#REF!/AQ75)-1</f>
        <v>#REF!</v>
      </c>
      <c r="AT75" s="163" t="e">
        <f>(#REF!/AR75)-1</f>
        <v>#REF!</v>
      </c>
    </row>
    <row r="76" spans="1:46">
      <c r="A76" s="267" t="s">
        <v>53</v>
      </c>
      <c r="B76" s="220">
        <v>2093992092.8900001</v>
      </c>
      <c r="C76" s="214">
        <v>1.02</v>
      </c>
      <c r="D76" s="220">
        <v>2068123313.78</v>
      </c>
      <c r="E76" s="214">
        <v>0.99</v>
      </c>
      <c r="F76" s="157">
        <f t="shared" si="108"/>
        <v>-1.2353809356699922E-2</v>
      </c>
      <c r="G76" s="157">
        <f t="shared" si="108"/>
        <v>-2.9411764705882377E-2</v>
      </c>
      <c r="H76" s="220">
        <v>2070724956.49</v>
      </c>
      <c r="I76" s="214">
        <v>1.01</v>
      </c>
      <c r="J76" s="157">
        <f t="shared" si="109"/>
        <v>1.257972719839854E-3</v>
      </c>
      <c r="K76" s="157">
        <f t="shared" si="110"/>
        <v>2.0202020202020221E-2</v>
      </c>
      <c r="L76" s="220">
        <v>2077329997.97</v>
      </c>
      <c r="M76" s="214">
        <v>1.01</v>
      </c>
      <c r="N76" s="157">
        <f t="shared" si="111"/>
        <v>3.1897241878013345E-3</v>
      </c>
      <c r="O76" s="157">
        <f t="shared" si="112"/>
        <v>0</v>
      </c>
      <c r="P76" s="220">
        <v>2086269712.8199999</v>
      </c>
      <c r="Q76" s="214">
        <v>1.02</v>
      </c>
      <c r="R76" s="157">
        <f t="shared" si="113"/>
        <v>4.3034639940384709E-3</v>
      </c>
      <c r="S76" s="157">
        <f t="shared" si="114"/>
        <v>9.9009900990099098E-3</v>
      </c>
      <c r="T76" s="220">
        <v>2102733266.3900001</v>
      </c>
      <c r="U76" s="214">
        <v>1.03</v>
      </c>
      <c r="V76" s="157">
        <f t="shared" si="115"/>
        <v>7.8913831077701228E-3</v>
      </c>
      <c r="W76" s="157">
        <f t="shared" si="116"/>
        <v>9.8039215686274595E-3</v>
      </c>
      <c r="X76" s="220">
        <v>2117663355.6500001</v>
      </c>
      <c r="Y76" s="214">
        <v>1.03</v>
      </c>
      <c r="Z76" s="157">
        <f t="shared" si="117"/>
        <v>7.1003248479690256E-3</v>
      </c>
      <c r="AA76" s="157">
        <f t="shared" si="118"/>
        <v>0</v>
      </c>
      <c r="AB76" s="220">
        <v>2119155513.03</v>
      </c>
      <c r="AC76" s="214">
        <v>1.03</v>
      </c>
      <c r="AD76" s="157">
        <f t="shared" si="119"/>
        <v>7.0462445129380348E-4</v>
      </c>
      <c r="AE76" s="157">
        <f t="shared" si="120"/>
        <v>0</v>
      </c>
      <c r="AF76" s="220">
        <v>2119688020.1700001</v>
      </c>
      <c r="AG76" s="214">
        <v>1.04</v>
      </c>
      <c r="AH76" s="157">
        <f t="shared" si="121"/>
        <v>2.5128270989358318E-4</v>
      </c>
      <c r="AI76" s="157">
        <f t="shared" si="122"/>
        <v>9.7087378640776777E-3</v>
      </c>
      <c r="AJ76" s="158">
        <f t="shared" si="102"/>
        <v>1.5431208327382842E-3</v>
      </c>
      <c r="AK76" s="158">
        <f t="shared" si="103"/>
        <v>2.5254881284816114E-3</v>
      </c>
      <c r="AL76" s="159">
        <f t="shared" si="104"/>
        <v>2.4933090810602111E-2</v>
      </c>
      <c r="AM76" s="159">
        <f t="shared" si="105"/>
        <v>5.0505050505050553E-2</v>
      </c>
      <c r="AN76" s="160">
        <f t="shared" si="106"/>
        <v>6.291623086184514E-3</v>
      </c>
      <c r="AO76" s="272">
        <f t="shared" si="107"/>
        <v>1.4689913327752071E-2</v>
      </c>
      <c r="AP76" s="164"/>
      <c r="AQ76" s="162">
        <v>1789192828.73</v>
      </c>
      <c r="AR76" s="166">
        <v>0.79</v>
      </c>
      <c r="AS76" s="163" t="e">
        <f>(#REF!/AQ76)-1</f>
        <v>#REF!</v>
      </c>
      <c r="AT76" s="163" t="e">
        <f>(#REF!/AR76)-1</f>
        <v>#REF!</v>
      </c>
    </row>
    <row r="77" spans="1:46">
      <c r="A77" s="267" t="s">
        <v>54</v>
      </c>
      <c r="B77" s="210">
        <v>1656529958.1500001</v>
      </c>
      <c r="C77" s="212">
        <v>0.76</v>
      </c>
      <c r="D77" s="210">
        <v>1647675568.1400001</v>
      </c>
      <c r="E77" s="212">
        <v>0.76</v>
      </c>
      <c r="F77" s="157">
        <f t="shared" si="108"/>
        <v>-5.345143301777956E-3</v>
      </c>
      <c r="G77" s="157">
        <f t="shared" si="108"/>
        <v>0</v>
      </c>
      <c r="H77" s="210">
        <v>1648900231.9200001</v>
      </c>
      <c r="I77" s="212">
        <v>0.76</v>
      </c>
      <c r="J77" s="157">
        <f t="shared" si="109"/>
        <v>7.4326754834536329E-4</v>
      </c>
      <c r="K77" s="157">
        <f t="shared" si="110"/>
        <v>0</v>
      </c>
      <c r="L77" s="210">
        <v>1623705183.0899999</v>
      </c>
      <c r="M77" s="212">
        <v>0.75</v>
      </c>
      <c r="N77" s="157">
        <f t="shared" si="111"/>
        <v>-1.5279911023278062E-2</v>
      </c>
      <c r="O77" s="157">
        <f t="shared" si="112"/>
        <v>-1.3157894736842117E-2</v>
      </c>
      <c r="P77" s="210">
        <v>1627862369.9100001</v>
      </c>
      <c r="Q77" s="212">
        <v>0.75</v>
      </c>
      <c r="R77" s="157">
        <f t="shared" si="113"/>
        <v>2.5603088930767699E-3</v>
      </c>
      <c r="S77" s="157">
        <f t="shared" si="114"/>
        <v>0</v>
      </c>
      <c r="T77" s="210">
        <v>1628866753.48</v>
      </c>
      <c r="U77" s="212">
        <v>0.76</v>
      </c>
      <c r="V77" s="157">
        <f t="shared" si="115"/>
        <v>6.1699538521519043E-4</v>
      </c>
      <c r="W77" s="157">
        <f t="shared" si="116"/>
        <v>1.3333333333333345E-2</v>
      </c>
      <c r="X77" s="210">
        <v>1649732524.3599999</v>
      </c>
      <c r="Y77" s="212">
        <v>0.77</v>
      </c>
      <c r="Z77" s="157">
        <f t="shared" si="117"/>
        <v>1.2809992490436128E-2</v>
      </c>
      <c r="AA77" s="157">
        <f t="shared" si="118"/>
        <v>1.3157894736842117E-2</v>
      </c>
      <c r="AB77" s="210">
        <v>1639487185.8800001</v>
      </c>
      <c r="AC77" s="212">
        <v>0.76</v>
      </c>
      <c r="AD77" s="157">
        <f t="shared" si="119"/>
        <v>-6.2103027786121721E-3</v>
      </c>
      <c r="AE77" s="157">
        <f t="shared" si="120"/>
        <v>-1.2987012987012998E-2</v>
      </c>
      <c r="AF77" s="210">
        <v>1654872104.49</v>
      </c>
      <c r="AG77" s="212">
        <v>0.77</v>
      </c>
      <c r="AH77" s="157">
        <f t="shared" si="121"/>
        <v>9.3839822247479103E-3</v>
      </c>
      <c r="AI77" s="157">
        <f t="shared" si="122"/>
        <v>1.3157894736842117E-2</v>
      </c>
      <c r="AJ77" s="158">
        <f t="shared" si="102"/>
        <v>-9.0101320230853103E-5</v>
      </c>
      <c r="AK77" s="158">
        <f t="shared" si="103"/>
        <v>1.6880268853953079E-3</v>
      </c>
      <c r="AL77" s="159">
        <f t="shared" si="104"/>
        <v>4.3676901503879239E-3</v>
      </c>
      <c r="AM77" s="159">
        <f t="shared" si="105"/>
        <v>1.3157894736842117E-2</v>
      </c>
      <c r="AN77" s="160">
        <f t="shared" si="106"/>
        <v>8.9458090267038951E-3</v>
      </c>
      <c r="AO77" s="272">
        <f t="shared" si="107"/>
        <v>1.0974225567818545E-2</v>
      </c>
      <c r="AP77" s="164"/>
      <c r="AQ77" s="162">
        <v>204378030.47999999</v>
      </c>
      <c r="AR77" s="166">
        <v>22.9087</v>
      </c>
      <c r="AS77" s="163" t="e">
        <f>(#REF!/AQ77)-1</f>
        <v>#REF!</v>
      </c>
      <c r="AT77" s="163" t="e">
        <f>(#REF!/AR77)-1</f>
        <v>#REF!</v>
      </c>
    </row>
    <row r="78" spans="1:46">
      <c r="A78" s="267" t="s">
        <v>55</v>
      </c>
      <c r="B78" s="210">
        <v>184605753.72</v>
      </c>
      <c r="C78" s="212">
        <v>22.7121</v>
      </c>
      <c r="D78" s="210">
        <v>182573441.91</v>
      </c>
      <c r="E78" s="212">
        <v>22.481200000000001</v>
      </c>
      <c r="F78" s="157">
        <f t="shared" si="108"/>
        <v>-1.1008929944201537E-2</v>
      </c>
      <c r="G78" s="157">
        <f t="shared" si="108"/>
        <v>-1.0166387080014544E-2</v>
      </c>
      <c r="H78" s="210">
        <v>182180046.08000001</v>
      </c>
      <c r="I78" s="212">
        <v>22.441800000000001</v>
      </c>
      <c r="J78" s="157">
        <f t="shared" si="109"/>
        <v>-2.1547264809407968E-3</v>
      </c>
      <c r="K78" s="157">
        <f t="shared" si="110"/>
        <v>-1.7525754852944035E-3</v>
      </c>
      <c r="L78" s="210">
        <v>181192031.59999999</v>
      </c>
      <c r="M78" s="212">
        <v>22.323799999999999</v>
      </c>
      <c r="N78" s="157">
        <f t="shared" si="111"/>
        <v>-5.4232859265287269E-3</v>
      </c>
      <c r="O78" s="157">
        <f t="shared" si="112"/>
        <v>-5.2580452548370493E-3</v>
      </c>
      <c r="P78" s="210">
        <v>183302269</v>
      </c>
      <c r="Q78" s="212">
        <v>22.5092</v>
      </c>
      <c r="R78" s="157">
        <f t="shared" si="113"/>
        <v>1.1646413925412413E-2</v>
      </c>
      <c r="S78" s="157">
        <f t="shared" si="114"/>
        <v>8.3050376727977025E-3</v>
      </c>
      <c r="T78" s="210">
        <v>185068305.53</v>
      </c>
      <c r="U78" s="212">
        <v>22.718800000000002</v>
      </c>
      <c r="V78" s="157">
        <f t="shared" si="115"/>
        <v>9.6345590244712211E-3</v>
      </c>
      <c r="W78" s="157">
        <f t="shared" si="116"/>
        <v>9.3117480852274535E-3</v>
      </c>
      <c r="X78" s="210">
        <v>184523422.55000001</v>
      </c>
      <c r="Y78" s="212">
        <v>22.645399999999999</v>
      </c>
      <c r="Z78" s="157">
        <f t="shared" si="117"/>
        <v>-2.94422634086128E-3</v>
      </c>
      <c r="AA78" s="157">
        <f t="shared" si="118"/>
        <v>-3.2308044438968172E-3</v>
      </c>
      <c r="AB78" s="210">
        <v>186167465.62</v>
      </c>
      <c r="AC78" s="212">
        <v>22.948</v>
      </c>
      <c r="AD78" s="157">
        <f t="shared" si="119"/>
        <v>8.9096714513546872E-3</v>
      </c>
      <c r="AE78" s="157">
        <f t="shared" si="120"/>
        <v>1.3362537204023854E-2</v>
      </c>
      <c r="AF78" s="210">
        <v>186302880.41</v>
      </c>
      <c r="AG78" s="212">
        <v>22.956099999999999</v>
      </c>
      <c r="AH78" s="157">
        <f t="shared" si="121"/>
        <v>7.273816053144144E-4</v>
      </c>
      <c r="AI78" s="157">
        <f t="shared" si="122"/>
        <v>3.529719365521564E-4</v>
      </c>
      <c r="AJ78" s="158">
        <f t="shared" si="102"/>
        <v>1.1733571642525492E-3</v>
      </c>
      <c r="AK78" s="158">
        <f t="shared" si="103"/>
        <v>1.3655603293197939E-3</v>
      </c>
      <c r="AL78" s="159">
        <f t="shared" si="104"/>
        <v>2.0427059165803729E-2</v>
      </c>
      <c r="AM78" s="159">
        <f t="shared" si="105"/>
        <v>2.112431720726643E-2</v>
      </c>
      <c r="AN78" s="160">
        <f t="shared" si="106"/>
        <v>8.1177122192399483E-3</v>
      </c>
      <c r="AO78" s="272">
        <f t="shared" si="107"/>
        <v>8.1412383851870804E-3</v>
      </c>
      <c r="AP78" s="164"/>
      <c r="AQ78" s="162">
        <v>160273731.87</v>
      </c>
      <c r="AR78" s="166">
        <v>133.94</v>
      </c>
      <c r="AS78" s="163" t="e">
        <f>(#REF!/AQ78)-1</f>
        <v>#REF!</v>
      </c>
      <c r="AT78" s="163" t="e">
        <f>(#REF!/AR78)-1</f>
        <v>#REF!</v>
      </c>
    </row>
    <row r="79" spans="1:46">
      <c r="A79" s="265" t="s">
        <v>106</v>
      </c>
      <c r="B79" s="210">
        <v>143723321.59</v>
      </c>
      <c r="C79" s="212">
        <v>130.44999999999999</v>
      </c>
      <c r="D79" s="210">
        <v>142189667.02000001</v>
      </c>
      <c r="E79" s="212">
        <v>128.85</v>
      </c>
      <c r="F79" s="157">
        <f t="shared" si="108"/>
        <v>-1.0670881754146027E-2</v>
      </c>
      <c r="G79" s="157">
        <f t="shared" si="108"/>
        <v>-1.2265235722498999E-2</v>
      </c>
      <c r="H79" s="210">
        <v>137593469.28</v>
      </c>
      <c r="I79" s="212">
        <v>129.34</v>
      </c>
      <c r="J79" s="157">
        <f t="shared" si="109"/>
        <v>-3.2324414539584796E-2</v>
      </c>
      <c r="K79" s="157">
        <f t="shared" si="110"/>
        <v>3.8028715560730238E-3</v>
      </c>
      <c r="L79" s="210">
        <v>132555624.44</v>
      </c>
      <c r="M79" s="212">
        <v>126.92</v>
      </c>
      <c r="N79" s="157">
        <f t="shared" si="111"/>
        <v>-3.6613982235945287E-2</v>
      </c>
      <c r="O79" s="157">
        <f t="shared" si="112"/>
        <v>-1.8710375753827134E-2</v>
      </c>
      <c r="P79" s="210">
        <v>134566272.34999999</v>
      </c>
      <c r="Q79" s="212">
        <v>128.82</v>
      </c>
      <c r="R79" s="157">
        <f t="shared" si="113"/>
        <v>1.5168333433562425E-2</v>
      </c>
      <c r="S79" s="157">
        <f t="shared" si="114"/>
        <v>1.4970059880239453E-2</v>
      </c>
      <c r="T79" s="210">
        <v>134852976.93000001</v>
      </c>
      <c r="U79" s="212">
        <v>129.15</v>
      </c>
      <c r="V79" s="157">
        <f t="shared" si="115"/>
        <v>2.1305827603986024E-3</v>
      </c>
      <c r="W79" s="157">
        <f t="shared" si="116"/>
        <v>2.5617140195622768E-3</v>
      </c>
      <c r="X79" s="210">
        <v>135951347.84</v>
      </c>
      <c r="Y79" s="212">
        <v>130.16999999999999</v>
      </c>
      <c r="Z79" s="157">
        <f t="shared" si="117"/>
        <v>8.1449511535080388E-3</v>
      </c>
      <c r="AA79" s="157">
        <f t="shared" si="118"/>
        <v>7.8977932636467817E-3</v>
      </c>
      <c r="AB79" s="210">
        <v>136111127.91999999</v>
      </c>
      <c r="AC79" s="212">
        <v>130.25</v>
      </c>
      <c r="AD79" s="157">
        <f t="shared" si="119"/>
        <v>1.1752739677728472E-3</v>
      </c>
      <c r="AE79" s="157">
        <f t="shared" si="120"/>
        <v>6.1458093262666143E-4</v>
      </c>
      <c r="AF79" s="210">
        <v>138658630.78</v>
      </c>
      <c r="AG79" s="212">
        <v>132.63</v>
      </c>
      <c r="AH79" s="157">
        <f t="shared" si="121"/>
        <v>1.8716345231503204E-2</v>
      </c>
      <c r="AI79" s="157">
        <f t="shared" si="122"/>
        <v>1.827255278310937E-2</v>
      </c>
      <c r="AJ79" s="158">
        <f t="shared" si="102"/>
        <v>-4.2842239978663748E-3</v>
      </c>
      <c r="AK79" s="158">
        <f t="shared" si="103"/>
        <v>2.1429951198664288E-3</v>
      </c>
      <c r="AL79" s="159">
        <f t="shared" si="104"/>
        <v>-2.4833282994490335E-2</v>
      </c>
      <c r="AM79" s="159">
        <f t="shared" si="105"/>
        <v>2.9336437718277077E-2</v>
      </c>
      <c r="AN79" s="160">
        <f t="shared" si="106"/>
        <v>2.0719636596608599E-2</v>
      </c>
      <c r="AO79" s="272">
        <f t="shared" si="107"/>
        <v>1.256719471188626E-2</v>
      </c>
      <c r="AP79" s="164"/>
      <c r="AQ79" s="192">
        <f>SUM(AQ74:AQ78)</f>
        <v>4923038917.1999998</v>
      </c>
      <c r="AR79" s="133"/>
      <c r="AS79" s="163" t="e">
        <f>(#REF!/AQ79)-1</f>
        <v>#REF!</v>
      </c>
      <c r="AT79" s="163" t="e">
        <f>(#REF!/AR79)-1</f>
        <v>#REF!</v>
      </c>
    </row>
    <row r="80" spans="1:46">
      <c r="A80" s="268" t="s">
        <v>72</v>
      </c>
      <c r="B80" s="231">
        <f>SUM(B75:B79)</f>
        <v>4695387903.5100012</v>
      </c>
      <c r="C80" s="219"/>
      <c r="D80" s="231">
        <f>SUM(D75:D79)</f>
        <v>4651227168.6100006</v>
      </c>
      <c r="E80" s="219"/>
      <c r="F80" s="157">
        <f>((D80-B80)/B80)</f>
        <v>-9.4051302698523707E-3</v>
      </c>
      <c r="G80" s="157"/>
      <c r="H80" s="231">
        <f>SUM(H75:H79)</f>
        <v>4653742447.3399992</v>
      </c>
      <c r="I80" s="219"/>
      <c r="J80" s="157">
        <f t="shared" si="109"/>
        <v>5.4077744191330672E-4</v>
      </c>
      <c r="K80" s="157"/>
      <c r="L80" s="231">
        <f>SUM(L75:L79)</f>
        <v>4624835292.3599997</v>
      </c>
      <c r="M80" s="219"/>
      <c r="N80" s="157">
        <f t="shared" si="111"/>
        <v>-6.2115932084987613E-3</v>
      </c>
      <c r="O80" s="157"/>
      <c r="P80" s="231">
        <f>SUM(P75:P79)</f>
        <v>4643726696.8699999</v>
      </c>
      <c r="Q80" s="219"/>
      <c r="R80" s="157">
        <f t="shared" si="113"/>
        <v>4.0847734710050968E-3</v>
      </c>
      <c r="S80" s="157"/>
      <c r="T80" s="231">
        <f>SUM(T75:T79)</f>
        <v>4664744206.8699999</v>
      </c>
      <c r="U80" s="219"/>
      <c r="V80" s="157">
        <f t="shared" si="115"/>
        <v>4.5260006395652832E-3</v>
      </c>
      <c r="W80" s="157"/>
      <c r="X80" s="231">
        <f>SUM(X75:X79)</f>
        <v>4704648937.7200003</v>
      </c>
      <c r="Y80" s="219"/>
      <c r="Z80" s="157">
        <f t="shared" si="117"/>
        <v>8.5545378439466635E-3</v>
      </c>
      <c r="AA80" s="157"/>
      <c r="AB80" s="231">
        <f>SUM(AB75:AB79)</f>
        <v>4699803324.79</v>
      </c>
      <c r="AC80" s="219"/>
      <c r="AD80" s="157">
        <f t="shared" si="119"/>
        <v>-1.0299627016056633E-3</v>
      </c>
      <c r="AE80" s="157"/>
      <c r="AF80" s="231">
        <f>SUM(AF75:AF79)</f>
        <v>4723408322.3699999</v>
      </c>
      <c r="AG80" s="219"/>
      <c r="AH80" s="157">
        <f t="shared" si="121"/>
        <v>5.0225500832111226E-3</v>
      </c>
      <c r="AI80" s="157"/>
      <c r="AJ80" s="158">
        <f t="shared" si="102"/>
        <v>7.6024416246058468E-4</v>
      </c>
      <c r="AK80" s="158"/>
      <c r="AL80" s="159">
        <f t="shared" si="104"/>
        <v>1.5518733259715265E-2</v>
      </c>
      <c r="AM80" s="159"/>
      <c r="AN80" s="160">
        <f t="shared" si="106"/>
        <v>6.0868246783800086E-3</v>
      </c>
      <c r="AO80" s="272"/>
      <c r="AP80" s="164"/>
      <c r="AQ80" s="132">
        <f>SUM(AQ17,AQ29,AQ37,AQ50,AQ55,AQ72,AQ79)</f>
        <v>250175161123.00519</v>
      </c>
      <c r="AR80" s="133"/>
      <c r="AS80" s="163" t="e">
        <f>(#REF!/AQ80)-1</f>
        <v>#REF!</v>
      </c>
      <c r="AT80" s="163" t="e">
        <f>(#REF!/AR80)-1</f>
        <v>#REF!</v>
      </c>
    </row>
    <row r="81" spans="1:46" ht="15" customHeight="1">
      <c r="A81" s="268" t="s">
        <v>57</v>
      </c>
      <c r="B81" s="95">
        <f>SUM(B17,B29,B37,B51,B56,B73,B80)</f>
        <v>232519255541.09592</v>
      </c>
      <c r="C81" s="131"/>
      <c r="D81" s="95">
        <f>SUM(D17,D29,D37,D51,D56,D73,D80)</f>
        <v>235027383445.39771</v>
      </c>
      <c r="E81" s="131"/>
      <c r="F81" s="157">
        <f>((D81-B81)/B81)</f>
        <v>1.0786753546346603E-2</v>
      </c>
      <c r="G81" s="157"/>
      <c r="H81" s="95">
        <f>SUM(H17,H29,H37,H51,H56,H73,H80)</f>
        <v>236538163013.57764</v>
      </c>
      <c r="I81" s="131"/>
      <c r="J81" s="157">
        <f t="shared" si="109"/>
        <v>6.4281001899973104E-3</v>
      </c>
      <c r="K81" s="157"/>
      <c r="L81" s="95">
        <f>SUM(L17,L29,L37,L51,L56,L73,L80)</f>
        <v>241786794451.94214</v>
      </c>
      <c r="M81" s="131"/>
      <c r="N81" s="157">
        <f t="shared" si="111"/>
        <v>2.2189364166420887E-2</v>
      </c>
      <c r="O81" s="157"/>
      <c r="P81" s="95">
        <f>SUM(P17,P29,P37,P51,P56,P73,P80)</f>
        <v>243770247097.85788</v>
      </c>
      <c r="Q81" s="131"/>
      <c r="R81" s="157">
        <f t="shared" si="113"/>
        <v>8.2033125523320281E-3</v>
      </c>
      <c r="S81" s="157"/>
      <c r="T81" s="95">
        <f>SUM(T17,T29,T37,T51,T56,T73,T80)</f>
        <v>248022080763.98215</v>
      </c>
      <c r="U81" s="131"/>
      <c r="V81" s="157">
        <f t="shared" si="115"/>
        <v>1.7441971351070722E-2</v>
      </c>
      <c r="W81" s="157"/>
      <c r="X81" s="95">
        <f>SUM(X17,X29,X37,X51,X56,X73,X80)</f>
        <v>250452124372.28348</v>
      </c>
      <c r="Y81" s="131"/>
      <c r="Z81" s="157">
        <f t="shared" si="117"/>
        <v>9.7976905959988314E-3</v>
      </c>
      <c r="AA81" s="157"/>
      <c r="AB81" s="95">
        <f>SUM(AB17,AB29,AB37,AB51,AB56,AB73,AB80)</f>
        <v>251887677495.99857</v>
      </c>
      <c r="AC81" s="131"/>
      <c r="AD81" s="157">
        <f t="shared" si="119"/>
        <v>5.7318464649204421E-3</v>
      </c>
      <c r="AE81" s="157"/>
      <c r="AF81" s="95">
        <f>SUM(AF17,AF29,AF37,AF51,AF56,AF73,AF80)</f>
        <v>252554603028.29245</v>
      </c>
      <c r="AG81" s="131"/>
      <c r="AH81" s="157">
        <f t="shared" si="121"/>
        <v>2.6477100385527154E-3</v>
      </c>
      <c r="AI81" s="157"/>
      <c r="AJ81" s="158">
        <f t="shared" si="102"/>
        <v>1.0403343613204944E-2</v>
      </c>
      <c r="AK81" s="158"/>
      <c r="AL81" s="159">
        <f t="shared" si="104"/>
        <v>7.45752232184754E-2</v>
      </c>
      <c r="AM81" s="159"/>
      <c r="AN81" s="160">
        <f t="shared" si="106"/>
        <v>6.4540332280390881E-3</v>
      </c>
      <c r="AO81" s="272"/>
      <c r="AP81" s="164"/>
      <c r="AQ81" s="193"/>
      <c r="AR81" s="194"/>
      <c r="AS81" s="163" t="e">
        <f>(#REF!/AQ81)-1</f>
        <v>#REF!</v>
      </c>
      <c r="AT81" s="163" t="e">
        <f>(#REF!/AR81)-1</f>
        <v>#REF!</v>
      </c>
    </row>
    <row r="82" spans="1:46" ht="27" customHeight="1">
      <c r="A82" s="267"/>
      <c r="B82" s="217"/>
      <c r="C82" s="219"/>
      <c r="D82" s="217"/>
      <c r="E82" s="219"/>
      <c r="F82" s="157"/>
      <c r="G82" s="157"/>
      <c r="H82" s="217"/>
      <c r="I82" s="219"/>
      <c r="J82" s="157"/>
      <c r="K82" s="157"/>
      <c r="L82" s="217"/>
      <c r="M82" s="219"/>
      <c r="N82" s="157"/>
      <c r="O82" s="157"/>
      <c r="P82" s="217"/>
      <c r="Q82" s="219"/>
      <c r="R82" s="157"/>
      <c r="S82" s="157"/>
      <c r="T82" s="217"/>
      <c r="U82" s="219"/>
      <c r="V82" s="157"/>
      <c r="W82" s="157"/>
      <c r="X82" s="217"/>
      <c r="Y82" s="219"/>
      <c r="Z82" s="157"/>
      <c r="AA82" s="157"/>
      <c r="AB82" s="217"/>
      <c r="AC82" s="219"/>
      <c r="AD82" s="157"/>
      <c r="AE82" s="157"/>
      <c r="AF82" s="217"/>
      <c r="AG82" s="219"/>
      <c r="AH82" s="157"/>
      <c r="AI82" s="157"/>
      <c r="AJ82" s="158"/>
      <c r="AK82" s="158"/>
      <c r="AL82" s="159"/>
      <c r="AM82" s="159"/>
      <c r="AN82" s="272"/>
      <c r="AO82" s="272"/>
      <c r="AP82" s="164"/>
      <c r="AQ82" s="313" t="s">
        <v>127</v>
      </c>
      <c r="AR82" s="313"/>
      <c r="AS82" s="163" t="e">
        <f>(#REF!/AQ82)-1</f>
        <v>#REF!</v>
      </c>
      <c r="AT82" s="163" t="e">
        <f>(#REF!/AR82)-1</f>
        <v>#REF!</v>
      </c>
    </row>
    <row r="83" spans="1:46" ht="29.25" customHeight="1">
      <c r="A83" s="271" t="s">
        <v>79</v>
      </c>
      <c r="B83" s="305" t="s">
        <v>137</v>
      </c>
      <c r="C83" s="305"/>
      <c r="D83" s="305" t="s">
        <v>140</v>
      </c>
      <c r="E83" s="305"/>
      <c r="F83" s="316" t="s">
        <v>101</v>
      </c>
      <c r="G83" s="316"/>
      <c r="H83" s="305" t="s">
        <v>141</v>
      </c>
      <c r="I83" s="305"/>
      <c r="J83" s="316" t="s">
        <v>101</v>
      </c>
      <c r="K83" s="316"/>
      <c r="L83" s="305" t="s">
        <v>142</v>
      </c>
      <c r="M83" s="305"/>
      <c r="N83" s="316" t="s">
        <v>101</v>
      </c>
      <c r="O83" s="316"/>
      <c r="P83" s="305" t="s">
        <v>145</v>
      </c>
      <c r="Q83" s="305"/>
      <c r="R83" s="316" t="s">
        <v>101</v>
      </c>
      <c r="S83" s="316"/>
      <c r="T83" s="305" t="s">
        <v>146</v>
      </c>
      <c r="U83" s="305"/>
      <c r="V83" s="316" t="s">
        <v>101</v>
      </c>
      <c r="W83" s="316"/>
      <c r="X83" s="305" t="s">
        <v>147</v>
      </c>
      <c r="Y83" s="305"/>
      <c r="Z83" s="316" t="s">
        <v>101</v>
      </c>
      <c r="AA83" s="316"/>
      <c r="AB83" s="305" t="s">
        <v>148</v>
      </c>
      <c r="AC83" s="305"/>
      <c r="AD83" s="316" t="s">
        <v>101</v>
      </c>
      <c r="AE83" s="316"/>
      <c r="AF83" s="305" t="s">
        <v>150</v>
      </c>
      <c r="AG83" s="305"/>
      <c r="AH83" s="316" t="s">
        <v>101</v>
      </c>
      <c r="AI83" s="316"/>
      <c r="AJ83" s="308" t="s">
        <v>121</v>
      </c>
      <c r="AK83" s="308"/>
      <c r="AL83" s="308" t="s">
        <v>122</v>
      </c>
      <c r="AM83" s="308"/>
      <c r="AN83" s="309" t="s">
        <v>111</v>
      </c>
      <c r="AO83" s="310"/>
      <c r="AP83" s="164"/>
      <c r="AQ83" s="195" t="s">
        <v>114</v>
      </c>
      <c r="AR83" s="196" t="s">
        <v>115</v>
      </c>
      <c r="AS83" s="163" t="e">
        <f>(#REF!/AQ83)-1</f>
        <v>#REF!</v>
      </c>
      <c r="AT83" s="163" t="e">
        <f>(#REF!/AR83)-1</f>
        <v>#REF!</v>
      </c>
    </row>
    <row r="84" spans="1:46" ht="25.5" customHeight="1">
      <c r="A84" s="271"/>
      <c r="B84" s="277" t="s">
        <v>114</v>
      </c>
      <c r="C84" s="278" t="s">
        <v>115</v>
      </c>
      <c r="D84" s="277" t="s">
        <v>114</v>
      </c>
      <c r="E84" s="278" t="s">
        <v>115</v>
      </c>
      <c r="F84" s="279" t="s">
        <v>113</v>
      </c>
      <c r="G84" s="279" t="s">
        <v>5</v>
      </c>
      <c r="H84" s="277" t="s">
        <v>114</v>
      </c>
      <c r="I84" s="278" t="s">
        <v>115</v>
      </c>
      <c r="J84" s="282" t="s">
        <v>113</v>
      </c>
      <c r="K84" s="282" t="s">
        <v>5</v>
      </c>
      <c r="L84" s="277" t="s">
        <v>114</v>
      </c>
      <c r="M84" s="278" t="s">
        <v>115</v>
      </c>
      <c r="N84" s="287" t="s">
        <v>113</v>
      </c>
      <c r="O84" s="287" t="s">
        <v>5</v>
      </c>
      <c r="P84" s="277" t="s">
        <v>114</v>
      </c>
      <c r="Q84" s="278" t="s">
        <v>115</v>
      </c>
      <c r="R84" s="288" t="s">
        <v>113</v>
      </c>
      <c r="S84" s="288" t="s">
        <v>5</v>
      </c>
      <c r="T84" s="277" t="s">
        <v>114</v>
      </c>
      <c r="U84" s="278" t="s">
        <v>115</v>
      </c>
      <c r="V84" s="289" t="s">
        <v>113</v>
      </c>
      <c r="W84" s="289" t="s">
        <v>5</v>
      </c>
      <c r="X84" s="277" t="s">
        <v>114</v>
      </c>
      <c r="Y84" s="278" t="s">
        <v>115</v>
      </c>
      <c r="Z84" s="290" t="s">
        <v>113</v>
      </c>
      <c r="AA84" s="290" t="s">
        <v>5</v>
      </c>
      <c r="AB84" s="277" t="s">
        <v>114</v>
      </c>
      <c r="AC84" s="278" t="s">
        <v>115</v>
      </c>
      <c r="AD84" s="292" t="s">
        <v>113</v>
      </c>
      <c r="AE84" s="292" t="s">
        <v>5</v>
      </c>
      <c r="AF84" s="277" t="s">
        <v>114</v>
      </c>
      <c r="AG84" s="278" t="s">
        <v>115</v>
      </c>
      <c r="AH84" s="295" t="s">
        <v>113</v>
      </c>
      <c r="AI84" s="295" t="s">
        <v>5</v>
      </c>
      <c r="AJ84" s="280" t="s">
        <v>120</v>
      </c>
      <c r="AK84" s="280" t="s">
        <v>120</v>
      </c>
      <c r="AL84" s="280" t="s">
        <v>120</v>
      </c>
      <c r="AM84" s="280" t="s">
        <v>120</v>
      </c>
      <c r="AN84" s="273" t="s">
        <v>120</v>
      </c>
      <c r="AO84" s="274" t="s">
        <v>120</v>
      </c>
      <c r="AP84" s="164"/>
      <c r="AQ84" s="189">
        <v>1901056000</v>
      </c>
      <c r="AR84" s="181">
        <v>12.64</v>
      </c>
      <c r="AS84" s="163" t="e">
        <f>(#REF!/AQ84)-1</f>
        <v>#REF!</v>
      </c>
      <c r="AT84" s="163" t="e">
        <f>(#REF!/AR84)-1</f>
        <v>#REF!</v>
      </c>
    </row>
    <row r="85" spans="1:46">
      <c r="A85" s="267" t="s">
        <v>59</v>
      </c>
      <c r="B85" s="229">
        <v>1764414000</v>
      </c>
      <c r="C85" s="226">
        <v>11.81</v>
      </c>
      <c r="D85" s="229">
        <v>1764414000</v>
      </c>
      <c r="E85" s="226">
        <v>11.81</v>
      </c>
      <c r="F85" s="157">
        <f t="shared" ref="F85:F93" si="123">((D85-B85)/B85)</f>
        <v>0</v>
      </c>
      <c r="G85" s="157">
        <f t="shared" ref="G85:G93" si="124">((E85-C85)/C85)</f>
        <v>0</v>
      </c>
      <c r="H85" s="229">
        <v>1730052000</v>
      </c>
      <c r="I85" s="226">
        <v>11.58</v>
      </c>
      <c r="J85" s="157">
        <f t="shared" ref="J85:J95" si="125">((H85-D85)/D85)</f>
        <v>-1.9475021168501271E-2</v>
      </c>
      <c r="K85" s="157">
        <f t="shared" ref="K85:K93" si="126">((I85-E85)/E85)</f>
        <v>-1.9475021168501305E-2</v>
      </c>
      <c r="L85" s="229">
        <v>1730052000</v>
      </c>
      <c r="M85" s="226">
        <v>11.58</v>
      </c>
      <c r="N85" s="157">
        <f t="shared" ref="N85:N95" si="127">((L85-H85)/H85)</f>
        <v>0</v>
      </c>
      <c r="O85" s="157">
        <f t="shared" ref="O85:O93" si="128">((M85-I85)/I85)</f>
        <v>0</v>
      </c>
      <c r="P85" s="229">
        <v>1730052000</v>
      </c>
      <c r="Q85" s="226">
        <v>11.58</v>
      </c>
      <c r="R85" s="157">
        <f t="shared" ref="R85:R95" si="129">((P85-L85)/L85)</f>
        <v>0</v>
      </c>
      <c r="S85" s="157">
        <f t="shared" ref="S85:S93" si="130">((Q85-M85)/M85)</f>
        <v>0</v>
      </c>
      <c r="T85" s="229">
        <v>1730052000</v>
      </c>
      <c r="U85" s="226">
        <v>11.58</v>
      </c>
      <c r="V85" s="157">
        <f t="shared" ref="V85:V95" si="131">((T85-P85)/P85)</f>
        <v>0</v>
      </c>
      <c r="W85" s="157">
        <f t="shared" ref="W85:W93" si="132">((U85-Q85)/Q85)</f>
        <v>0</v>
      </c>
      <c r="X85" s="229">
        <v>1730052000</v>
      </c>
      <c r="Y85" s="226">
        <v>11.58</v>
      </c>
      <c r="Z85" s="157">
        <f t="shared" ref="Z85:Z95" si="133">((X85-T85)/T85)</f>
        <v>0</v>
      </c>
      <c r="AA85" s="157">
        <f t="shared" ref="AA85:AA93" si="134">((Y85-U85)/U85)</f>
        <v>0</v>
      </c>
      <c r="AB85" s="229">
        <v>1730052000</v>
      </c>
      <c r="AC85" s="226">
        <v>11.58</v>
      </c>
      <c r="AD85" s="157">
        <f t="shared" ref="AD85:AD95" si="135">((AB85-X85)/X85)</f>
        <v>0</v>
      </c>
      <c r="AE85" s="157">
        <f t="shared" ref="AE85:AE93" si="136">((AC85-Y85)/Y85)</f>
        <v>0</v>
      </c>
      <c r="AF85" s="229">
        <v>1747980000</v>
      </c>
      <c r="AG85" s="226">
        <v>11.7</v>
      </c>
      <c r="AH85" s="157">
        <f t="shared" ref="AH85:AH95" si="137">((AF85-AB85)/AB85)</f>
        <v>1.0362694300518135E-2</v>
      </c>
      <c r="AI85" s="157">
        <f t="shared" ref="AI85:AI93" si="138">((AG85-AC85)/AC85)</f>
        <v>1.0362694300518067E-2</v>
      </c>
      <c r="AJ85" s="158">
        <f t="shared" ref="AJ85" si="139">AVERAGE(F85,J85,N85,R85,V85,Z85,AD85,AH85)</f>
        <v>-1.1390408584978919E-3</v>
      </c>
      <c r="AK85" s="158">
        <f t="shared" ref="AK85" si="140">AVERAGE(G85,K85,O85,S85,W85,AA85,AE85,AI85)</f>
        <v>-1.1390408584979047E-3</v>
      </c>
      <c r="AL85" s="159">
        <f t="shared" ref="AL85" si="141">((AF85-D85)/D85)</f>
        <v>-9.3141405588484331E-3</v>
      </c>
      <c r="AM85" s="159">
        <f t="shared" ref="AM85" si="142">((AG85-E85)/E85)</f>
        <v>-9.3141405588485354E-3</v>
      </c>
      <c r="AN85" s="160">
        <f t="shared" ref="AN85" si="143">STDEV(F85,J85,N85,R85,V85,Z85,AD85,AH85)</f>
        <v>8.2486585061792468E-3</v>
      </c>
      <c r="AO85" s="272">
        <f t="shared" ref="AO85" si="144">STDEV(G85,K85,O85,S85,W85,AA85,AE85,AI85)</f>
        <v>8.2486585061792433E-3</v>
      </c>
      <c r="AP85" s="164"/>
      <c r="AQ85" s="189">
        <v>106884243.56</v>
      </c>
      <c r="AR85" s="181">
        <v>2.92</v>
      </c>
      <c r="AS85" s="163" t="e">
        <f>(#REF!/AQ85)-1</f>
        <v>#REF!</v>
      </c>
      <c r="AT85" s="163" t="e">
        <f>(#REF!/AR85)-1</f>
        <v>#REF!</v>
      </c>
    </row>
    <row r="86" spans="1:46">
      <c r="A86" s="267" t="s">
        <v>97</v>
      </c>
      <c r="B86" s="229">
        <v>90778398.640000001</v>
      </c>
      <c r="C86" s="226">
        <v>2.48</v>
      </c>
      <c r="D86" s="229">
        <v>90778398.640000001</v>
      </c>
      <c r="E86" s="226">
        <v>2.48</v>
      </c>
      <c r="F86" s="157">
        <f t="shared" si="123"/>
        <v>0</v>
      </c>
      <c r="G86" s="157">
        <f t="shared" si="124"/>
        <v>0</v>
      </c>
      <c r="H86" s="229">
        <v>109812579</v>
      </c>
      <c r="I86" s="226">
        <v>3</v>
      </c>
      <c r="J86" s="157">
        <f t="shared" si="125"/>
        <v>0.20967741935483869</v>
      </c>
      <c r="K86" s="157">
        <f t="shared" si="126"/>
        <v>0.20967741935483872</v>
      </c>
      <c r="L86" s="229">
        <v>109812579</v>
      </c>
      <c r="M86" s="226">
        <v>3</v>
      </c>
      <c r="N86" s="157">
        <f t="shared" si="127"/>
        <v>0</v>
      </c>
      <c r="O86" s="157">
        <f t="shared" si="128"/>
        <v>0</v>
      </c>
      <c r="P86" s="229">
        <v>109812579</v>
      </c>
      <c r="Q86" s="226">
        <v>3</v>
      </c>
      <c r="R86" s="157">
        <f t="shared" si="129"/>
        <v>0</v>
      </c>
      <c r="S86" s="157">
        <f t="shared" si="130"/>
        <v>0</v>
      </c>
      <c r="T86" s="229">
        <v>103223824.3</v>
      </c>
      <c r="U86" s="226">
        <v>2.82</v>
      </c>
      <c r="V86" s="157">
        <f t="shared" si="131"/>
        <v>-5.9999999635743033E-2</v>
      </c>
      <c r="W86" s="157">
        <f t="shared" si="132"/>
        <v>-6.0000000000000053E-2</v>
      </c>
      <c r="X86" s="229">
        <v>103223824.3</v>
      </c>
      <c r="Y86" s="226">
        <v>3</v>
      </c>
      <c r="Z86" s="157">
        <f t="shared" si="133"/>
        <v>0</v>
      </c>
      <c r="AA86" s="157">
        <f t="shared" si="134"/>
        <v>6.3829787234042618E-2</v>
      </c>
      <c r="AB86" s="229">
        <v>103223824.3</v>
      </c>
      <c r="AC86" s="226">
        <v>3</v>
      </c>
      <c r="AD86" s="157">
        <f t="shared" si="135"/>
        <v>0</v>
      </c>
      <c r="AE86" s="157">
        <f t="shared" si="136"/>
        <v>0</v>
      </c>
      <c r="AF86" s="229">
        <v>98831321.099999994</v>
      </c>
      <c r="AG86" s="226">
        <v>2.7</v>
      </c>
      <c r="AH86" s="157">
        <f t="shared" si="137"/>
        <v>-4.2553191860379494E-2</v>
      </c>
      <c r="AI86" s="157">
        <f t="shared" si="138"/>
        <v>-9.9999999999999936E-2</v>
      </c>
      <c r="AJ86" s="158">
        <f t="shared" ref="AJ86:AJ95" si="145">AVERAGE(F86,J86,N86,R86,V86,Z86,AD86,AH86)</f>
        <v>1.339052848233952E-2</v>
      </c>
      <c r="AK86" s="158">
        <f t="shared" ref="AK86:AK93" si="146">AVERAGE(G86,K86,O86,S86,W86,AA86,AE86,AI86)</f>
        <v>1.4188400823610168E-2</v>
      </c>
      <c r="AL86" s="159">
        <f t="shared" ref="AL86:AL95" si="147">((AF86-D86)/D86)</f>
        <v>8.870967741935476E-2</v>
      </c>
      <c r="AM86" s="159">
        <f t="shared" ref="AM86:AM93" si="148">((AG86-E86)/E86)</f>
        <v>8.8709677419354913E-2</v>
      </c>
      <c r="AN86" s="160">
        <f t="shared" ref="AN86:AN95" si="149">STDEV(F86,J86,N86,R86,V86,Z86,AD86,AH86)</f>
        <v>8.275691102500965E-2</v>
      </c>
      <c r="AO86" s="272">
        <f t="shared" ref="AO86:AO93" si="150">STDEV(G86,K86,O86,S86,W86,AA86,AE86,AI86)</f>
        <v>9.260390008926396E-2</v>
      </c>
      <c r="AP86" s="164"/>
      <c r="AQ86" s="189">
        <v>84059843.040000007</v>
      </c>
      <c r="AR86" s="181">
        <v>7.19</v>
      </c>
      <c r="AS86" s="163" t="e">
        <f>(#REF!/AQ86)-1</f>
        <v>#REF!</v>
      </c>
      <c r="AT86" s="163" t="e">
        <f>(#REF!/AR86)-1</f>
        <v>#REF!</v>
      </c>
    </row>
    <row r="87" spans="1:46">
      <c r="A87" s="267" t="s">
        <v>86</v>
      </c>
      <c r="B87" s="229">
        <v>66756843.359999999</v>
      </c>
      <c r="C87" s="226">
        <v>5.71</v>
      </c>
      <c r="D87" s="229">
        <v>66756843.359999999</v>
      </c>
      <c r="E87" s="226">
        <v>5.71</v>
      </c>
      <c r="F87" s="157">
        <f t="shared" si="123"/>
        <v>0</v>
      </c>
      <c r="G87" s="157">
        <f t="shared" si="124"/>
        <v>0</v>
      </c>
      <c r="H87" s="229">
        <v>62080356.960000001</v>
      </c>
      <c r="I87" s="226">
        <v>5.58</v>
      </c>
      <c r="J87" s="157">
        <f t="shared" si="125"/>
        <v>-7.0052539404553388E-2</v>
      </c>
      <c r="K87" s="157">
        <f t="shared" si="126"/>
        <v>-2.2767075306479843E-2</v>
      </c>
      <c r="L87" s="229">
        <v>62080356.960000001</v>
      </c>
      <c r="M87" s="226">
        <v>5.58</v>
      </c>
      <c r="N87" s="157">
        <f t="shared" si="127"/>
        <v>0</v>
      </c>
      <c r="O87" s="157">
        <f t="shared" si="128"/>
        <v>0</v>
      </c>
      <c r="P87" s="229">
        <v>62080356.960000001</v>
      </c>
      <c r="Q87" s="226">
        <v>5.58</v>
      </c>
      <c r="R87" s="157">
        <f t="shared" si="129"/>
        <v>0</v>
      </c>
      <c r="S87" s="157">
        <f t="shared" si="130"/>
        <v>0</v>
      </c>
      <c r="T87" s="229">
        <v>62493950.880000003</v>
      </c>
      <c r="U87" s="226">
        <v>6.38</v>
      </c>
      <c r="V87" s="157">
        <f t="shared" si="131"/>
        <v>6.6622348880257115E-3</v>
      </c>
      <c r="W87" s="157">
        <f t="shared" si="132"/>
        <v>0.14336917562724011</v>
      </c>
      <c r="X87" s="229">
        <v>62080356.960000001</v>
      </c>
      <c r="Y87" s="226">
        <v>6.38</v>
      </c>
      <c r="Z87" s="157">
        <f t="shared" si="133"/>
        <v>-6.6181432630844379E-3</v>
      </c>
      <c r="AA87" s="157">
        <f t="shared" si="134"/>
        <v>0</v>
      </c>
      <c r="AB87" s="229">
        <v>62080356.960000001</v>
      </c>
      <c r="AC87" s="226">
        <v>6.38</v>
      </c>
      <c r="AD87" s="157">
        <f t="shared" si="135"/>
        <v>0</v>
      </c>
      <c r="AE87" s="157">
        <f t="shared" si="136"/>
        <v>0</v>
      </c>
      <c r="AF87" s="229">
        <v>73771572.959999993</v>
      </c>
      <c r="AG87" s="226">
        <v>6.31</v>
      </c>
      <c r="AH87" s="157">
        <f t="shared" si="137"/>
        <v>0.18832391713747634</v>
      </c>
      <c r="AI87" s="157">
        <f t="shared" si="138"/>
        <v>-1.0971786833855844E-2</v>
      </c>
      <c r="AJ87" s="158">
        <f t="shared" si="145"/>
        <v>1.4789433669733029E-2</v>
      </c>
      <c r="AK87" s="158">
        <f t="shared" si="146"/>
        <v>1.3703789185863053E-2</v>
      </c>
      <c r="AL87" s="159">
        <f t="shared" si="147"/>
        <v>0.10507880910683004</v>
      </c>
      <c r="AM87" s="159">
        <f t="shared" si="148"/>
        <v>0.10507880910683007</v>
      </c>
      <c r="AN87" s="160">
        <f t="shared" si="149"/>
        <v>7.4365528161154298E-2</v>
      </c>
      <c r="AO87" s="272">
        <f t="shared" si="150"/>
        <v>5.3037843147226087E-2</v>
      </c>
      <c r="AP87" s="164"/>
      <c r="AQ87" s="189">
        <v>82672021.189999998</v>
      </c>
      <c r="AR87" s="181">
        <v>18.53</v>
      </c>
      <c r="AS87" s="163" t="e">
        <f>(#REF!/AQ87)-1</f>
        <v>#REF!</v>
      </c>
      <c r="AT87" s="163" t="e">
        <f>(#REF!/AR87)-1</f>
        <v>#REF!</v>
      </c>
    </row>
    <row r="88" spans="1:46">
      <c r="A88" s="267" t="s">
        <v>87</v>
      </c>
      <c r="B88" s="229">
        <v>62238245.850000001</v>
      </c>
      <c r="C88" s="226">
        <v>13.95</v>
      </c>
      <c r="D88" s="229">
        <v>62238245.850000001</v>
      </c>
      <c r="E88" s="226">
        <v>13.95</v>
      </c>
      <c r="F88" s="157">
        <f t="shared" si="123"/>
        <v>0</v>
      </c>
      <c r="G88" s="157">
        <f t="shared" si="124"/>
        <v>0</v>
      </c>
      <c r="H88" s="229">
        <v>63576702.75</v>
      </c>
      <c r="I88" s="226">
        <v>14.25</v>
      </c>
      <c r="J88" s="157">
        <f t="shared" si="125"/>
        <v>2.1505376344085995E-2</v>
      </c>
      <c r="K88" s="157">
        <f t="shared" si="126"/>
        <v>2.1505376344086075E-2</v>
      </c>
      <c r="L88" s="229">
        <v>63576702.75</v>
      </c>
      <c r="M88" s="226">
        <v>14.25</v>
      </c>
      <c r="N88" s="157">
        <f t="shared" si="127"/>
        <v>0</v>
      </c>
      <c r="O88" s="157">
        <f t="shared" si="128"/>
        <v>0</v>
      </c>
      <c r="P88" s="229">
        <v>63576702.75</v>
      </c>
      <c r="Q88" s="226">
        <v>14.25</v>
      </c>
      <c r="R88" s="157">
        <f t="shared" si="129"/>
        <v>0</v>
      </c>
      <c r="S88" s="157">
        <f t="shared" si="130"/>
        <v>0</v>
      </c>
      <c r="T88" s="229">
        <v>64067470.280000001</v>
      </c>
      <c r="U88" s="226">
        <v>14.36</v>
      </c>
      <c r="V88" s="157">
        <f t="shared" si="131"/>
        <v>7.7192982456140537E-3</v>
      </c>
      <c r="W88" s="157">
        <f t="shared" si="132"/>
        <v>7.7192982456139956E-3</v>
      </c>
      <c r="X88" s="229">
        <v>63576702.75</v>
      </c>
      <c r="Y88" s="226">
        <v>14.25</v>
      </c>
      <c r="Z88" s="157">
        <f t="shared" si="133"/>
        <v>-7.6601671309192388E-3</v>
      </c>
      <c r="AA88" s="157">
        <f t="shared" si="134"/>
        <v>-7.6601671309191807E-3</v>
      </c>
      <c r="AB88" s="229">
        <v>63576702.75</v>
      </c>
      <c r="AC88" s="226">
        <v>14.25</v>
      </c>
      <c r="AD88" s="157">
        <f t="shared" si="135"/>
        <v>0</v>
      </c>
      <c r="AE88" s="157">
        <f t="shared" si="136"/>
        <v>0</v>
      </c>
      <c r="AF88" s="229">
        <v>68261301.900000006</v>
      </c>
      <c r="AG88" s="226">
        <v>15.3</v>
      </c>
      <c r="AH88" s="157">
        <f t="shared" si="137"/>
        <v>7.368421052631588E-2</v>
      </c>
      <c r="AI88" s="157">
        <f t="shared" si="138"/>
        <v>7.3684210526315838E-2</v>
      </c>
      <c r="AJ88" s="158">
        <f t="shared" si="145"/>
        <v>1.1906089748137085E-2</v>
      </c>
      <c r="AK88" s="158">
        <f t="shared" si="146"/>
        <v>1.1906089748137092E-2</v>
      </c>
      <c r="AL88" s="159">
        <f t="shared" si="147"/>
        <v>9.6774193548387163E-2</v>
      </c>
      <c r="AM88" s="159">
        <f t="shared" si="148"/>
        <v>9.6774193548387205E-2</v>
      </c>
      <c r="AN88" s="160">
        <f t="shared" si="149"/>
        <v>2.639282920399838E-2</v>
      </c>
      <c r="AO88" s="272">
        <f t="shared" si="150"/>
        <v>2.6392829203998366E-2</v>
      </c>
      <c r="AP88" s="164"/>
      <c r="AQ88" s="189">
        <v>541500000</v>
      </c>
      <c r="AR88" s="181">
        <v>3610</v>
      </c>
      <c r="AS88" s="163" t="e">
        <f>(#REF!/AQ88)-1</f>
        <v>#REF!</v>
      </c>
      <c r="AT88" s="163" t="e">
        <f>(#REF!/AR88)-1</f>
        <v>#REF!</v>
      </c>
    </row>
    <row r="89" spans="1:46">
      <c r="A89" s="267" t="s">
        <v>136</v>
      </c>
      <c r="B89" s="229">
        <v>467468471.61000001</v>
      </c>
      <c r="C89" s="226">
        <v>132.79</v>
      </c>
      <c r="D89" s="229">
        <v>467468471.61000001</v>
      </c>
      <c r="E89" s="226">
        <v>132.79</v>
      </c>
      <c r="F89" s="157">
        <f t="shared" si="123"/>
        <v>0</v>
      </c>
      <c r="G89" s="157">
        <f t="shared" si="124"/>
        <v>0</v>
      </c>
      <c r="H89" s="229">
        <v>450746766.36000001</v>
      </c>
      <c r="I89" s="226">
        <v>128.04</v>
      </c>
      <c r="J89" s="157">
        <f t="shared" si="125"/>
        <v>-3.5770765870924016E-2</v>
      </c>
      <c r="K89" s="157">
        <f t="shared" si="126"/>
        <v>-3.5770765870924016E-2</v>
      </c>
      <c r="L89" s="229">
        <v>450746766.36000001</v>
      </c>
      <c r="M89" s="226">
        <v>128.04</v>
      </c>
      <c r="N89" s="157">
        <f t="shared" si="127"/>
        <v>0</v>
      </c>
      <c r="O89" s="157">
        <f t="shared" si="128"/>
        <v>0</v>
      </c>
      <c r="P89" s="229">
        <v>450746766.36000001</v>
      </c>
      <c r="Q89" s="226">
        <v>128.04</v>
      </c>
      <c r="R89" s="157">
        <f t="shared" si="129"/>
        <v>0</v>
      </c>
      <c r="S89" s="157">
        <f t="shared" si="130"/>
        <v>0</v>
      </c>
      <c r="T89" s="229">
        <v>450746766.36000001</v>
      </c>
      <c r="U89" s="226">
        <v>128.04</v>
      </c>
      <c r="V89" s="157">
        <f t="shared" si="131"/>
        <v>0</v>
      </c>
      <c r="W89" s="157">
        <f t="shared" si="132"/>
        <v>0</v>
      </c>
      <c r="X89" s="229">
        <v>450746766.36000001</v>
      </c>
      <c r="Y89" s="226">
        <v>128.04</v>
      </c>
      <c r="Z89" s="157">
        <f t="shared" si="133"/>
        <v>0</v>
      </c>
      <c r="AA89" s="157">
        <f t="shared" si="134"/>
        <v>0</v>
      </c>
      <c r="AB89" s="229">
        <v>450746766.36000001</v>
      </c>
      <c r="AC89" s="226">
        <v>128.04</v>
      </c>
      <c r="AD89" s="157">
        <f t="shared" si="135"/>
        <v>0</v>
      </c>
      <c r="AE89" s="157">
        <f t="shared" si="136"/>
        <v>0</v>
      </c>
      <c r="AF89" s="229">
        <v>481057057.35000002</v>
      </c>
      <c r="AG89" s="226">
        <v>136.65</v>
      </c>
      <c r="AH89" s="157">
        <f t="shared" si="137"/>
        <v>6.7244611059044071E-2</v>
      </c>
      <c r="AI89" s="157">
        <f t="shared" si="138"/>
        <v>6.7244611059044154E-2</v>
      </c>
      <c r="AJ89" s="158">
        <f t="shared" si="145"/>
        <v>3.9342306485150068E-3</v>
      </c>
      <c r="AK89" s="158">
        <f t="shared" si="146"/>
        <v>3.9342306485150172E-3</v>
      </c>
      <c r="AL89" s="159">
        <f t="shared" si="147"/>
        <v>2.9068453949845641E-2</v>
      </c>
      <c r="AM89" s="159">
        <f t="shared" si="148"/>
        <v>2.9068453949845724E-2</v>
      </c>
      <c r="AN89" s="160">
        <f t="shared" si="149"/>
        <v>2.8479466390237962E-2</v>
      </c>
      <c r="AO89" s="272">
        <f t="shared" si="150"/>
        <v>2.847946639023799E-2</v>
      </c>
      <c r="AP89" s="164"/>
      <c r="AQ89" s="189">
        <v>551092000</v>
      </c>
      <c r="AR89" s="181">
        <v>8.86</v>
      </c>
      <c r="AS89" s="163" t="e">
        <f>(#REF!/AQ89)-1</f>
        <v>#REF!</v>
      </c>
      <c r="AT89" s="163" t="e">
        <f>(#REF!/AR89)-1</f>
        <v>#REF!</v>
      </c>
    </row>
    <row r="90" spans="1:46">
      <c r="A90" s="267" t="s">
        <v>61</v>
      </c>
      <c r="B90" s="229">
        <v>675000000</v>
      </c>
      <c r="C90" s="226">
        <v>4500</v>
      </c>
      <c r="D90" s="229">
        <v>675000000</v>
      </c>
      <c r="E90" s="226">
        <v>4500</v>
      </c>
      <c r="F90" s="157">
        <f t="shared" si="123"/>
        <v>0</v>
      </c>
      <c r="G90" s="157">
        <f t="shared" si="124"/>
        <v>0</v>
      </c>
      <c r="H90" s="229">
        <v>675000000</v>
      </c>
      <c r="I90" s="226">
        <v>4500</v>
      </c>
      <c r="J90" s="157">
        <f t="shared" si="125"/>
        <v>0</v>
      </c>
      <c r="K90" s="157">
        <f t="shared" si="126"/>
        <v>0</v>
      </c>
      <c r="L90" s="229">
        <v>675000000</v>
      </c>
      <c r="M90" s="226">
        <v>4500</v>
      </c>
      <c r="N90" s="157">
        <f t="shared" si="127"/>
        <v>0</v>
      </c>
      <c r="O90" s="157">
        <f t="shared" si="128"/>
        <v>0</v>
      </c>
      <c r="P90" s="229">
        <v>675000000</v>
      </c>
      <c r="Q90" s="226">
        <v>4500</v>
      </c>
      <c r="R90" s="157">
        <f t="shared" si="129"/>
        <v>0</v>
      </c>
      <c r="S90" s="157">
        <f t="shared" si="130"/>
        <v>0</v>
      </c>
      <c r="T90" s="229">
        <v>675000000</v>
      </c>
      <c r="U90" s="226">
        <v>4500</v>
      </c>
      <c r="V90" s="157">
        <f t="shared" si="131"/>
        <v>0</v>
      </c>
      <c r="W90" s="157">
        <f t="shared" si="132"/>
        <v>0</v>
      </c>
      <c r="X90" s="229">
        <v>675000000</v>
      </c>
      <c r="Y90" s="226">
        <v>4500</v>
      </c>
      <c r="Z90" s="157">
        <f t="shared" si="133"/>
        <v>0</v>
      </c>
      <c r="AA90" s="157">
        <f t="shared" si="134"/>
        <v>0</v>
      </c>
      <c r="AB90" s="229">
        <v>750000000</v>
      </c>
      <c r="AC90" s="226">
        <v>5000</v>
      </c>
      <c r="AD90" s="157">
        <f t="shared" si="135"/>
        <v>0.1111111111111111</v>
      </c>
      <c r="AE90" s="157">
        <f t="shared" si="136"/>
        <v>0.1111111111111111</v>
      </c>
      <c r="AF90" s="229">
        <v>750000000</v>
      </c>
      <c r="AG90" s="226">
        <v>5000</v>
      </c>
      <c r="AH90" s="157">
        <f t="shared" si="137"/>
        <v>0</v>
      </c>
      <c r="AI90" s="157">
        <f t="shared" si="138"/>
        <v>0</v>
      </c>
      <c r="AJ90" s="158">
        <f t="shared" si="145"/>
        <v>1.3888888888888888E-2</v>
      </c>
      <c r="AK90" s="158">
        <f t="shared" si="146"/>
        <v>1.3888888888888888E-2</v>
      </c>
      <c r="AL90" s="159">
        <f t="shared" si="147"/>
        <v>0.1111111111111111</v>
      </c>
      <c r="AM90" s="159">
        <f t="shared" si="148"/>
        <v>0.1111111111111111</v>
      </c>
      <c r="AN90" s="160">
        <f t="shared" si="149"/>
        <v>3.9283710065919304E-2</v>
      </c>
      <c r="AO90" s="272">
        <f t="shared" si="150"/>
        <v>3.9283710065919304E-2</v>
      </c>
      <c r="AP90" s="164"/>
      <c r="AQ90" s="162">
        <v>913647681</v>
      </c>
      <c r="AR90" s="166">
        <v>81</v>
      </c>
      <c r="AS90" s="163" t="e">
        <f>(#REF!/AQ90)-1</f>
        <v>#REF!</v>
      </c>
      <c r="AT90" s="163" t="e">
        <f>(#REF!/AR90)-1</f>
        <v>#REF!</v>
      </c>
    </row>
    <row r="91" spans="1:46">
      <c r="A91" s="267" t="s">
        <v>80</v>
      </c>
      <c r="B91" s="229">
        <v>393794000</v>
      </c>
      <c r="C91" s="226">
        <v>8.17</v>
      </c>
      <c r="D91" s="229">
        <v>383672000</v>
      </c>
      <c r="E91" s="226">
        <v>7.96</v>
      </c>
      <c r="F91" s="157">
        <f t="shared" si="123"/>
        <v>-2.5703794369645042E-2</v>
      </c>
      <c r="G91" s="157">
        <f t="shared" si="124"/>
        <v>-2.5703794369645039E-2</v>
      </c>
      <c r="H91" s="229">
        <v>383672000</v>
      </c>
      <c r="I91" s="226">
        <v>7.96</v>
      </c>
      <c r="J91" s="157">
        <f t="shared" si="125"/>
        <v>0</v>
      </c>
      <c r="K91" s="157">
        <f t="shared" si="126"/>
        <v>0</v>
      </c>
      <c r="L91" s="229">
        <v>383672000</v>
      </c>
      <c r="M91" s="226">
        <v>7.96</v>
      </c>
      <c r="N91" s="157">
        <f t="shared" si="127"/>
        <v>0</v>
      </c>
      <c r="O91" s="157">
        <f t="shared" si="128"/>
        <v>0</v>
      </c>
      <c r="P91" s="229">
        <v>383672000</v>
      </c>
      <c r="Q91" s="226">
        <v>7.96</v>
      </c>
      <c r="R91" s="157">
        <f t="shared" si="129"/>
        <v>0</v>
      </c>
      <c r="S91" s="157">
        <f t="shared" si="130"/>
        <v>0</v>
      </c>
      <c r="T91" s="229">
        <v>383672000</v>
      </c>
      <c r="U91" s="226">
        <v>7.96</v>
      </c>
      <c r="V91" s="157">
        <f t="shared" si="131"/>
        <v>0</v>
      </c>
      <c r="W91" s="157">
        <f t="shared" si="132"/>
        <v>0</v>
      </c>
      <c r="X91" s="229">
        <v>383672000</v>
      </c>
      <c r="Y91" s="226">
        <v>7.96</v>
      </c>
      <c r="Z91" s="157">
        <f t="shared" si="133"/>
        <v>0</v>
      </c>
      <c r="AA91" s="157">
        <f t="shared" si="134"/>
        <v>0</v>
      </c>
      <c r="AB91" s="229">
        <v>385118000</v>
      </c>
      <c r="AC91" s="226">
        <v>7.99</v>
      </c>
      <c r="AD91" s="157">
        <f t="shared" si="135"/>
        <v>3.7688442211055275E-3</v>
      </c>
      <c r="AE91" s="157">
        <f t="shared" si="136"/>
        <v>3.7688442211055587E-3</v>
      </c>
      <c r="AF91" s="229">
        <v>388492000</v>
      </c>
      <c r="AG91" s="226">
        <v>8.06</v>
      </c>
      <c r="AH91" s="157">
        <f t="shared" si="137"/>
        <v>8.7609511889862324E-3</v>
      </c>
      <c r="AI91" s="157">
        <f t="shared" si="138"/>
        <v>8.7609511889862688E-3</v>
      </c>
      <c r="AJ91" s="158">
        <f t="shared" si="145"/>
        <v>-1.6467498699441604E-3</v>
      </c>
      <c r="AK91" s="158">
        <f t="shared" si="146"/>
        <v>-1.6467498699441515E-3</v>
      </c>
      <c r="AL91" s="159">
        <f t="shared" si="147"/>
        <v>1.2562814070351759E-2</v>
      </c>
      <c r="AM91" s="159">
        <f t="shared" si="148"/>
        <v>1.2562814070351825E-2</v>
      </c>
      <c r="AN91" s="160">
        <f t="shared" si="149"/>
        <v>1.0211682500397468E-2</v>
      </c>
      <c r="AO91" s="272">
        <f t="shared" si="150"/>
        <v>1.0211682500397475E-2</v>
      </c>
      <c r="AP91" s="164"/>
      <c r="AQ91" s="197">
        <f>SUM(AQ84:AQ90)</f>
        <v>4180911788.79</v>
      </c>
      <c r="AR91" s="198"/>
      <c r="AS91" s="163" t="e">
        <f>(#REF!/AQ91)-1</f>
        <v>#REF!</v>
      </c>
      <c r="AT91" s="163" t="e">
        <f>(#REF!/AR91)-1</f>
        <v>#REF!</v>
      </c>
    </row>
    <row r="92" spans="1:46">
      <c r="A92" s="267" t="s">
        <v>70</v>
      </c>
      <c r="B92" s="229">
        <v>467080100</v>
      </c>
      <c r="C92" s="212">
        <v>68</v>
      </c>
      <c r="D92" s="229">
        <v>467080100</v>
      </c>
      <c r="E92" s="212">
        <v>68</v>
      </c>
      <c r="F92" s="157">
        <f t="shared" si="123"/>
        <v>0</v>
      </c>
      <c r="G92" s="157">
        <f t="shared" si="124"/>
        <v>0</v>
      </c>
      <c r="H92" s="229">
        <v>467080100</v>
      </c>
      <c r="I92" s="212">
        <v>68</v>
      </c>
      <c r="J92" s="157">
        <f t="shared" si="125"/>
        <v>0</v>
      </c>
      <c r="K92" s="157">
        <f t="shared" si="126"/>
        <v>0</v>
      </c>
      <c r="L92" s="229">
        <v>467080100</v>
      </c>
      <c r="M92" s="212">
        <v>68</v>
      </c>
      <c r="N92" s="157">
        <f t="shared" si="127"/>
        <v>0</v>
      </c>
      <c r="O92" s="157">
        <f t="shared" si="128"/>
        <v>0</v>
      </c>
      <c r="P92" s="229">
        <v>467080100</v>
      </c>
      <c r="Q92" s="212">
        <v>68</v>
      </c>
      <c r="R92" s="157">
        <f t="shared" si="129"/>
        <v>0</v>
      </c>
      <c r="S92" s="157">
        <f t="shared" si="130"/>
        <v>0</v>
      </c>
      <c r="T92" s="229">
        <v>467080100</v>
      </c>
      <c r="U92" s="212">
        <v>68</v>
      </c>
      <c r="V92" s="157">
        <f t="shared" si="131"/>
        <v>0</v>
      </c>
      <c r="W92" s="157">
        <f t="shared" si="132"/>
        <v>0</v>
      </c>
      <c r="X92" s="229">
        <v>462320100</v>
      </c>
      <c r="Y92" s="212">
        <v>68</v>
      </c>
      <c r="Z92" s="157">
        <f t="shared" si="133"/>
        <v>-1.0190971527153479E-2</v>
      </c>
      <c r="AA92" s="157">
        <f t="shared" si="134"/>
        <v>0</v>
      </c>
      <c r="AB92" s="229">
        <v>462320100</v>
      </c>
      <c r="AC92" s="212">
        <v>68</v>
      </c>
      <c r="AD92" s="157">
        <f t="shared" si="135"/>
        <v>0</v>
      </c>
      <c r="AE92" s="157">
        <f t="shared" si="136"/>
        <v>0</v>
      </c>
      <c r="AF92" s="229">
        <v>462320100</v>
      </c>
      <c r="AG92" s="212">
        <v>68</v>
      </c>
      <c r="AH92" s="157">
        <f t="shared" si="137"/>
        <v>0</v>
      </c>
      <c r="AI92" s="157">
        <f t="shared" si="138"/>
        <v>0</v>
      </c>
      <c r="AJ92" s="158">
        <f t="shared" si="145"/>
        <v>-1.2738714408941849E-3</v>
      </c>
      <c r="AK92" s="158">
        <f t="shared" si="146"/>
        <v>0</v>
      </c>
      <c r="AL92" s="159">
        <f t="shared" si="147"/>
        <v>-1.0190971527153479E-2</v>
      </c>
      <c r="AM92" s="159">
        <f t="shared" si="148"/>
        <v>0</v>
      </c>
      <c r="AN92" s="160">
        <f t="shared" si="149"/>
        <v>3.6030525368646255E-3</v>
      </c>
      <c r="AO92" s="272">
        <f t="shared" si="150"/>
        <v>0</v>
      </c>
      <c r="AP92" s="164"/>
      <c r="AQ92" s="275"/>
      <c r="AR92" s="276"/>
      <c r="AS92" s="163"/>
      <c r="AT92" s="163"/>
    </row>
    <row r="93" spans="1:46" ht="15.75" thickBot="1">
      <c r="A93" s="267" t="s">
        <v>139</v>
      </c>
      <c r="B93" s="229">
        <v>597000000</v>
      </c>
      <c r="C93" s="212">
        <v>100</v>
      </c>
      <c r="D93" s="229">
        <v>597000000</v>
      </c>
      <c r="E93" s="212">
        <v>100</v>
      </c>
      <c r="F93" s="157">
        <f t="shared" si="123"/>
        <v>0</v>
      </c>
      <c r="G93" s="157">
        <f t="shared" si="124"/>
        <v>0</v>
      </c>
      <c r="H93" s="229">
        <v>597000000</v>
      </c>
      <c r="I93" s="212">
        <v>100</v>
      </c>
      <c r="J93" s="157">
        <f t="shared" si="125"/>
        <v>0</v>
      </c>
      <c r="K93" s="157">
        <f t="shared" si="126"/>
        <v>0</v>
      </c>
      <c r="L93" s="229">
        <v>597000000</v>
      </c>
      <c r="M93" s="212">
        <v>100</v>
      </c>
      <c r="N93" s="157">
        <f t="shared" si="127"/>
        <v>0</v>
      </c>
      <c r="O93" s="157">
        <f t="shared" si="128"/>
        <v>0</v>
      </c>
      <c r="P93" s="229">
        <v>597000000</v>
      </c>
      <c r="Q93" s="212">
        <v>100</v>
      </c>
      <c r="R93" s="157">
        <f t="shared" si="129"/>
        <v>0</v>
      </c>
      <c r="S93" s="157">
        <f t="shared" si="130"/>
        <v>0</v>
      </c>
      <c r="T93" s="229">
        <v>597000000</v>
      </c>
      <c r="U93" s="212">
        <v>100</v>
      </c>
      <c r="V93" s="157">
        <f t="shared" si="131"/>
        <v>0</v>
      </c>
      <c r="W93" s="157">
        <f t="shared" si="132"/>
        <v>0</v>
      </c>
      <c r="X93" s="229">
        <v>597000000</v>
      </c>
      <c r="Y93" s="212">
        <v>100</v>
      </c>
      <c r="Z93" s="157">
        <f t="shared" si="133"/>
        <v>0</v>
      </c>
      <c r="AA93" s="157">
        <f t="shared" si="134"/>
        <v>0</v>
      </c>
      <c r="AB93" s="229">
        <v>597000000</v>
      </c>
      <c r="AC93" s="212">
        <v>100</v>
      </c>
      <c r="AD93" s="157">
        <f t="shared" si="135"/>
        <v>0</v>
      </c>
      <c r="AE93" s="157">
        <f t="shared" si="136"/>
        <v>0</v>
      </c>
      <c r="AF93" s="229">
        <v>597000000</v>
      </c>
      <c r="AG93" s="212">
        <v>100</v>
      </c>
      <c r="AH93" s="157">
        <f t="shared" si="137"/>
        <v>0</v>
      </c>
      <c r="AI93" s="157">
        <f t="shared" si="138"/>
        <v>0</v>
      </c>
      <c r="AJ93" s="158">
        <f t="shared" si="145"/>
        <v>0</v>
      </c>
      <c r="AK93" s="158">
        <f t="shared" si="146"/>
        <v>0</v>
      </c>
      <c r="AL93" s="159">
        <f t="shared" si="147"/>
        <v>0</v>
      </c>
      <c r="AM93" s="159">
        <f t="shared" si="148"/>
        <v>0</v>
      </c>
      <c r="AN93" s="160">
        <f t="shared" si="149"/>
        <v>0</v>
      </c>
      <c r="AO93" s="272">
        <f t="shared" si="150"/>
        <v>0</v>
      </c>
      <c r="AP93" s="164"/>
      <c r="AQ93" s="200">
        <f>SUM(AQ80,AQ91)</f>
        <v>254356072911.7952</v>
      </c>
      <c r="AR93" s="201"/>
      <c r="AS93" s="163" t="e">
        <f>(#REF!/AQ93)-1</f>
        <v>#REF!</v>
      </c>
      <c r="AT93" s="163" t="e">
        <f>(#REF!/AR93)-1</f>
        <v>#REF!</v>
      </c>
    </row>
    <row r="94" spans="1:46">
      <c r="A94" s="268" t="s">
        <v>62</v>
      </c>
      <c r="B94" s="232">
        <f>SUM(B85:B93)</f>
        <v>4584530059.46</v>
      </c>
      <c r="C94" s="219"/>
      <c r="D94" s="232">
        <f>SUM(D85:D93)</f>
        <v>4574408059.46</v>
      </c>
      <c r="E94" s="219"/>
      <c r="F94" s="157">
        <f>((D94-B94)/B94)</f>
        <v>-2.207859882849638E-3</v>
      </c>
      <c r="G94" s="157"/>
      <c r="H94" s="232">
        <f>SUM(H85:H93)</f>
        <v>4539020505.0699997</v>
      </c>
      <c r="I94" s="219"/>
      <c r="J94" s="157">
        <f t="shared" si="125"/>
        <v>-7.7359854936460953E-3</v>
      </c>
      <c r="K94" s="157"/>
      <c r="L94" s="232">
        <f>SUM(L85:L93)</f>
        <v>4539020505.0699997</v>
      </c>
      <c r="M94" s="219"/>
      <c r="N94" s="157">
        <f t="shared" si="127"/>
        <v>0</v>
      </c>
      <c r="O94" s="157"/>
      <c r="P94" s="232">
        <f>SUM(P85:P93)</f>
        <v>4539020505.0699997</v>
      </c>
      <c r="Q94" s="219"/>
      <c r="R94" s="157">
        <f t="shared" si="129"/>
        <v>0</v>
      </c>
      <c r="S94" s="157"/>
      <c r="T94" s="232">
        <f>SUM(T85:T93)</f>
        <v>4533336111.8199997</v>
      </c>
      <c r="U94" s="219"/>
      <c r="V94" s="157">
        <f t="shared" si="131"/>
        <v>-1.2523391871992295E-3</v>
      </c>
      <c r="W94" s="157"/>
      <c r="X94" s="232">
        <f>SUM(X85:X93)</f>
        <v>4527671750.3699999</v>
      </c>
      <c r="Y94" s="219"/>
      <c r="Z94" s="157">
        <f t="shared" si="133"/>
        <v>-1.2494907305087813E-3</v>
      </c>
      <c r="AA94" s="157"/>
      <c r="AB94" s="232">
        <f>SUM(AB85:AB93)</f>
        <v>4604117750.3699999</v>
      </c>
      <c r="AC94" s="219"/>
      <c r="AD94" s="157">
        <f t="shared" si="135"/>
        <v>1.6884174519443212E-2</v>
      </c>
      <c r="AE94" s="157"/>
      <c r="AF94" s="232">
        <f>SUM(AF85:AF93)</f>
        <v>4667713353.3099995</v>
      </c>
      <c r="AG94" s="219"/>
      <c r="AH94" s="157">
        <f t="shared" si="137"/>
        <v>1.3812766394797105E-2</v>
      </c>
      <c r="AI94" s="157"/>
      <c r="AJ94" s="158">
        <f t="shared" si="145"/>
        <v>2.2814082025045717E-3</v>
      </c>
      <c r="AK94" s="158"/>
      <c r="AL94" s="159">
        <f t="shared" si="147"/>
        <v>2.0397238863953455E-2</v>
      </c>
      <c r="AM94" s="159"/>
      <c r="AN94" s="160">
        <f t="shared" si="149"/>
        <v>8.4690948659078957E-3</v>
      </c>
      <c r="AO94" s="272"/>
    </row>
    <row r="95" spans="1:46" ht="15.75" thickBot="1">
      <c r="A95" s="199" t="s">
        <v>73</v>
      </c>
      <c r="B95" s="233">
        <f>SUM(B81,B94)</f>
        <v>237103785600.55591</v>
      </c>
      <c r="C95" s="234"/>
      <c r="D95" s="233">
        <f>SUM(D81,D94)</f>
        <v>239601791504.8577</v>
      </c>
      <c r="E95" s="234"/>
      <c r="F95" s="157">
        <f>((D95-B95)/B95)</f>
        <v>1.0535495660580173E-2</v>
      </c>
      <c r="G95" s="157"/>
      <c r="H95" s="233">
        <f>SUM(H81,H94)</f>
        <v>241077183518.64764</v>
      </c>
      <c r="I95" s="234"/>
      <c r="J95" s="157">
        <f t="shared" si="125"/>
        <v>6.1576835654003669E-3</v>
      </c>
      <c r="K95" s="157"/>
      <c r="L95" s="233">
        <f>SUM(L81,L94)</f>
        <v>246325814957.01215</v>
      </c>
      <c r="M95" s="234"/>
      <c r="N95" s="157">
        <f t="shared" si="127"/>
        <v>2.1771581042046285E-2</v>
      </c>
      <c r="O95" s="157"/>
      <c r="P95" s="233">
        <f>SUM(P81,P94)</f>
        <v>248309267602.92789</v>
      </c>
      <c r="Q95" s="234"/>
      <c r="R95" s="157">
        <f t="shared" si="129"/>
        <v>8.0521509540601166E-3</v>
      </c>
      <c r="S95" s="157"/>
      <c r="T95" s="233">
        <f>SUM(T81,T94)</f>
        <v>252555416875.80215</v>
      </c>
      <c r="U95" s="234"/>
      <c r="V95" s="157">
        <f t="shared" si="131"/>
        <v>1.7100244843314901E-2</v>
      </c>
      <c r="W95" s="157"/>
      <c r="X95" s="233">
        <f>SUM(X81,X94)</f>
        <v>254979796122.65347</v>
      </c>
      <c r="Y95" s="234"/>
      <c r="Z95" s="157">
        <f t="shared" si="133"/>
        <v>9.5993951618291457E-3</v>
      </c>
      <c r="AA95" s="157"/>
      <c r="AB95" s="233">
        <f>SUM(AB81,AB94)</f>
        <v>256491795246.36856</v>
      </c>
      <c r="AC95" s="234"/>
      <c r="AD95" s="157">
        <f t="shared" si="135"/>
        <v>5.9298781578277192E-3</v>
      </c>
      <c r="AE95" s="157"/>
      <c r="AF95" s="233">
        <f>SUM(AF81,AF94)</f>
        <v>257222316381.60245</v>
      </c>
      <c r="AG95" s="234"/>
      <c r="AH95" s="157">
        <f t="shared" si="137"/>
        <v>2.8481267189548807E-3</v>
      </c>
      <c r="AI95" s="157"/>
      <c r="AJ95" s="158">
        <f t="shared" si="145"/>
        <v>1.0249319513001698E-2</v>
      </c>
      <c r="AK95" s="158"/>
      <c r="AL95" s="159">
        <f t="shared" si="147"/>
        <v>7.3540872821009406E-2</v>
      </c>
      <c r="AM95" s="159"/>
      <c r="AN95" s="160">
        <f t="shared" si="149"/>
        <v>6.2701817001977198E-3</v>
      </c>
      <c r="AO95" s="272"/>
    </row>
    <row r="96" spans="1:46">
      <c r="H96" s="284"/>
      <c r="I96" s="284"/>
    </row>
    <row r="97" spans="8:9">
      <c r="H97" s="283"/>
      <c r="I97" s="283"/>
    </row>
  </sheetData>
  <mergeCells count="43">
    <mergeCell ref="AF83:AG83"/>
    <mergeCell ref="AH83:AI83"/>
    <mergeCell ref="AF2:AG2"/>
    <mergeCell ref="AH2:AI2"/>
    <mergeCell ref="AB83:AC83"/>
    <mergeCell ref="A1:AO1"/>
    <mergeCell ref="AN2:AO2"/>
    <mergeCell ref="AL2:AM2"/>
    <mergeCell ref="AJ2:AK2"/>
    <mergeCell ref="D2:E2"/>
    <mergeCell ref="F2:G2"/>
    <mergeCell ref="H2:I2"/>
    <mergeCell ref="J2:K2"/>
    <mergeCell ref="P2:Q2"/>
    <mergeCell ref="R2:S2"/>
    <mergeCell ref="T2:U2"/>
    <mergeCell ref="V2:W2"/>
    <mergeCell ref="X2:Y2"/>
    <mergeCell ref="Z2:AA2"/>
    <mergeCell ref="Z83:AA83"/>
    <mergeCell ref="J83:K83"/>
    <mergeCell ref="H83:I83"/>
    <mergeCell ref="L83:M83"/>
    <mergeCell ref="N83:O83"/>
    <mergeCell ref="P83:Q83"/>
    <mergeCell ref="R83:S83"/>
    <mergeCell ref="X83:Y83"/>
    <mergeCell ref="AJ83:AK83"/>
    <mergeCell ref="AL83:AM83"/>
    <mergeCell ref="AN83:AO83"/>
    <mergeCell ref="B83:C83"/>
    <mergeCell ref="AQ2:AR2"/>
    <mergeCell ref="AQ82:AR82"/>
    <mergeCell ref="B2:C2"/>
    <mergeCell ref="L2:M2"/>
    <mergeCell ref="N2:O2"/>
    <mergeCell ref="AB2:AC2"/>
    <mergeCell ref="AD2:AE2"/>
    <mergeCell ref="D83:E83"/>
    <mergeCell ref="F83:G83"/>
    <mergeCell ref="T83:U83"/>
    <mergeCell ref="V83:W83"/>
    <mergeCell ref="AD83:AE83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Data</vt:lpstr>
      <vt:lpstr>NAV Trend</vt:lpstr>
      <vt:lpstr>Volatility Measure</vt:lpstr>
      <vt:lpstr>Sector Trend</vt:lpstr>
      <vt:lpstr>Total NAV</vt:lpstr>
      <vt:lpstr>Data!_GoBack</vt:lpstr>
      <vt:lpstr>'NAV Trend'!Print_Area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mabdulrazak</dc:creator>
  <cp:lastModifiedBy>tisaac</cp:lastModifiedBy>
  <cp:lastPrinted>2016-06-07T09:57:17Z</cp:lastPrinted>
  <dcterms:created xsi:type="dcterms:W3CDTF">2014-07-02T14:15:07Z</dcterms:created>
  <dcterms:modified xsi:type="dcterms:W3CDTF">2017-04-25T12:34:29Z</dcterms:modified>
</cp:coreProperties>
</file>