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Data!$F$151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38" i="11" l="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38" i="11"/>
  <c r="AL138" i="11"/>
  <c r="AO127" i="11"/>
  <c r="AN127" i="11"/>
  <c r="AM127" i="11"/>
  <c r="AL127" i="11"/>
  <c r="AK127" i="11"/>
  <c r="AJ12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N92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L122" i="11"/>
  <c r="AN122" i="11"/>
  <c r="AJ123" i="11"/>
  <c r="AL123" i="11"/>
  <c r="AN123" i="11"/>
  <c r="AO5" i="11"/>
  <c r="AN5" i="11"/>
  <c r="AM5" i="11"/>
  <c r="AL5" i="11"/>
  <c r="AK5" i="11"/>
  <c r="AJ5" i="11"/>
  <c r="AH138" i="11"/>
  <c r="AN138" i="11" s="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3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7" i="11"/>
  <c r="AF122" i="11"/>
  <c r="AF114" i="11"/>
  <c r="AF92" i="11"/>
  <c r="AG85" i="11"/>
  <c r="AF85" i="11"/>
  <c r="AF59" i="11"/>
  <c r="AF47" i="11"/>
  <c r="AF19" i="11"/>
  <c r="I9" i="1"/>
  <c r="H9" i="1"/>
  <c r="G9" i="1"/>
  <c r="F9" i="1"/>
  <c r="E9" i="1"/>
  <c r="D9" i="1"/>
  <c r="C9" i="1"/>
  <c r="AF87" i="11" l="1"/>
  <c r="I85" i="9"/>
  <c r="G85" i="9"/>
  <c r="AF123" i="11" l="1"/>
  <c r="F85" i="9"/>
  <c r="D85" i="9"/>
  <c r="AE136" i="11" l="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7" i="11"/>
  <c r="AB122" i="11"/>
  <c r="AB114" i="11"/>
  <c r="AB92" i="11"/>
  <c r="AC85" i="11"/>
  <c r="AB85" i="11"/>
  <c r="AB59" i="11"/>
  <c r="AB47" i="11"/>
  <c r="AB19" i="11"/>
  <c r="AB87" i="11" l="1"/>
  <c r="AB123" i="11" l="1"/>
  <c r="AB138" i="11" l="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7" i="11"/>
  <c r="AD137" i="11" s="1"/>
  <c r="X122" i="11"/>
  <c r="AD122" i="11" s="1"/>
  <c r="X114" i="11"/>
  <c r="AD114" i="11" s="1"/>
  <c r="X92" i="11"/>
  <c r="AD92" i="11" s="1"/>
  <c r="Y85" i="11"/>
  <c r="AE85" i="11" s="1"/>
  <c r="X85" i="11"/>
  <c r="X59" i="11"/>
  <c r="AD59" i="11" s="1"/>
  <c r="X47" i="11"/>
  <c r="AD47" i="11" s="1"/>
  <c r="X19" i="11"/>
  <c r="AD19" i="11" s="1"/>
  <c r="W112" i="11"/>
  <c r="V112" i="11"/>
  <c r="S112" i="11"/>
  <c r="R112" i="11"/>
  <c r="O112" i="11"/>
  <c r="N112" i="11"/>
  <c r="K112" i="11"/>
  <c r="J112" i="11"/>
  <c r="G112" i="11"/>
  <c r="F112" i="11"/>
  <c r="U85" i="11"/>
  <c r="T85" i="11"/>
  <c r="Q85" i="11"/>
  <c r="P85" i="11"/>
  <c r="M85" i="11"/>
  <c r="O85" i="11" s="1"/>
  <c r="L85" i="11"/>
  <c r="N85" i="11" s="1"/>
  <c r="K85" i="11"/>
  <c r="J85" i="11"/>
  <c r="G85" i="11"/>
  <c r="F85" i="11"/>
  <c r="W45" i="11"/>
  <c r="V45" i="11"/>
  <c r="S45" i="11"/>
  <c r="R45" i="11"/>
  <c r="O45" i="11"/>
  <c r="N45" i="11"/>
  <c r="K45" i="11"/>
  <c r="J45" i="11"/>
  <c r="G45" i="11"/>
  <c r="F45" i="11"/>
  <c r="K45" i="9"/>
  <c r="J45" i="9"/>
  <c r="K85" i="9"/>
  <c r="J85" i="9"/>
  <c r="K112" i="9"/>
  <c r="J112" i="9"/>
  <c r="X87" i="11" l="1"/>
  <c r="AD87" i="11" s="1"/>
  <c r="AD85" i="11"/>
  <c r="Z85" i="11"/>
  <c r="AA85" i="11"/>
  <c r="S85" i="11"/>
  <c r="W85" i="11"/>
  <c r="R85" i="11"/>
  <c r="V85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7" i="11"/>
  <c r="Z137" i="11" s="1"/>
  <c r="T122" i="11"/>
  <c r="Z122" i="11" s="1"/>
  <c r="T114" i="11"/>
  <c r="Z114" i="11" s="1"/>
  <c r="T92" i="11"/>
  <c r="Z92" i="11" s="1"/>
  <c r="U86" i="11"/>
  <c r="AA86" i="11" s="1"/>
  <c r="T86" i="11"/>
  <c r="Z86" i="11" s="1"/>
  <c r="T59" i="11"/>
  <c r="Z59" i="11" s="1"/>
  <c r="T47" i="11"/>
  <c r="Z47" i="11" s="1"/>
  <c r="T19" i="11"/>
  <c r="Z19" i="11" s="1"/>
  <c r="X123" i="11" l="1"/>
  <c r="AD123" i="11" s="1"/>
  <c r="T87" i="11"/>
  <c r="X138" i="11" l="1"/>
  <c r="AD138" i="11" s="1"/>
  <c r="T123" i="11"/>
  <c r="Z123" i="11" s="1"/>
  <c r="Z87" i="11"/>
  <c r="T138" i="11" l="1"/>
  <c r="Z138" i="11" s="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7" i="11"/>
  <c r="V137" i="11" s="1"/>
  <c r="P122" i="11"/>
  <c r="V122" i="11" s="1"/>
  <c r="P114" i="11"/>
  <c r="V114" i="11" s="1"/>
  <c r="P92" i="11"/>
  <c r="V92" i="11" s="1"/>
  <c r="Q86" i="11"/>
  <c r="W86" i="11" s="1"/>
  <c r="P86" i="11"/>
  <c r="P59" i="11"/>
  <c r="V59" i="11" s="1"/>
  <c r="P47" i="11"/>
  <c r="V47" i="11" s="1"/>
  <c r="P19" i="11"/>
  <c r="V19" i="11" s="1"/>
  <c r="O44" i="11"/>
  <c r="N44" i="11"/>
  <c r="K44" i="11"/>
  <c r="J44" i="11"/>
  <c r="G44" i="11"/>
  <c r="F44" i="11"/>
  <c r="P87" i="11" l="1"/>
  <c r="V87" i="11" s="1"/>
  <c r="V86" i="11"/>
  <c r="P123" i="11"/>
  <c r="V123" i="11" s="1"/>
  <c r="P138" i="11" l="1"/>
  <c r="V138" i="11" s="1"/>
  <c r="K44" i="9"/>
  <c r="J44" i="9"/>
  <c r="K62" i="9"/>
  <c r="J62" i="9"/>
  <c r="O136" i="11" l="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62" i="11"/>
  <c r="N62" i="11"/>
  <c r="O49" i="11"/>
  <c r="N49" i="11"/>
  <c r="O46" i="11"/>
  <c r="N46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7" i="11"/>
  <c r="R137" i="11" s="1"/>
  <c r="L122" i="11"/>
  <c r="R122" i="11" s="1"/>
  <c r="L114" i="11"/>
  <c r="R114" i="11" s="1"/>
  <c r="L92" i="11"/>
  <c r="R92" i="11" s="1"/>
  <c r="M86" i="11"/>
  <c r="L86" i="11"/>
  <c r="L59" i="11"/>
  <c r="R59" i="11" s="1"/>
  <c r="L47" i="11"/>
  <c r="R47" i="11" s="1"/>
  <c r="L19" i="11"/>
  <c r="R19" i="11" s="1"/>
  <c r="N86" i="11" l="1"/>
  <c r="R86" i="11"/>
  <c r="O86" i="11"/>
  <c r="S86" i="11"/>
  <c r="L87" i="11"/>
  <c r="R87" i="11" s="1"/>
  <c r="L123" i="11" l="1"/>
  <c r="R123" i="11" s="1"/>
  <c r="L138" i="11" l="1"/>
  <c r="R138" i="11" s="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1" i="11"/>
  <c r="J91" i="11"/>
  <c r="K90" i="11"/>
  <c r="J90" i="11"/>
  <c r="K89" i="11"/>
  <c r="J89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62" i="11"/>
  <c r="J62" i="11"/>
  <c r="K49" i="11"/>
  <c r="J49" i="11"/>
  <c r="K46" i="11"/>
  <c r="J46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7" i="11"/>
  <c r="N137" i="11" s="1"/>
  <c r="H122" i="11"/>
  <c r="N122" i="11" s="1"/>
  <c r="H114" i="11"/>
  <c r="N114" i="11" s="1"/>
  <c r="H92" i="11"/>
  <c r="N92" i="11" s="1"/>
  <c r="H87" i="11"/>
  <c r="N87" i="11" s="1"/>
  <c r="H59" i="11"/>
  <c r="N59" i="11" s="1"/>
  <c r="H47" i="11"/>
  <c r="N47" i="11" s="1"/>
  <c r="H19" i="11"/>
  <c r="N19" i="11" s="1"/>
  <c r="H123" i="11" l="1"/>
  <c r="N123" i="11" s="1"/>
  <c r="G84" i="11"/>
  <c r="F84" i="11"/>
  <c r="K84" i="9"/>
  <c r="J84" i="9"/>
  <c r="H138" i="11" l="1"/>
  <c r="N138" i="11" s="1"/>
  <c r="G136" i="11" l="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1" i="11"/>
  <c r="F91" i="11"/>
  <c r="G90" i="11"/>
  <c r="F90" i="11"/>
  <c r="G89" i="11"/>
  <c r="F89" i="11"/>
  <c r="G86" i="11"/>
  <c r="F86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62" i="11"/>
  <c r="F62" i="11"/>
  <c r="G49" i="11"/>
  <c r="F49" i="11"/>
  <c r="G46" i="11"/>
  <c r="F46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7" i="11"/>
  <c r="J137" i="11" s="1"/>
  <c r="D122" i="11"/>
  <c r="J122" i="11" s="1"/>
  <c r="D114" i="11"/>
  <c r="J114" i="11" s="1"/>
  <c r="D92" i="11"/>
  <c r="J92" i="11" s="1"/>
  <c r="D87" i="11"/>
  <c r="J87" i="11" s="1"/>
  <c r="D59" i="11"/>
  <c r="J59" i="11" s="1"/>
  <c r="D47" i="11"/>
  <c r="J47" i="11" s="1"/>
  <c r="D19" i="11"/>
  <c r="J19" i="11" s="1"/>
  <c r="D123" i="11" l="1"/>
  <c r="J123" i="11" s="1"/>
  <c r="B137" i="11"/>
  <c r="AT136" i="1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B122" i="11"/>
  <c r="AT121" i="11"/>
  <c r="AQ121" i="11"/>
  <c r="AS121" i="11" s="1"/>
  <c r="AT119" i="11"/>
  <c r="AS119" i="11"/>
  <c r="AT118" i="11"/>
  <c r="AS118" i="11"/>
  <c r="AT117" i="11"/>
  <c r="AS117" i="11"/>
  <c r="AT116" i="11"/>
  <c r="AS116" i="11"/>
  <c r="AT115" i="11"/>
  <c r="AS115" i="11"/>
  <c r="AT114" i="11"/>
  <c r="AS114" i="11"/>
  <c r="B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B92" i="11"/>
  <c r="AT91" i="11"/>
  <c r="AQ91" i="11"/>
  <c r="AS91" i="11" s="1"/>
  <c r="AT90" i="11"/>
  <c r="AS90" i="11"/>
  <c r="AT89" i="11"/>
  <c r="AS89" i="11"/>
  <c r="AT88" i="11"/>
  <c r="AS88" i="11"/>
  <c r="AT87" i="11"/>
  <c r="AS87" i="11"/>
  <c r="B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B59" i="1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B47" i="1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B19" i="1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5" i="9"/>
  <c r="J145" i="9"/>
  <c r="G138" i="9"/>
  <c r="H137" i="9" s="1"/>
  <c r="D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G122" i="9"/>
  <c r="D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G114" i="9"/>
  <c r="H112" i="9" s="1"/>
  <c r="D114" i="9"/>
  <c r="E112" i="9" s="1"/>
  <c r="K113" i="9"/>
  <c r="J113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G92" i="9"/>
  <c r="D92" i="9"/>
  <c r="K91" i="9"/>
  <c r="J91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F19" i="11" l="1"/>
  <c r="F122" i="11"/>
  <c r="F87" i="11"/>
  <c r="F59" i="11"/>
  <c r="F92" i="11"/>
  <c r="F47" i="11"/>
  <c r="F114" i="11"/>
  <c r="F137" i="11"/>
  <c r="H10" i="9"/>
  <c r="H18" i="9"/>
  <c r="H11" i="9"/>
  <c r="H12" i="9"/>
  <c r="H8" i="9"/>
  <c r="H6" i="9"/>
  <c r="H14" i="9"/>
  <c r="H16" i="9"/>
  <c r="H7" i="9"/>
  <c r="H15" i="9"/>
  <c r="H9" i="9"/>
  <c r="H17" i="9"/>
  <c r="E121" i="9"/>
  <c r="E116" i="9"/>
  <c r="E117" i="9"/>
  <c r="E118" i="9"/>
  <c r="E119" i="9"/>
  <c r="E120" i="9"/>
  <c r="E101" i="9"/>
  <c r="E109" i="9"/>
  <c r="E102" i="9"/>
  <c r="E110" i="9"/>
  <c r="E99" i="9"/>
  <c r="E95" i="9"/>
  <c r="E103" i="9"/>
  <c r="E111" i="9"/>
  <c r="E96" i="9"/>
  <c r="E104" i="9"/>
  <c r="E113" i="9"/>
  <c r="E107" i="9"/>
  <c r="E97" i="9"/>
  <c r="E105" i="9"/>
  <c r="E94" i="9"/>
  <c r="E98" i="9"/>
  <c r="E106" i="9"/>
  <c r="E100" i="9"/>
  <c r="E108" i="9"/>
  <c r="E91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4" i="9"/>
  <c r="E129" i="9"/>
  <c r="E135" i="9"/>
  <c r="E136" i="9"/>
  <c r="E137" i="9"/>
  <c r="E130" i="9"/>
  <c r="E128" i="9"/>
  <c r="E131" i="9"/>
  <c r="E133" i="9"/>
  <c r="E132" i="9"/>
  <c r="H44" i="9"/>
  <c r="H58" i="9"/>
  <c r="D138" i="11"/>
  <c r="J138" i="11" s="1"/>
  <c r="H129" i="9"/>
  <c r="H132" i="9"/>
  <c r="H128" i="9"/>
  <c r="H130" i="9"/>
  <c r="H136" i="9"/>
  <c r="H134" i="9"/>
  <c r="J138" i="9"/>
  <c r="D123" i="9"/>
  <c r="AQ122" i="11"/>
  <c r="AQ136" i="11" s="1"/>
  <c r="AS136" i="11" s="1"/>
  <c r="B123" i="11"/>
  <c r="H131" i="9"/>
  <c r="H133" i="9"/>
  <c r="H135" i="9"/>
  <c r="J92" i="9"/>
  <c r="H89" i="9"/>
  <c r="H91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7" i="9"/>
  <c r="H120" i="9"/>
  <c r="H118" i="9"/>
  <c r="H116" i="9"/>
  <c r="H121" i="9"/>
  <c r="H119" i="9"/>
  <c r="J122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4" i="9"/>
  <c r="H95" i="9"/>
  <c r="H97" i="9"/>
  <c r="H99" i="9"/>
  <c r="H101" i="9"/>
  <c r="H103" i="9"/>
  <c r="H105" i="9"/>
  <c r="H107" i="9"/>
  <c r="H109" i="9"/>
  <c r="H113" i="9"/>
  <c r="H94" i="9"/>
  <c r="H96" i="9"/>
  <c r="H98" i="9"/>
  <c r="H100" i="9"/>
  <c r="H102" i="9"/>
  <c r="H104" i="9"/>
  <c r="H106" i="9"/>
  <c r="H108" i="9"/>
  <c r="H110" i="9"/>
  <c r="H111" i="9"/>
  <c r="F123" i="11" l="1"/>
  <c r="D139" i="9"/>
  <c r="E47" i="9"/>
  <c r="E114" i="9"/>
  <c r="E87" i="9"/>
  <c r="E122" i="9"/>
  <c r="E59" i="9"/>
  <c r="E92" i="9"/>
  <c r="E19" i="9"/>
  <c r="AS122" i="11"/>
  <c r="B138" i="11"/>
  <c r="F138" i="11" l="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3" i="9"/>
  <c r="H61" i="9"/>
  <c r="H47" i="9" l="1"/>
  <c r="H114" i="9"/>
  <c r="H92" i="9"/>
  <c r="J123" i="9"/>
  <c r="M123" i="9"/>
  <c r="H19" i="9"/>
  <c r="H122" i="9"/>
  <c r="G139" i="9"/>
  <c r="J139" i="9" s="1"/>
  <c r="H59" i="9"/>
  <c r="H87" i="9"/>
</calcChain>
</file>

<file path=xl/sharedStrings.xml><?xml version="1.0" encoding="utf-8"?>
<sst xmlns="http://schemas.openxmlformats.org/spreadsheetml/2006/main" count="633" uniqueCount="224">
  <si>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</si>
  <si>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</si>
  <si>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</si>
  <si>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</si>
  <si>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</si>
  <si>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</si>
  <si>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</si>
  <si>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</si>
  <si>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</si>
  <si>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</si>
  <si>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</si>
  <si>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</si>
  <si>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</si>
  <si>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</si>
  <si>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</si>
  <si>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</si>
  <si>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</si>
  <si>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</si>
  <si>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</si>
  <si>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</si>
  <si>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</si>
  <si>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</si>
  <si>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</si>
  <si>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</si>
  <si>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</si>
  <si>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</si>
  <si>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</si>
  <si>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</si>
  <si>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</si>
  <si>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</si>
  <si>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</si>
  <si>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</si>
  <si>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</si>
  <si>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</si>
  <si>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</si>
  <si>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</si>
  <si>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</si>
  <si>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</si>
  <si>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</si>
  <si>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</si>
  <si>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</si>
  <si>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</si>
  <si>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</si>
  <si>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</si>
  <si>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</si>
  <si>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</si>
  <si>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</si>
  <si>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</si>
  <si>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</si>
  <si>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</si>
  <si>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</si>
  <si>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</si>
  <si>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</si>
  <si>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</si>
  <si>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</si>
  <si>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</si>
  <si>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</si>
  <si>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</si>
  <si>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</si>
  <si>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</si>
  <si>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</si>
  <si>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</si>
  <si>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</si>
  <si>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</si>
  <si>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</si>
  <si>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</si>
  <si>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</si>
  <si>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</si>
  <si>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</si>
  <si>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</si>
  <si>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</si>
  <si>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</si>
  <si>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</si>
  <si>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</si>
  <si>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</si>
  <si>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</si>
  <si>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</si>
  <si>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</si>
  <si>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</si>
  <si>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</si>
  <si>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</si>
  <si>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</si>
  <si>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</si>
  <si>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</si>
  <si>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</si>
  <si>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</si>
  <si>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</si>
  <si>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</si>
  <si>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</si>
  <si>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</si>
  <si>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</si>
  <si>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</si>
  <si>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</si>
  <si>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</si>
  <si>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</si>
  <si>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</si>
  <si>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</si>
  <si>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</si>
  <si>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</si>
  <si>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</si>
  <si>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</si>
  <si>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</si>
  <si>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</si>
  <si>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</si>
  <si>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</si>
  <si>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</si>
  <si>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</si>
  <si>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</si>
  <si>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</si>
  <si>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</si>
  <si>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</si>
  <si>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</si>
  <si>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</si>
  <si>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</si>
  <si>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</si>
  <si>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</si>
  <si>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</si>
  <si>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</si>
  <si>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</si>
  <si>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</si>
  <si>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</si>
  <si>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</si>
  <si>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</si>
  <si>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</si>
  <si>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</si>
  <si>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</si>
  <si>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</si>
  <si>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</si>
  <si>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</si>
  <si>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</si>
  <si>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</si>
  <si>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</si>
  <si>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</si>
  <si>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</si>
  <si>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</si>
  <si>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</si>
  <si>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</si>
  <si>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</si>
  <si>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</si>
  <si>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</si>
  <si>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</si>
  <si>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</si>
  <si>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</si>
  <si>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</si>
  <si>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</si>
  <si>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</si>
  <si>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</si>
  <si>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</si>
  <si>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</si>
  <si>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</si>
  <si>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</si>
  <si>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</si>
  <si>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</si>
  <si>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</si>
  <si>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</si>
  <si>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</si>
  <si>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</si>
  <si>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</si>
  <si>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</si>
  <si>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</si>
  <si>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</si>
  <si>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</si>
  <si>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</si>
  <si>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</si>
  <si>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</si>
  <si>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</si>
  <si>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</si>
  <si>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</si>
  <si>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</si>
  <si>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</si>
  <si>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</si>
  <si>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</si>
  <si>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</si>
  <si>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</si>
  <si>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</si>
  <si>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</si>
  <si>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</si>
  <si>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</si>
  <si>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</si>
  <si>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</si>
  <si>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</si>
  <si>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</si>
  <si>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</si>
  <si>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</si>
  <si>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</si>
  <si>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</si>
  <si>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</si>
  <si>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</si>
  <si>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</si>
  <si>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</si>
  <si>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</si>
  <si>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</si>
  <si>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</si>
  <si>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</si>
  <si>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</si>
  <si>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</si>
  <si>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</si>
  <si>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</si>
  <si>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</si>
  <si>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</si>
  <si>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</si>
  <si>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</si>
  <si>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</si>
  <si>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</si>
  <si>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</si>
  <si>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</si>
  <si>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</si>
  <si>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</si>
  <si>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</si>
  <si>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</si>
  <si>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</si>
  <si>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</si>
  <si>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</si>
  <si>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</si>
  <si>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</si>
  <si>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</si>
  <si>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</si>
  <si>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</si>
  <si>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</si>
  <si>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</si>
  <si>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NET ASSET VALUES AND UNIT PRICES OF FUND MANAGEMENT AND COLLECTIVE INVESTMENT SCHEMES AS AT WEEK ENDED DECEMBER 31, 2020</t>
  </si>
  <si>
    <t>NAV and Unit Price as at Week Ended December 31, 2020</t>
  </si>
  <si>
    <t>MARKET CAPITALIZATION OF EXCHANGE TRADED FUNDS AS AT DECEMBER 31, 2020</t>
  </si>
  <si>
    <t>The chart above shows that Money Market Funds category leads the pack with 49.26% share of the Total NAV, followed by Fixed Income Funds with 29.10%, Bond Funds at 14.99%, Real Estate Funds at 2.83%.  Next is Mixed/Balanced Funds at 1.98%, Equity Based Funds at 1.00% and Ethical Funds at 0.84%.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</si>
</sst>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7" fillId="0" borderId="0" xfId="0" applyFont="1" applyBorder="1"/>
    <xf numFmtId="0" fontId="88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31ST DECEMBER,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12484919084.960001</c:v>
                </c:pt>
                <c:pt idx="1">
                  <c:v>29632958911.520641</c:v>
                </c:pt>
                <c:pt idx="2" formatCode="#,##0.00">
                  <c:v>434650230110.76752</c:v>
                </c:pt>
                <c:pt idx="3" formatCode="#,##0.00">
                  <c:v>14986399213.010002</c:v>
                </c:pt>
                <c:pt idx="4" formatCode="#,##0.00">
                  <c:v>42306959892.688919</c:v>
                </c:pt>
                <c:pt idx="5" formatCode="#,##0.00">
                  <c:v>735762469741.90857</c:v>
                </c:pt>
                <c:pt idx="6" formatCode="#,##0.00">
                  <c:v>223937697842.49005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1488904927747.1514</c:v>
                </c:pt>
                <c:pt idx="1">
                  <c:v>1484395604929.3279</c:v>
                </c:pt>
                <c:pt idx="2">
                  <c:v>1469675584060.5674</c:v>
                </c:pt>
                <c:pt idx="3">
                  <c:v>1476841800766.1191</c:v>
                </c:pt>
                <c:pt idx="4">
                  <c:v>1474408614828.968</c:v>
                </c:pt>
                <c:pt idx="5">
                  <c:v>1477731826209.4197</c:v>
                </c:pt>
                <c:pt idx="6">
                  <c:v>1479144917010.8354</c:v>
                </c:pt>
                <c:pt idx="7">
                  <c:v>1493761634797.3457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31,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8036206520.5299997</c:v>
                </c:pt>
                <c:pt idx="1">
                  <c:v>8290843224.3899994</c:v>
                </c:pt>
                <c:pt idx="2">
                  <c:v>8316213813.6800003</c:v>
                </c:pt>
                <c:pt idx="3">
                  <c:v>9680886012.0100002</c:v>
                </c:pt>
                <c:pt idx="4">
                  <c:v>10366675105.879999</c:v>
                </c:pt>
                <c:pt idx="5">
                  <c:v>10510321663.77</c:v>
                </c:pt>
                <c:pt idx="6">
                  <c:v>11583636280.93</c:v>
                </c:pt>
                <c:pt idx="7">
                  <c:v>12484919084.960001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29554978877.700001</c:v>
                </c:pt>
                <c:pt idx="1">
                  <c:v>28945803297.180645</c:v>
                </c:pt>
                <c:pt idx="2">
                  <c:v>29372267371.92065</c:v>
                </c:pt>
                <c:pt idx="3">
                  <c:v>29069195742.49065</c:v>
                </c:pt>
                <c:pt idx="4">
                  <c:v>28893069276.419998</c:v>
                </c:pt>
                <c:pt idx="5">
                  <c:v>29594543698.040005</c:v>
                </c:pt>
                <c:pt idx="6">
                  <c:v>29456136497.55064</c:v>
                </c:pt>
                <c:pt idx="7">
                  <c:v>29632958911.520641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15493832478.309999</c:v>
                </c:pt>
                <c:pt idx="1">
                  <c:v>14734989703.129999</c:v>
                </c:pt>
                <c:pt idx="2">
                  <c:v>14547459281.550003</c:v>
                </c:pt>
                <c:pt idx="3">
                  <c:v>14397003172.85</c:v>
                </c:pt>
                <c:pt idx="4">
                  <c:v>14154102520.949999</c:v>
                </c:pt>
                <c:pt idx="5">
                  <c:v>14657662390.49</c:v>
                </c:pt>
                <c:pt idx="6">
                  <c:v>14706374811.539999</c:v>
                </c:pt>
                <c:pt idx="7">
                  <c:v>14986399213.010002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42226005382.15892</c:v>
                </c:pt>
                <c:pt idx="1">
                  <c:v>42288210075.28891</c:v>
                </c:pt>
                <c:pt idx="2">
                  <c:v>42237273851.878914</c:v>
                </c:pt>
                <c:pt idx="3">
                  <c:v>42245517361.358917</c:v>
                </c:pt>
                <c:pt idx="4">
                  <c:v>42249159096.868912</c:v>
                </c:pt>
                <c:pt idx="5">
                  <c:v>42265128578.148918</c:v>
                </c:pt>
                <c:pt idx="6">
                  <c:v>42278201949.368912</c:v>
                </c:pt>
                <c:pt idx="7">
                  <c:v>42306959892.688919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44148</c:v>
                </c:pt>
                <c:pt idx="1">
                  <c:v>44155</c:v>
                </c:pt>
                <c:pt idx="2">
                  <c:v>44162</c:v>
                </c:pt>
                <c:pt idx="3">
                  <c:v>44169</c:v>
                </c:pt>
                <c:pt idx="4">
                  <c:v>44176</c:v>
                </c:pt>
                <c:pt idx="5">
                  <c:v>44183</c:v>
                </c:pt>
                <c:pt idx="6">
                  <c:v>44189</c:v>
                </c:pt>
                <c:pt idx="7">
                  <c:v>44561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795709860514.28735</c:v>
                </c:pt>
                <c:pt idx="1">
                  <c:v>780062936115.14832</c:v>
                </c:pt>
                <c:pt idx="2">
                  <c:v>767677186154.91333</c:v>
                </c:pt>
                <c:pt idx="3">
                  <c:v>759145393298.31982</c:v>
                </c:pt>
                <c:pt idx="4">
                  <c:v>750604159899.30261</c:v>
                </c:pt>
                <c:pt idx="5">
                  <c:v>743448025468.94922</c:v>
                </c:pt>
                <c:pt idx="6">
                  <c:v>737255326040.85193</c:v>
                </c:pt>
                <c:pt idx="7">
                  <c:v>735762469741.90857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44148</c:v>
                </c:pt>
                <c:pt idx="1">
                  <c:v>44155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282844255018.625</c:v>
                </c:pt>
                <c:pt idx="1">
                  <c:v>288637298993.57996</c:v>
                </c:pt>
                <c:pt idx="2">
                  <c:v>291355228866.43463</c:v>
                </c:pt>
                <c:pt idx="3">
                  <c:v>410887858524.85992</c:v>
                </c:pt>
                <c:pt idx="4">
                  <c:v>413717352736.78656</c:v>
                </c:pt>
                <c:pt idx="5">
                  <c:v>417446339056.69153</c:v>
                </c:pt>
                <c:pt idx="6">
                  <c:v>422660885839.034</c:v>
                </c:pt>
                <c:pt idx="7">
                  <c:v>434650230110.76752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315039788955.53998</c:v>
                </c:pt>
                <c:pt idx="1">
                  <c:v>321435523520.61011</c:v>
                </c:pt>
                <c:pt idx="2">
                  <c:v>316169954720.19</c:v>
                </c:pt>
                <c:pt idx="3">
                  <c:v>211415946654.23004</c:v>
                </c:pt>
                <c:pt idx="4">
                  <c:v>214424096192.75998</c:v>
                </c:pt>
                <c:pt idx="5">
                  <c:v>219809805353.33005</c:v>
                </c:pt>
                <c:pt idx="6">
                  <c:v>221204355591.56</c:v>
                </c:pt>
                <c:pt idx="7">
                  <c:v>223937697842.49005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"/>
  <sheetViews>
    <sheetView tabSelected="1" zoomScale="200" zoomScaleNormal="20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5" t="s">
        <v>220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"/>
    </row>
    <row r="2" spans="1:19" ht="24.75" customHeight="1" thickBot="1">
      <c r="A2" s="187"/>
      <c r="B2" s="190"/>
      <c r="C2" s="188"/>
      <c r="D2" s="438" t="s">
        <v>219</v>
      </c>
      <c r="E2" s="439"/>
      <c r="F2" s="440"/>
      <c r="G2" s="438" t="s">
        <v>221</v>
      </c>
      <c r="H2" s="439"/>
      <c r="I2" s="440"/>
      <c r="J2" s="429" t="s">
        <v>84</v>
      </c>
      <c r="K2" s="430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6">
        <v>1</v>
      </c>
      <c r="B5" s="397" t="s">
        <v>7</v>
      </c>
      <c r="C5" s="397" t="s">
        <v>8</v>
      </c>
      <c r="D5" s="73">
        <v>6297404601.1599998</v>
      </c>
      <c r="E5" s="55">
        <f>(D5/$D$19)</f>
        <v>0.42820917335919295</v>
      </c>
      <c r="F5" s="73">
        <v>10101.120000000001</v>
      </c>
      <c r="G5" s="73">
        <v>6593195455.9499998</v>
      </c>
      <c r="H5" s="55">
        <f t="shared" ref="H5:H18" si="0">(G5/$G$19)</f>
        <v>0.43994527052411037</v>
      </c>
      <c r="I5" s="73">
        <v>10568.78</v>
      </c>
      <c r="J5" s="186">
        <f t="shared" ref="J5:J13" si="1">((G5-D5)/D5)</f>
        <v>4.6970279587167457E-2</v>
      </c>
      <c r="K5" s="186">
        <f t="shared" ref="K5:K13" si="2">((I5-F5)/F5)</f>
        <v>4.629783627954126E-2</v>
      </c>
      <c r="L5" s="9"/>
      <c r="M5" s="194"/>
      <c r="N5" s="276"/>
    </row>
    <row r="6" spans="1:19" ht="12.75" customHeight="1">
      <c r="A6" s="396">
        <v>2</v>
      </c>
      <c r="B6" s="54" t="s">
        <v>170</v>
      </c>
      <c r="C6" s="397" t="s">
        <v>61</v>
      </c>
      <c r="D6" s="74">
        <v>760574446.07000005</v>
      </c>
      <c r="E6" s="55">
        <f t="shared" ref="E6:E18" si="3">(D6/$D$19)</f>
        <v>5.1717330464961499E-2</v>
      </c>
      <c r="F6" s="73">
        <v>1.53</v>
      </c>
      <c r="G6" s="74">
        <v>763048053.77999997</v>
      </c>
      <c r="H6" s="55">
        <f t="shared" si="0"/>
        <v>5.0916036796723137E-2</v>
      </c>
      <c r="I6" s="73">
        <v>1.54</v>
      </c>
      <c r="J6" s="186">
        <f t="shared" si="1"/>
        <v>3.2522887440952211E-3</v>
      </c>
      <c r="K6" s="186">
        <f t="shared" si="2"/>
        <v>6.5359477124183061E-3</v>
      </c>
      <c r="L6" s="9"/>
      <c r="M6" s="194"/>
      <c r="N6" s="276"/>
    </row>
    <row r="7" spans="1:19" ht="12.95" customHeight="1">
      <c r="A7" s="396">
        <v>3</v>
      </c>
      <c r="B7" s="54" t="s">
        <v>76</v>
      </c>
      <c r="C7" s="397" t="s">
        <v>13</v>
      </c>
      <c r="D7" s="74">
        <v>261014221.61000001</v>
      </c>
      <c r="E7" s="55">
        <f t="shared" si="3"/>
        <v>1.7748372726444032E-2</v>
      </c>
      <c r="F7" s="73">
        <v>133.54</v>
      </c>
      <c r="G7" s="74">
        <v>261044121.25</v>
      </c>
      <c r="H7" s="55">
        <f t="shared" si="0"/>
        <v>1.7418735317245668E-2</v>
      </c>
      <c r="I7" s="73">
        <v>133.55000000000001</v>
      </c>
      <c r="J7" s="186">
        <f t="shared" si="1"/>
        <v>1.1455176585994951E-4</v>
      </c>
      <c r="K7" s="186">
        <f t="shared" si="2"/>
        <v>7.4883929908786334E-5</v>
      </c>
      <c r="L7" s="9"/>
      <c r="M7" s="234"/>
      <c r="N7" s="10"/>
    </row>
    <row r="8" spans="1:19" ht="12.95" customHeight="1">
      <c r="A8" s="396">
        <v>4</v>
      </c>
      <c r="B8" s="397" t="s">
        <v>14</v>
      </c>
      <c r="C8" s="397" t="s">
        <v>15</v>
      </c>
      <c r="D8" s="74">
        <v>551435061</v>
      </c>
      <c r="E8" s="55">
        <f t="shared" si="3"/>
        <v>3.7496328501521153E-2</v>
      </c>
      <c r="F8" s="96">
        <v>16.21</v>
      </c>
      <c r="G8" s="74">
        <v>552755196</v>
      </c>
      <c r="H8" s="55">
        <f t="shared" si="0"/>
        <v>3.6883789637749798E-2</v>
      </c>
      <c r="I8" s="96">
        <v>16.27</v>
      </c>
      <c r="J8" s="186">
        <f t="shared" si="1"/>
        <v>2.3939990279290566E-3</v>
      </c>
      <c r="K8" s="186">
        <f t="shared" si="2"/>
        <v>3.7014188772361949E-3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6">
        <v>5</v>
      </c>
      <c r="B9" s="397" t="s">
        <v>77</v>
      </c>
      <c r="C9" s="397" t="s">
        <v>20</v>
      </c>
      <c r="D9" s="73">
        <v>351330325.66000003</v>
      </c>
      <c r="E9" s="55">
        <f t="shared" si="3"/>
        <v>2.3889662147350776E-2</v>
      </c>
      <c r="F9" s="73">
        <v>165.06960000000001</v>
      </c>
      <c r="G9" s="73">
        <v>353878946.66000003</v>
      </c>
      <c r="H9" s="55">
        <f t="shared" si="0"/>
        <v>2.3613340444900894E-2</v>
      </c>
      <c r="I9" s="73">
        <v>166.27780000000001</v>
      </c>
      <c r="J9" s="230">
        <f>((G9-D9)/D9)</f>
        <v>7.254201570024525E-3</v>
      </c>
      <c r="K9" s="230">
        <f>((I9-F9)/F9)</f>
        <v>7.3193368130776652E-3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6">
        <v>6</v>
      </c>
      <c r="B10" s="397" t="s">
        <v>55</v>
      </c>
      <c r="C10" s="397" t="s">
        <v>100</v>
      </c>
      <c r="D10" s="73">
        <v>1755217128.5</v>
      </c>
      <c r="E10" s="55">
        <f t="shared" si="3"/>
        <v>0.11935076801678496</v>
      </c>
      <c r="F10" s="73">
        <v>0.89129999999999998</v>
      </c>
      <c r="G10" s="73">
        <v>1751139389.8199999</v>
      </c>
      <c r="H10" s="55">
        <f t="shared" si="0"/>
        <v>0.11684857482641993</v>
      </c>
      <c r="I10" s="73">
        <v>0.89049999999999996</v>
      </c>
      <c r="J10" s="186">
        <f t="shared" si="1"/>
        <v>-2.323210395904057E-3</v>
      </c>
      <c r="K10" s="186">
        <f t="shared" si="2"/>
        <v>-8.975653539773622E-4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6">
        <v>7</v>
      </c>
      <c r="B11" s="397" t="s">
        <v>9</v>
      </c>
      <c r="C11" s="397" t="s">
        <v>16</v>
      </c>
      <c r="D11" s="73">
        <v>2580000850.5700002</v>
      </c>
      <c r="E11" s="55">
        <f t="shared" si="3"/>
        <v>0.17543418304186631</v>
      </c>
      <c r="F11" s="73">
        <v>19.026900000000001</v>
      </c>
      <c r="G11" s="73">
        <v>2562856463.4400001</v>
      </c>
      <c r="H11" s="55">
        <f t="shared" si="0"/>
        <v>0.17101215755784294</v>
      </c>
      <c r="I11" s="73">
        <v>19.048200000000001</v>
      </c>
      <c r="J11" s="186">
        <f t="shared" si="1"/>
        <v>-6.6451090999494833E-3</v>
      </c>
      <c r="K11" s="186">
        <f t="shared" si="2"/>
        <v>1.1194677009917589E-3</v>
      </c>
      <c r="L11" s="49"/>
      <c r="M11" s="227"/>
      <c r="N11" s="10"/>
    </row>
    <row r="12" spans="1:19" ht="12.95" customHeight="1">
      <c r="A12" s="396">
        <v>8</v>
      </c>
      <c r="B12" s="75" t="s">
        <v>17</v>
      </c>
      <c r="C12" s="75" t="s">
        <v>72</v>
      </c>
      <c r="D12" s="73">
        <v>270325926.25999999</v>
      </c>
      <c r="E12" s="55">
        <f t="shared" si="3"/>
        <v>1.8381547439405458E-2</v>
      </c>
      <c r="F12" s="73">
        <v>152.94</v>
      </c>
      <c r="G12" s="73">
        <v>271769477.77999997</v>
      </c>
      <c r="H12" s="55">
        <f t="shared" si="0"/>
        <v>1.8134408000026535E-2</v>
      </c>
      <c r="I12" s="73">
        <v>153.47</v>
      </c>
      <c r="J12" s="186">
        <f>((G12-D12)/D12)</f>
        <v>5.3400409645191424E-3</v>
      </c>
      <c r="K12" s="186">
        <f>((I12-F12)/F12)</f>
        <v>3.4654112723944107E-3</v>
      </c>
      <c r="L12" s="9"/>
      <c r="M12" s="350"/>
      <c r="N12" s="10"/>
    </row>
    <row r="13" spans="1:19" ht="12.95" customHeight="1">
      <c r="A13" s="396">
        <v>9</v>
      </c>
      <c r="B13" s="397" t="s">
        <v>74</v>
      </c>
      <c r="C13" s="397" t="s">
        <v>73</v>
      </c>
      <c r="D13" s="73">
        <v>289610145.94999999</v>
      </c>
      <c r="E13" s="55">
        <f t="shared" si="3"/>
        <v>1.9692830467148488E-2</v>
      </c>
      <c r="F13" s="73">
        <v>10.723632</v>
      </c>
      <c r="G13" s="73">
        <v>287058615.50999999</v>
      </c>
      <c r="H13" s="55">
        <f t="shared" si="0"/>
        <v>1.9154608884354187E-2</v>
      </c>
      <c r="I13" s="73">
        <v>10.551835000000001</v>
      </c>
      <c r="J13" s="186">
        <f t="shared" si="1"/>
        <v>-8.8102246267315124E-3</v>
      </c>
      <c r="K13" s="186">
        <f t="shared" si="2"/>
        <v>-1.6020411741096651E-2</v>
      </c>
      <c r="L13" s="48"/>
      <c r="M13"/>
      <c r="N13" s="50"/>
      <c r="O13" s="50"/>
    </row>
    <row r="14" spans="1:19" ht="12.95" customHeight="1">
      <c r="A14" s="396">
        <v>10</v>
      </c>
      <c r="B14" s="397" t="s">
        <v>7</v>
      </c>
      <c r="C14" s="54" t="s">
        <v>91</v>
      </c>
      <c r="D14" s="73">
        <v>309302973.81999999</v>
      </c>
      <c r="E14" s="55">
        <f t="shared" si="3"/>
        <v>2.1031897920709319E-2</v>
      </c>
      <c r="F14" s="73">
        <v>2462.79</v>
      </c>
      <c r="G14" s="73">
        <v>317216183.98000002</v>
      </c>
      <c r="H14" s="55">
        <f t="shared" si="0"/>
        <v>2.1166938066391434E-2</v>
      </c>
      <c r="I14" s="73">
        <v>2525.5500000000002</v>
      </c>
      <c r="J14" s="186">
        <f t="shared" ref="J14:J19" si="4">((G14-D14)/D14)</f>
        <v>2.5584009304110825E-2</v>
      </c>
      <c r="K14" s="186">
        <f>((I14-F14)/F14)</f>
        <v>2.5483293338043528E-2</v>
      </c>
      <c r="L14" s="48"/>
      <c r="M14" s="343"/>
      <c r="N14" s="282"/>
      <c r="O14" s="282"/>
    </row>
    <row r="15" spans="1:19" ht="12.95" customHeight="1">
      <c r="A15" s="396">
        <v>11</v>
      </c>
      <c r="B15" s="397" t="s">
        <v>105</v>
      </c>
      <c r="C15" s="73" t="s">
        <v>106</v>
      </c>
      <c r="D15" s="73">
        <v>297499332.73000002</v>
      </c>
      <c r="E15" s="55">
        <f t="shared" si="3"/>
        <v>2.0229277204097517E-2</v>
      </c>
      <c r="F15" s="73">
        <v>126.02</v>
      </c>
      <c r="G15" s="73">
        <v>286277554.77999997</v>
      </c>
      <c r="H15" s="55">
        <f t="shared" si="0"/>
        <v>1.9102490912658761E-2</v>
      </c>
      <c r="I15" s="73">
        <v>127.07</v>
      </c>
      <c r="J15" s="186">
        <f t="shared" si="4"/>
        <v>-3.7720346620691549E-2</v>
      </c>
      <c r="K15" s="186">
        <f>((I15-F15)/F15)</f>
        <v>8.3320107919377662E-3</v>
      </c>
      <c r="L15" s="48"/>
      <c r="M15" s="333"/>
      <c r="N15" s="282"/>
      <c r="O15" s="282"/>
    </row>
    <row r="16" spans="1:19" ht="12.95" customHeight="1">
      <c r="A16" s="396">
        <v>12</v>
      </c>
      <c r="B16" s="463" t="s">
        <v>65</v>
      </c>
      <c r="C16" s="463" t="s">
        <v>159</v>
      </c>
      <c r="D16" s="73">
        <v>305090418</v>
      </c>
      <c r="E16" s="55">
        <f t="shared" si="3"/>
        <v>2.0745453717159273E-2</v>
      </c>
      <c r="F16" s="73">
        <v>1.23</v>
      </c>
      <c r="G16" s="73">
        <v>305766762.27999997</v>
      </c>
      <c r="H16" s="55">
        <f t="shared" si="0"/>
        <v>2.0402950564306171E-2</v>
      </c>
      <c r="I16" s="73">
        <v>1.23</v>
      </c>
      <c r="J16" s="186">
        <f t="shared" si="4"/>
        <v>2.2168650344173424E-3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396">
        <v>13</v>
      </c>
      <c r="B17" s="397" t="s">
        <v>115</v>
      </c>
      <c r="C17" s="54" t="s">
        <v>162</v>
      </c>
      <c r="D17" s="73">
        <v>289361949.72000003</v>
      </c>
      <c r="E17" s="55">
        <f t="shared" si="3"/>
        <v>1.9675953688664288E-2</v>
      </c>
      <c r="F17" s="73">
        <v>1.588719</v>
      </c>
      <c r="G17" s="73">
        <v>289187234.52999997</v>
      </c>
      <c r="H17" s="55">
        <f t="shared" si="0"/>
        <v>1.9296645606434303E-2</v>
      </c>
      <c r="I17" s="73">
        <v>1.588217</v>
      </c>
      <c r="J17" s="186">
        <f t="shared" si="4"/>
        <v>-6.0379462527509131E-4</v>
      </c>
      <c r="K17" s="186">
        <f>((I17-F17)/F17)</f>
        <v>-3.1597784126708529E-4</v>
      </c>
      <c r="L17" s="48"/>
      <c r="M17" s="50"/>
      <c r="N17" s="282"/>
      <c r="O17" s="282"/>
    </row>
    <row r="18" spans="1:18" ht="12.95" customHeight="1">
      <c r="A18" s="396">
        <v>14</v>
      </c>
      <c r="B18" s="397" t="s">
        <v>174</v>
      </c>
      <c r="C18" s="54" t="s">
        <v>175</v>
      </c>
      <c r="D18" s="73">
        <v>388207430.49000001</v>
      </c>
      <c r="E18" s="55">
        <f t="shared" si="3"/>
        <v>2.6397221304694077E-2</v>
      </c>
      <c r="F18" s="73">
        <v>133.19999999999999</v>
      </c>
      <c r="G18" s="73">
        <v>391205757.25</v>
      </c>
      <c r="H18" s="55">
        <f t="shared" si="0"/>
        <v>2.6104052860835725E-2</v>
      </c>
      <c r="I18" s="73">
        <v>134.24</v>
      </c>
      <c r="J18" s="186">
        <f t="shared" si="4"/>
        <v>7.7235171831086975E-3</v>
      </c>
      <c r="K18" s="186">
        <f>((I18-F18)/F18)</f>
        <v>7.807807807807962E-3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14706374811.539999</v>
      </c>
      <c r="E19" s="66">
        <f>(D19/$D$123)</f>
        <v>9.9424840949727377E-3</v>
      </c>
      <c r="F19" s="79"/>
      <c r="G19" s="78">
        <f>SUM(G5:G18)</f>
        <v>14986399213.010002</v>
      </c>
      <c r="H19" s="66">
        <f>(G19/$G$123)</f>
        <v>1.0032657730591107E-2</v>
      </c>
      <c r="I19" s="79"/>
      <c r="J19" s="186">
        <f t="shared" si="4"/>
        <v>1.9041021669750302E-2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5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6">
        <v>15</v>
      </c>
      <c r="B21" s="397" t="s">
        <v>7</v>
      </c>
      <c r="C21" s="397" t="s">
        <v>48</v>
      </c>
      <c r="D21" s="84">
        <v>303381453103.56</v>
      </c>
      <c r="E21" s="55">
        <f>(D21/$D$47)</f>
        <v>0.41150120234838339</v>
      </c>
      <c r="F21" s="84">
        <v>100</v>
      </c>
      <c r="G21" s="84">
        <v>301402812413.28003</v>
      </c>
      <c r="H21" s="55">
        <f t="shared" ref="H21:H46" si="5">(G21/$G$47)</f>
        <v>0.40964689666626564</v>
      </c>
      <c r="I21" s="84">
        <v>100</v>
      </c>
      <c r="J21" s="186">
        <f>((G21-D21)/D21)</f>
        <v>-6.5219566655729429E-3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6">
        <v>16</v>
      </c>
      <c r="B22" s="397" t="s">
        <v>21</v>
      </c>
      <c r="C22" s="397" t="s">
        <v>22</v>
      </c>
      <c r="D22" s="84">
        <v>212706958140.94</v>
      </c>
      <c r="E22" s="55">
        <f t="shared" ref="E22:E44" si="7">(D22/$D$47)</f>
        <v>0.28851193152201621</v>
      </c>
      <c r="F22" s="84">
        <v>100</v>
      </c>
      <c r="G22" s="84">
        <v>215176722279.64001</v>
      </c>
      <c r="H22" s="55">
        <f t="shared" si="5"/>
        <v>0.29245406109816924</v>
      </c>
      <c r="I22" s="84">
        <v>100</v>
      </c>
      <c r="J22" s="186">
        <f t="shared" ref="J22:J47" si="8">((G22-D22)/D22)</f>
        <v>1.1611111175138624E-2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6">
        <v>17</v>
      </c>
      <c r="B23" s="397" t="s">
        <v>55</v>
      </c>
      <c r="C23" s="397" t="s">
        <v>101</v>
      </c>
      <c r="D23" s="84">
        <v>11040542996.58</v>
      </c>
      <c r="E23" s="55">
        <f t="shared" si="7"/>
        <v>1.4975195982467862E-2</v>
      </c>
      <c r="F23" s="84">
        <v>1</v>
      </c>
      <c r="G23" s="84">
        <v>10742540720.68</v>
      </c>
      <c r="H23" s="55">
        <f t="shared" si="5"/>
        <v>1.4600555427145228E-2</v>
      </c>
      <c r="I23" s="84">
        <v>1</v>
      </c>
      <c r="J23" s="186">
        <f t="shared" si="8"/>
        <v>-2.6991632204350004E-2</v>
      </c>
      <c r="K23" s="186">
        <f t="shared" si="6"/>
        <v>0</v>
      </c>
      <c r="L23" s="9"/>
      <c r="M23" s="4"/>
      <c r="N23" s="10"/>
    </row>
    <row r="24" spans="1:18" ht="12.95" customHeight="1">
      <c r="A24" s="396">
        <v>18</v>
      </c>
      <c r="B24" s="397" t="s">
        <v>50</v>
      </c>
      <c r="C24" s="397" t="s">
        <v>51</v>
      </c>
      <c r="D24" s="84">
        <v>879726914.58000004</v>
      </c>
      <c r="E24" s="55">
        <f t="shared" si="7"/>
        <v>1.1932459264882322E-3</v>
      </c>
      <c r="F24" s="84">
        <v>100</v>
      </c>
      <c r="G24" s="84">
        <v>862387169.58000004</v>
      </c>
      <c r="H24" s="55">
        <f t="shared" si="5"/>
        <v>1.1720999711802493E-3</v>
      </c>
      <c r="I24" s="84">
        <v>100</v>
      </c>
      <c r="J24" s="186">
        <f t="shared" si="8"/>
        <v>-1.9710372290108181E-2</v>
      </c>
      <c r="K24" s="186">
        <f t="shared" si="6"/>
        <v>0</v>
      </c>
      <c r="L24" s="9"/>
      <c r="M24" s="233"/>
      <c r="N24" s="95"/>
    </row>
    <row r="25" spans="1:18" ht="12.95" customHeight="1">
      <c r="A25" s="396">
        <v>19</v>
      </c>
      <c r="B25" s="397" t="s">
        <v>9</v>
      </c>
      <c r="C25" s="397" t="s">
        <v>23</v>
      </c>
      <c r="D25" s="84">
        <v>85192750587.25</v>
      </c>
      <c r="E25" s="55">
        <f t="shared" si="7"/>
        <v>0.11555393033882186</v>
      </c>
      <c r="F25" s="76">
        <v>1</v>
      </c>
      <c r="G25" s="84">
        <v>84975318535.360001</v>
      </c>
      <c r="H25" s="55">
        <f t="shared" si="5"/>
        <v>0.11549286900318213</v>
      </c>
      <c r="I25" s="76">
        <v>1</v>
      </c>
      <c r="J25" s="186">
        <f t="shared" si="8"/>
        <v>-2.5522365505421351E-3</v>
      </c>
      <c r="K25" s="186">
        <f t="shared" si="6"/>
        <v>0</v>
      </c>
      <c r="L25" s="9"/>
      <c r="M25" s="215"/>
      <c r="N25" s="10"/>
    </row>
    <row r="26" spans="1:18" ht="12.95" customHeight="1">
      <c r="A26" s="396">
        <v>20</v>
      </c>
      <c r="B26" s="397" t="s">
        <v>74</v>
      </c>
      <c r="C26" s="397" t="s">
        <v>75</v>
      </c>
      <c r="D26" s="84">
        <v>1507656853.2056201</v>
      </c>
      <c r="E26" s="55">
        <f t="shared" si="7"/>
        <v>2.0449589171527794E-3</v>
      </c>
      <c r="F26" s="76">
        <v>10</v>
      </c>
      <c r="G26" s="84">
        <v>1511532347.3599999</v>
      </c>
      <c r="H26" s="55">
        <f t="shared" si="5"/>
        <v>2.0543754397940638E-3</v>
      </c>
      <c r="I26" s="76">
        <v>10</v>
      </c>
      <c r="J26" s="186">
        <f t="shared" si="8"/>
        <v>2.5705412648373309E-3</v>
      </c>
      <c r="K26" s="186">
        <f t="shared" si="6"/>
        <v>0</v>
      </c>
      <c r="L26" s="9"/>
      <c r="M26" s="50"/>
      <c r="N26" s="50"/>
      <c r="O26" s="443"/>
      <c r="P26" s="443"/>
    </row>
    <row r="27" spans="1:18" ht="12.95" customHeight="1">
      <c r="A27" s="396">
        <v>21</v>
      </c>
      <c r="B27" s="397" t="s">
        <v>105</v>
      </c>
      <c r="C27" s="397" t="s">
        <v>107</v>
      </c>
      <c r="D27" s="84">
        <v>29968183813.689999</v>
      </c>
      <c r="E27" s="55">
        <f t="shared" si="7"/>
        <v>4.064831104662571E-2</v>
      </c>
      <c r="F27" s="76">
        <v>1</v>
      </c>
      <c r="G27" s="84">
        <v>29498741174.360001</v>
      </c>
      <c r="H27" s="55">
        <f t="shared" si="5"/>
        <v>4.0092750564876725E-2</v>
      </c>
      <c r="I27" s="76">
        <v>1</v>
      </c>
      <c r="J27" s="186">
        <f t="shared" si="8"/>
        <v>-1.5664701012530105E-2</v>
      </c>
      <c r="K27" s="186">
        <f t="shared" si="6"/>
        <v>0</v>
      </c>
      <c r="L27" s="9"/>
      <c r="M27" s="233"/>
      <c r="N27" s="10"/>
      <c r="O27" s="442"/>
      <c r="P27" s="442"/>
    </row>
    <row r="28" spans="1:18" ht="12.95" customHeight="1">
      <c r="A28" s="396">
        <v>22</v>
      </c>
      <c r="B28" s="397" t="s">
        <v>112</v>
      </c>
      <c r="C28" s="397" t="s">
        <v>111</v>
      </c>
      <c r="D28" s="84">
        <v>6414180513.3763847</v>
      </c>
      <c r="E28" s="55">
        <f t="shared" si="7"/>
        <v>8.7000802663865315E-3</v>
      </c>
      <c r="F28" s="76">
        <v>100</v>
      </c>
      <c r="G28" s="84">
        <v>6406826656.6785574</v>
      </c>
      <c r="H28" s="55">
        <f t="shared" si="5"/>
        <v>8.7077377824475739E-3</v>
      </c>
      <c r="I28" s="76">
        <v>100</v>
      </c>
      <c r="J28" s="186">
        <f t="shared" si="8"/>
        <v>-1.1464998034419699E-3</v>
      </c>
      <c r="K28" s="186">
        <f t="shared" si="6"/>
        <v>0</v>
      </c>
      <c r="L28" s="9"/>
      <c r="M28" s="4"/>
      <c r="N28" s="10"/>
      <c r="O28" s="443"/>
      <c r="P28" s="443"/>
    </row>
    <row r="29" spans="1:18" ht="12.95" customHeight="1">
      <c r="A29" s="396">
        <v>23</v>
      </c>
      <c r="B29" s="397" t="s">
        <v>113</v>
      </c>
      <c r="C29" s="397" t="s">
        <v>114</v>
      </c>
      <c r="D29" s="84">
        <v>8050514944.1899996</v>
      </c>
      <c r="E29" s="55">
        <f t="shared" si="7"/>
        <v>1.0919575159154447E-2</v>
      </c>
      <c r="F29" s="76">
        <v>100</v>
      </c>
      <c r="G29" s="84">
        <v>8555263758.0699997</v>
      </c>
      <c r="H29" s="55">
        <f t="shared" si="5"/>
        <v>1.1627752311246622E-2</v>
      </c>
      <c r="I29" s="76">
        <v>100</v>
      </c>
      <c r="J29" s="186">
        <f t="shared" si="8"/>
        <v>6.2697705349180649E-2</v>
      </c>
      <c r="K29" s="186">
        <f t="shared" si="6"/>
        <v>0</v>
      </c>
      <c r="L29" s="9"/>
      <c r="M29" s="338"/>
      <c r="N29" s="10"/>
    </row>
    <row r="30" spans="1:18" ht="12.95" customHeight="1">
      <c r="A30" s="396">
        <v>24</v>
      </c>
      <c r="B30" s="397" t="s">
        <v>115</v>
      </c>
      <c r="C30" s="54" t="s">
        <v>120</v>
      </c>
      <c r="D30" s="84">
        <v>1022167168.6799999</v>
      </c>
      <c r="E30" s="55">
        <f t="shared" si="7"/>
        <v>1.3864493515010033E-3</v>
      </c>
      <c r="F30" s="76">
        <v>10</v>
      </c>
      <c r="G30" s="84">
        <v>1117238030.79</v>
      </c>
      <c r="H30" s="55">
        <f t="shared" si="5"/>
        <v>1.5184765148212925E-3</v>
      </c>
      <c r="I30" s="76">
        <v>10</v>
      </c>
      <c r="J30" s="186">
        <f t="shared" si="8"/>
        <v>9.3009113404387708E-2</v>
      </c>
      <c r="K30" s="186">
        <f t="shared" si="6"/>
        <v>0</v>
      </c>
      <c r="L30" s="9"/>
      <c r="M30" s="369"/>
      <c r="N30" s="370"/>
    </row>
    <row r="31" spans="1:18" ht="12.95" customHeight="1">
      <c r="A31" s="396">
        <v>25</v>
      </c>
      <c r="B31" s="397" t="s">
        <v>14</v>
      </c>
      <c r="C31" s="397" t="s">
        <v>122</v>
      </c>
      <c r="D31" s="75">
        <v>2548299818</v>
      </c>
      <c r="E31" s="55">
        <f t="shared" si="7"/>
        <v>3.4564685096066658E-3</v>
      </c>
      <c r="F31" s="76">
        <v>100</v>
      </c>
      <c r="G31" s="75">
        <v>2549594818</v>
      </c>
      <c r="H31" s="55">
        <f t="shared" si="5"/>
        <v>3.4652417360922869E-3</v>
      </c>
      <c r="I31" s="76">
        <v>100</v>
      </c>
      <c r="J31" s="186">
        <f t="shared" si="8"/>
        <v>5.0818196149947695E-4</v>
      </c>
      <c r="K31" s="186">
        <f t="shared" ref="K31:K46" si="9">((I31-F31)/F31)</f>
        <v>0</v>
      </c>
      <c r="L31" s="9"/>
      <c r="M31" s="278"/>
      <c r="N31" s="10"/>
      <c r="O31" s="443"/>
      <c r="P31" s="443"/>
    </row>
    <row r="32" spans="1:18" ht="12.95" customHeight="1">
      <c r="A32" s="396">
        <v>26</v>
      </c>
      <c r="B32" s="397" t="s">
        <v>65</v>
      </c>
      <c r="C32" s="397" t="s">
        <v>123</v>
      </c>
      <c r="D32" s="75">
        <v>10198823526.33</v>
      </c>
      <c r="E32" s="55">
        <f t="shared" si="7"/>
        <v>1.3833502676879779E-2</v>
      </c>
      <c r="F32" s="76">
        <v>100</v>
      </c>
      <c r="G32" s="75">
        <v>9761435875.7900009</v>
      </c>
      <c r="H32" s="55">
        <f t="shared" si="5"/>
        <v>1.3267102192932083E-2</v>
      </c>
      <c r="I32" s="76">
        <v>100</v>
      </c>
      <c r="J32" s="186">
        <f t="shared" si="8"/>
        <v>-4.2886088715115844E-2</v>
      </c>
      <c r="K32" s="186">
        <f t="shared" si="9"/>
        <v>0</v>
      </c>
      <c r="L32" s="9"/>
      <c r="M32" s="334"/>
      <c r="N32" s="213"/>
    </row>
    <row r="33" spans="1:16" ht="12.95" customHeight="1">
      <c r="A33" s="396">
        <v>27</v>
      </c>
      <c r="B33" s="397" t="s">
        <v>126</v>
      </c>
      <c r="C33" s="397" t="s">
        <v>128</v>
      </c>
      <c r="D33" s="75">
        <v>13588844839.6</v>
      </c>
      <c r="E33" s="55">
        <f t="shared" si="7"/>
        <v>1.8431667238775609E-2</v>
      </c>
      <c r="F33" s="76">
        <v>100</v>
      </c>
      <c r="G33" s="75">
        <v>13324856919.76</v>
      </c>
      <c r="H33" s="55">
        <f t="shared" si="5"/>
        <v>1.8110269914194056E-2</v>
      </c>
      <c r="I33" s="76">
        <v>100</v>
      </c>
      <c r="J33" s="186">
        <f t="shared" si="8"/>
        <v>-1.9426810958257351E-2</v>
      </c>
      <c r="K33" s="186">
        <f t="shared" si="9"/>
        <v>0</v>
      </c>
      <c r="L33" s="9"/>
      <c r="M33" s="351"/>
      <c r="N33" s="351"/>
    </row>
    <row r="34" spans="1:16" ht="12.95" customHeight="1">
      <c r="A34" s="396">
        <v>28</v>
      </c>
      <c r="B34" s="397" t="s">
        <v>126</v>
      </c>
      <c r="C34" s="397" t="s">
        <v>127</v>
      </c>
      <c r="D34" s="75">
        <v>483862778.57999998</v>
      </c>
      <c r="E34" s="55">
        <f t="shared" si="7"/>
        <v>6.5630285938848376E-4</v>
      </c>
      <c r="F34" s="76">
        <v>1000000</v>
      </c>
      <c r="G34" s="75">
        <v>483814292.95999998</v>
      </c>
      <c r="H34" s="55">
        <f t="shared" si="5"/>
        <v>6.5756859429064488E-4</v>
      </c>
      <c r="I34" s="76">
        <v>1000000</v>
      </c>
      <c r="J34" s="186">
        <f t="shared" si="8"/>
        <v>-1.0020531056820761E-4</v>
      </c>
      <c r="K34" s="186">
        <f t="shared" si="9"/>
        <v>0</v>
      </c>
      <c r="L34" s="9"/>
      <c r="M34" s="371"/>
      <c r="N34" s="213"/>
    </row>
    <row r="35" spans="1:16" ht="12.95" customHeight="1">
      <c r="A35" s="396">
        <v>29</v>
      </c>
      <c r="B35" s="397" t="s">
        <v>138</v>
      </c>
      <c r="C35" s="397" t="s">
        <v>139</v>
      </c>
      <c r="D35" s="75">
        <v>9220692589.2299995</v>
      </c>
      <c r="E35" s="55">
        <f t="shared" si="7"/>
        <v>1.2506783285983441E-2</v>
      </c>
      <c r="F35" s="76">
        <v>1</v>
      </c>
      <c r="G35" s="75">
        <v>8492041573.9499998</v>
      </c>
      <c r="H35" s="55">
        <f t="shared" si="5"/>
        <v>1.154182487308553E-2</v>
      </c>
      <c r="I35" s="76">
        <v>1</v>
      </c>
      <c r="J35" s="186">
        <f t="shared" si="8"/>
        <v>-7.9023458186978535E-2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6">
        <v>30</v>
      </c>
      <c r="B36" s="397" t="s">
        <v>18</v>
      </c>
      <c r="C36" s="75" t="s">
        <v>144</v>
      </c>
      <c r="D36" s="75">
        <v>13800628692.049999</v>
      </c>
      <c r="E36" s="55">
        <f t="shared" si="7"/>
        <v>1.8718927086171087E-2</v>
      </c>
      <c r="F36" s="76">
        <v>1</v>
      </c>
      <c r="G36" s="75">
        <v>13790690988.99</v>
      </c>
      <c r="H36" s="55">
        <f t="shared" si="5"/>
        <v>1.8743400969918337E-2</v>
      </c>
      <c r="I36" s="76">
        <v>1</v>
      </c>
      <c r="J36" s="186">
        <f t="shared" si="8"/>
        <v>-7.2009060469282733E-4</v>
      </c>
      <c r="K36" s="186">
        <f t="shared" si="9"/>
        <v>0</v>
      </c>
      <c r="L36" s="9"/>
      <c r="M36" s="313"/>
      <c r="N36" s="444"/>
      <c r="O36" s="347"/>
    </row>
    <row r="37" spans="1:16" ht="12.95" customHeight="1" thickBot="1">
      <c r="A37" s="396">
        <v>31</v>
      </c>
      <c r="B37" s="397" t="s">
        <v>78</v>
      </c>
      <c r="C37" s="397" t="s">
        <v>147</v>
      </c>
      <c r="D37" s="75">
        <v>560722998.37</v>
      </c>
      <c r="E37" s="55">
        <f t="shared" si="7"/>
        <v>7.6055469328536237E-4</v>
      </c>
      <c r="F37" s="76">
        <v>100</v>
      </c>
      <c r="G37" s="75">
        <v>557495225.91999996</v>
      </c>
      <c r="H37" s="55">
        <f t="shared" si="5"/>
        <v>7.5771087660336713E-4</v>
      </c>
      <c r="I37" s="76">
        <v>100</v>
      </c>
      <c r="J37" s="230">
        <f t="shared" ref="J37:J45" si="10">((G37-D37)/D37)</f>
        <v>-5.7564474069782354E-3</v>
      </c>
      <c r="K37" s="230">
        <f t="shared" ref="K37:K45" si="11">((I37-F37)/F37)</f>
        <v>0</v>
      </c>
      <c r="L37" s="9"/>
      <c r="M37" s="304"/>
      <c r="N37" s="445"/>
      <c r="O37" s="348"/>
    </row>
    <row r="38" spans="1:16" ht="12.95" customHeight="1">
      <c r="A38" s="396">
        <v>32</v>
      </c>
      <c r="B38" s="54" t="s">
        <v>170</v>
      </c>
      <c r="C38" s="397" t="s">
        <v>157</v>
      </c>
      <c r="D38" s="74">
        <v>12801020125.540001</v>
      </c>
      <c r="E38" s="55">
        <f t="shared" si="7"/>
        <v>1.7363075821076789E-2</v>
      </c>
      <c r="F38" s="76">
        <v>1</v>
      </c>
      <c r="G38" s="74">
        <v>12732737091.18</v>
      </c>
      <c r="H38" s="55">
        <f t="shared" si="5"/>
        <v>1.7305499552928271E-2</v>
      </c>
      <c r="I38" s="76">
        <v>1</v>
      </c>
      <c r="J38" s="230">
        <f t="shared" si="10"/>
        <v>-5.3341869390366378E-3</v>
      </c>
      <c r="K38" s="230">
        <f t="shared" si="11"/>
        <v>0</v>
      </c>
      <c r="L38" s="9"/>
      <c r="M38" s="4"/>
      <c r="N38" s="213"/>
    </row>
    <row r="39" spans="1:16" ht="12.95" customHeight="1">
      <c r="A39" s="396">
        <v>33</v>
      </c>
      <c r="B39" s="54" t="s">
        <v>182</v>
      </c>
      <c r="C39" s="397" t="s">
        <v>158</v>
      </c>
      <c r="D39" s="74">
        <v>794686623.62</v>
      </c>
      <c r="E39" s="55">
        <f t="shared" si="7"/>
        <v>1.0778987896738039E-3</v>
      </c>
      <c r="F39" s="76">
        <v>10</v>
      </c>
      <c r="G39" s="74">
        <v>794686623.62</v>
      </c>
      <c r="H39" s="55">
        <f t="shared" si="5"/>
        <v>1.0800858378910805E-3</v>
      </c>
      <c r="I39" s="76">
        <v>10</v>
      </c>
      <c r="J39" s="186">
        <f t="shared" si="10"/>
        <v>0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6">
        <v>34</v>
      </c>
      <c r="B40" s="54" t="s">
        <v>52</v>
      </c>
      <c r="C40" s="397" t="s">
        <v>169</v>
      </c>
      <c r="D40" s="74">
        <v>1201364295.02</v>
      </c>
      <c r="E40" s="55">
        <f t="shared" si="7"/>
        <v>1.6295091436930921E-3</v>
      </c>
      <c r="F40" s="76">
        <v>1</v>
      </c>
      <c r="G40" s="74">
        <v>1179129123.75</v>
      </c>
      <c r="H40" s="55">
        <f t="shared" si="5"/>
        <v>1.6025948213471883E-3</v>
      </c>
      <c r="I40" s="76">
        <v>1</v>
      </c>
      <c r="J40" s="186">
        <f t="shared" si="10"/>
        <v>-1.85082671111262E-2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6">
        <v>35</v>
      </c>
      <c r="B41" s="397" t="s">
        <v>11</v>
      </c>
      <c r="C41" s="54" t="s">
        <v>171</v>
      </c>
      <c r="D41" s="74">
        <v>8715100359.2900009</v>
      </c>
      <c r="E41" s="55">
        <f t="shared" si="7"/>
        <v>1.1821006985586822E-2</v>
      </c>
      <c r="F41" s="76">
        <v>100</v>
      </c>
      <c r="G41" s="74">
        <v>8680370536.2800007</v>
      </c>
      <c r="H41" s="55">
        <f>(G41/$G$47)</f>
        <v>1.1797789223096563E-2</v>
      </c>
      <c r="I41" s="76">
        <v>100</v>
      </c>
      <c r="J41" s="186">
        <f t="shared" si="10"/>
        <v>-3.985016990995338E-3</v>
      </c>
      <c r="K41" s="186">
        <f t="shared" si="11"/>
        <v>0</v>
      </c>
      <c r="L41" s="9"/>
      <c r="M41" s="337"/>
      <c r="N41" s="213"/>
    </row>
    <row r="42" spans="1:16" ht="12.95" customHeight="1">
      <c r="A42" s="396">
        <v>36</v>
      </c>
      <c r="B42" s="397" t="s">
        <v>172</v>
      </c>
      <c r="C42" s="54" t="s">
        <v>173</v>
      </c>
      <c r="D42" s="74">
        <v>689627194.36000001</v>
      </c>
      <c r="E42" s="55">
        <f t="shared" si="7"/>
        <v>9.3539805003970528E-4</v>
      </c>
      <c r="F42" s="76">
        <v>1</v>
      </c>
      <c r="G42" s="74">
        <v>679324361.70000005</v>
      </c>
      <c r="H42" s="55">
        <f>(G42/$G$47)</f>
        <v>9.2329303224489561E-4</v>
      </c>
      <c r="I42" s="76">
        <v>1</v>
      </c>
      <c r="J42" s="186">
        <f t="shared" si="10"/>
        <v>-1.4939713433953809E-2</v>
      </c>
      <c r="K42" s="186">
        <f t="shared" si="11"/>
        <v>0</v>
      </c>
      <c r="L42" s="9"/>
      <c r="M42" s="4"/>
      <c r="N42" s="213"/>
    </row>
    <row r="43" spans="1:16" ht="12.95" customHeight="1">
      <c r="A43" s="396">
        <v>37</v>
      </c>
      <c r="B43" s="397" t="s">
        <v>174</v>
      </c>
      <c r="C43" s="54" t="s">
        <v>176</v>
      </c>
      <c r="D43" s="74">
        <v>279720640.00999999</v>
      </c>
      <c r="E43" s="55">
        <f t="shared" si="7"/>
        <v>3.7940809666595809E-4</v>
      </c>
      <c r="F43" s="76">
        <v>100</v>
      </c>
      <c r="G43" s="74">
        <v>279381741.61000001</v>
      </c>
      <c r="H43" s="55">
        <f>(G43/$G$47)</f>
        <v>3.797173042925141E-4</v>
      </c>
      <c r="I43" s="76">
        <v>100</v>
      </c>
      <c r="J43" s="186">
        <f t="shared" si="10"/>
        <v>-1.2115602194670389E-3</v>
      </c>
      <c r="K43" s="186">
        <f t="shared" si="11"/>
        <v>0</v>
      </c>
      <c r="L43" s="9"/>
      <c r="M43" s="4"/>
      <c r="N43" s="213"/>
    </row>
    <row r="44" spans="1:16" ht="12.95" customHeight="1">
      <c r="A44" s="396">
        <v>38</v>
      </c>
      <c r="B44" s="397" t="s">
        <v>192</v>
      </c>
      <c r="C44" s="54" t="s">
        <v>193</v>
      </c>
      <c r="D44" s="74">
        <v>139603945.78999999</v>
      </c>
      <c r="E44" s="55">
        <f t="shared" si="7"/>
        <v>1.8935630691159554E-4</v>
      </c>
      <c r="F44" s="76">
        <v>1</v>
      </c>
      <c r="G44" s="74">
        <v>140696474.75999999</v>
      </c>
      <c r="H44" s="55">
        <f t="shared" ref="H44:H45" si="12">(G44/$G$47)</f>
        <v>1.9122540296103119E-4</v>
      </c>
      <c r="I44" s="76">
        <v>1</v>
      </c>
      <c r="J44" s="186">
        <f t="shared" si="10"/>
        <v>7.8259175542462218E-3</v>
      </c>
      <c r="K44" s="186">
        <f t="shared" si="11"/>
        <v>0</v>
      </c>
      <c r="L44" s="9"/>
      <c r="M44" s="4"/>
      <c r="N44" s="213"/>
    </row>
    <row r="45" spans="1:16" ht="12.95" customHeight="1">
      <c r="A45" s="396">
        <v>39</v>
      </c>
      <c r="B45" s="399" t="s">
        <v>137</v>
      </c>
      <c r="C45" s="399" t="s">
        <v>208</v>
      </c>
      <c r="D45" s="74">
        <v>1934798910.45</v>
      </c>
      <c r="E45" s="55">
        <f t="shared" ref="E45" si="13">(D45/$D$47)</f>
        <v>2.6243267998348665E-3</v>
      </c>
      <c r="F45" s="76">
        <v>1</v>
      </c>
      <c r="G45" s="74">
        <v>1933474493.99</v>
      </c>
      <c r="H45" s="55">
        <f t="shared" si="12"/>
        <v>2.6278514785732766E-3</v>
      </c>
      <c r="I45" s="76">
        <v>1</v>
      </c>
      <c r="J45" s="186">
        <f t="shared" si="10"/>
        <v>-6.8452408818650936E-4</v>
      </c>
      <c r="K45" s="186">
        <f t="shared" si="11"/>
        <v>0</v>
      </c>
      <c r="L45" s="9"/>
      <c r="M45" s="4"/>
      <c r="N45" s="213"/>
    </row>
    <row r="46" spans="1:16" ht="12.95" customHeight="1">
      <c r="A46" s="396">
        <v>40</v>
      </c>
      <c r="B46" s="397" t="s">
        <v>213</v>
      </c>
      <c r="C46" s="397" t="s">
        <v>216</v>
      </c>
      <c r="D46" s="74">
        <v>133393668.56</v>
      </c>
      <c r="E46" s="55" t="s">
        <v>102</v>
      </c>
      <c r="F46" s="76">
        <v>1</v>
      </c>
      <c r="G46" s="74">
        <v>133356513.84999999</v>
      </c>
      <c r="H46" s="55">
        <f t="shared" si="5"/>
        <v>1.8124941042015763E-4</v>
      </c>
      <c r="I46" s="76">
        <v>1</v>
      </c>
      <c r="J46" s="186">
        <f t="shared" si="8"/>
        <v>-2.7853428428123846E-4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737255326040.85193</v>
      </c>
      <c r="E47" s="66">
        <f>(D47/$D$123)</f>
        <v>0.49843346487695855</v>
      </c>
      <c r="F47" s="86"/>
      <c r="G47" s="85">
        <f>SUM(G21:G46)</f>
        <v>735762469741.90857</v>
      </c>
      <c r="H47" s="66">
        <f>(G47/$G$123)</f>
        <v>0.49255681268164797</v>
      </c>
      <c r="I47" s="86"/>
      <c r="J47" s="186">
        <f t="shared" si="8"/>
        <v>-2.0248837088233376E-3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5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6">
        <v>41</v>
      </c>
      <c r="B49" s="397" t="s">
        <v>7</v>
      </c>
      <c r="C49" s="397" t="s">
        <v>24</v>
      </c>
      <c r="D49" s="73">
        <v>155457656923.91</v>
      </c>
      <c r="E49" s="55">
        <f>(D49/$D$59)</f>
        <v>0.70277846251342735</v>
      </c>
      <c r="F49" s="96">
        <v>224.63</v>
      </c>
      <c r="G49" s="73">
        <v>157147553201.16</v>
      </c>
      <c r="H49" s="55">
        <f t="shared" ref="H49:H58" si="14">(G49/$G$59)</f>
        <v>0.7017467568666893</v>
      </c>
      <c r="I49" s="96">
        <v>224.85</v>
      </c>
      <c r="J49" s="186">
        <f>((G49-D49)/D49)</f>
        <v>1.0870460231348612E-2</v>
      </c>
      <c r="K49" s="186">
        <f t="shared" ref="K49:K58" si="15">((I49-F49)/F49)</f>
        <v>9.793883274718375E-4</v>
      </c>
      <c r="L49" s="9"/>
      <c r="M49" s="4"/>
    </row>
    <row r="50" spans="1:15" ht="12.95" customHeight="1">
      <c r="A50" s="396">
        <v>42</v>
      </c>
      <c r="B50" s="397" t="s">
        <v>78</v>
      </c>
      <c r="C50" s="397" t="s">
        <v>25</v>
      </c>
      <c r="D50" s="73">
        <v>2180484079.2399998</v>
      </c>
      <c r="E50" s="55">
        <f t="shared" ref="E50:E58" si="16">(D50/$D$59)</f>
        <v>9.8573288641120929E-3</v>
      </c>
      <c r="F50" s="96">
        <v>416.26740000000001</v>
      </c>
      <c r="G50" s="73">
        <v>2114811951.95</v>
      </c>
      <c r="H50" s="55">
        <f t="shared" si="14"/>
        <v>9.4437514198144733E-3</v>
      </c>
      <c r="I50" s="96">
        <v>403.60070000000002</v>
      </c>
      <c r="J50" s="230">
        <f t="shared" ref="J50:J59" si="17">((G50-D50)/D50)</f>
        <v>-3.0118141157393599E-2</v>
      </c>
      <c r="K50" s="230">
        <f t="shared" si="15"/>
        <v>-3.0429238513513167E-2</v>
      </c>
      <c r="L50" s="9"/>
      <c r="M50" s="215"/>
      <c r="N50" s="216"/>
    </row>
    <row r="51" spans="1:15" ht="12.95" customHeight="1">
      <c r="A51" s="396">
        <v>43</v>
      </c>
      <c r="B51" s="411" t="s">
        <v>21</v>
      </c>
      <c r="C51" s="411" t="s">
        <v>28</v>
      </c>
      <c r="D51" s="73">
        <v>19909861478.040001</v>
      </c>
      <c r="E51" s="55">
        <f t="shared" si="16"/>
        <v>9.0006643064489716E-2</v>
      </c>
      <c r="F51" s="344">
        <v>1419.04</v>
      </c>
      <c r="G51" s="73">
        <v>19442946111.57</v>
      </c>
      <c r="H51" s="55">
        <f t="shared" si="14"/>
        <v>8.6823015056828393E-2</v>
      </c>
      <c r="I51" s="344">
        <v>1401.12</v>
      </c>
      <c r="J51" s="186">
        <f t="shared" si="17"/>
        <v>-2.3451462331116432E-2</v>
      </c>
      <c r="K51" s="186">
        <f t="shared" si="15"/>
        <v>-1.2628255722178426E-2</v>
      </c>
      <c r="L51" s="9"/>
      <c r="M51" s="310" t="s">
        <v>183</v>
      </c>
      <c r="N51" s="217"/>
      <c r="O51" s="95"/>
    </row>
    <row r="52" spans="1:15" ht="12.95" customHeight="1">
      <c r="A52" s="396" t="s">
        <v>217</v>
      </c>
      <c r="B52" s="397" t="s">
        <v>21</v>
      </c>
      <c r="C52" s="397" t="s">
        <v>86</v>
      </c>
      <c r="D52" s="73">
        <v>4522750697.3599997</v>
      </c>
      <c r="E52" s="55">
        <f t="shared" si="16"/>
        <v>2.0446029126618897E-2</v>
      </c>
      <c r="F52" s="344">
        <v>48949.04</v>
      </c>
      <c r="G52" s="73">
        <v>4569635920.4099998</v>
      </c>
      <c r="H52" s="55">
        <f t="shared" si="14"/>
        <v>2.040583592863459E-2</v>
      </c>
      <c r="I52" s="344">
        <v>49346.65</v>
      </c>
      <c r="J52" s="186">
        <f t="shared" si="17"/>
        <v>1.0366528289381024E-2</v>
      </c>
      <c r="K52" s="186">
        <f t="shared" si="15"/>
        <v>8.1229376510754975E-3</v>
      </c>
      <c r="L52" s="9"/>
      <c r="M52" s="317"/>
      <c r="N52" s="218"/>
    </row>
    <row r="53" spans="1:15" ht="12.95" customHeight="1">
      <c r="A53" s="396" t="s">
        <v>218</v>
      </c>
      <c r="B53" s="397" t="s">
        <v>21</v>
      </c>
      <c r="C53" s="397" t="s">
        <v>85</v>
      </c>
      <c r="D53" s="73">
        <v>560063696.63999999</v>
      </c>
      <c r="E53" s="55">
        <f t="shared" si="16"/>
        <v>2.5318836744522453E-3</v>
      </c>
      <c r="F53" s="344">
        <v>48882.400000000001</v>
      </c>
      <c r="G53" s="73">
        <v>571014266.91999996</v>
      </c>
      <c r="H53" s="55">
        <f t="shared" si="14"/>
        <v>2.5498800444114212E-3</v>
      </c>
      <c r="I53" s="344">
        <v>49283.56</v>
      </c>
      <c r="J53" s="186">
        <f t="shared" si="17"/>
        <v>1.9552365821416243E-2</v>
      </c>
      <c r="K53" s="186">
        <f>((I53-F53)/F53)</f>
        <v>8.2066346987872164E-3</v>
      </c>
      <c r="L53" s="9"/>
      <c r="M53" s="310"/>
      <c r="N53" s="218"/>
    </row>
    <row r="54" spans="1:15" ht="12.95" customHeight="1">
      <c r="A54" s="396">
        <v>45</v>
      </c>
      <c r="B54" s="410" t="s">
        <v>55</v>
      </c>
      <c r="C54" s="411" t="s">
        <v>132</v>
      </c>
      <c r="D54" s="73">
        <v>28282156132.16</v>
      </c>
      <c r="E54" s="55">
        <f t="shared" si="16"/>
        <v>0.12785533113272521</v>
      </c>
      <c r="F54" s="344">
        <v>45855.49</v>
      </c>
      <c r="G54" s="73">
        <v>29667824297.619999</v>
      </c>
      <c r="H54" s="55">
        <f t="shared" si="14"/>
        <v>0.13248249215497121</v>
      </c>
      <c r="I54" s="344">
        <v>48041.26</v>
      </c>
      <c r="J54" s="186">
        <f t="shared" si="17"/>
        <v>4.8994431647463331E-2</v>
      </c>
      <c r="K54" s="186">
        <f>((I54-F54)/F54)</f>
        <v>4.7666484427491759E-2</v>
      </c>
      <c r="L54" s="9"/>
      <c r="M54" s="281"/>
      <c r="N54" s="218"/>
    </row>
    <row r="55" spans="1:15" ht="12.95" customHeight="1">
      <c r="A55" s="396">
        <v>46</v>
      </c>
      <c r="B55" s="54" t="s">
        <v>170</v>
      </c>
      <c r="C55" s="397" t="s">
        <v>156</v>
      </c>
      <c r="D55" s="73">
        <v>3850289252.5300002</v>
      </c>
      <c r="E55" s="55">
        <f t="shared" si="16"/>
        <v>1.7406028205155771E-2</v>
      </c>
      <c r="F55" s="344">
        <v>379.5</v>
      </c>
      <c r="G55" s="73">
        <v>3853353821.29</v>
      </c>
      <c r="H55" s="55">
        <f t="shared" si="14"/>
        <v>1.7207258350937921E-2</v>
      </c>
      <c r="I55" s="344">
        <v>379.5</v>
      </c>
      <c r="J55" s="186">
        <f>((G55-D55)/D55)</f>
        <v>7.9593208691685789E-4</v>
      </c>
      <c r="K55" s="186">
        <f>((I55-F55)/F55)</f>
        <v>0</v>
      </c>
      <c r="L55" s="9"/>
      <c r="M55" s="318"/>
      <c r="N55" s="218"/>
    </row>
    <row r="56" spans="1:15" ht="12.95" customHeight="1">
      <c r="A56" s="396">
        <v>47</v>
      </c>
      <c r="B56" s="397" t="s">
        <v>115</v>
      </c>
      <c r="C56" s="397" t="s">
        <v>164</v>
      </c>
      <c r="D56" s="73">
        <v>562912514</v>
      </c>
      <c r="E56" s="55">
        <f t="shared" si="16"/>
        <v>2.5447623420190818E-3</v>
      </c>
      <c r="F56" s="344">
        <v>42026.63</v>
      </c>
      <c r="G56" s="73">
        <v>563576233</v>
      </c>
      <c r="H56" s="55">
        <f t="shared" si="14"/>
        <v>2.5166652976686393E-3</v>
      </c>
      <c r="I56" s="344">
        <v>42085.48</v>
      </c>
      <c r="J56" s="186">
        <f>((G56-D56)/D56)</f>
        <v>1.1790802007290249E-3</v>
      </c>
      <c r="K56" s="186">
        <f>((I56-F56)/F56)</f>
        <v>1.4003026176499479E-3</v>
      </c>
      <c r="L56" s="9"/>
      <c r="M56" s="318"/>
      <c r="N56" s="218"/>
    </row>
    <row r="57" spans="1:15" ht="12.95" customHeight="1">
      <c r="A57" s="396">
        <v>48</v>
      </c>
      <c r="B57" s="397" t="s">
        <v>78</v>
      </c>
      <c r="C57" s="397" t="s">
        <v>188</v>
      </c>
      <c r="D57" s="73">
        <v>699874949.25</v>
      </c>
      <c r="E57" s="55">
        <f t="shared" si="16"/>
        <v>3.1639293330293881E-3</v>
      </c>
      <c r="F57" s="344">
        <v>42992.926200000002</v>
      </c>
      <c r="G57" s="73">
        <v>690500384.25</v>
      </c>
      <c r="H57" s="55">
        <f t="shared" si="14"/>
        <v>3.0834486149610854E-3</v>
      </c>
      <c r="I57" s="344">
        <v>43254.966800000002</v>
      </c>
      <c r="J57" s="186">
        <f>((G57-D57)/D57)</f>
        <v>-1.3394628583357601E-2</v>
      </c>
      <c r="K57" s="186">
        <f>((I57-F57)/F57)</f>
        <v>6.0949701069661147E-3</v>
      </c>
      <c r="L57" s="9"/>
      <c r="M57" s="318"/>
      <c r="N57" s="218"/>
    </row>
    <row r="58" spans="1:15" ht="12.95" customHeight="1">
      <c r="A58" s="396">
        <v>49</v>
      </c>
      <c r="B58" s="397" t="s">
        <v>9</v>
      </c>
      <c r="C58" s="397" t="s">
        <v>189</v>
      </c>
      <c r="D58" s="73">
        <v>5178305868.4300003</v>
      </c>
      <c r="E58" s="55">
        <f t="shared" si="16"/>
        <v>2.3409601743970259E-2</v>
      </c>
      <c r="F58" s="344">
        <v>459.87860000000001</v>
      </c>
      <c r="G58" s="73">
        <v>5316481654.3199997</v>
      </c>
      <c r="H58" s="55">
        <f t="shared" si="14"/>
        <v>2.3740896265082741E-2</v>
      </c>
      <c r="I58" s="344">
        <v>463.21379999999999</v>
      </c>
      <c r="J58" s="186">
        <f t="shared" si="17"/>
        <v>2.6683589073484493E-2</v>
      </c>
      <c r="K58" s="186">
        <f t="shared" si="15"/>
        <v>7.2523487720454619E-3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221204355591.56</v>
      </c>
      <c r="E59" s="66">
        <f>(D59/$D$123)</f>
        <v>0.14954880556165248</v>
      </c>
      <c r="F59" s="86"/>
      <c r="G59" s="208">
        <f>SUM(G49:G58)</f>
        <v>223937697842.49005</v>
      </c>
      <c r="H59" s="66">
        <f>(G59/$G$123)</f>
        <v>0.14991528275049787</v>
      </c>
      <c r="I59" s="86"/>
      <c r="J59" s="186">
        <f t="shared" si="17"/>
        <v>1.2356638474049757E-2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5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6">
        <v>50</v>
      </c>
      <c r="B61" s="397" t="s">
        <v>11</v>
      </c>
      <c r="C61" s="54" t="s">
        <v>26</v>
      </c>
      <c r="D61" s="73">
        <v>16998386768.030001</v>
      </c>
      <c r="E61" s="55">
        <f>(D61/$D$87)</f>
        <v>4.021755345135878E-2</v>
      </c>
      <c r="F61" s="344">
        <v>3308.47</v>
      </c>
      <c r="G61" s="73">
        <v>16910491288.959999</v>
      </c>
      <c r="H61" s="55">
        <f>(G61/$G$87)</f>
        <v>3.8905975696022249E-2</v>
      </c>
      <c r="I61" s="344">
        <v>3310.54</v>
      </c>
      <c r="J61" s="186">
        <f t="shared" ref="J61:J69" si="18">((G61-D61)/D61)</f>
        <v>-5.1708129876955437E-3</v>
      </c>
      <c r="K61" s="186">
        <f t="shared" ref="K61:K86" si="19">((I61-F61)/F61)</f>
        <v>6.2566684902694107E-4</v>
      </c>
      <c r="L61" s="9"/>
      <c r="M61" s="235"/>
      <c r="N61"/>
      <c r="O61"/>
    </row>
    <row r="62" spans="1:15" ht="12.95" customHeight="1">
      <c r="A62" s="396">
        <v>51</v>
      </c>
      <c r="B62" s="397" t="s">
        <v>55</v>
      </c>
      <c r="C62" s="397" t="s">
        <v>206</v>
      </c>
      <c r="D62" s="73">
        <v>113135538762.92999</v>
      </c>
      <c r="E62" s="55">
        <f t="shared" ref="E62:E86" si="20">(D62/$D$87)</f>
        <v>0.26767449402927834</v>
      </c>
      <c r="F62" s="344">
        <v>1.8875999999999999</v>
      </c>
      <c r="G62" s="73">
        <v>118309927474.58</v>
      </c>
      <c r="H62" s="55">
        <f t="shared" ref="H62:H86" si="21">(G62/$G$87)</f>
        <v>0.27219570882184868</v>
      </c>
      <c r="I62" s="344">
        <v>1.8915999999999999</v>
      </c>
      <c r="J62" s="230">
        <f t="shared" si="18"/>
        <v>4.5736191900696103E-2</v>
      </c>
      <c r="K62" s="230">
        <f t="shared" si="19"/>
        <v>2.1190930281839394E-3</v>
      </c>
      <c r="L62" s="9"/>
      <c r="M62" s="235"/>
      <c r="N62" s="379"/>
      <c r="O62" s="379"/>
    </row>
    <row r="63" spans="1:15" ht="12.95" customHeight="1">
      <c r="A63" s="396">
        <v>52</v>
      </c>
      <c r="B63" s="397" t="s">
        <v>65</v>
      </c>
      <c r="C63" s="397" t="s">
        <v>68</v>
      </c>
      <c r="D63" s="73">
        <v>13706916207.02</v>
      </c>
      <c r="E63" s="55">
        <f t="shared" si="20"/>
        <v>3.2430056024252356E-2</v>
      </c>
      <c r="F63" s="76">
        <v>1</v>
      </c>
      <c r="G63" s="73">
        <v>13621789583.620001</v>
      </c>
      <c r="H63" s="55">
        <f t="shared" si="21"/>
        <v>3.1339658051368305E-2</v>
      </c>
      <c r="I63" s="76">
        <v>1</v>
      </c>
      <c r="J63" s="186">
        <f t="shared" si="18"/>
        <v>-6.2104868895603224E-3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6">
        <v>53</v>
      </c>
      <c r="B64" s="397" t="s">
        <v>18</v>
      </c>
      <c r="C64" s="397" t="s">
        <v>27</v>
      </c>
      <c r="D64" s="73">
        <v>26232876850.439999</v>
      </c>
      <c r="E64" s="55">
        <f t="shared" si="20"/>
        <v>6.2066014929118653E-2</v>
      </c>
      <c r="F64" s="76">
        <v>25.0075</v>
      </c>
      <c r="G64" s="73">
        <v>26375565499.169998</v>
      </c>
      <c r="H64" s="55">
        <f t="shared" si="21"/>
        <v>6.0682276626077877E-2</v>
      </c>
      <c r="I64" s="76">
        <v>25.020299999999999</v>
      </c>
      <c r="J64" s="186">
        <f t="shared" si="18"/>
        <v>5.4393061631593884E-3</v>
      </c>
      <c r="K64" s="186">
        <f t="shared" si="19"/>
        <v>5.1184644606612375E-4</v>
      </c>
      <c r="L64" s="9"/>
      <c r="M64" s="314"/>
      <c r="N64" s="314"/>
      <c r="O64" s="299"/>
    </row>
    <row r="65" spans="1:16" ht="12.95" customHeight="1" thickBot="1">
      <c r="A65" s="396">
        <v>54</v>
      </c>
      <c r="B65" s="397" t="s">
        <v>133</v>
      </c>
      <c r="C65" s="401" t="s">
        <v>136</v>
      </c>
      <c r="D65" s="73">
        <v>563311545.48000002</v>
      </c>
      <c r="E65" s="55">
        <f t="shared" si="20"/>
        <v>1.3327742508317446E-3</v>
      </c>
      <c r="F65" s="76">
        <v>2.1779000000000002</v>
      </c>
      <c r="G65" s="73">
        <v>558303187.33000004</v>
      </c>
      <c r="H65" s="55">
        <f t="shared" si="21"/>
        <v>1.2844884200054845E-3</v>
      </c>
      <c r="I65" s="76">
        <v>2.1553</v>
      </c>
      <c r="J65" s="230">
        <f t="shared" si="18"/>
        <v>-8.8909204687653513E-3</v>
      </c>
      <c r="K65" s="230">
        <f t="shared" si="19"/>
        <v>-1.0376968639515208E-2</v>
      </c>
      <c r="L65" s="9"/>
      <c r="N65" s="312"/>
      <c r="O65" s="311"/>
      <c r="P65" s="296"/>
    </row>
    <row r="66" spans="1:16" ht="12.95" customHeight="1" thickBot="1">
      <c r="A66" s="396">
        <v>55</v>
      </c>
      <c r="B66" s="397" t="s">
        <v>7</v>
      </c>
      <c r="C66" s="397" t="s">
        <v>87</v>
      </c>
      <c r="D66" s="73">
        <v>34603255638.769997</v>
      </c>
      <c r="E66" s="55">
        <f t="shared" si="20"/>
        <v>8.1870021092863288E-2</v>
      </c>
      <c r="F66" s="96">
        <v>294.49</v>
      </c>
      <c r="G66" s="73">
        <v>35754441660.199997</v>
      </c>
      <c r="H66" s="55">
        <f t="shared" si="21"/>
        <v>8.2260261661631306E-2</v>
      </c>
      <c r="I66" s="96">
        <v>294.66000000000003</v>
      </c>
      <c r="J66" s="186">
        <f t="shared" si="18"/>
        <v>3.3268141976218982E-2</v>
      </c>
      <c r="K66" s="186">
        <f t="shared" si="19"/>
        <v>5.7726917722169147E-4</v>
      </c>
      <c r="L66" s="9"/>
      <c r="M66" s="4"/>
      <c r="N66"/>
      <c r="O66" s="305"/>
      <c r="P66" s="298"/>
    </row>
    <row r="67" spans="1:16" ht="12.95" customHeight="1">
      <c r="A67" s="396">
        <v>56</v>
      </c>
      <c r="B67" s="397" t="s">
        <v>29</v>
      </c>
      <c r="C67" s="397" t="s">
        <v>49</v>
      </c>
      <c r="D67" s="73">
        <v>4966727234.79</v>
      </c>
      <c r="E67" s="55">
        <f t="shared" si="20"/>
        <v>1.1751092663638447E-2</v>
      </c>
      <c r="F67" s="96">
        <v>1.02</v>
      </c>
      <c r="G67" s="73">
        <v>5273884851.9300003</v>
      </c>
      <c r="H67" s="55">
        <f t="shared" si="21"/>
        <v>1.2133629494653639E-2</v>
      </c>
      <c r="I67" s="96">
        <v>1</v>
      </c>
      <c r="J67" s="186">
        <f t="shared" si="18"/>
        <v>6.1843061360100517E-2</v>
      </c>
      <c r="K67" s="186">
        <f t="shared" si="19"/>
        <v>-1.9607843137254919E-2</v>
      </c>
      <c r="L67" s="9"/>
      <c r="M67" s="4"/>
      <c r="N67" s="222"/>
      <c r="O67" s="221"/>
    </row>
    <row r="68" spans="1:16" ht="12.95" customHeight="1">
      <c r="A68" s="396">
        <v>57</v>
      </c>
      <c r="B68" s="54" t="s">
        <v>170</v>
      </c>
      <c r="C68" s="397" t="s">
        <v>143</v>
      </c>
      <c r="D68" s="74">
        <v>27220156029.900002</v>
      </c>
      <c r="E68" s="55">
        <f t="shared" si="20"/>
        <v>6.4401880897648325E-2</v>
      </c>
      <c r="F68" s="96">
        <v>3.87</v>
      </c>
      <c r="G68" s="74">
        <v>27371290153.450001</v>
      </c>
      <c r="H68" s="55">
        <f t="shared" si="21"/>
        <v>6.2973140832053909E-2</v>
      </c>
      <c r="I68" s="96">
        <v>3.87</v>
      </c>
      <c r="J68" s="186">
        <f t="shared" si="18"/>
        <v>5.5522871868914289E-3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396">
        <v>58</v>
      </c>
      <c r="B69" s="397" t="s">
        <v>7</v>
      </c>
      <c r="C69" s="54" t="s">
        <v>92</v>
      </c>
      <c r="D69" s="73">
        <v>36373107551.050003</v>
      </c>
      <c r="E69" s="55">
        <f t="shared" si="20"/>
        <v>8.6057425159758741E-2</v>
      </c>
      <c r="F69" s="73">
        <v>3939.75</v>
      </c>
      <c r="G69" s="73">
        <v>36443677874.279999</v>
      </c>
      <c r="H69" s="55">
        <f t="shared" si="21"/>
        <v>8.3845987761222596E-2</v>
      </c>
      <c r="I69" s="73">
        <v>3945.1</v>
      </c>
      <c r="J69" s="186">
        <f t="shared" si="18"/>
        <v>1.9401785544704863E-3</v>
      </c>
      <c r="K69" s="186">
        <f t="shared" si="19"/>
        <v>1.357954184910187E-3</v>
      </c>
      <c r="L69" s="9"/>
      <c r="M69" s="4"/>
      <c r="N69" s="305"/>
      <c r="O69" s="316"/>
    </row>
    <row r="70" spans="1:16" ht="12.95" customHeight="1">
      <c r="A70" s="396">
        <v>59</v>
      </c>
      <c r="B70" s="397" t="s">
        <v>7</v>
      </c>
      <c r="C70" s="54" t="s">
        <v>93</v>
      </c>
      <c r="D70" s="73">
        <v>391084673.06</v>
      </c>
      <c r="E70" s="55">
        <f t="shared" si="20"/>
        <v>9.2529185018776618E-4</v>
      </c>
      <c r="F70" s="73">
        <v>3507.77</v>
      </c>
      <c r="G70" s="73">
        <v>397872816.08999997</v>
      </c>
      <c r="H70" s="55">
        <f t="shared" si="21"/>
        <v>9.1538618532102222E-4</v>
      </c>
      <c r="I70" s="73">
        <v>3568.98</v>
      </c>
      <c r="J70" s="186">
        <f t="shared" ref="J70:J86" si="22">((G70-D70)/D70)</f>
        <v>1.7357220820971776E-2</v>
      </c>
      <c r="K70" s="186">
        <f t="shared" si="19"/>
        <v>1.7449832799755982E-2</v>
      </c>
      <c r="L70" s="9"/>
      <c r="M70" s="4"/>
      <c r="N70" s="441"/>
      <c r="O70" s="441"/>
    </row>
    <row r="71" spans="1:16" ht="12.95" customHeight="1">
      <c r="A71" s="396">
        <v>60</v>
      </c>
      <c r="B71" s="397" t="s">
        <v>115</v>
      </c>
      <c r="C71" s="54" t="s">
        <v>116</v>
      </c>
      <c r="D71" s="73">
        <v>57032468.509999998</v>
      </c>
      <c r="E71" s="55">
        <f t="shared" si="20"/>
        <v>1.3493670793970802E-4</v>
      </c>
      <c r="F71" s="73">
        <v>12.272285</v>
      </c>
      <c r="G71" s="73">
        <v>57163086.670000002</v>
      </c>
      <c r="H71" s="55">
        <f t="shared" si="21"/>
        <v>1.3151514185425002E-4</v>
      </c>
      <c r="I71" s="73">
        <v>12.296932</v>
      </c>
      <c r="J71" s="186">
        <f t="shared" si="22"/>
        <v>2.2902420921356659E-3</v>
      </c>
      <c r="K71" s="186">
        <f t="shared" si="19"/>
        <v>2.008346448929426E-3</v>
      </c>
      <c r="L71" s="9"/>
      <c r="M71" s="254"/>
      <c r="N71" s="255"/>
      <c r="O71" s="417"/>
      <c r="P71" s="59"/>
    </row>
    <row r="72" spans="1:16" ht="12.95" customHeight="1">
      <c r="A72" s="396">
        <v>61</v>
      </c>
      <c r="B72" s="397" t="s">
        <v>37</v>
      </c>
      <c r="C72" s="397" t="s">
        <v>110</v>
      </c>
      <c r="D72" s="73">
        <v>12056745828.84</v>
      </c>
      <c r="E72" s="55">
        <f t="shared" si="20"/>
        <v>2.8525814033881731E-2</v>
      </c>
      <c r="F72" s="73">
        <v>1153.1600000000001</v>
      </c>
      <c r="G72" s="73">
        <v>12063165386.860001</v>
      </c>
      <c r="H72" s="55">
        <f t="shared" si="21"/>
        <v>2.7753730588813422E-2</v>
      </c>
      <c r="I72" s="73">
        <v>1153.4000000000001</v>
      </c>
      <c r="J72" s="186">
        <f t="shared" si="22"/>
        <v>5.3244533069982569E-4</v>
      </c>
      <c r="K72" s="186">
        <f t="shared" si="19"/>
        <v>2.0812376426515756E-4</v>
      </c>
      <c r="L72" s="9"/>
      <c r="M72" s="4"/>
      <c r="N72" s="223"/>
      <c r="O72" s="417"/>
    </row>
    <row r="73" spans="1:16" ht="12.95" customHeight="1">
      <c r="A73" s="396">
        <v>62</v>
      </c>
      <c r="B73" s="397" t="s">
        <v>7</v>
      </c>
      <c r="C73" s="410" t="s">
        <v>118</v>
      </c>
      <c r="D73" s="73">
        <v>111987348504.08</v>
      </c>
      <c r="E73" s="55">
        <f t="shared" si="20"/>
        <v>0.26495791840726235</v>
      </c>
      <c r="F73" s="73">
        <v>480.12</v>
      </c>
      <c r="G73" s="73">
        <v>117696370815.73</v>
      </c>
      <c r="H73" s="55">
        <f t="shared" si="21"/>
        <v>0.27078409871251169</v>
      </c>
      <c r="I73" s="73">
        <v>503.01</v>
      </c>
      <c r="J73" s="186">
        <f t="shared" si="22"/>
        <v>5.0979172093194067E-2</v>
      </c>
      <c r="K73" s="186">
        <f t="shared" si="19"/>
        <v>4.7675581104723787E-2</v>
      </c>
      <c r="L73" s="9"/>
      <c r="M73" s="256"/>
      <c r="N73" s="257"/>
      <c r="O73" s="417"/>
    </row>
    <row r="74" spans="1:16" ht="12.95" customHeight="1" thickBot="1">
      <c r="A74" s="396">
        <v>63</v>
      </c>
      <c r="B74" s="54" t="s">
        <v>124</v>
      </c>
      <c r="C74" s="397" t="s">
        <v>125</v>
      </c>
      <c r="D74" s="73">
        <v>178263534.84999999</v>
      </c>
      <c r="E74" s="55">
        <f t="shared" si="20"/>
        <v>4.2176492034772721E-4</v>
      </c>
      <c r="F74" s="73">
        <v>0.85640000000000005</v>
      </c>
      <c r="G74" s="73">
        <v>111805737.5</v>
      </c>
      <c r="H74" s="55">
        <f t="shared" si="21"/>
        <v>2.5723151572128953E-4</v>
      </c>
      <c r="I74" s="73">
        <v>0.8569</v>
      </c>
      <c r="J74" s="186">
        <f t="shared" si="22"/>
        <v>-0.37280645986247812</v>
      </c>
      <c r="K74" s="186">
        <f t="shared" si="19"/>
        <v>5.838393274170305E-4</v>
      </c>
      <c r="L74" s="9"/>
      <c r="M74" s="359"/>
      <c r="N74" s="257"/>
      <c r="O74" s="417"/>
    </row>
    <row r="75" spans="1:16" ht="12.95" customHeight="1">
      <c r="A75" s="396">
        <v>64</v>
      </c>
      <c r="B75" s="397" t="s">
        <v>126</v>
      </c>
      <c r="C75" s="397" t="s">
        <v>129</v>
      </c>
      <c r="D75" s="73">
        <v>951382149.41999996</v>
      </c>
      <c r="E75" s="55">
        <f t="shared" si="20"/>
        <v>2.2509349251265327E-3</v>
      </c>
      <c r="F75" s="73">
        <v>1224.3599999999999</v>
      </c>
      <c r="G75" s="73">
        <v>953675676.53999996</v>
      </c>
      <c r="H75" s="55">
        <f t="shared" si="21"/>
        <v>2.1941221020335419E-3</v>
      </c>
      <c r="I75" s="73">
        <v>1209.81</v>
      </c>
      <c r="J75" s="186">
        <f t="shared" si="22"/>
        <v>2.4107317142729968E-3</v>
      </c>
      <c r="K75" s="186">
        <f t="shared" si="19"/>
        <v>-1.1883759678525887E-2</v>
      </c>
      <c r="L75" s="9"/>
      <c r="M75" s="351"/>
      <c r="N75" s="257"/>
      <c r="O75" s="417"/>
    </row>
    <row r="76" spans="1:16" ht="12.95" customHeight="1">
      <c r="A76" s="396">
        <v>65</v>
      </c>
      <c r="B76" s="397" t="s">
        <v>65</v>
      </c>
      <c r="C76" s="397" t="s">
        <v>130</v>
      </c>
      <c r="D76" s="73">
        <v>291091610.49000001</v>
      </c>
      <c r="E76" s="55">
        <f t="shared" si="20"/>
        <v>6.8871196801697718E-4</v>
      </c>
      <c r="F76" s="73">
        <v>157.84</v>
      </c>
      <c r="G76" s="73">
        <v>291334761.63999999</v>
      </c>
      <c r="H76" s="55">
        <f t="shared" si="21"/>
        <v>6.7027403060560995E-4</v>
      </c>
      <c r="I76" s="73">
        <v>157.97</v>
      </c>
      <c r="J76" s="186">
        <f t="shared" si="22"/>
        <v>8.3530799664983555E-4</v>
      </c>
      <c r="K76" s="186">
        <f t="shared" si="19"/>
        <v>8.2361885453621038E-4</v>
      </c>
      <c r="L76" s="9"/>
      <c r="M76" s="351"/>
      <c r="N76" s="257"/>
      <c r="O76" s="417"/>
    </row>
    <row r="77" spans="1:16" ht="12.95" customHeight="1">
      <c r="A77" s="396">
        <v>66</v>
      </c>
      <c r="B77" s="397" t="s">
        <v>134</v>
      </c>
      <c r="C77" s="397" t="s">
        <v>135</v>
      </c>
      <c r="D77" s="73">
        <v>611401734.51999998</v>
      </c>
      <c r="E77" s="55">
        <f t="shared" si="20"/>
        <v>1.446553856778803E-3</v>
      </c>
      <c r="F77" s="73">
        <v>170.88053500000001</v>
      </c>
      <c r="G77" s="73">
        <v>615087509.52999997</v>
      </c>
      <c r="H77" s="55">
        <f t="shared" si="21"/>
        <v>1.4151321382557403E-3</v>
      </c>
      <c r="I77" s="73">
        <v>171.43651500000001</v>
      </c>
      <c r="J77" s="186">
        <f t="shared" si="22"/>
        <v>6.0284012980329916E-3</v>
      </c>
      <c r="K77" s="186">
        <f t="shared" si="19"/>
        <v>3.2536180905566874E-3</v>
      </c>
      <c r="L77" s="9"/>
      <c r="M77" s="351"/>
      <c r="N77" s="224"/>
      <c r="O77" s="417"/>
    </row>
    <row r="78" spans="1:16" ht="12.95" customHeight="1">
      <c r="A78" s="396">
        <v>67</v>
      </c>
      <c r="B78" s="397" t="s">
        <v>138</v>
      </c>
      <c r="C78" s="397" t="s">
        <v>141</v>
      </c>
      <c r="D78" s="73">
        <v>3346119945.5300002</v>
      </c>
      <c r="E78" s="55">
        <f t="shared" si="20"/>
        <v>7.9167958465982471E-3</v>
      </c>
      <c r="F78" s="73">
        <v>1.6541999999999999</v>
      </c>
      <c r="G78" s="73">
        <v>2479650985.1599998</v>
      </c>
      <c r="H78" s="55">
        <f t="shared" si="21"/>
        <v>5.7049342514510536E-3</v>
      </c>
      <c r="I78" s="73">
        <v>1.5840000000000001</v>
      </c>
      <c r="J78" s="186">
        <f t="shared" ref="J78:J85" si="23">((G78-D78)/D78)</f>
        <v>-0.25894737023025582</v>
      </c>
      <c r="K78" s="186">
        <f t="shared" ref="K78:K85" si="24">((I78-F78)/F78)</f>
        <v>-4.243743199129478E-2</v>
      </c>
      <c r="L78" s="9"/>
      <c r="M78" s="352"/>
      <c r="N78" s="224"/>
      <c r="O78" s="417"/>
    </row>
    <row r="79" spans="1:16" ht="12.95" customHeight="1">
      <c r="A79" s="396">
        <v>68</v>
      </c>
      <c r="B79" s="397" t="s">
        <v>65</v>
      </c>
      <c r="C79" s="397" t="s">
        <v>160</v>
      </c>
      <c r="D79" s="73">
        <v>1811937037.25</v>
      </c>
      <c r="E79" s="55">
        <f t="shared" si="20"/>
        <v>4.2869759136880655E-3</v>
      </c>
      <c r="F79" s="73">
        <v>492.9</v>
      </c>
      <c r="G79" s="73">
        <v>1851931885.1960001</v>
      </c>
      <c r="H79" s="55">
        <f t="shared" si="21"/>
        <v>4.26074060681861E-3</v>
      </c>
      <c r="I79" s="73">
        <v>502.9</v>
      </c>
      <c r="J79" s="186">
        <f t="shared" si="23"/>
        <v>2.2072978874972827E-2</v>
      </c>
      <c r="K79" s="186">
        <f t="shared" si="24"/>
        <v>2.028809089064719E-2</v>
      </c>
      <c r="L79" s="9"/>
      <c r="M79" s="264"/>
      <c r="N79" s="224"/>
      <c r="O79" s="417"/>
    </row>
    <row r="80" spans="1:16" ht="12.95" customHeight="1">
      <c r="A80" s="396">
        <v>69</v>
      </c>
      <c r="B80" s="397" t="s">
        <v>7</v>
      </c>
      <c r="C80" s="54" t="s">
        <v>168</v>
      </c>
      <c r="D80" s="73">
        <v>11333740586.73</v>
      </c>
      <c r="E80" s="55">
        <f t="shared" si="20"/>
        <v>2.6815210412080424E-2</v>
      </c>
      <c r="F80" s="96">
        <v>110.99</v>
      </c>
      <c r="G80" s="73">
        <v>11594125667.23</v>
      </c>
      <c r="H80" s="55">
        <f t="shared" si="21"/>
        <v>2.667461067321952E-2</v>
      </c>
      <c r="I80" s="96">
        <v>111.08</v>
      </c>
      <c r="J80" s="186">
        <f t="shared" si="23"/>
        <v>2.2974328599409566E-2</v>
      </c>
      <c r="K80" s="186">
        <f t="shared" si="24"/>
        <v>8.1088386341114887E-4</v>
      </c>
      <c r="L80" s="9"/>
      <c r="M80" s="264"/>
      <c r="N80" s="224"/>
      <c r="O80" s="417"/>
    </row>
    <row r="81" spans="1:15" ht="12.95" customHeight="1">
      <c r="A81" s="396">
        <v>70</v>
      </c>
      <c r="B81" s="397" t="s">
        <v>174</v>
      </c>
      <c r="C81" s="54" t="s">
        <v>177</v>
      </c>
      <c r="D81" s="73">
        <v>484695941.98000002</v>
      </c>
      <c r="E81" s="55">
        <f t="shared" si="20"/>
        <v>1.1467726449723844E-3</v>
      </c>
      <c r="F81" s="96">
        <v>1.36</v>
      </c>
      <c r="G81" s="73">
        <v>472753637.22000003</v>
      </c>
      <c r="H81" s="55">
        <f t="shared" si="21"/>
        <v>1.0876645276352945E-3</v>
      </c>
      <c r="I81" s="96">
        <v>1.33</v>
      </c>
      <c r="J81" s="186">
        <f t="shared" si="23"/>
        <v>-2.4638755404502159E-2</v>
      </c>
      <c r="K81" s="186">
        <f t="shared" si="24"/>
        <v>-2.2058823529411783E-2</v>
      </c>
      <c r="L81" s="9"/>
      <c r="M81" s="264"/>
      <c r="N81" s="224"/>
      <c r="O81" s="417"/>
    </row>
    <row r="82" spans="1:15" ht="12.95" customHeight="1">
      <c r="A82" s="396">
        <v>71</v>
      </c>
      <c r="B82" s="412" t="s">
        <v>113</v>
      </c>
      <c r="C82" s="413" t="s">
        <v>181</v>
      </c>
      <c r="D82" s="73">
        <v>1484724263.55</v>
      </c>
      <c r="E82" s="55">
        <f t="shared" si="20"/>
        <v>3.5128026114899162E-3</v>
      </c>
      <c r="F82" s="344">
        <v>41270.629999999997</v>
      </c>
      <c r="G82" s="73">
        <v>1512519279.98</v>
      </c>
      <c r="H82" s="55">
        <f t="shared" si="21"/>
        <v>3.4798538576513468E-3</v>
      </c>
      <c r="I82" s="344">
        <v>41350.32</v>
      </c>
      <c r="J82" s="186">
        <f t="shared" si="23"/>
        <v>1.8720658853881546E-2</v>
      </c>
      <c r="K82" s="186">
        <f t="shared" si="24"/>
        <v>1.9309130972801319E-3</v>
      </c>
      <c r="L82" s="9"/>
      <c r="M82" s="264"/>
      <c r="N82" s="224"/>
      <c r="O82" s="417"/>
    </row>
    <row r="83" spans="1:15" ht="12.95" customHeight="1">
      <c r="A83" s="396">
        <v>72</v>
      </c>
      <c r="B83" s="397" t="s">
        <v>9</v>
      </c>
      <c r="C83" s="397" t="s">
        <v>187</v>
      </c>
      <c r="D83" s="73">
        <v>2423960792.4499998</v>
      </c>
      <c r="E83" s="55">
        <f t="shared" si="20"/>
        <v>5.7350014483553138E-3</v>
      </c>
      <c r="F83" s="344">
        <v>1.1113999999999999</v>
      </c>
      <c r="G83" s="73">
        <v>2456090950.7600002</v>
      </c>
      <c r="H83" s="55">
        <f t="shared" si="21"/>
        <v>5.6507296686213251E-3</v>
      </c>
      <c r="I83" s="344">
        <v>1.1023000000000001</v>
      </c>
      <c r="J83" s="186">
        <f t="shared" si="23"/>
        <v>1.3255230204249759E-2</v>
      </c>
      <c r="K83" s="186">
        <f t="shared" si="24"/>
        <v>-8.1878711534999881E-3</v>
      </c>
      <c r="L83" s="9"/>
      <c r="M83" s="264"/>
      <c r="N83" s="224"/>
      <c r="O83" s="417"/>
    </row>
    <row r="84" spans="1:15" ht="12.95" customHeight="1">
      <c r="A84" s="396">
        <v>73</v>
      </c>
      <c r="B84" s="397" t="s">
        <v>190</v>
      </c>
      <c r="C84" s="397" t="s">
        <v>191</v>
      </c>
      <c r="D84" s="73">
        <v>525692962.5</v>
      </c>
      <c r="E84" s="55">
        <f t="shared" si="20"/>
        <v>1.2437700769410791E-3</v>
      </c>
      <c r="F84" s="344">
        <v>47253.3</v>
      </c>
      <c r="G84" s="73">
        <v>526158543.75</v>
      </c>
      <c r="H84" s="55">
        <f t="shared" si="21"/>
        <v>1.2105332225774096E-3</v>
      </c>
      <c r="I84" s="344">
        <v>47295.15</v>
      </c>
      <c r="J84" s="186">
        <f t="shared" si="23"/>
        <v>8.8565243062389289E-4</v>
      </c>
      <c r="K84" s="186">
        <f t="shared" si="24"/>
        <v>8.856524306238621E-4</v>
      </c>
      <c r="L84" s="9"/>
      <c r="M84" s="264"/>
      <c r="N84" s="224"/>
      <c r="O84" s="417"/>
    </row>
    <row r="85" spans="1:15" ht="12.95" customHeight="1">
      <c r="A85" s="396">
        <v>74</v>
      </c>
      <c r="B85" s="54" t="s">
        <v>11</v>
      </c>
      <c r="C85" s="397" t="s">
        <v>200</v>
      </c>
      <c r="D85" s="73">
        <f>2102061.96*392.65</f>
        <v>825374628.59399998</v>
      </c>
      <c r="E85" s="55">
        <f t="shared" ref="E85" si="25">(D85/$D$87)</f>
        <v>1.9528057983305683E-3</v>
      </c>
      <c r="F85" s="344">
        <f>1.036*392.65</f>
        <v>406.78539999999998</v>
      </c>
      <c r="G85" s="73">
        <f>2113919.52*400.33</f>
        <v>846265401.44159997</v>
      </c>
      <c r="H85" s="55">
        <f t="shared" ref="H85" si="26">(G85/$G$87)</f>
        <v>1.9470032288397391E-3</v>
      </c>
      <c r="I85" s="344">
        <f>1.0369*400.33</f>
        <v>415.10217699999998</v>
      </c>
      <c r="J85" s="186">
        <f t="shared" si="23"/>
        <v>2.5310655457373054E-2</v>
      </c>
      <c r="K85" s="186">
        <f t="shared" si="24"/>
        <v>2.0445121678408326E-2</v>
      </c>
      <c r="L85" s="9"/>
      <c r="M85" s="264"/>
      <c r="N85" s="224"/>
      <c r="O85" s="417"/>
    </row>
    <row r="86" spans="1:15" ht="12.95" customHeight="1">
      <c r="A86" s="396">
        <v>75</v>
      </c>
      <c r="B86" s="397" t="s">
        <v>213</v>
      </c>
      <c r="C86" s="397" t="s">
        <v>215</v>
      </c>
      <c r="D86" s="73">
        <v>100012588.27</v>
      </c>
      <c r="E86" s="55">
        <f t="shared" si="20"/>
        <v>2.3662607925373238E-4</v>
      </c>
      <c r="F86" s="344">
        <v>382.48</v>
      </c>
      <c r="G86" s="73">
        <v>104886395.95</v>
      </c>
      <c r="H86" s="55">
        <f t="shared" si="21"/>
        <v>2.4131218318524864E-4</v>
      </c>
      <c r="I86" s="344">
        <v>401.13</v>
      </c>
      <c r="J86" s="186">
        <f t="shared" si="22"/>
        <v>4.873194229152817E-2</v>
      </c>
      <c r="K86" s="186">
        <f t="shared" si="19"/>
        <v>4.8760719514745809E-2</v>
      </c>
      <c r="L86" s="9"/>
      <c r="M86" s="338"/>
      <c r="N86" s="338"/>
      <c r="O86" s="417"/>
    </row>
    <row r="87" spans="1:15" ht="12.95" customHeight="1">
      <c r="A87" s="237"/>
      <c r="B87" s="238"/>
      <c r="C87" s="239" t="s">
        <v>56</v>
      </c>
      <c r="D87" s="78">
        <f>SUM(D61:D86)</f>
        <v>422660885839.034</v>
      </c>
      <c r="E87" s="66">
        <f>(D87/$D$123)</f>
        <v>0.28574677232652645</v>
      </c>
      <c r="F87" s="88"/>
      <c r="G87" s="78">
        <f>SUM(G61:G86)</f>
        <v>434650230110.76752</v>
      </c>
      <c r="H87" s="66">
        <f>(G87/$G$123)</f>
        <v>0.29097696713152976</v>
      </c>
      <c r="I87" s="88"/>
      <c r="J87" s="186">
        <f>((G87-D87)/D87)</f>
        <v>2.8366344446406941E-2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5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6">
        <v>76</v>
      </c>
      <c r="B89" s="397" t="s">
        <v>29</v>
      </c>
      <c r="C89" s="397" t="s">
        <v>179</v>
      </c>
      <c r="D89" s="73">
        <v>2282903551.4200001</v>
      </c>
      <c r="E89" s="55">
        <f>(D89/$D$92)</f>
        <v>5.3997176941297929E-2</v>
      </c>
      <c r="F89" s="96">
        <v>69.3</v>
      </c>
      <c r="G89" s="73">
        <v>2288302323.5500002</v>
      </c>
      <c r="H89" s="55">
        <f>(G89/$G$92)</f>
        <v>5.4088082182086605E-2</v>
      </c>
      <c r="I89" s="96">
        <v>69.3</v>
      </c>
      <c r="J89" s="186">
        <f>((G89-D89)/D89)</f>
        <v>2.3648708797364645E-3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6">
        <v>77</v>
      </c>
      <c r="B90" s="397" t="s">
        <v>29</v>
      </c>
      <c r="C90" s="397" t="s">
        <v>31</v>
      </c>
      <c r="D90" s="73">
        <v>9833907856.3500004</v>
      </c>
      <c r="E90" s="55">
        <f t="shared" ref="E90:E91" si="27">(D90/$D$92)</f>
        <v>0.23259995465575356</v>
      </c>
      <c r="F90" s="96">
        <v>40.65</v>
      </c>
      <c r="G90" s="73">
        <v>9857267027.5400009</v>
      </c>
      <c r="H90" s="55">
        <f>(G90/$G$92)</f>
        <v>0.23299398142865468</v>
      </c>
      <c r="I90" s="96">
        <v>40.65</v>
      </c>
      <c r="J90" s="186">
        <f>((G90-D90)/D90)</f>
        <v>2.375370151034813E-3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6">
        <v>78</v>
      </c>
      <c r="B91" s="54" t="s">
        <v>11</v>
      </c>
      <c r="C91" s="397" t="s">
        <v>32</v>
      </c>
      <c r="D91" s="73">
        <v>30161390541.598915</v>
      </c>
      <c r="E91" s="55">
        <f t="shared" si="27"/>
        <v>0.71340286840294864</v>
      </c>
      <c r="F91" s="96">
        <v>11.3</v>
      </c>
      <c r="G91" s="73">
        <v>30161390541.598915</v>
      </c>
      <c r="H91" s="55">
        <f>(G91/$G$92)</f>
        <v>0.7129179363892586</v>
      </c>
      <c r="I91" s="96">
        <v>11.3</v>
      </c>
      <c r="J91" s="186">
        <f>((G91-D91)/D91)</f>
        <v>0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237"/>
      <c r="B92" s="241"/>
      <c r="C92" s="239" t="s">
        <v>56</v>
      </c>
      <c r="D92" s="78">
        <f>SUM(D89:D91)</f>
        <v>42278201949.368912</v>
      </c>
      <c r="E92" s="66">
        <f>(D92/$D$123)</f>
        <v>2.8582866670567891E-2</v>
      </c>
      <c r="F92" s="88"/>
      <c r="G92" s="78">
        <f>SUM(G89:G91)</f>
        <v>42306959892.688919</v>
      </c>
      <c r="H92" s="66">
        <f>(G92/$G$123)</f>
        <v>2.8322430371180724E-2</v>
      </c>
      <c r="I92" s="88"/>
      <c r="J92" s="186">
        <f>((G92-D92)/D92)</f>
        <v>6.8020734075793863E-4</v>
      </c>
      <c r="K92" s="186"/>
      <c r="L92" s="9"/>
      <c r="M92" s="4"/>
      <c r="N92"/>
      <c r="O92"/>
    </row>
    <row r="93" spans="1:15" ht="12.95" customHeight="1">
      <c r="A93" s="240"/>
      <c r="B93" s="80"/>
      <c r="C93" s="80" t="s">
        <v>82</v>
      </c>
      <c r="D93" s="395"/>
      <c r="E93" s="82"/>
      <c r="F93" s="83"/>
      <c r="G93" s="81"/>
      <c r="H93" s="82"/>
      <c r="I93" s="83"/>
      <c r="J93" s="186"/>
      <c r="K93" s="186"/>
      <c r="L93" s="9"/>
      <c r="M93" s="4"/>
      <c r="N93"/>
      <c r="O93"/>
    </row>
    <row r="94" spans="1:15" ht="12.95" customHeight="1">
      <c r="A94" s="396">
        <v>79</v>
      </c>
      <c r="B94" s="397" t="s">
        <v>7</v>
      </c>
      <c r="C94" s="397" t="s">
        <v>35</v>
      </c>
      <c r="D94" s="73">
        <v>1659493376.1700001</v>
      </c>
      <c r="E94" s="55">
        <f>(D94/$D$114)</f>
        <v>5.6337781307741822E-2</v>
      </c>
      <c r="F94" s="73">
        <v>3233.68</v>
      </c>
      <c r="G94" s="73">
        <v>1666505230.26</v>
      </c>
      <c r="H94" s="55">
        <f t="shared" ref="H94:H113" si="28">(G94/$G$114)</f>
        <v>5.623823240992986E-2</v>
      </c>
      <c r="I94" s="73">
        <v>3228.8</v>
      </c>
      <c r="J94" s="186">
        <f>((G94-D94)/D94)</f>
        <v>4.2252980281143422E-3</v>
      </c>
      <c r="K94" s="186">
        <f t="shared" ref="K94:K104" si="29">((I94-F94)/F94)</f>
        <v>-1.5091165483287323E-3</v>
      </c>
      <c r="L94" s="9"/>
      <c r="M94" s="4"/>
      <c r="N94" s="226"/>
      <c r="O94"/>
    </row>
    <row r="95" spans="1:15" ht="12.95" customHeight="1">
      <c r="A95" s="396">
        <v>80</v>
      </c>
      <c r="B95" s="397" t="s">
        <v>14</v>
      </c>
      <c r="C95" s="397" t="s">
        <v>33</v>
      </c>
      <c r="D95" s="73">
        <v>180382710</v>
      </c>
      <c r="E95" s="55">
        <f t="shared" ref="E95:E113" si="30">(D95/$D$114)</f>
        <v>6.1237735646356515E-3</v>
      </c>
      <c r="F95" s="73">
        <v>134.13999999999999</v>
      </c>
      <c r="G95" s="73">
        <v>180831828</v>
      </c>
      <c r="H95" s="65">
        <f t="shared" si="28"/>
        <v>6.1023885107098289E-3</v>
      </c>
      <c r="I95" s="73">
        <v>134.47</v>
      </c>
      <c r="J95" s="186">
        <f>((G95-D95)/D95)</f>
        <v>2.4898062569300573E-3</v>
      </c>
      <c r="K95" s="186">
        <f t="shared" si="29"/>
        <v>2.4601162964068327E-3</v>
      </c>
      <c r="L95" s="9"/>
      <c r="M95" s="4"/>
      <c r="N95" s="349"/>
      <c r="O95" s="279"/>
    </row>
    <row r="96" spans="1:15" ht="12.95" customHeight="1">
      <c r="A96" s="396">
        <v>81</v>
      </c>
      <c r="B96" s="397" t="s">
        <v>55</v>
      </c>
      <c r="C96" s="397" t="s">
        <v>99</v>
      </c>
      <c r="D96" s="73">
        <v>1060502286.33</v>
      </c>
      <c r="E96" s="55">
        <f t="shared" si="30"/>
        <v>3.6002762494605621E-2</v>
      </c>
      <c r="F96" s="73">
        <v>1.3858999999999999</v>
      </c>
      <c r="G96" s="73">
        <v>1063084975.89</v>
      </c>
      <c r="H96" s="65">
        <f t="shared" si="28"/>
        <v>3.5875086894434159E-2</v>
      </c>
      <c r="I96" s="73">
        <v>1.3895999999999999</v>
      </c>
      <c r="J96" s="186">
        <f t="shared" ref="J96:J101" si="31">((G96-D96)/D96)</f>
        <v>2.4353455841549018E-3</v>
      </c>
      <c r="K96" s="186">
        <f t="shared" si="29"/>
        <v>2.6697452918681267E-3</v>
      </c>
      <c r="L96" s="9"/>
      <c r="M96" s="4"/>
      <c r="N96" s="434"/>
      <c r="O96" s="61"/>
    </row>
    <row r="97" spans="1:18" ht="12.95" customHeight="1">
      <c r="A97" s="396">
        <v>82</v>
      </c>
      <c r="B97" s="397" t="s">
        <v>9</v>
      </c>
      <c r="C97" s="397" t="s">
        <v>203</v>
      </c>
      <c r="D97" s="73">
        <v>4127057240.9699998</v>
      </c>
      <c r="E97" s="55">
        <f t="shared" si="30"/>
        <v>0.14010857266747037</v>
      </c>
      <c r="F97" s="73">
        <v>417.79149999999998</v>
      </c>
      <c r="G97" s="73">
        <v>4132984640.0500002</v>
      </c>
      <c r="H97" s="65">
        <f t="shared" si="28"/>
        <v>0.13947256000963126</v>
      </c>
      <c r="I97" s="73">
        <v>418.16750000000002</v>
      </c>
      <c r="J97" s="186">
        <f>((G97-D97)/D97)</f>
        <v>1.4362289481129802E-3</v>
      </c>
      <c r="K97" s="186">
        <f t="shared" si="29"/>
        <v>8.9997043980079348E-4</v>
      </c>
      <c r="L97" s="9"/>
      <c r="M97" s="4"/>
      <c r="N97" s="434"/>
      <c r="O97" s="277"/>
    </row>
    <row r="98" spans="1:18" ht="15.75" customHeight="1">
      <c r="A98" s="396">
        <v>83</v>
      </c>
      <c r="B98" s="397" t="s">
        <v>18</v>
      </c>
      <c r="C98" s="397" t="s">
        <v>19</v>
      </c>
      <c r="D98" s="73">
        <v>2550353360.54</v>
      </c>
      <c r="E98" s="55">
        <f t="shared" si="30"/>
        <v>8.658139402470752E-2</v>
      </c>
      <c r="F98" s="73">
        <v>12.4247</v>
      </c>
      <c r="G98" s="73">
        <v>2556228065.29</v>
      </c>
      <c r="H98" s="65">
        <f t="shared" si="28"/>
        <v>8.6263004410814845E-2</v>
      </c>
      <c r="I98" s="73">
        <v>12.050700000000001</v>
      </c>
      <c r="J98" s="186">
        <f>((G98-D98)/D98)</f>
        <v>2.303486583818376E-3</v>
      </c>
      <c r="K98" s="186">
        <f t="shared" si="29"/>
        <v>-3.0101330414416348E-2</v>
      </c>
      <c r="L98" s="9"/>
      <c r="M98" s="313"/>
      <c r="N98" s="366"/>
      <c r="O98" s="364"/>
      <c r="P98" s="357"/>
      <c r="Q98" s="296"/>
      <c r="R98" s="380">
        <v>2301437352.3499999</v>
      </c>
    </row>
    <row r="99" spans="1:18" ht="12.95" customHeight="1" thickBot="1">
      <c r="A99" s="396">
        <v>84</v>
      </c>
      <c r="B99" s="54" t="s">
        <v>34</v>
      </c>
      <c r="C99" s="54" t="s">
        <v>163</v>
      </c>
      <c r="D99" s="73">
        <v>4021649894.1300001</v>
      </c>
      <c r="E99" s="55">
        <f t="shared" si="30"/>
        <v>0.13653012147280114</v>
      </c>
      <c r="F99" s="73">
        <v>186.87</v>
      </c>
      <c r="G99" s="73">
        <v>4070677479.1100001</v>
      </c>
      <c r="H99" s="65">
        <f t="shared" si="28"/>
        <v>0.13736992958632324</v>
      </c>
      <c r="I99" s="73">
        <v>189.12</v>
      </c>
      <c r="J99" s="186">
        <f t="shared" si="31"/>
        <v>1.2190913249699006E-2</v>
      </c>
      <c r="K99" s="186">
        <f t="shared" si="29"/>
        <v>1.2040455931931289E-2</v>
      </c>
      <c r="L99" s="9"/>
      <c r="M99" s="305"/>
      <c r="N99" s="365"/>
      <c r="O99" s="363"/>
      <c r="P99" s="358"/>
      <c r="Q99" s="298"/>
      <c r="R99" s="381"/>
    </row>
    <row r="100" spans="1:18" ht="12.75" customHeight="1">
      <c r="A100" s="396">
        <v>85</v>
      </c>
      <c r="B100" s="399" t="s">
        <v>137</v>
      </c>
      <c r="C100" s="399" t="s">
        <v>207</v>
      </c>
      <c r="D100" s="73">
        <v>5136768225.9899998</v>
      </c>
      <c r="E100" s="55">
        <f t="shared" si="30"/>
        <v>0.17438703227142963</v>
      </c>
      <c r="F100" s="73">
        <v>115.05</v>
      </c>
      <c r="G100" s="73">
        <v>5180914594.8999996</v>
      </c>
      <c r="H100" s="65">
        <f t="shared" si="28"/>
        <v>0.17483622240929084</v>
      </c>
      <c r="I100" s="73">
        <v>115.05</v>
      </c>
      <c r="J100" s="186">
        <f>((G100-D100)/D100)</f>
        <v>8.5941913218191973E-3</v>
      </c>
      <c r="K100" s="186">
        <f t="shared" si="29"/>
        <v>0</v>
      </c>
      <c r="L100" s="9"/>
      <c r="M100" s="4"/>
      <c r="N100" s="308"/>
      <c r="O100" s="308"/>
      <c r="P100" s="308"/>
      <c r="Q100" s="306"/>
    </row>
    <row r="101" spans="1:18" ht="12.95" customHeight="1" thickBot="1">
      <c r="A101" s="396">
        <v>86</v>
      </c>
      <c r="B101" s="397" t="s">
        <v>11</v>
      </c>
      <c r="C101" s="73" t="s">
        <v>12</v>
      </c>
      <c r="D101" s="73">
        <v>2183853933.1100001</v>
      </c>
      <c r="E101" s="55">
        <f t="shared" si="30"/>
        <v>7.4139184318744375E-2</v>
      </c>
      <c r="F101" s="73">
        <v>3838.14</v>
      </c>
      <c r="G101" s="73">
        <v>2182223332.8499999</v>
      </c>
      <c r="H101" s="65">
        <f t="shared" si="28"/>
        <v>7.3641762854859544E-2</v>
      </c>
      <c r="I101" s="73">
        <v>3834.57</v>
      </c>
      <c r="J101" s="186">
        <f t="shared" si="31"/>
        <v>-7.4666177773076176E-4</v>
      </c>
      <c r="K101" s="186">
        <f t="shared" si="29"/>
        <v>-9.3013803561092323E-4</v>
      </c>
      <c r="L101" s="9"/>
      <c r="M101" s="4"/>
      <c r="N101" s="298"/>
      <c r="O101" s="298"/>
      <c r="P101" s="298"/>
      <c r="Q101" s="307"/>
    </row>
    <row r="102" spans="1:18" ht="13.5" customHeight="1">
      <c r="A102" s="396">
        <v>87</v>
      </c>
      <c r="B102" s="54" t="s">
        <v>60</v>
      </c>
      <c r="C102" s="73" t="s">
        <v>209</v>
      </c>
      <c r="D102" s="73">
        <v>1822977668.6500001</v>
      </c>
      <c r="E102" s="55">
        <f t="shared" si="30"/>
        <v>6.188787415490099E-2</v>
      </c>
      <c r="F102" s="73">
        <v>1.0669999999999999</v>
      </c>
      <c r="G102" s="73">
        <v>1813600121.25</v>
      </c>
      <c r="H102" s="65">
        <f t="shared" si="28"/>
        <v>6.1202127221420072E-2</v>
      </c>
      <c r="I102" s="73">
        <v>1.0693999999999999</v>
      </c>
      <c r="J102" s="186">
        <f>((G102-D102)/D102)</f>
        <v>-5.1440824324220091E-3</v>
      </c>
      <c r="K102" s="186">
        <f t="shared" si="29"/>
        <v>2.24929709465788E-3</v>
      </c>
      <c r="L102" s="9"/>
      <c r="M102" s="4"/>
      <c r="N102" s="308"/>
      <c r="O102" s="308"/>
      <c r="P102" s="308"/>
      <c r="Q102" s="308"/>
    </row>
    <row r="103" spans="1:18" ht="12.95" customHeight="1">
      <c r="A103" s="396">
        <v>88</v>
      </c>
      <c r="B103" s="54" t="s">
        <v>76</v>
      </c>
      <c r="C103" s="397" t="s">
        <v>41</v>
      </c>
      <c r="D103" s="73">
        <v>1048513238.4400001</v>
      </c>
      <c r="E103" s="55">
        <f t="shared" si="30"/>
        <v>3.5595748903702519E-2</v>
      </c>
      <c r="F103" s="74">
        <v>552.20000000000005</v>
      </c>
      <c r="G103" s="73">
        <v>1048764631.0700001</v>
      </c>
      <c r="H103" s="65">
        <f t="shared" si="28"/>
        <v>3.5391829557130841E-2</v>
      </c>
      <c r="I103" s="74">
        <v>552.20000000000005</v>
      </c>
      <c r="J103" s="186">
        <f>((G103-D103)/D103)</f>
        <v>2.3976104524347488E-4</v>
      </c>
      <c r="K103" s="186">
        <f t="shared" si="29"/>
        <v>0</v>
      </c>
      <c r="L103" s="9"/>
      <c r="M103" s="293"/>
      <c r="N103" s="255"/>
    </row>
    <row r="104" spans="1:18" ht="12.95" customHeight="1">
      <c r="A104" s="396">
        <v>89</v>
      </c>
      <c r="B104" s="54" t="s">
        <v>65</v>
      </c>
      <c r="C104" s="397" t="s">
        <v>71</v>
      </c>
      <c r="D104" s="73">
        <v>2098396076.3199999</v>
      </c>
      <c r="E104" s="55">
        <f t="shared" si="30"/>
        <v>7.1237994042242694E-2</v>
      </c>
      <c r="F104" s="74">
        <v>2.95</v>
      </c>
      <c r="G104" s="73">
        <v>2094459242.1800001</v>
      </c>
      <c r="H104" s="65">
        <f t="shared" si="28"/>
        <v>7.0680057581618036E-2</v>
      </c>
      <c r="I104" s="74">
        <v>2.95</v>
      </c>
      <c r="J104" s="186">
        <f>((G104-D104)/D104)</f>
        <v>-1.8761158507806463E-3</v>
      </c>
      <c r="K104" s="186">
        <f t="shared" si="29"/>
        <v>0</v>
      </c>
      <c r="L104" s="9"/>
      <c r="M104" s="209"/>
    </row>
    <row r="105" spans="1:18" ht="12.95" customHeight="1" thickBot="1">
      <c r="A105" s="396">
        <v>90</v>
      </c>
      <c r="B105" s="54" t="s">
        <v>115</v>
      </c>
      <c r="C105" s="415" t="s">
        <v>67</v>
      </c>
      <c r="D105" s="73">
        <v>159178592.65000001</v>
      </c>
      <c r="E105" s="55">
        <f t="shared" si="30"/>
        <v>5.4039195759170979E-3</v>
      </c>
      <c r="F105" s="74">
        <v>1.6618599999999999</v>
      </c>
      <c r="G105" s="73">
        <v>159601112.02000001</v>
      </c>
      <c r="H105" s="65">
        <f t="shared" si="28"/>
        <v>5.3859323497374616E-3</v>
      </c>
      <c r="I105" s="74">
        <v>1.666598</v>
      </c>
      <c r="J105" s="186">
        <f>((G105-D105)/D105)</f>
        <v>2.6543730721946719E-3</v>
      </c>
      <c r="K105" s="186">
        <f t="shared" ref="K105:K113" si="32">((I105-F105)/F105)</f>
        <v>2.8510223484530172E-3</v>
      </c>
      <c r="L105" s="9"/>
      <c r="M105" s="293"/>
      <c r="N105" s="294"/>
      <c r="O105" s="255"/>
    </row>
    <row r="106" spans="1:18" ht="12.95" customHeight="1">
      <c r="A106" s="396">
        <v>91</v>
      </c>
      <c r="B106" s="397" t="s">
        <v>55</v>
      </c>
      <c r="C106" s="397" t="s">
        <v>131</v>
      </c>
      <c r="D106" s="73">
        <v>542584183.30999994</v>
      </c>
      <c r="E106" s="55">
        <f t="shared" si="30"/>
        <v>1.8420072956788387E-2</v>
      </c>
      <c r="F106" s="74">
        <v>1.0900000000000001</v>
      </c>
      <c r="G106" s="73">
        <v>543828642.44000006</v>
      </c>
      <c r="H106" s="65">
        <f t="shared" si="28"/>
        <v>1.8352154574363868E-2</v>
      </c>
      <c r="I106" s="74">
        <v>1.0925</v>
      </c>
      <c r="J106" s="186">
        <f t="shared" ref="J106:J113" si="33">((G106-D106)/D106)</f>
        <v>2.2935779705342157E-3</v>
      </c>
      <c r="K106" s="186">
        <f t="shared" si="32"/>
        <v>2.2935779816513273E-3</v>
      </c>
      <c r="L106" s="9"/>
      <c r="M106" s="4"/>
      <c r="Q106" s="308"/>
    </row>
    <row r="107" spans="1:18" ht="12.95" customHeight="1">
      <c r="A107" s="396">
        <v>92</v>
      </c>
      <c r="B107" s="397" t="s">
        <v>138</v>
      </c>
      <c r="C107" s="397" t="s">
        <v>140</v>
      </c>
      <c r="D107" s="73">
        <v>563286467.76999998</v>
      </c>
      <c r="E107" s="55">
        <f t="shared" si="30"/>
        <v>1.9122890329383108E-2</v>
      </c>
      <c r="F107" s="74">
        <v>1.1682999999999999</v>
      </c>
      <c r="G107" s="73">
        <v>634233470.38999999</v>
      </c>
      <c r="H107" s="65">
        <f t="shared" si="28"/>
        <v>2.1402974717567743E-2</v>
      </c>
      <c r="I107" s="74">
        <v>1.1682999999999999</v>
      </c>
      <c r="J107" s="186">
        <f t="shared" si="33"/>
        <v>0.12595190312466187</v>
      </c>
      <c r="K107" s="186">
        <f t="shared" si="32"/>
        <v>0</v>
      </c>
      <c r="L107" s="9"/>
      <c r="M107" s="4"/>
    </row>
    <row r="108" spans="1:18" ht="12.95" customHeight="1">
      <c r="A108" s="396">
        <v>93</v>
      </c>
      <c r="B108" s="397" t="s">
        <v>112</v>
      </c>
      <c r="C108" s="397" t="s">
        <v>142</v>
      </c>
      <c r="D108" s="73">
        <v>256525700.94064382</v>
      </c>
      <c r="E108" s="55">
        <f t="shared" si="30"/>
        <v>8.7087354773079158E-3</v>
      </c>
      <c r="F108" s="74">
        <v>128.16</v>
      </c>
      <c r="G108" s="73">
        <v>256035768.63064384</v>
      </c>
      <c r="H108" s="65">
        <f t="shared" si="28"/>
        <v>8.6402363461281877E-3</v>
      </c>
      <c r="I108" s="74">
        <v>127.91913773759235</v>
      </c>
      <c r="J108" s="186">
        <f t="shared" si="33"/>
        <v>-1.9098761184686735E-3</v>
      </c>
      <c r="K108" s="186">
        <f t="shared" si="32"/>
        <v>-1.8793871910708939E-3</v>
      </c>
      <c r="L108" s="9"/>
      <c r="N108" s="376"/>
    </row>
    <row r="109" spans="1:18" ht="12.95" customHeight="1">
      <c r="A109" s="396">
        <v>94</v>
      </c>
      <c r="B109" s="397" t="s">
        <v>50</v>
      </c>
      <c r="C109" s="397" t="s">
        <v>148</v>
      </c>
      <c r="D109" s="73">
        <v>172802425.69</v>
      </c>
      <c r="E109" s="55">
        <f t="shared" si="30"/>
        <v>5.8664321339076154E-3</v>
      </c>
      <c r="F109" s="74">
        <v>3.7307999999999999</v>
      </c>
      <c r="G109" s="73">
        <v>171604637.19999999</v>
      </c>
      <c r="H109" s="65">
        <f t="shared" si="28"/>
        <v>5.7910058091864697E-3</v>
      </c>
      <c r="I109" s="74">
        <v>3.7027000000000001</v>
      </c>
      <c r="J109" s="186">
        <f t="shared" si="33"/>
        <v>-6.9315490521457707E-3</v>
      </c>
      <c r="K109" s="186">
        <f t="shared" si="32"/>
        <v>-7.5318966441513327E-3</v>
      </c>
      <c r="L109" s="9"/>
      <c r="M109" s="4"/>
    </row>
    <row r="110" spans="1:18" ht="12.95" customHeight="1">
      <c r="A110" s="396">
        <v>95</v>
      </c>
      <c r="B110" s="397" t="s">
        <v>113</v>
      </c>
      <c r="C110" s="397" t="s">
        <v>204</v>
      </c>
      <c r="D110" s="73">
        <v>409695976.02999997</v>
      </c>
      <c r="E110" s="55">
        <f t="shared" si="30"/>
        <v>1.3908679981302617E-2</v>
      </c>
      <c r="F110" s="74">
        <v>130.01</v>
      </c>
      <c r="G110" s="73">
        <v>413759363.92000002</v>
      </c>
      <c r="H110" s="65">
        <f t="shared" si="28"/>
        <v>1.3962809625438366E-2</v>
      </c>
      <c r="I110" s="74">
        <v>131.27000000000001</v>
      </c>
      <c r="J110" s="186">
        <f>((G110-D110)/D110)</f>
        <v>9.9180566267082493E-3</v>
      </c>
      <c r="K110" s="186">
        <f t="shared" si="32"/>
        <v>9.6915621875241862E-3</v>
      </c>
      <c r="L110" s="9"/>
      <c r="M110" s="4"/>
    </row>
    <row r="111" spans="1:18" ht="12.95" customHeight="1">
      <c r="A111" s="396">
        <v>96</v>
      </c>
      <c r="B111" s="397" t="s">
        <v>134</v>
      </c>
      <c r="C111" s="397" t="s">
        <v>166</v>
      </c>
      <c r="D111" s="73">
        <v>148251197.38999999</v>
      </c>
      <c r="E111" s="55">
        <f t="shared" si="30"/>
        <v>5.0329478002767774E-3</v>
      </c>
      <c r="F111" s="74">
        <v>141.46241599999999</v>
      </c>
      <c r="G111" s="73">
        <v>151233942.38999999</v>
      </c>
      <c r="H111" s="65">
        <f t="shared" si="28"/>
        <v>5.1035721016440098E-3</v>
      </c>
      <c r="I111" s="74">
        <v>141.50116700000001</v>
      </c>
      <c r="J111" s="186">
        <f>((G111-D111)/D111)</f>
        <v>2.0119533956635655E-2</v>
      </c>
      <c r="K111" s="186">
        <f>((I111-F111)/F111)</f>
        <v>2.7393141652563803E-4</v>
      </c>
      <c r="L111" s="9"/>
      <c r="M111" s="4"/>
    </row>
    <row r="112" spans="1:18" ht="12.95" customHeight="1">
      <c r="A112" s="396">
        <v>97</v>
      </c>
      <c r="B112" s="397" t="s">
        <v>133</v>
      </c>
      <c r="C112" s="397" t="s">
        <v>186</v>
      </c>
      <c r="D112" s="73">
        <v>1298103443.27</v>
      </c>
      <c r="E112" s="55">
        <f t="shared" ref="E112" si="34">(D112/$D$114)</f>
        <v>4.4069032725250333E-2</v>
      </c>
      <c r="F112" s="74">
        <v>2.2829000000000002</v>
      </c>
      <c r="G112" s="73">
        <v>1296613250.6900001</v>
      </c>
      <c r="H112" s="65">
        <f t="shared" ref="H112" si="35">(G112/$G$114)</f>
        <v>4.3755780668460531E-2</v>
      </c>
      <c r="I112" s="74">
        <v>2.2812000000000001</v>
      </c>
      <c r="J112" s="186">
        <f t="shared" ref="J112" si="36">((G112-D112)/D112)</f>
        <v>-1.1479767561867332E-3</v>
      </c>
      <c r="K112" s="186">
        <f t="shared" ref="K112" si="37">((I112-F112)/F112)</f>
        <v>-7.4466687108503868E-4</v>
      </c>
      <c r="L112" s="9"/>
      <c r="M112" s="4"/>
    </row>
    <row r="113" spans="1:16" ht="12.95" customHeight="1">
      <c r="A113" s="396">
        <v>98</v>
      </c>
      <c r="B113" s="397" t="s">
        <v>213</v>
      </c>
      <c r="C113" s="397" t="s">
        <v>214</v>
      </c>
      <c r="D113" s="73">
        <v>15760499.85</v>
      </c>
      <c r="E113" s="55">
        <f t="shared" si="30"/>
        <v>5.3504979688393721E-4</v>
      </c>
      <c r="F113" s="74">
        <v>0.98809999999999998</v>
      </c>
      <c r="G113" s="73">
        <v>15774582.99</v>
      </c>
      <c r="H113" s="65">
        <f t="shared" si="28"/>
        <v>5.3233236131094519E-4</v>
      </c>
      <c r="I113" s="74">
        <v>0.98899999999999999</v>
      </c>
      <c r="J113" s="186">
        <f t="shared" si="33"/>
        <v>8.9357191294923283E-4</v>
      </c>
      <c r="K113" s="186">
        <f t="shared" si="32"/>
        <v>9.1083898390852331E-4</v>
      </c>
      <c r="L113" s="9"/>
      <c r="M113" s="273"/>
      <c r="N113" s="299"/>
    </row>
    <row r="114" spans="1:16" ht="12.95" customHeight="1">
      <c r="A114" s="242"/>
      <c r="B114" s="68"/>
      <c r="C114" s="43" t="s">
        <v>56</v>
      </c>
      <c r="D114" s="69">
        <f>SUM(D94:D113)</f>
        <v>29456136497.55064</v>
      </c>
      <c r="E114" s="66">
        <f>(D114/$D$123)</f>
        <v>1.991430059272202E-2</v>
      </c>
      <c r="F114" s="68"/>
      <c r="G114" s="69">
        <f>SUM(G94:G113)</f>
        <v>29632958911.520641</v>
      </c>
      <c r="H114" s="66">
        <f>(G114/$G$123)</f>
        <v>1.9837809608452592E-2</v>
      </c>
      <c r="I114" s="68"/>
      <c r="J114" s="186">
        <f>((G114-D114)/D114)</f>
        <v>6.002905845602138E-3</v>
      </c>
      <c r="K114" s="210"/>
      <c r="L114" s="9"/>
      <c r="M114" s="274"/>
      <c r="N114" s="10"/>
    </row>
    <row r="115" spans="1:16" s="13" customFormat="1" ht="12.95" customHeight="1">
      <c r="A115" s="236"/>
      <c r="B115" s="236"/>
      <c r="C115" s="80" t="s">
        <v>90</v>
      </c>
      <c r="D115" s="395"/>
      <c r="E115" s="82"/>
      <c r="F115" s="83"/>
      <c r="G115" s="81"/>
      <c r="H115" s="82"/>
      <c r="I115" s="83"/>
      <c r="J115" s="186"/>
      <c r="K115" s="186"/>
      <c r="L115" s="9"/>
      <c r="M115" s="274"/>
      <c r="N115" s="10"/>
    </row>
    <row r="116" spans="1:16" ht="16.5" customHeight="1" thickBot="1">
      <c r="A116" s="396">
        <v>99</v>
      </c>
      <c r="B116" s="397" t="s">
        <v>18</v>
      </c>
      <c r="C116" s="54" t="s">
        <v>36</v>
      </c>
      <c r="D116" s="84">
        <v>618388873.04999995</v>
      </c>
      <c r="E116" s="55">
        <f>(D116/$D$122)</f>
        <v>5.3384693549817862E-2</v>
      </c>
      <c r="F116" s="368">
        <v>13.7041</v>
      </c>
      <c r="G116" s="84">
        <v>617909760.00999999</v>
      </c>
      <c r="H116" s="55">
        <f t="shared" ref="H116:H121" si="38">(G116/$G$122)</f>
        <v>4.9492492166358294E-2</v>
      </c>
      <c r="I116" s="368">
        <v>13.3873</v>
      </c>
      <c r="J116" s="186">
        <f t="shared" ref="J116:J122" si="39">((G116-D116)/D116)</f>
        <v>-7.747762951116733E-4</v>
      </c>
      <c r="K116" s="230">
        <f t="shared" ref="K116:K121" si="40">((I116-F116)/F116)</f>
        <v>-2.3117169314292849E-2</v>
      </c>
      <c r="L116" s="9"/>
      <c r="M116" s="367"/>
      <c r="N116" s="365"/>
      <c r="O116" s="302"/>
      <c r="P116" s="420"/>
    </row>
    <row r="117" spans="1:16" ht="12" customHeight="1" thickBot="1">
      <c r="A117" s="396">
        <v>100</v>
      </c>
      <c r="B117" s="397" t="s">
        <v>37</v>
      </c>
      <c r="C117" s="54" t="s">
        <v>165</v>
      </c>
      <c r="D117" s="84">
        <v>2840032602.6599998</v>
      </c>
      <c r="E117" s="55">
        <f t="shared" ref="E117:E121" si="41">(D117/$D$122)</f>
        <v>0.24517625845482657</v>
      </c>
      <c r="F117" s="368">
        <v>1.42</v>
      </c>
      <c r="G117" s="84">
        <v>2924144370.71</v>
      </c>
      <c r="H117" s="55">
        <f t="shared" si="38"/>
        <v>0.23421412271967226</v>
      </c>
      <c r="I117" s="368">
        <v>1.46</v>
      </c>
      <c r="J117" s="230">
        <f t="shared" si="39"/>
        <v>2.9616479744359398E-2</v>
      </c>
      <c r="K117" s="230">
        <f t="shared" si="40"/>
        <v>2.8169014084507067E-2</v>
      </c>
      <c r="L117" s="9"/>
      <c r="M117" s="314"/>
      <c r="N117" s="312"/>
      <c r="O117" s="303"/>
      <c r="P117" s="421"/>
    </row>
    <row r="118" spans="1:16" ht="12" customHeight="1" thickBot="1">
      <c r="A118" s="396">
        <v>101</v>
      </c>
      <c r="B118" s="397" t="s">
        <v>7</v>
      </c>
      <c r="C118" s="54" t="s">
        <v>39</v>
      </c>
      <c r="D118" s="76">
        <v>1549427252.3099999</v>
      </c>
      <c r="E118" s="55">
        <f t="shared" si="41"/>
        <v>0.13376000547089029</v>
      </c>
      <c r="F118" s="76">
        <v>1.1599999999999999</v>
      </c>
      <c r="G118" s="76">
        <v>1566587657.9000001</v>
      </c>
      <c r="H118" s="55">
        <f t="shared" si="38"/>
        <v>0.12547839895792318</v>
      </c>
      <c r="I118" s="76">
        <v>1.18</v>
      </c>
      <c r="J118" s="186">
        <f t="shared" si="39"/>
        <v>1.107532190647619E-2</v>
      </c>
      <c r="K118" s="186">
        <f t="shared" si="40"/>
        <v>1.7241379310344845E-2</v>
      </c>
      <c r="L118" s="9"/>
      <c r="M118" s="418"/>
      <c r="N118" s="297"/>
      <c r="O118" s="298"/>
    </row>
    <row r="119" spans="1:16" ht="12" customHeight="1" thickBot="1">
      <c r="A119" s="396">
        <v>102</v>
      </c>
      <c r="B119" s="410" t="s">
        <v>9</v>
      </c>
      <c r="C119" s="397" t="s">
        <v>40</v>
      </c>
      <c r="D119" s="76">
        <v>361801319.07999998</v>
      </c>
      <c r="E119" s="55">
        <f t="shared" si="41"/>
        <v>3.1233829369766132E-2</v>
      </c>
      <c r="F119" s="76">
        <v>35.429400000000001</v>
      </c>
      <c r="G119" s="76">
        <v>358963764.81999999</v>
      </c>
      <c r="H119" s="55">
        <f t="shared" si="38"/>
        <v>2.8751789449114402E-2</v>
      </c>
      <c r="I119" s="76">
        <v>35.459200000000003</v>
      </c>
      <c r="J119" s="186">
        <f t="shared" si="39"/>
        <v>-7.8428521687411608E-3</v>
      </c>
      <c r="K119" s="186">
        <f t="shared" si="40"/>
        <v>8.4110936115208278E-4</v>
      </c>
      <c r="L119" s="9"/>
      <c r="M119" s="419"/>
      <c r="P119" s="300"/>
    </row>
    <row r="120" spans="1:16" ht="12" customHeight="1">
      <c r="A120" s="396">
        <v>103</v>
      </c>
      <c r="B120" s="397" t="s">
        <v>7</v>
      </c>
      <c r="C120" s="397" t="s">
        <v>89</v>
      </c>
      <c r="D120" s="73">
        <v>224850736.72999999</v>
      </c>
      <c r="E120" s="55">
        <f t="shared" si="41"/>
        <v>1.9411066721783127E-2</v>
      </c>
      <c r="F120" s="96">
        <v>213.49</v>
      </c>
      <c r="G120" s="73">
        <v>231578959.25999999</v>
      </c>
      <c r="H120" s="55">
        <f t="shared" si="38"/>
        <v>1.8548695244566892E-2</v>
      </c>
      <c r="I120" s="96">
        <v>219.87</v>
      </c>
      <c r="J120" s="186">
        <f>((G120-D120)/D120)</f>
        <v>2.9923061973682694E-2</v>
      </c>
      <c r="K120" s="186">
        <f t="shared" si="40"/>
        <v>2.9884303714459669E-2</v>
      </c>
      <c r="L120" s="9"/>
      <c r="M120" s="355"/>
      <c r="N120" s="10"/>
      <c r="P120" s="353"/>
    </row>
    <row r="121" spans="1:16" ht="12" customHeight="1" thickBot="1">
      <c r="A121" s="396">
        <v>104</v>
      </c>
      <c r="B121" s="54" t="s">
        <v>34</v>
      </c>
      <c r="C121" s="54" t="s">
        <v>185</v>
      </c>
      <c r="D121" s="73">
        <v>5989135497.1000004</v>
      </c>
      <c r="E121" s="55">
        <f t="shared" si="41"/>
        <v>0.51703414643291601</v>
      </c>
      <c r="F121" s="96">
        <v>110.07</v>
      </c>
      <c r="G121" s="73">
        <v>6785734572.2600002</v>
      </c>
      <c r="H121" s="55">
        <f t="shared" si="38"/>
        <v>0.54351450146236491</v>
      </c>
      <c r="I121" s="96">
        <v>111.57</v>
      </c>
      <c r="J121" s="186">
        <f t="shared" si="39"/>
        <v>0.13300735566021527</v>
      </c>
      <c r="K121" s="186">
        <f t="shared" si="40"/>
        <v>1.3627691469065142E-2</v>
      </c>
      <c r="L121" s="9"/>
      <c r="M121" s="4"/>
      <c r="N121" s="10"/>
      <c r="P121" s="301"/>
    </row>
    <row r="122" spans="1:16" ht="12" customHeight="1">
      <c r="A122" s="243"/>
      <c r="B122" s="244"/>
      <c r="C122" s="239" t="s">
        <v>56</v>
      </c>
      <c r="D122" s="91">
        <f>SUM(D116:D121)</f>
        <v>11583636280.93</v>
      </c>
      <c r="E122" s="66">
        <f>(D122/$D$123)</f>
        <v>7.8313058766000185E-3</v>
      </c>
      <c r="F122" s="88"/>
      <c r="G122" s="91">
        <f>SUM(G116:G121)</f>
        <v>12484919084.960001</v>
      </c>
      <c r="H122" s="66">
        <f>(G122/$G$123)</f>
        <v>8.3580397260998012E-3</v>
      </c>
      <c r="I122" s="88"/>
      <c r="J122" s="186">
        <f t="shared" si="39"/>
        <v>7.7806552465202281E-2</v>
      </c>
      <c r="K122" s="186"/>
      <c r="L122" s="9"/>
      <c r="M122" s="345" t="s">
        <v>184</v>
      </c>
      <c r="N122" s="10"/>
    </row>
    <row r="123" spans="1:16" ht="15" customHeight="1">
      <c r="A123" s="245"/>
      <c r="B123" s="246"/>
      <c r="C123" s="247" t="s">
        <v>42</v>
      </c>
      <c r="D123" s="42">
        <f>SUM(D19,D47,D59,D87,D92,D114,D122)</f>
        <v>1479144917010.8352</v>
      </c>
      <c r="E123" s="56"/>
      <c r="F123" s="41"/>
      <c r="G123" s="42">
        <f>SUM(G19,G47,G59,G87,G92,G114,G122)</f>
        <v>1493761634797.3459</v>
      </c>
      <c r="H123" s="56"/>
      <c r="I123" s="41"/>
      <c r="J123" s="186">
        <f>((G123-D123)/D123)</f>
        <v>9.8818700036838042E-3</v>
      </c>
      <c r="K123" s="186"/>
      <c r="L123" s="9"/>
      <c r="M123" s="346">
        <f>((G123-D123)/D123)</f>
        <v>9.8818700036838042E-3</v>
      </c>
      <c r="N123" s="194"/>
    </row>
    <row r="124" spans="1:16" ht="11.25" customHeight="1">
      <c r="A124" s="340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9"/>
      <c r="M124" s="4"/>
    </row>
    <row r="125" spans="1:16" ht="12" customHeight="1">
      <c r="A125" s="426" t="s">
        <v>222</v>
      </c>
      <c r="B125" s="427"/>
      <c r="C125" s="427"/>
      <c r="D125" s="427"/>
      <c r="E125" s="427"/>
      <c r="F125" s="427"/>
      <c r="G125" s="427"/>
      <c r="H125" s="427"/>
      <c r="I125" s="427"/>
      <c r="J125" s="427"/>
      <c r="K125" s="428"/>
      <c r="L125" s="9"/>
      <c r="M125" s="4"/>
    </row>
    <row r="126" spans="1:16" ht="27" customHeight="1">
      <c r="A126" s="267"/>
      <c r="B126" s="268"/>
      <c r="C126" s="267" t="s">
        <v>63</v>
      </c>
      <c r="D126" s="438" t="s">
        <v>219</v>
      </c>
      <c r="E126" s="439"/>
      <c r="F126" s="440"/>
      <c r="G126" s="438" t="s">
        <v>221</v>
      </c>
      <c r="H126" s="439"/>
      <c r="I126" s="440"/>
      <c r="J126" s="424" t="s">
        <v>84</v>
      </c>
      <c r="K126" s="425"/>
      <c r="M126" s="4"/>
    </row>
    <row r="127" spans="1:16" ht="27" customHeight="1">
      <c r="A127" s="248"/>
      <c r="B127" s="375"/>
      <c r="C127" s="249"/>
      <c r="D127" s="92" t="s">
        <v>97</v>
      </c>
      <c r="E127" s="93" t="s">
        <v>83</v>
      </c>
      <c r="F127" s="93" t="s">
        <v>98</v>
      </c>
      <c r="G127" s="92" t="s">
        <v>97</v>
      </c>
      <c r="H127" s="93" t="s">
        <v>83</v>
      </c>
      <c r="I127" s="93" t="s">
        <v>98</v>
      </c>
      <c r="J127" s="403" t="s">
        <v>155</v>
      </c>
      <c r="K127" s="211" t="s">
        <v>154</v>
      </c>
      <c r="M127" s="4"/>
    </row>
    <row r="128" spans="1:16" ht="12" customHeight="1">
      <c r="A128" s="396">
        <v>1</v>
      </c>
      <c r="B128" s="54" t="s">
        <v>43</v>
      </c>
      <c r="C128" s="54" t="s">
        <v>44</v>
      </c>
      <c r="D128" s="90">
        <v>2369130000</v>
      </c>
      <c r="E128" s="77">
        <f>(D128/$D$138)</f>
        <v>0.12378212917101235</v>
      </c>
      <c r="F128" s="89">
        <v>15.7</v>
      </c>
      <c r="G128" s="90">
        <v>2547192000</v>
      </c>
      <c r="H128" s="77">
        <f t="shared" ref="H128:H137" si="42">(G128/$G$138)</f>
        <v>0.12767254783717627</v>
      </c>
      <c r="I128" s="89">
        <v>16.88</v>
      </c>
      <c r="J128" s="186">
        <f t="shared" ref="J128:J137" si="43">((G128-D128)/D128)</f>
        <v>7.5159235668789806E-2</v>
      </c>
      <c r="K128" s="186">
        <f t="shared" ref="K128:K134" si="44">((I128-F128)/F128)</f>
        <v>7.5159235668789792E-2</v>
      </c>
      <c r="M128" s="4"/>
    </row>
    <row r="129" spans="1:21" ht="12" customHeight="1">
      <c r="A129" s="396">
        <v>2</v>
      </c>
      <c r="B129" s="54" t="s">
        <v>43</v>
      </c>
      <c r="C129" s="415" t="s">
        <v>80</v>
      </c>
      <c r="D129" s="90">
        <v>337408604.27999997</v>
      </c>
      <c r="E129" s="77">
        <f t="shared" ref="E129:E137" si="45">(D129/$D$138)</f>
        <v>1.7628899823309799E-2</v>
      </c>
      <c r="F129" s="89">
        <v>3.96</v>
      </c>
      <c r="G129" s="90">
        <v>337408604.27999997</v>
      </c>
      <c r="H129" s="77">
        <f t="shared" si="42"/>
        <v>1.6911884212345664E-2</v>
      </c>
      <c r="I129" s="89">
        <v>3.96</v>
      </c>
      <c r="J129" s="186">
        <f t="shared" si="43"/>
        <v>0</v>
      </c>
      <c r="K129" s="186">
        <f t="shared" si="44"/>
        <v>0</v>
      </c>
      <c r="M129" s="4"/>
    </row>
    <row r="130" spans="1:21" ht="12" customHeight="1">
      <c r="A130" s="396">
        <v>3</v>
      </c>
      <c r="B130" s="54" t="s">
        <v>43</v>
      </c>
      <c r="C130" s="54" t="s">
        <v>69</v>
      </c>
      <c r="D130" s="90">
        <v>147923804.16</v>
      </c>
      <c r="E130" s="77">
        <f t="shared" si="45"/>
        <v>7.7287119887894098E-3</v>
      </c>
      <c r="F130" s="89">
        <v>5.76</v>
      </c>
      <c r="G130" s="90">
        <v>147153367.68000001</v>
      </c>
      <c r="H130" s="77">
        <f t="shared" si="42"/>
        <v>7.3757476368198358E-3</v>
      </c>
      <c r="I130" s="89">
        <v>5.73</v>
      </c>
      <c r="J130" s="186">
        <f t="shared" si="43"/>
        <v>-5.2083333333332611E-3</v>
      </c>
      <c r="K130" s="186">
        <f t="shared" si="44"/>
        <v>-5.2083333333332229E-3</v>
      </c>
      <c r="M130" s="4"/>
      <c r="O130" s="194"/>
    </row>
    <row r="131" spans="1:21" ht="12" customHeight="1">
      <c r="A131" s="396">
        <v>4</v>
      </c>
      <c r="B131" s="54" t="s">
        <v>43</v>
      </c>
      <c r="C131" s="54" t="s">
        <v>70</v>
      </c>
      <c r="D131" s="90">
        <v>196319653.94999999</v>
      </c>
      <c r="E131" s="77">
        <f t="shared" si="45"/>
        <v>1.0257294772362573E-2</v>
      </c>
      <c r="F131" s="89">
        <v>18.649999999999999</v>
      </c>
      <c r="G131" s="90">
        <v>216004251.96000001</v>
      </c>
      <c r="H131" s="77">
        <f t="shared" si="42"/>
        <v>1.0826750865814819E-2</v>
      </c>
      <c r="I131" s="89">
        <v>20.52</v>
      </c>
      <c r="J131" s="186">
        <f t="shared" si="43"/>
        <v>0.10026809651474541</v>
      </c>
      <c r="K131" s="186">
        <f t="shared" si="44"/>
        <v>0.10026809651474537</v>
      </c>
      <c r="M131" s="4"/>
      <c r="O131" s="194"/>
    </row>
    <row r="132" spans="1:21" ht="12" customHeight="1">
      <c r="A132" s="396">
        <v>5</v>
      </c>
      <c r="B132" s="54" t="s">
        <v>43</v>
      </c>
      <c r="C132" s="54" t="s">
        <v>117</v>
      </c>
      <c r="D132" s="90">
        <v>879068845.88999999</v>
      </c>
      <c r="E132" s="77">
        <f t="shared" si="45"/>
        <v>4.5929524100479388E-2</v>
      </c>
      <c r="F132" s="89">
        <v>249.71</v>
      </c>
      <c r="G132" s="90">
        <v>854179907.75999999</v>
      </c>
      <c r="H132" s="77">
        <f t="shared" si="42"/>
        <v>4.281393987380748E-2</v>
      </c>
      <c r="I132" s="89">
        <v>249.64</v>
      </c>
      <c r="J132" s="186">
        <f t="shared" si="43"/>
        <v>-2.8312842897761398E-2</v>
      </c>
      <c r="K132" s="186">
        <f t="shared" si="44"/>
        <v>-2.8032517720564496E-4</v>
      </c>
      <c r="M132" s="4"/>
    </row>
    <row r="133" spans="1:21" ht="12" customHeight="1">
      <c r="A133" s="396">
        <v>6</v>
      </c>
      <c r="B133" s="54" t="s">
        <v>45</v>
      </c>
      <c r="C133" s="54" t="s">
        <v>46</v>
      </c>
      <c r="D133" s="90">
        <v>12690285760</v>
      </c>
      <c r="E133" s="77">
        <f t="shared" si="45"/>
        <v>0.66304111262842425</v>
      </c>
      <c r="F133" s="89">
        <v>8720</v>
      </c>
      <c r="G133" s="90">
        <v>13243302800</v>
      </c>
      <c r="H133" s="77">
        <f t="shared" si="42"/>
        <v>0.66379221128804211</v>
      </c>
      <c r="I133" s="89">
        <v>9100</v>
      </c>
      <c r="J133" s="186">
        <f t="shared" si="43"/>
        <v>4.3577981651376149E-2</v>
      </c>
      <c r="K133" s="186">
        <f t="shared" si="44"/>
        <v>4.3577981651376149E-2</v>
      </c>
      <c r="M133" s="194"/>
      <c r="O133" s="195"/>
    </row>
    <row r="134" spans="1:21" ht="12" customHeight="1">
      <c r="A134" s="396">
        <v>7</v>
      </c>
      <c r="B134" s="54" t="s">
        <v>37</v>
      </c>
      <c r="C134" s="54" t="s">
        <v>121</v>
      </c>
      <c r="D134" s="90">
        <v>560084000</v>
      </c>
      <c r="E134" s="77">
        <f t="shared" si="45"/>
        <v>2.9263227444090142E-2</v>
      </c>
      <c r="F134" s="89">
        <v>11.62</v>
      </c>
      <c r="G134" s="90">
        <v>613586000</v>
      </c>
      <c r="H134" s="77">
        <f t="shared" si="42"/>
        <v>3.0754685134540955E-2</v>
      </c>
      <c r="I134" s="89">
        <v>12.73</v>
      </c>
      <c r="J134" s="186">
        <f t="shared" si="43"/>
        <v>9.5524956970740107E-2</v>
      </c>
      <c r="K134" s="186">
        <f t="shared" si="44"/>
        <v>9.5524956970740219E-2</v>
      </c>
      <c r="M134" s="194"/>
      <c r="O134" s="195"/>
    </row>
    <row r="135" spans="1:21" ht="12" customHeight="1">
      <c r="A135" s="396">
        <v>8</v>
      </c>
      <c r="B135" s="54" t="s">
        <v>53</v>
      </c>
      <c r="C135" s="54" t="s">
        <v>54</v>
      </c>
      <c r="D135" s="90">
        <v>537201063.20000005</v>
      </c>
      <c r="E135" s="77">
        <f t="shared" si="45"/>
        <v>2.8067641453118897E-2</v>
      </c>
      <c r="F135" s="96">
        <v>90</v>
      </c>
      <c r="G135" s="90">
        <v>560995235.95000005</v>
      </c>
      <c r="H135" s="77">
        <f t="shared" si="42"/>
        <v>2.8118685634319823E-2</v>
      </c>
      <c r="I135" s="96">
        <v>90</v>
      </c>
      <c r="J135" s="186">
        <f t="shared" si="43"/>
        <v>4.4292862356345386E-2</v>
      </c>
      <c r="K135" s="186">
        <f>((I135-F135)/F135)</f>
        <v>0</v>
      </c>
      <c r="M135" s="194"/>
      <c r="O135" s="195"/>
    </row>
    <row r="136" spans="1:21" ht="12" customHeight="1">
      <c r="A136" s="396">
        <v>9</v>
      </c>
      <c r="B136" s="54" t="s">
        <v>53</v>
      </c>
      <c r="C136" s="54" t="s">
        <v>119</v>
      </c>
      <c r="D136" s="90">
        <v>767743930.97000003</v>
      </c>
      <c r="E136" s="77">
        <f t="shared" si="45"/>
        <v>4.0113028172193733E-2</v>
      </c>
      <c r="F136" s="54">
        <v>120.92</v>
      </c>
      <c r="G136" s="90">
        <v>776804319.88</v>
      </c>
      <c r="H136" s="77">
        <f>(G136/$G$138)</f>
        <v>3.8935654120303649E-2</v>
      </c>
      <c r="I136" s="54">
        <v>120.92</v>
      </c>
      <c r="J136" s="186">
        <f>((G136-D136)/D136)</f>
        <v>1.1801316226039964E-2</v>
      </c>
      <c r="K136" s="186">
        <f>((I136-F136)/F136)</f>
        <v>0</v>
      </c>
      <c r="M136" s="194"/>
      <c r="O136" s="195"/>
    </row>
    <row r="137" spans="1:21" ht="12" customHeight="1">
      <c r="A137" s="396">
        <v>10</v>
      </c>
      <c r="B137" s="397" t="s">
        <v>112</v>
      </c>
      <c r="C137" s="54" t="s">
        <v>180</v>
      </c>
      <c r="D137" s="90">
        <v>654350000</v>
      </c>
      <c r="E137" s="77">
        <f t="shared" si="45"/>
        <v>3.418843044621947E-2</v>
      </c>
      <c r="F137" s="54">
        <v>100</v>
      </c>
      <c r="G137" s="90">
        <v>654350000</v>
      </c>
      <c r="H137" s="77">
        <f t="shared" si="42"/>
        <v>3.2797893396829252E-2</v>
      </c>
      <c r="I137" s="54">
        <v>100</v>
      </c>
      <c r="J137" s="186">
        <f t="shared" si="43"/>
        <v>0</v>
      </c>
      <c r="K137" s="186">
        <f>((I137-F137)/F137)</f>
        <v>0</v>
      </c>
      <c r="M137" s="4"/>
      <c r="N137" s="10"/>
      <c r="O137" s="195"/>
    </row>
    <row r="138" spans="1:21" ht="12" customHeight="1">
      <c r="A138" s="43"/>
      <c r="B138" s="43"/>
      <c r="C138" s="43" t="s">
        <v>47</v>
      </c>
      <c r="D138" s="44">
        <f>SUM(D128:D137)</f>
        <v>19139515662.450001</v>
      </c>
      <c r="E138" s="44"/>
      <c r="F138" s="45"/>
      <c r="G138" s="44">
        <f>SUM(G128:G137)</f>
        <v>19950976487.510002</v>
      </c>
      <c r="H138" s="44"/>
      <c r="I138" s="45"/>
      <c r="J138" s="186">
        <f>((G138-D138)/D138)</f>
        <v>4.2397145224108992E-2</v>
      </c>
      <c r="K138" s="212"/>
      <c r="M138" s="194"/>
      <c r="N138" s="10"/>
      <c r="O138" s="195"/>
    </row>
    <row r="139" spans="1:21" ht="12" customHeight="1" thickBot="1">
      <c r="A139" s="46"/>
      <c r="B139" s="46"/>
      <c r="C139" s="46" t="s">
        <v>57</v>
      </c>
      <c r="D139" s="47">
        <f>SUM(D123,D138)</f>
        <v>1498284432673.2852</v>
      </c>
      <c r="E139" s="52"/>
      <c r="F139" s="57"/>
      <c r="G139" s="47">
        <f>SUM(G123,G138)</f>
        <v>1513712611284.856</v>
      </c>
      <c r="H139" s="52"/>
      <c r="I139" s="57"/>
      <c r="J139" s="193">
        <f>((G139-D139)/D139)</f>
        <v>1.0297229468001193E-2</v>
      </c>
      <c r="K139" s="67"/>
      <c r="M139" s="194"/>
    </row>
    <row r="140" spans="1:21" ht="7.5" customHeight="1" thickBot="1">
      <c r="A140" s="320"/>
      <c r="B140" s="321"/>
      <c r="C140" s="321"/>
      <c r="D140" s="322"/>
      <c r="E140" s="322"/>
      <c r="F140" s="323"/>
      <c r="G140" s="322"/>
      <c r="H140" s="322"/>
      <c r="I140" s="323"/>
      <c r="J140" s="324"/>
      <c r="K140" s="325"/>
      <c r="M140" s="4"/>
    </row>
    <row r="141" spans="1:21" ht="12" customHeight="1" thickBot="1">
      <c r="A141" s="431" t="s">
        <v>149</v>
      </c>
      <c r="B141" s="432"/>
      <c r="C141" s="432"/>
      <c r="D141" s="432"/>
      <c r="E141" s="432"/>
      <c r="F141" s="432"/>
      <c r="G141" s="432"/>
      <c r="H141" s="432"/>
      <c r="I141" s="432"/>
      <c r="J141" s="432"/>
      <c r="K141" s="433"/>
      <c r="M141" s="4"/>
      <c r="P141" s="70"/>
      <c r="Q141" s="53"/>
      <c r="R141" s="9"/>
    </row>
    <row r="142" spans="1:21" ht="25.5" customHeight="1" thickBot="1">
      <c r="A142" s="187"/>
      <c r="B142" s="190"/>
      <c r="C142" s="188"/>
      <c r="D142" s="438" t="s">
        <v>219</v>
      </c>
      <c r="E142" s="439"/>
      <c r="F142" s="440"/>
      <c r="G142" s="438" t="s">
        <v>221</v>
      </c>
      <c r="H142" s="439"/>
      <c r="I142" s="440"/>
      <c r="J142" s="429" t="s">
        <v>84</v>
      </c>
      <c r="K142" s="430"/>
      <c r="L142" s="9"/>
      <c r="M142" s="4"/>
      <c r="N142" s="10"/>
      <c r="P142" s="185"/>
      <c r="Q142" s="58"/>
      <c r="T142" s="194"/>
      <c r="U142" s="195"/>
    </row>
    <row r="143" spans="1:21" ht="12.75" customHeight="1">
      <c r="A143" s="191" t="s">
        <v>2</v>
      </c>
      <c r="B143" s="189" t="s">
        <v>3</v>
      </c>
      <c r="C143" s="36" t="s">
        <v>4</v>
      </c>
      <c r="D143" s="422" t="s">
        <v>153</v>
      </c>
      <c r="E143" s="423"/>
      <c r="F143" s="38" t="s">
        <v>167</v>
      </c>
      <c r="G143" s="422" t="s">
        <v>153</v>
      </c>
      <c r="H143" s="423"/>
      <c r="I143" s="38" t="s">
        <v>167</v>
      </c>
      <c r="J143" s="70" t="s">
        <v>79</v>
      </c>
      <c r="K143" s="53" t="s">
        <v>5</v>
      </c>
    </row>
    <row r="144" spans="1:21" ht="12.75" customHeight="1">
      <c r="A144" s="192"/>
      <c r="B144" s="39"/>
      <c r="C144" s="39" t="s">
        <v>150</v>
      </c>
      <c r="D144" s="449" t="s">
        <v>6</v>
      </c>
      <c r="E144" s="450"/>
      <c r="F144" s="266" t="s">
        <v>6</v>
      </c>
      <c r="G144" s="449" t="s">
        <v>6</v>
      </c>
      <c r="H144" s="450"/>
      <c r="I144" s="266" t="s">
        <v>6</v>
      </c>
      <c r="J144" s="185" t="s">
        <v>102</v>
      </c>
      <c r="K144" s="58" t="s">
        <v>102</v>
      </c>
    </row>
    <row r="145" spans="1:15" ht="12.75" customHeight="1" thickBot="1">
      <c r="A145" s="295">
        <v>1</v>
      </c>
      <c r="B145" s="377" t="s">
        <v>151</v>
      </c>
      <c r="C145" s="377" t="s">
        <v>152</v>
      </c>
      <c r="D145" s="447">
        <v>58605428797</v>
      </c>
      <c r="E145" s="448"/>
      <c r="F145" s="326">
        <v>107.71</v>
      </c>
      <c r="G145" s="447">
        <v>58605428797</v>
      </c>
      <c r="H145" s="448"/>
      <c r="I145" s="326">
        <v>107.71</v>
      </c>
      <c r="J145" s="193">
        <f>((G145-D145)/D145)</f>
        <v>0</v>
      </c>
      <c r="K145" s="270">
        <f>((I145-F145)/F145)</f>
        <v>0</v>
      </c>
      <c r="M145" s="4"/>
      <c r="O145" s="194"/>
    </row>
    <row r="146" spans="1:15" ht="12" customHeight="1">
      <c r="A146" s="19"/>
      <c r="B146" s="19"/>
      <c r="C146" s="22"/>
      <c r="D146" s="446"/>
      <c r="E146" s="446"/>
      <c r="F146" s="446"/>
      <c r="G146" s="23"/>
      <c r="H146" s="23"/>
      <c r="I146" s="24"/>
      <c r="K146" s="9"/>
      <c r="M146" s="4"/>
      <c r="O146" s="194"/>
    </row>
    <row r="147" spans="1:15" ht="12" customHeight="1">
      <c r="A147" s="19"/>
      <c r="B147" s="404"/>
      <c r="C147" s="354"/>
      <c r="D147" s="231"/>
      <c r="E147" s="22"/>
      <c r="F147" s="22"/>
      <c r="G147" s="284"/>
      <c r="H147" s="22"/>
      <c r="I147" s="12"/>
      <c r="M147" s="33"/>
    </row>
    <row r="148" spans="1:15" ht="10.5" customHeight="1">
      <c r="A148" s="19"/>
      <c r="B148" s="408"/>
      <c r="C148" s="356"/>
      <c r="D148" s="269"/>
      <c r="E148" s="161"/>
      <c r="F148" s="283"/>
      <c r="G148" s="234"/>
      <c r="H148"/>
      <c r="I148" s="283"/>
      <c r="M148" s="34"/>
      <c r="O148" s="278"/>
    </row>
    <row r="149" spans="1:15" ht="9.75" customHeight="1">
      <c r="A149" s="20"/>
      <c r="B149" s="407"/>
      <c r="C149" s="378"/>
      <c r="D149" s="161"/>
      <c r="E149" s="161"/>
      <c r="F149" s="28"/>
      <c r="G149" s="275"/>
      <c r="H149"/>
      <c r="I149" s="12"/>
      <c r="L149" s="32"/>
      <c r="M149" s="278"/>
    </row>
    <row r="150" spans="1:15" ht="10.5" customHeight="1">
      <c r="A150" s="21"/>
      <c r="B150" s="407"/>
      <c r="C150" s="283"/>
      <c r="D150"/>
      <c r="E150"/>
      <c r="F150" s="28"/>
      <c r="G150" s="29"/>
      <c r="H150" s="29"/>
      <c r="I150" s="30"/>
      <c r="J150" s="31"/>
      <c r="K150" s="31"/>
      <c r="L150" s="35"/>
      <c r="M150" s="14"/>
    </row>
    <row r="151" spans="1:15" ht="9.75" customHeight="1">
      <c r="A151" s="21"/>
      <c r="B151" s="407"/>
      <c r="C151" s="28"/>
      <c r="D151" s="275"/>
      <c r="E151"/>
      <c r="F151" s="29"/>
      <c r="G151" s="29"/>
      <c r="H151" s="29"/>
      <c r="I151" s="30"/>
      <c r="J151" s="34"/>
      <c r="K151" s="34"/>
      <c r="M151" s="14"/>
    </row>
    <row r="152" spans="1:15" ht="12" customHeight="1">
      <c r="A152" s="21"/>
      <c r="B152" s="12"/>
      <c r="C152" s="12"/>
      <c r="D152" s="335"/>
      <c r="E152" s="25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2"/>
      <c r="C153" s="12"/>
      <c r="D153" s="25"/>
      <c r="E153" s="25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2"/>
      <c r="C154" s="12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11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11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6"/>
      <c r="B161" s="11"/>
      <c r="C161" s="11"/>
      <c r="D161" s="12"/>
      <c r="E161" s="12"/>
      <c r="F161" s="12"/>
      <c r="G161" s="12"/>
      <c r="H161" s="12"/>
      <c r="I161" s="12"/>
      <c r="M161" s="14"/>
    </row>
    <row r="162" spans="1:13" ht="12" customHeight="1">
      <c r="B162" s="16"/>
      <c r="C162" s="16"/>
      <c r="D162" s="13"/>
      <c r="E162" s="13"/>
      <c r="F162" s="13"/>
      <c r="G162" s="13"/>
      <c r="H162" s="13"/>
      <c r="I162" s="13"/>
      <c r="M162" s="14"/>
    </row>
    <row r="163" spans="1:13" ht="12" customHeight="1">
      <c r="B163" s="17"/>
      <c r="C163" s="17"/>
      <c r="M163" s="14"/>
    </row>
    <row r="164" spans="1:13" ht="12" customHeight="1">
      <c r="B164" s="17"/>
      <c r="C164" s="27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5"/>
    </row>
    <row r="190" spans="2:13" ht="12" customHeight="1">
      <c r="B190" s="17"/>
      <c r="C190" s="17"/>
      <c r="M190" s="15"/>
    </row>
    <row r="191" spans="2:13" ht="12" customHeight="1">
      <c r="B191" s="17"/>
      <c r="C191" s="17"/>
      <c r="M191" s="15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7"/>
      <c r="C194" s="17"/>
    </row>
    <row r="195" spans="2:3" ht="12" customHeight="1">
      <c r="B195" s="17"/>
      <c r="C195" s="17"/>
    </row>
    <row r="196" spans="2:3" ht="12" customHeight="1">
      <c r="B196" s="17"/>
      <c r="C196" s="17"/>
    </row>
    <row r="197" spans="2:3" ht="12" customHeight="1">
      <c r="B197" s="18"/>
      <c r="C197" s="18"/>
    </row>
    <row r="198" spans="2:3" ht="12" customHeight="1">
      <c r="B198" s="18"/>
      <c r="C198" s="18"/>
    </row>
    <row r="199" spans="2:3" ht="12" customHeight="1">
      <c r="B199" s="18"/>
      <c r="C199" s="18"/>
    </row>
  </sheetData>
  <protectedRanges>
    <protectedRange password="CADF" sqref="I78 F78" name="BidOffer Prices_2_1"/>
    <protectedRange password="CADF" sqref="G44:G46 D44:D46" name="Yield_2_1_2"/>
    <protectedRange password="CADF" sqref="G18 D18" name="Fund Name_1_1_1"/>
    <protectedRange password="CADF" sqref="I18 F18" name="Fund Name_1_1_1_1"/>
    <protectedRange password="CADF" sqref="G43 D43" name="Yield_2_1_2_1"/>
    <protectedRange password="CADF" sqref="G81 D81" name="Yield_2_1_2_2"/>
    <protectedRange password="CADF" sqref="I81 F81" name="Fund Name_2_1"/>
  </protectedRanges>
  <mergeCells count="29">
    <mergeCell ref="D146:F146"/>
    <mergeCell ref="D126:F126"/>
    <mergeCell ref="G126:I126"/>
    <mergeCell ref="D142:F142"/>
    <mergeCell ref="G142:I142"/>
    <mergeCell ref="D145:E145"/>
    <mergeCell ref="G145:H145"/>
    <mergeCell ref="G144:H144"/>
    <mergeCell ref="D144:E144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8:M119"/>
    <mergeCell ref="P116:P117"/>
    <mergeCell ref="D143:E143"/>
    <mergeCell ref="J126:K126"/>
    <mergeCell ref="A125:K125"/>
    <mergeCell ref="J142:K142"/>
    <mergeCell ref="G143:H143"/>
    <mergeCell ref="A141:K141"/>
    <mergeCell ref="N96:N9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7" zoomScaleNormal="100" workbookViewId="0">
      <selection activeCell="B15" sqref="B15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3"/>
      <c r="F5" s="393"/>
      <c r="G5" s="393"/>
    </row>
    <row r="6" spans="1:7">
      <c r="E6" s="388" t="s">
        <v>88</v>
      </c>
      <c r="F6" s="389" t="s">
        <v>198</v>
      </c>
      <c r="G6" s="393"/>
    </row>
    <row r="7" spans="1:7">
      <c r="E7" s="390" t="s">
        <v>90</v>
      </c>
      <c r="F7" s="391">
        <f>'NAV Trend'!J2</f>
        <v>12484919084.960001</v>
      </c>
      <c r="G7" s="393"/>
    </row>
    <row r="8" spans="1:7">
      <c r="E8" s="390" t="s">
        <v>82</v>
      </c>
      <c r="F8" s="392">
        <f>'NAV Trend'!J3</f>
        <v>29632958911.520641</v>
      </c>
      <c r="G8" s="393"/>
    </row>
    <row r="9" spans="1:7">
      <c r="A9" s="393"/>
      <c r="B9" s="393"/>
      <c r="E9" s="390" t="s">
        <v>62</v>
      </c>
      <c r="F9" s="391">
        <f>'NAV Trend'!J4</f>
        <v>434650230110.76752</v>
      </c>
      <c r="G9" s="393"/>
    </row>
    <row r="10" spans="1:7">
      <c r="A10" s="451"/>
      <c r="B10" s="451"/>
      <c r="E10" s="390" t="s">
        <v>0</v>
      </c>
      <c r="F10" s="391">
        <f>'NAV Trend'!J5</f>
        <v>14986399213.010002</v>
      </c>
      <c r="G10" s="393"/>
    </row>
    <row r="11" spans="1:7">
      <c r="A11" s="383"/>
      <c r="B11" s="383"/>
      <c r="E11" s="390" t="s">
        <v>58</v>
      </c>
      <c r="F11" s="391">
        <f>'NAV Trend'!J6</f>
        <v>42306959892.688919</v>
      </c>
      <c r="G11" s="393"/>
    </row>
    <row r="12" spans="1:7">
      <c r="A12" s="384"/>
      <c r="B12" s="385"/>
      <c r="E12" s="390" t="s">
        <v>59</v>
      </c>
      <c r="F12" s="391">
        <f>'NAV Trend'!J7</f>
        <v>735762469741.90857</v>
      </c>
      <c r="G12" s="393"/>
    </row>
    <row r="13" spans="1:7">
      <c r="A13" s="384"/>
      <c r="B13" s="385"/>
      <c r="E13" s="390" t="s">
        <v>81</v>
      </c>
      <c r="F13" s="391">
        <f>'NAV Trend'!J8</f>
        <v>223937697842.49005</v>
      </c>
      <c r="G13" s="393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.75">
      <c r="B25" s="394" t="s">
        <v>201</v>
      </c>
      <c r="M25" s="382"/>
    </row>
    <row r="26" spans="1:13" ht="42.75" customHeight="1">
      <c r="B26" s="452" t="s">
        <v>223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38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44148</v>
      </c>
      <c r="D1" s="286">
        <v>44155</v>
      </c>
      <c r="E1" s="286">
        <v>44162</v>
      </c>
      <c r="F1" s="286">
        <v>44169</v>
      </c>
      <c r="G1" s="286">
        <v>44176</v>
      </c>
      <c r="H1" s="286">
        <v>44183</v>
      </c>
      <c r="I1" s="286">
        <v>44189</v>
      </c>
      <c r="J1" s="286">
        <v>44561</v>
      </c>
    </row>
    <row r="2" spans="2:11">
      <c r="B2" s="287" t="s">
        <v>90</v>
      </c>
      <c r="C2" s="288">
        <v>8036206520.5299997</v>
      </c>
      <c r="D2" s="288">
        <v>8290843224.3899994</v>
      </c>
      <c r="E2" s="288">
        <v>8316213813.6800003</v>
      </c>
      <c r="F2" s="288">
        <v>9680886012.0100002</v>
      </c>
      <c r="G2" s="288">
        <v>10366675105.879999</v>
      </c>
      <c r="H2" s="288">
        <v>10510321663.77</v>
      </c>
      <c r="I2" s="288">
        <v>11583636280.93</v>
      </c>
      <c r="J2" s="288">
        <v>12484919084.960001</v>
      </c>
      <c r="K2" s="342"/>
    </row>
    <row r="3" spans="2:11">
      <c r="B3" s="287" t="s">
        <v>211</v>
      </c>
      <c r="C3" s="289">
        <v>29554978877.700001</v>
      </c>
      <c r="D3" s="289">
        <v>28945803297.180645</v>
      </c>
      <c r="E3" s="289">
        <v>29372267371.92065</v>
      </c>
      <c r="F3" s="289">
        <v>29069195742.49065</v>
      </c>
      <c r="G3" s="289">
        <v>28893069276.419998</v>
      </c>
      <c r="H3" s="289">
        <v>29594543698.040005</v>
      </c>
      <c r="I3" s="289">
        <v>29456136497.55064</v>
      </c>
      <c r="J3" s="289">
        <v>29632958911.520641</v>
      </c>
      <c r="K3" s="342"/>
    </row>
    <row r="4" spans="2:11">
      <c r="B4" s="287" t="s">
        <v>62</v>
      </c>
      <c r="C4" s="288">
        <v>282844255018.625</v>
      </c>
      <c r="D4" s="288">
        <v>288637298993.57996</v>
      </c>
      <c r="E4" s="288">
        <v>291355228866.43463</v>
      </c>
      <c r="F4" s="288">
        <v>410887858524.85992</v>
      </c>
      <c r="G4" s="288">
        <v>413717352736.78656</v>
      </c>
      <c r="H4" s="288">
        <v>417446339056.69153</v>
      </c>
      <c r="I4" s="288">
        <v>422660885839.034</v>
      </c>
      <c r="J4" s="288">
        <v>434650230110.76752</v>
      </c>
      <c r="K4" s="342"/>
    </row>
    <row r="5" spans="2:11">
      <c r="B5" s="287" t="s">
        <v>0</v>
      </c>
      <c r="C5" s="288">
        <v>15493832478.309999</v>
      </c>
      <c r="D5" s="288">
        <v>14734989703.129999</v>
      </c>
      <c r="E5" s="288">
        <v>14547459281.550003</v>
      </c>
      <c r="F5" s="288">
        <v>14397003172.85</v>
      </c>
      <c r="G5" s="288">
        <v>14154102520.949999</v>
      </c>
      <c r="H5" s="288">
        <v>14657662390.49</v>
      </c>
      <c r="I5" s="288">
        <v>14706374811.539999</v>
      </c>
      <c r="J5" s="288">
        <v>14986399213.010002</v>
      </c>
      <c r="K5" s="342"/>
    </row>
    <row r="6" spans="2:11">
      <c r="B6" s="287" t="s">
        <v>58</v>
      </c>
      <c r="C6" s="288">
        <v>42226005382.15892</v>
      </c>
      <c r="D6" s="288">
        <v>42288210075.28891</v>
      </c>
      <c r="E6" s="288">
        <v>42237273851.878914</v>
      </c>
      <c r="F6" s="288">
        <v>42245517361.358917</v>
      </c>
      <c r="G6" s="288">
        <v>42249159096.868912</v>
      </c>
      <c r="H6" s="288">
        <v>42265128578.148918</v>
      </c>
      <c r="I6" s="288">
        <v>42278201949.368912</v>
      </c>
      <c r="J6" s="288">
        <v>42306959892.688919</v>
      </c>
      <c r="K6" s="342"/>
    </row>
    <row r="7" spans="2:11">
      <c r="B7" s="287" t="s">
        <v>59</v>
      </c>
      <c r="C7" s="290">
        <v>795709860514.28735</v>
      </c>
      <c r="D7" s="290">
        <v>780062936115.14832</v>
      </c>
      <c r="E7" s="290">
        <v>767677186154.91333</v>
      </c>
      <c r="F7" s="290">
        <v>759145393298.31982</v>
      </c>
      <c r="G7" s="290">
        <v>750604159899.30261</v>
      </c>
      <c r="H7" s="290">
        <v>743448025468.94922</v>
      </c>
      <c r="I7" s="290">
        <v>737255326040.85193</v>
      </c>
      <c r="J7" s="290">
        <v>735762469741.90857</v>
      </c>
      <c r="K7" s="342"/>
    </row>
    <row r="8" spans="2:11">
      <c r="B8" s="287" t="s">
        <v>81</v>
      </c>
      <c r="C8" s="290">
        <v>315039788955.53998</v>
      </c>
      <c r="D8" s="290">
        <v>321435523520.61011</v>
      </c>
      <c r="E8" s="290">
        <v>316169954720.19</v>
      </c>
      <c r="F8" s="290">
        <v>211415946654.23004</v>
      </c>
      <c r="G8" s="290">
        <v>214424096192.75998</v>
      </c>
      <c r="H8" s="290">
        <v>219809805353.33005</v>
      </c>
      <c r="I8" s="290">
        <v>221204355591.56</v>
      </c>
      <c r="J8" s="290">
        <v>223937697842.49005</v>
      </c>
      <c r="K8" s="342"/>
    </row>
    <row r="9" spans="2:11" s="2" customFormat="1">
      <c r="B9" s="291" t="s">
        <v>1</v>
      </c>
      <c r="C9" s="292">
        <f t="shared" ref="C9:G9" si="0">SUM(C2:C8)</f>
        <v>1488904927747.1514</v>
      </c>
      <c r="D9" s="292">
        <f t="shared" si="0"/>
        <v>1484395604929.3279</v>
      </c>
      <c r="E9" s="292">
        <f t="shared" si="0"/>
        <v>1469675584060.5674</v>
      </c>
      <c r="F9" s="292">
        <f t="shared" si="0"/>
        <v>1476841800766.1191</v>
      </c>
      <c r="G9" s="292">
        <f t="shared" ref="G9:H9" si="1">SUM(G2:G8)</f>
        <v>1474408614828.968</v>
      </c>
      <c r="H9" s="292">
        <f t="shared" si="1"/>
        <v>1477731826209.4197</v>
      </c>
      <c r="I9" s="292">
        <f t="shared" ref="I9:J9" si="2">SUM(I2:I8)</f>
        <v>1479144917010.8354</v>
      </c>
      <c r="J9" s="292">
        <f t="shared" si="2"/>
        <v>1493761634797.3457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3">(C9+D9)/2</f>
        <v>1486650266338.2397</v>
      </c>
      <c r="E11" s="261">
        <f t="shared" si="3"/>
        <v>1477035594494.9478</v>
      </c>
      <c r="F11" s="261">
        <f t="shared" si="3"/>
        <v>1473258692413.3433</v>
      </c>
      <c r="G11" s="261">
        <f t="shared" si="3"/>
        <v>1475625207797.5435</v>
      </c>
      <c r="H11" s="261">
        <f>(G9+H9)/2</f>
        <v>1476070220519.1938</v>
      </c>
      <c r="I11" s="261">
        <f t="shared" si="3"/>
        <v>1478438371610.1274</v>
      </c>
      <c r="J11" s="261">
        <f t="shared" si="3"/>
        <v>1486453275904.0906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topLeftCell="A124" zoomScale="150" zoomScaleNormal="150" workbookViewId="0">
      <pane xSplit="1" topLeftCell="AB1" activePane="topRight" state="frozen"/>
      <selection pane="topRight" activeCell="AF125" sqref="AF125:AG125"/>
    </sheetView>
  </sheetViews>
  <sheetFormatPr defaultRowHeight="15"/>
  <cols>
    <col min="1" max="1" width="31.5703125" customWidth="1"/>
    <col min="2" max="2" width="16.42578125" style="379" customWidth="1"/>
    <col min="3" max="3" width="8.7109375" style="379" customWidth="1"/>
    <col min="4" max="4" width="16" style="379" customWidth="1"/>
    <col min="5" max="5" width="8.42578125" style="379" customWidth="1"/>
    <col min="6" max="7" width="7.42578125" style="379" customWidth="1"/>
    <col min="8" max="8" width="15.28515625" style="379" customWidth="1"/>
    <col min="9" max="9" width="9" style="379" customWidth="1"/>
    <col min="10" max="10" width="7.7109375" style="379" customWidth="1"/>
    <col min="11" max="11" width="7.140625" style="379" customWidth="1"/>
    <col min="12" max="12" width="15.140625" style="379" customWidth="1"/>
    <col min="13" max="13" width="8.140625" style="379" customWidth="1"/>
    <col min="14" max="15" width="7.140625" style="379" customWidth="1"/>
    <col min="16" max="16" width="15" style="379" customWidth="1"/>
    <col min="17" max="17" width="8.7109375" style="379" customWidth="1"/>
    <col min="18" max="19" width="7.140625" style="379" customWidth="1"/>
    <col min="20" max="20" width="15.28515625" style="379" customWidth="1"/>
    <col min="21" max="21" width="8.7109375" style="379" customWidth="1"/>
    <col min="22" max="23" width="7.140625" style="379" customWidth="1"/>
    <col min="24" max="24" width="15" style="379" customWidth="1"/>
    <col min="25" max="25" width="8.140625" style="379" customWidth="1"/>
    <col min="26" max="27" width="7.140625" style="379" customWidth="1"/>
    <col min="28" max="28" width="15.85546875" style="379" customWidth="1"/>
    <col min="29" max="29" width="8.42578125" style="379" customWidth="1"/>
    <col min="30" max="31" width="7.140625" style="379" customWidth="1"/>
    <col min="32" max="32" width="14.5703125" style="379" customWidth="1"/>
    <col min="33" max="33" width="7.710937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5" t="s">
        <v>95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7"/>
    </row>
    <row r="2" spans="1:49" ht="30.75" customHeight="1" thickBot="1">
      <c r="A2" s="100"/>
      <c r="B2" s="453" t="s">
        <v>196</v>
      </c>
      <c r="C2" s="454"/>
      <c r="D2" s="453" t="s">
        <v>197</v>
      </c>
      <c r="E2" s="454"/>
      <c r="F2" s="453" t="s">
        <v>84</v>
      </c>
      <c r="G2" s="454"/>
      <c r="H2" s="453" t="s">
        <v>199</v>
      </c>
      <c r="I2" s="454"/>
      <c r="J2" s="453" t="s">
        <v>84</v>
      </c>
      <c r="K2" s="454"/>
      <c r="L2" s="453" t="s">
        <v>202</v>
      </c>
      <c r="M2" s="454"/>
      <c r="N2" s="453" t="s">
        <v>84</v>
      </c>
      <c r="O2" s="454"/>
      <c r="P2" s="453" t="s">
        <v>205</v>
      </c>
      <c r="Q2" s="454"/>
      <c r="R2" s="453" t="s">
        <v>84</v>
      </c>
      <c r="S2" s="454"/>
      <c r="T2" s="453" t="s">
        <v>210</v>
      </c>
      <c r="U2" s="454"/>
      <c r="V2" s="453" t="s">
        <v>84</v>
      </c>
      <c r="W2" s="454"/>
      <c r="X2" s="453" t="s">
        <v>212</v>
      </c>
      <c r="Y2" s="454"/>
      <c r="Z2" s="453" t="s">
        <v>84</v>
      </c>
      <c r="AA2" s="454"/>
      <c r="AB2" s="453" t="s">
        <v>219</v>
      </c>
      <c r="AC2" s="454"/>
      <c r="AD2" s="453" t="s">
        <v>84</v>
      </c>
      <c r="AE2" s="454"/>
      <c r="AF2" s="453" t="s">
        <v>221</v>
      </c>
      <c r="AG2" s="454"/>
      <c r="AH2" s="453" t="s">
        <v>84</v>
      </c>
      <c r="AI2" s="454"/>
      <c r="AJ2" s="453" t="s">
        <v>103</v>
      </c>
      <c r="AK2" s="454"/>
      <c r="AL2" s="453" t="s">
        <v>104</v>
      </c>
      <c r="AM2" s="454"/>
      <c r="AN2" s="453" t="s">
        <v>94</v>
      </c>
      <c r="AO2" s="454"/>
      <c r="AP2" s="101"/>
      <c r="AQ2" s="458" t="s">
        <v>108</v>
      </c>
      <c r="AR2" s="459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5755318689.6899996</v>
      </c>
      <c r="C5" s="165">
        <v>9224.1299999999992</v>
      </c>
      <c r="D5" s="165">
        <v>6277357784.6800003</v>
      </c>
      <c r="E5" s="165">
        <v>10058.06</v>
      </c>
      <c r="F5" s="116">
        <f>((D5-B5)/B5)</f>
        <v>9.070550618251158E-2</v>
      </c>
      <c r="G5" s="116">
        <f>((E5-C5)/C5)</f>
        <v>9.0407442219483075E-2</v>
      </c>
      <c r="H5" s="165">
        <v>6089309912.1199999</v>
      </c>
      <c r="I5" s="165">
        <v>9760.34</v>
      </c>
      <c r="J5" s="116">
        <f t="shared" ref="J5:J18" si="0">((H5-D5)/D5)</f>
        <v>-2.9956532511008771E-2</v>
      </c>
      <c r="K5" s="116">
        <f t="shared" ref="K5:K18" si="1">((I5-E5)/E5)</f>
        <v>-2.960014157799808E-2</v>
      </c>
      <c r="L5" s="165">
        <v>6146196147.6700001</v>
      </c>
      <c r="M5" s="165">
        <v>9848.83</v>
      </c>
      <c r="N5" s="116">
        <f t="shared" ref="N5:N18" si="2">((L5-H5)/H5)</f>
        <v>9.3419839638602311E-3</v>
      </c>
      <c r="O5" s="116">
        <f t="shared" ref="O5:O18" si="3">((M5-I5)/I5)</f>
        <v>9.0662825270430934E-3</v>
      </c>
      <c r="P5" s="165">
        <v>6044169526.7600002</v>
      </c>
      <c r="Q5" s="165">
        <v>9688.52</v>
      </c>
      <c r="R5" s="116">
        <f t="shared" ref="R5:R18" si="4">((P5-L5)/L5)</f>
        <v>-1.6599961741975606E-2</v>
      </c>
      <c r="S5" s="116">
        <f t="shared" ref="S5:S18" si="5">((Q5-M5)/M5)</f>
        <v>-1.6277060320870548E-2</v>
      </c>
      <c r="T5" s="165">
        <v>5962769068.0299997</v>
      </c>
      <c r="U5" s="165">
        <v>9553.51</v>
      </c>
      <c r="V5" s="116">
        <f t="shared" ref="V5:V18" si="6">((T5-P5)/P5)</f>
        <v>-1.3467600200425801E-2</v>
      </c>
      <c r="W5" s="116">
        <f t="shared" ref="W5:W18" si="7">((U5-Q5)/Q5)</f>
        <v>-1.3935048903238082E-2</v>
      </c>
      <c r="X5" s="165">
        <v>6175692471.0100002</v>
      </c>
      <c r="Y5" s="165">
        <v>9906.92</v>
      </c>
      <c r="Z5" s="116">
        <f t="shared" ref="Z5:Z18" si="8">((X5-T5)/T5)</f>
        <v>3.5708812558516018E-2</v>
      </c>
      <c r="AA5" s="116">
        <f t="shared" ref="AA5:AA18" si="9">((Y5-U5)/U5)</f>
        <v>3.6992686457647486E-2</v>
      </c>
      <c r="AB5" s="165">
        <v>6297404601.1599998</v>
      </c>
      <c r="AC5" s="165">
        <v>10101.120000000001</v>
      </c>
      <c r="AD5" s="116">
        <f t="shared" ref="AD5:AD18" si="10">((AB5-X5)/X5)</f>
        <v>1.9708256316411796E-2</v>
      </c>
      <c r="AE5" s="116">
        <f t="shared" ref="AE5:AE18" si="11">((AC5-Y5)/Y5)</f>
        <v>1.960245969483964E-2</v>
      </c>
      <c r="AF5" s="165">
        <v>6593195455.9499998</v>
      </c>
      <c r="AG5" s="165">
        <v>10568.78</v>
      </c>
      <c r="AH5" s="116">
        <f t="shared" ref="AH5:AH18" si="12">((AF5-AB5)/AB5)</f>
        <v>4.6970279587167457E-2</v>
      </c>
      <c r="AI5" s="116">
        <f t="shared" ref="AI5:AI18" si="13">((AG5-AC5)/AC5)</f>
        <v>4.629783627954126E-2</v>
      </c>
      <c r="AJ5" s="117">
        <f>AVERAGE(F5,J5,N5,R5,V5,Z5,AD5,AH5)</f>
        <v>1.7801343019382111E-2</v>
      </c>
      <c r="AK5" s="117">
        <f>AVERAGE(G5,K5,O5,S5,W5,AA5,AE5,AI5)</f>
        <v>1.7819307047055984E-2</v>
      </c>
      <c r="AL5" s="118">
        <f>((AF5-D5)/D5)</f>
        <v>5.0313791582950199E-2</v>
      </c>
      <c r="AM5" s="118">
        <f>((AG5-E5)/E5)</f>
        <v>5.0777187648512856E-2</v>
      </c>
      <c r="AN5" s="119">
        <f>STDEV(F5,J5,N5,R5,V5,Z5,AD5,AH5)</f>
        <v>3.9647968171328998E-2</v>
      </c>
      <c r="AO5" s="203">
        <f>STDEV(G5,K5,O5,S5,W5,AA5,AE5,AI5)</f>
        <v>3.9545603046361059E-2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697075371.40999997</v>
      </c>
      <c r="C6" s="165">
        <v>1.41</v>
      </c>
      <c r="D6" s="166">
        <v>768499830.70000005</v>
      </c>
      <c r="E6" s="165">
        <v>1.54</v>
      </c>
      <c r="F6" s="116">
        <f>((D6-B6)/B6)</f>
        <v>0.10246303659463281</v>
      </c>
      <c r="G6" s="116">
        <f>((E6-C6)/C6)</f>
        <v>9.2198581560283779E-2</v>
      </c>
      <c r="H6" s="166">
        <v>738058846.50999999</v>
      </c>
      <c r="I6" s="165">
        <v>1.48</v>
      </c>
      <c r="J6" s="116">
        <f t="shared" si="0"/>
        <v>-3.9610918537577831E-2</v>
      </c>
      <c r="K6" s="116">
        <f t="shared" si="1"/>
        <v>-3.8961038961038995E-2</v>
      </c>
      <c r="L6" s="166">
        <v>740322681.38999999</v>
      </c>
      <c r="M6" s="165">
        <v>1.49</v>
      </c>
      <c r="N6" s="116">
        <f t="shared" si="2"/>
        <v>3.0672823592655394E-3</v>
      </c>
      <c r="O6" s="116">
        <f t="shared" si="3"/>
        <v>6.7567567567567632E-3</v>
      </c>
      <c r="P6" s="166">
        <v>749479136.37</v>
      </c>
      <c r="Q6" s="165">
        <v>1.51</v>
      </c>
      <c r="R6" s="116">
        <f t="shared" si="4"/>
        <v>1.236819458618805E-2</v>
      </c>
      <c r="S6" s="116">
        <f t="shared" si="5"/>
        <v>1.3422818791946321E-2</v>
      </c>
      <c r="T6" s="166">
        <v>733773616.00999999</v>
      </c>
      <c r="U6" s="165">
        <v>1.47</v>
      </c>
      <c r="V6" s="116">
        <f t="shared" si="6"/>
        <v>-2.0955246914634022E-2</v>
      </c>
      <c r="W6" s="116">
        <f t="shared" si="7"/>
        <v>-2.6490066225165587E-2</v>
      </c>
      <c r="X6" s="166">
        <v>745841508.45000005</v>
      </c>
      <c r="Y6" s="165">
        <v>1.5</v>
      </c>
      <c r="Z6" s="116">
        <f t="shared" si="8"/>
        <v>1.6446342818403535E-2</v>
      </c>
      <c r="AA6" s="116">
        <f t="shared" si="9"/>
        <v>2.0408163265306142E-2</v>
      </c>
      <c r="AB6" s="166">
        <v>760574446.07000005</v>
      </c>
      <c r="AC6" s="165">
        <v>1.53</v>
      </c>
      <c r="AD6" s="116">
        <f t="shared" si="10"/>
        <v>1.9753442860290574E-2</v>
      </c>
      <c r="AE6" s="116">
        <f t="shared" si="11"/>
        <v>2.0000000000000018E-2</v>
      </c>
      <c r="AF6" s="166">
        <v>763048053.77999997</v>
      </c>
      <c r="AG6" s="165">
        <v>1.54</v>
      </c>
      <c r="AH6" s="116">
        <f t="shared" si="12"/>
        <v>3.2522887440952211E-3</v>
      </c>
      <c r="AI6" s="116">
        <f t="shared" si="13"/>
        <v>6.5359477124183061E-3</v>
      </c>
      <c r="AJ6" s="117">
        <f t="shared" ref="AJ6:AJ69" si="14">AVERAGE(F6,J6,N6,R6,V6,Z6,AD6,AH6)</f>
        <v>1.2098052813832985E-2</v>
      </c>
      <c r="AK6" s="117">
        <f t="shared" ref="AK6:AK69" si="15">AVERAGE(G6,K6,O6,S6,W6,AA6,AE6,AI6)</f>
        <v>1.1733895362563343E-2</v>
      </c>
      <c r="AL6" s="118">
        <f t="shared" ref="AL6:AL69" si="16">((AF6-D6)/D6)</f>
        <v>-7.094050905690168E-3</v>
      </c>
      <c r="AM6" s="118">
        <f t="shared" ref="AM6:AM69" si="17">((AG6-E6)/E6)</f>
        <v>0</v>
      </c>
      <c r="AN6" s="119">
        <f t="shared" ref="AN6:AN69" si="18">STDEV(F6,J6,N6,R6,V6,Z6,AD6,AH6)</f>
        <v>4.1695420425389797E-2</v>
      </c>
      <c r="AO6" s="203">
        <f t="shared" ref="AO6:AO69" si="19">STDEV(G6,K6,O6,S6,W6,AA6,AE6,AI6)</f>
        <v>3.9103941655145455E-2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266450870.02000001</v>
      </c>
      <c r="C7" s="165">
        <v>136.59</v>
      </c>
      <c r="D7" s="166">
        <v>280619856.60000002</v>
      </c>
      <c r="E7" s="165">
        <v>144.36000000000001</v>
      </c>
      <c r="F7" s="116">
        <f>((D7-B7)/B7)</f>
        <v>5.3176732276897717E-2</v>
      </c>
      <c r="G7" s="116">
        <f>((E7-C7)/C7)</f>
        <v>5.6885569953876641E-2</v>
      </c>
      <c r="H7" s="166">
        <v>268876919.01999998</v>
      </c>
      <c r="I7" s="165">
        <v>137.85</v>
      </c>
      <c r="J7" s="116">
        <f t="shared" si="0"/>
        <v>-4.1846424277589916E-2</v>
      </c>
      <c r="K7" s="116">
        <f t="shared" si="1"/>
        <v>-4.5095594347464803E-2</v>
      </c>
      <c r="L7" s="166">
        <v>263451386.18000001</v>
      </c>
      <c r="M7" s="165">
        <v>135.33000000000001</v>
      </c>
      <c r="N7" s="116">
        <f t="shared" si="2"/>
        <v>-2.0178499738002443E-2</v>
      </c>
      <c r="O7" s="116">
        <f t="shared" si="3"/>
        <v>-1.828073993471151E-2</v>
      </c>
      <c r="P7" s="166">
        <v>266123632.97</v>
      </c>
      <c r="Q7" s="165">
        <v>136.75</v>
      </c>
      <c r="R7" s="116">
        <f t="shared" si="4"/>
        <v>1.0143225392536788E-2</v>
      </c>
      <c r="S7" s="116">
        <f t="shared" si="5"/>
        <v>1.0492869282494549E-2</v>
      </c>
      <c r="T7" s="166">
        <v>256512650.78</v>
      </c>
      <c r="U7" s="165">
        <v>131.85</v>
      </c>
      <c r="V7" s="116">
        <f t="shared" si="6"/>
        <v>-3.6114726387653964E-2</v>
      </c>
      <c r="W7" s="116">
        <f t="shared" si="7"/>
        <v>-3.5831809872029295E-2</v>
      </c>
      <c r="X7" s="166">
        <v>261704205.27000001</v>
      </c>
      <c r="Y7" s="165">
        <v>134.36000000000001</v>
      </c>
      <c r="Z7" s="116">
        <f t="shared" si="8"/>
        <v>2.0238980316228478E-2</v>
      </c>
      <c r="AA7" s="116">
        <f t="shared" si="9"/>
        <v>1.9036784224497682E-2</v>
      </c>
      <c r="AB7" s="166">
        <v>261014221.61000001</v>
      </c>
      <c r="AC7" s="165">
        <v>133.54</v>
      </c>
      <c r="AD7" s="116">
        <f t="shared" si="10"/>
        <v>-2.6365019976967541E-3</v>
      </c>
      <c r="AE7" s="116">
        <f t="shared" si="11"/>
        <v>-6.1030068472761349E-3</v>
      </c>
      <c r="AF7" s="166">
        <v>261044121.25</v>
      </c>
      <c r="AG7" s="165">
        <v>133.55000000000001</v>
      </c>
      <c r="AH7" s="116">
        <f t="shared" si="12"/>
        <v>1.1455176585994951E-4</v>
      </c>
      <c r="AI7" s="116">
        <f t="shared" si="13"/>
        <v>7.4883929908786334E-5</v>
      </c>
      <c r="AJ7" s="117">
        <f t="shared" si="14"/>
        <v>-2.137832831177518E-3</v>
      </c>
      <c r="AK7" s="117">
        <f t="shared" si="15"/>
        <v>-2.3526304513380109E-3</v>
      </c>
      <c r="AL7" s="118">
        <f t="shared" si="16"/>
        <v>-6.9758910104154123E-2</v>
      </c>
      <c r="AM7" s="118">
        <f t="shared" si="17"/>
        <v>-7.4882238847326144E-2</v>
      </c>
      <c r="AN7" s="119">
        <f t="shared" si="18"/>
        <v>3.1106352982225166E-2</v>
      </c>
      <c r="AO7" s="203">
        <f t="shared" si="19"/>
        <v>3.2410663036018299E-2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501339226</v>
      </c>
      <c r="C8" s="177">
        <v>14.76</v>
      </c>
      <c r="D8" s="166">
        <v>574668652</v>
      </c>
      <c r="E8" s="177">
        <v>16.920000000000002</v>
      </c>
      <c r="F8" s="116">
        <f>((D8-B8)/B8)</f>
        <v>0.14626708263996882</v>
      </c>
      <c r="G8" s="116">
        <f>((E8-C8)/C8)</f>
        <v>0.14634146341463428</v>
      </c>
      <c r="H8" s="166">
        <v>541188138</v>
      </c>
      <c r="I8" s="177">
        <v>15.93</v>
      </c>
      <c r="J8" s="116">
        <f t="shared" si="0"/>
        <v>-5.8260553944397164E-2</v>
      </c>
      <c r="K8" s="116">
        <f t="shared" si="1"/>
        <v>-5.8510638297872453E-2</v>
      </c>
      <c r="L8" s="166">
        <v>554780063</v>
      </c>
      <c r="M8" s="177">
        <v>16.2</v>
      </c>
      <c r="N8" s="116">
        <f t="shared" si="2"/>
        <v>2.5114972124536845E-2</v>
      </c>
      <c r="O8" s="116">
        <f t="shared" si="3"/>
        <v>1.6949152542372854E-2</v>
      </c>
      <c r="P8" s="166">
        <v>534585693</v>
      </c>
      <c r="Q8" s="177">
        <v>15.73</v>
      </c>
      <c r="R8" s="116">
        <f t="shared" si="4"/>
        <v>-3.6400677217558915E-2</v>
      </c>
      <c r="S8" s="116">
        <f t="shared" si="5"/>
        <v>-2.9012345679012275E-2</v>
      </c>
      <c r="T8" s="166">
        <v>517895153</v>
      </c>
      <c r="U8" s="177">
        <v>15.24</v>
      </c>
      <c r="V8" s="116">
        <f t="shared" si="6"/>
        <v>-3.1221449093288771E-2</v>
      </c>
      <c r="W8" s="116">
        <f t="shared" si="7"/>
        <v>-3.1150667514303891E-2</v>
      </c>
      <c r="X8" s="166">
        <v>544229624</v>
      </c>
      <c r="Y8" s="177">
        <v>16.02</v>
      </c>
      <c r="Z8" s="116">
        <f t="shared" si="8"/>
        <v>5.0849039322829886E-2</v>
      </c>
      <c r="AA8" s="116">
        <f t="shared" si="9"/>
        <v>5.1181102362204682E-2</v>
      </c>
      <c r="AB8" s="166">
        <v>551435061</v>
      </c>
      <c r="AC8" s="177">
        <v>16.21</v>
      </c>
      <c r="AD8" s="116">
        <f t="shared" si="10"/>
        <v>1.3239700086594331E-2</v>
      </c>
      <c r="AE8" s="116">
        <f t="shared" si="11"/>
        <v>1.1860174781523177E-2</v>
      </c>
      <c r="AF8" s="166">
        <v>552755196</v>
      </c>
      <c r="AG8" s="177">
        <v>16.27</v>
      </c>
      <c r="AH8" s="116">
        <f t="shared" si="12"/>
        <v>2.3939990279290566E-3</v>
      </c>
      <c r="AI8" s="116">
        <f t="shared" si="13"/>
        <v>3.7014188772361949E-3</v>
      </c>
      <c r="AJ8" s="117">
        <f t="shared" si="14"/>
        <v>1.3997764118326761E-2</v>
      </c>
      <c r="AK8" s="117">
        <f t="shared" si="15"/>
        <v>1.3919957560847821E-2</v>
      </c>
      <c r="AL8" s="118">
        <f t="shared" si="16"/>
        <v>-3.8132332299204652E-2</v>
      </c>
      <c r="AM8" s="118">
        <f t="shared" si="17"/>
        <v>-3.8416075650118328E-2</v>
      </c>
      <c r="AN8" s="119">
        <f t="shared" si="18"/>
        <v>6.4274020643089805E-2</v>
      </c>
      <c r="AO8" s="203">
        <f t="shared" si="19"/>
        <v>6.3428723222266364E-2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325359021.35000002</v>
      </c>
      <c r="C9" s="165">
        <v>152.4699</v>
      </c>
      <c r="D9" s="165">
        <v>355350909.62</v>
      </c>
      <c r="E9" s="165">
        <v>166.57849999999999</v>
      </c>
      <c r="F9" s="116">
        <f>((D9-B9)/B9)</f>
        <v>9.2180902639661749E-2</v>
      </c>
      <c r="G9" s="116">
        <f>((E9-C9)/C9)</f>
        <v>9.2533673859561766E-2</v>
      </c>
      <c r="H9" s="165">
        <v>340747686.47000003</v>
      </c>
      <c r="I9" s="165">
        <v>160.15199999999999</v>
      </c>
      <c r="J9" s="116">
        <f t="shared" si="0"/>
        <v>-4.1095218148213437E-2</v>
      </c>
      <c r="K9" s="116">
        <f t="shared" si="1"/>
        <v>-3.8579408507100281E-2</v>
      </c>
      <c r="L9" s="165">
        <v>342388721.17000002</v>
      </c>
      <c r="M9" s="165">
        <v>160.38</v>
      </c>
      <c r="N9" s="116">
        <f t="shared" si="2"/>
        <v>4.8159819278610636E-3</v>
      </c>
      <c r="O9" s="116">
        <f t="shared" si="3"/>
        <v>1.4236475348419543E-3</v>
      </c>
      <c r="P9" s="165">
        <v>336414028.92000002</v>
      </c>
      <c r="Q9" s="165">
        <v>157.68270000000001</v>
      </c>
      <c r="R9" s="116">
        <f t="shared" si="4"/>
        <v>-1.7450026477459506E-2</v>
      </c>
      <c r="S9" s="116">
        <f t="shared" si="5"/>
        <v>-1.6818181818181722E-2</v>
      </c>
      <c r="T9" s="165">
        <v>327495970.64999998</v>
      </c>
      <c r="U9" s="165">
        <v>153.88910000000001</v>
      </c>
      <c r="V9" s="116">
        <f t="shared" si="6"/>
        <v>-2.650917471732659E-2</v>
      </c>
      <c r="W9" s="116">
        <f t="shared" si="7"/>
        <v>-2.4058441414308594E-2</v>
      </c>
      <c r="X9" s="165">
        <v>345381885.24000001</v>
      </c>
      <c r="Y9" s="165">
        <v>162.2612</v>
      </c>
      <c r="Z9" s="116">
        <f t="shared" si="8"/>
        <v>5.4614151601623785E-2</v>
      </c>
      <c r="AA9" s="116">
        <f t="shared" si="9"/>
        <v>5.4403463273227204E-2</v>
      </c>
      <c r="AB9" s="165">
        <v>351330325.66000003</v>
      </c>
      <c r="AC9" s="165">
        <v>165.06960000000001</v>
      </c>
      <c r="AD9" s="116">
        <f t="shared" si="10"/>
        <v>1.7222792144604069E-2</v>
      </c>
      <c r="AE9" s="116">
        <f t="shared" si="11"/>
        <v>1.7307896157553414E-2</v>
      </c>
      <c r="AF9" s="165">
        <v>353878946.66000003</v>
      </c>
      <c r="AG9" s="165">
        <v>166.27780000000001</v>
      </c>
      <c r="AH9" s="116">
        <f t="shared" si="12"/>
        <v>7.254201570024525E-3</v>
      </c>
      <c r="AI9" s="116">
        <f t="shared" si="13"/>
        <v>7.3193368130776652E-3</v>
      </c>
      <c r="AJ9" s="117">
        <f t="shared" si="14"/>
        <v>1.1379201317596958E-2</v>
      </c>
      <c r="AK9" s="117">
        <f t="shared" si="15"/>
        <v>1.1691498237333927E-2</v>
      </c>
      <c r="AL9" s="118">
        <f t="shared" si="16"/>
        <v>-4.1422799833945685E-3</v>
      </c>
      <c r="AM9" s="118">
        <f t="shared" si="17"/>
        <v>-1.8051549269562266E-3</v>
      </c>
      <c r="AN9" s="119">
        <f t="shared" si="18"/>
        <v>4.3936046054184656E-2</v>
      </c>
      <c r="AO9" s="203">
        <f t="shared" si="19"/>
        <v>4.3315919050952542E-2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1407588747.0699999</v>
      </c>
      <c r="C10" s="165">
        <v>0.8135</v>
      </c>
      <c r="D10" s="165">
        <v>2040698507.9100001</v>
      </c>
      <c r="E10" s="165">
        <v>0.92149999999999999</v>
      </c>
      <c r="F10" s="116">
        <f>((D10-B10)/B10)</f>
        <v>0.44978319282380236</v>
      </c>
      <c r="G10" s="116">
        <f>((E10-C10)/C10)</f>
        <v>0.132759680393362</v>
      </c>
      <c r="H10" s="165">
        <v>1790400904.0599999</v>
      </c>
      <c r="I10" s="165">
        <v>0.88460000000000005</v>
      </c>
      <c r="J10" s="116">
        <f t="shared" si="0"/>
        <v>-0.12265290677668242</v>
      </c>
      <c r="K10" s="116">
        <f t="shared" si="1"/>
        <v>-4.0043407487791574E-2</v>
      </c>
      <c r="L10" s="165">
        <v>1739581374.5</v>
      </c>
      <c r="M10" s="165">
        <v>0.88539999999999996</v>
      </c>
      <c r="N10" s="116">
        <f t="shared" si="2"/>
        <v>-2.8384441409049287E-2</v>
      </c>
      <c r="O10" s="116">
        <f t="shared" si="3"/>
        <v>9.0436355414866818E-4</v>
      </c>
      <c r="P10" s="165">
        <v>1717780749.1099999</v>
      </c>
      <c r="Q10" s="165">
        <v>0.87109999999999999</v>
      </c>
      <c r="R10" s="116">
        <f t="shared" si="4"/>
        <v>-1.2532110144181189E-2</v>
      </c>
      <c r="S10" s="116">
        <f t="shared" si="5"/>
        <v>-1.6150892252089429E-2</v>
      </c>
      <c r="T10" s="165">
        <v>1665118913.6600001</v>
      </c>
      <c r="U10" s="165">
        <v>0.84660000000000002</v>
      </c>
      <c r="V10" s="116">
        <f t="shared" si="6"/>
        <v>-3.0656901631529201E-2</v>
      </c>
      <c r="W10" s="116">
        <f t="shared" si="7"/>
        <v>-2.812535874182065E-2</v>
      </c>
      <c r="X10" s="165">
        <v>1736019782.8699999</v>
      </c>
      <c r="Y10" s="165">
        <v>0.88370000000000004</v>
      </c>
      <c r="Z10" s="116">
        <f t="shared" si="8"/>
        <v>4.2580063578856818E-2</v>
      </c>
      <c r="AA10" s="116">
        <f t="shared" si="9"/>
        <v>4.3822348216395017E-2</v>
      </c>
      <c r="AB10" s="165">
        <v>1755217128.5</v>
      </c>
      <c r="AC10" s="165">
        <v>0.89129999999999998</v>
      </c>
      <c r="AD10" s="116">
        <f t="shared" si="10"/>
        <v>1.1058252803008345E-2</v>
      </c>
      <c r="AE10" s="116">
        <f t="shared" si="11"/>
        <v>8.600203689034672E-3</v>
      </c>
      <c r="AF10" s="165">
        <v>1751139389.8199999</v>
      </c>
      <c r="AG10" s="165">
        <v>0.89049999999999996</v>
      </c>
      <c r="AH10" s="116">
        <f t="shared" si="12"/>
        <v>-2.323210395904057E-3</v>
      </c>
      <c r="AI10" s="116">
        <f t="shared" si="13"/>
        <v>-8.975653539773622E-4</v>
      </c>
      <c r="AJ10" s="117">
        <f t="shared" si="14"/>
        <v>3.8358992356040171E-2</v>
      </c>
      <c r="AK10" s="117">
        <f t="shared" si="15"/>
        <v>1.2608671502157666E-2</v>
      </c>
      <c r="AL10" s="118">
        <f t="shared" si="16"/>
        <v>-0.14189215945796654</v>
      </c>
      <c r="AM10" s="118">
        <f t="shared" si="17"/>
        <v>-3.3640803038524174E-2</v>
      </c>
      <c r="AN10" s="119">
        <f t="shared" si="18"/>
        <v>0.17296600728110487</v>
      </c>
      <c r="AO10" s="203">
        <f t="shared" si="19"/>
        <v>5.4778320494745882E-2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2176373571.4200001</v>
      </c>
      <c r="C11" s="165">
        <v>14.903700000000001</v>
      </c>
      <c r="D11" s="165">
        <v>2848777956.3099999</v>
      </c>
      <c r="E11" s="165">
        <v>19.779900000000001</v>
      </c>
      <c r="F11" s="116">
        <f>((D11-B11)/B11)</f>
        <v>0.30895632703869025</v>
      </c>
      <c r="G11" s="116">
        <f>((E11-C11)/C11)</f>
        <v>0.32718049880231087</v>
      </c>
      <c r="H11" s="165">
        <v>2730655369.46</v>
      </c>
      <c r="I11" s="165">
        <v>18.960100000000001</v>
      </c>
      <c r="J11" s="116">
        <f t="shared" si="0"/>
        <v>-4.1464301065781618E-2</v>
      </c>
      <c r="K11" s="116">
        <f t="shared" si="1"/>
        <v>-4.144611448996207E-2</v>
      </c>
      <c r="L11" s="165">
        <v>2693643348.8800001</v>
      </c>
      <c r="M11" s="165">
        <v>18.709700000000002</v>
      </c>
      <c r="N11" s="116">
        <f t="shared" si="2"/>
        <v>-1.3554262831533818E-2</v>
      </c>
      <c r="O11" s="116">
        <f t="shared" si="3"/>
        <v>-1.3206681399359658E-2</v>
      </c>
      <c r="P11" s="165">
        <v>2693643348.8800001</v>
      </c>
      <c r="Q11" s="165">
        <v>18.709700000000002</v>
      </c>
      <c r="R11" s="116">
        <f t="shared" si="4"/>
        <v>0</v>
      </c>
      <c r="S11" s="116">
        <f t="shared" si="5"/>
        <v>0</v>
      </c>
      <c r="T11" s="165">
        <v>2693643348.8800001</v>
      </c>
      <c r="U11" s="165">
        <v>18.709700000000002</v>
      </c>
      <c r="V11" s="116">
        <f t="shared" si="6"/>
        <v>0</v>
      </c>
      <c r="W11" s="116">
        <f t="shared" si="7"/>
        <v>0</v>
      </c>
      <c r="X11" s="165">
        <v>2742653805.71</v>
      </c>
      <c r="Y11" s="165">
        <v>18.648299999999999</v>
      </c>
      <c r="Z11" s="116">
        <f t="shared" si="8"/>
        <v>1.8194857478210008E-2</v>
      </c>
      <c r="AA11" s="116">
        <f t="shared" si="9"/>
        <v>-3.2817201772344057E-3</v>
      </c>
      <c r="AB11" s="165">
        <v>2580000850.5700002</v>
      </c>
      <c r="AC11" s="165">
        <v>19.026900000000001</v>
      </c>
      <c r="AD11" s="116">
        <f t="shared" si="10"/>
        <v>-5.930495303540264E-2</v>
      </c>
      <c r="AE11" s="116">
        <f t="shared" si="11"/>
        <v>2.030211869178436E-2</v>
      </c>
      <c r="AF11" s="165">
        <v>2562856463.4400001</v>
      </c>
      <c r="AG11" s="165">
        <v>19.048200000000001</v>
      </c>
      <c r="AH11" s="116">
        <f t="shared" si="12"/>
        <v>-6.6451090999494833E-3</v>
      </c>
      <c r="AI11" s="116">
        <f t="shared" si="13"/>
        <v>1.1194677009917589E-3</v>
      </c>
      <c r="AJ11" s="117">
        <f t="shared" si="14"/>
        <v>2.577281981052908E-2</v>
      </c>
      <c r="AK11" s="117">
        <f t="shared" si="15"/>
        <v>3.6333446141066365E-2</v>
      </c>
      <c r="AL11" s="118">
        <f t="shared" si="16"/>
        <v>-0.10036636665089609</v>
      </c>
      <c r="AM11" s="118">
        <f t="shared" si="17"/>
        <v>-3.6992098038918293E-2</v>
      </c>
      <c r="AN11" s="119">
        <f t="shared" si="18"/>
        <v>0.11706860025598186</v>
      </c>
      <c r="AO11" s="203">
        <f t="shared" si="19"/>
        <v>0.1188050744991094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6">
        <v>241532625.30000001</v>
      </c>
      <c r="C12" s="177">
        <v>141.87</v>
      </c>
      <c r="D12" s="165">
        <v>270938428.31</v>
      </c>
      <c r="E12" s="165">
        <v>157.01</v>
      </c>
      <c r="F12" s="116">
        <f>((D12-B12)/B12)</f>
        <v>0.12174671216145634</v>
      </c>
      <c r="G12" s="116">
        <f>((E12-C12)/C12)</f>
        <v>0.10671741735391546</v>
      </c>
      <c r="H12" s="165">
        <v>259814542.24000001</v>
      </c>
      <c r="I12" s="165">
        <v>150.33000000000001</v>
      </c>
      <c r="J12" s="116">
        <f t="shared" si="0"/>
        <v>-4.1056878270779515E-2</v>
      </c>
      <c r="K12" s="116">
        <f t="shared" si="1"/>
        <v>-4.2545060824151194E-2</v>
      </c>
      <c r="L12" s="165">
        <v>260952299.19999999</v>
      </c>
      <c r="M12" s="165">
        <v>151.69999999999999</v>
      </c>
      <c r="N12" s="116">
        <f t="shared" si="2"/>
        <v>4.3791119241854892E-3</v>
      </c>
      <c r="O12" s="116">
        <f t="shared" si="3"/>
        <v>9.1132841082949244E-3</v>
      </c>
      <c r="P12" s="165">
        <v>260038949.97999999</v>
      </c>
      <c r="Q12" s="165">
        <v>149.53</v>
      </c>
      <c r="R12" s="116">
        <f t="shared" si="4"/>
        <v>-3.5000619760778059E-3</v>
      </c>
      <c r="S12" s="116">
        <f t="shared" si="5"/>
        <v>-1.4304548450889833E-2</v>
      </c>
      <c r="T12" s="165">
        <v>257043508.69</v>
      </c>
      <c r="U12" s="165">
        <v>147.78</v>
      </c>
      <c r="V12" s="116">
        <f t="shared" si="6"/>
        <v>-1.1519202374222692E-2</v>
      </c>
      <c r="W12" s="116">
        <f t="shared" si="7"/>
        <v>-1.1703337122985354E-2</v>
      </c>
      <c r="X12" s="165">
        <v>266755417.09999999</v>
      </c>
      <c r="Y12" s="165">
        <v>151.57</v>
      </c>
      <c r="Z12" s="116">
        <f t="shared" si="8"/>
        <v>3.7783130410473688E-2</v>
      </c>
      <c r="AA12" s="116">
        <f t="shared" si="9"/>
        <v>2.5646230883746055E-2</v>
      </c>
      <c r="AB12" s="165">
        <v>270325926.25999999</v>
      </c>
      <c r="AC12" s="165">
        <v>152.94</v>
      </c>
      <c r="AD12" s="116">
        <f t="shared" si="10"/>
        <v>1.3384954648030637E-2</v>
      </c>
      <c r="AE12" s="116">
        <f t="shared" si="11"/>
        <v>9.0387279804711E-3</v>
      </c>
      <c r="AF12" s="165">
        <v>271769477.77999997</v>
      </c>
      <c r="AG12" s="165">
        <v>153.47</v>
      </c>
      <c r="AH12" s="116">
        <f t="shared" si="12"/>
        <v>5.3400409645191424E-3</v>
      </c>
      <c r="AI12" s="116">
        <f t="shared" si="13"/>
        <v>3.4654112723944107E-3</v>
      </c>
      <c r="AJ12" s="117">
        <f t="shared" si="14"/>
        <v>1.5819725935948162E-2</v>
      </c>
      <c r="AK12" s="117">
        <f t="shared" si="15"/>
        <v>1.0678515650099448E-2</v>
      </c>
      <c r="AL12" s="118">
        <f t="shared" si="16"/>
        <v>3.0673001064622177E-3</v>
      </c>
      <c r="AM12" s="118">
        <f t="shared" si="17"/>
        <v>-2.2546334628367571E-2</v>
      </c>
      <c r="AN12" s="119">
        <f t="shared" si="18"/>
        <v>4.8262935226031353E-2</v>
      </c>
      <c r="AO12" s="203">
        <f t="shared" si="19"/>
        <v>4.3854500968015894E-2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270198190.02999997</v>
      </c>
      <c r="C13" s="177">
        <v>10.0738</v>
      </c>
      <c r="D13" s="166">
        <v>296637441.81999999</v>
      </c>
      <c r="E13" s="177">
        <v>11.06</v>
      </c>
      <c r="F13" s="116">
        <f>((D13-B13)/B13)</f>
        <v>9.7851328267833645E-2</v>
      </c>
      <c r="G13" s="116">
        <f>((E13-C13)/C13)</f>
        <v>9.7897516329488385E-2</v>
      </c>
      <c r="H13" s="165">
        <v>288554065.04000002</v>
      </c>
      <c r="I13" s="165">
        <v>10.515499999999999</v>
      </c>
      <c r="J13" s="116">
        <f t="shared" si="0"/>
        <v>-2.7250021879924976E-2</v>
      </c>
      <c r="K13" s="116">
        <f t="shared" si="1"/>
        <v>-4.9231464737793947E-2</v>
      </c>
      <c r="L13" s="165">
        <v>288406336.14999998</v>
      </c>
      <c r="M13" s="165">
        <v>10.520799999999999</v>
      </c>
      <c r="N13" s="116">
        <f t="shared" si="2"/>
        <v>-5.1196260215418136E-4</v>
      </c>
      <c r="O13" s="116">
        <f t="shared" si="3"/>
        <v>5.0401787837003312E-4</v>
      </c>
      <c r="P13" s="165">
        <v>282658430.98000002</v>
      </c>
      <c r="Q13" s="165">
        <v>10.295400000000001</v>
      </c>
      <c r="R13" s="116">
        <f t="shared" si="4"/>
        <v>-1.9929885198536258E-2</v>
      </c>
      <c r="S13" s="116">
        <f t="shared" si="5"/>
        <v>-2.1424226294578238E-2</v>
      </c>
      <c r="T13" s="165">
        <v>272251167.81999999</v>
      </c>
      <c r="U13" s="165">
        <v>10.068</v>
      </c>
      <c r="V13" s="116">
        <f t="shared" si="6"/>
        <v>-3.6819220724876978E-2</v>
      </c>
      <c r="W13" s="116">
        <f t="shared" si="7"/>
        <v>-2.2087534238592103E-2</v>
      </c>
      <c r="X13" s="165">
        <v>283652394.55000001</v>
      </c>
      <c r="Y13" s="165">
        <v>10.476599999999999</v>
      </c>
      <c r="Z13" s="116">
        <f t="shared" si="8"/>
        <v>4.1877604497689382E-2</v>
      </c>
      <c r="AA13" s="116">
        <f t="shared" si="9"/>
        <v>4.0584028605482707E-2</v>
      </c>
      <c r="AB13" s="165">
        <v>289610145.94999999</v>
      </c>
      <c r="AC13" s="165">
        <v>10.723632</v>
      </c>
      <c r="AD13" s="116">
        <f t="shared" si="10"/>
        <v>2.1003705642787338E-2</v>
      </c>
      <c r="AE13" s="116">
        <f t="shared" si="11"/>
        <v>2.3579405532329269E-2</v>
      </c>
      <c r="AF13" s="165">
        <v>287058615.50999999</v>
      </c>
      <c r="AG13" s="165">
        <v>10.551835000000001</v>
      </c>
      <c r="AH13" s="116">
        <f t="shared" si="12"/>
        <v>-8.8102246267315124E-3</v>
      </c>
      <c r="AI13" s="116">
        <f t="shared" si="13"/>
        <v>-1.6020411741096651E-2</v>
      </c>
      <c r="AJ13" s="117">
        <f t="shared" si="14"/>
        <v>8.4264154220108078E-3</v>
      </c>
      <c r="AK13" s="117">
        <f t="shared" si="15"/>
        <v>6.7251664167011799E-3</v>
      </c>
      <c r="AL13" s="118">
        <f t="shared" si="16"/>
        <v>-3.2291359618090446E-2</v>
      </c>
      <c r="AM13" s="118">
        <f t="shared" si="17"/>
        <v>-4.5946202531645566E-2</v>
      </c>
      <c r="AN13" s="119">
        <f t="shared" si="18"/>
        <v>4.4360595823978388E-2</v>
      </c>
      <c r="AO13" s="203">
        <f t="shared" si="19"/>
        <v>4.6372180588303197E-2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397234835.19</v>
      </c>
      <c r="C14" s="165">
        <v>2339.86</v>
      </c>
      <c r="D14" s="165">
        <v>432087348.44</v>
      </c>
      <c r="E14" s="165">
        <v>2545.77</v>
      </c>
      <c r="F14" s="116">
        <f>((D14-B14)/B14)</f>
        <v>8.7737806865125056E-2</v>
      </c>
      <c r="G14" s="116">
        <f>((E14-C14)/C14)</f>
        <v>8.8000991512312637E-2</v>
      </c>
      <c r="H14" s="165">
        <v>418530685.13999999</v>
      </c>
      <c r="I14" s="165">
        <v>2462.35</v>
      </c>
      <c r="J14" s="116">
        <f t="shared" si="0"/>
        <v>-3.1374821199798453E-2</v>
      </c>
      <c r="K14" s="116">
        <f t="shared" si="1"/>
        <v>-3.2768081955557679E-2</v>
      </c>
      <c r="L14" s="165">
        <v>314656362.37</v>
      </c>
      <c r="M14" s="165">
        <v>2487.23</v>
      </c>
      <c r="N14" s="116">
        <f t="shared" si="2"/>
        <v>-0.24818806949663358</v>
      </c>
      <c r="O14" s="116">
        <f t="shared" si="3"/>
        <v>1.0104168781854777E-2</v>
      </c>
      <c r="P14" s="165">
        <v>308960998.06</v>
      </c>
      <c r="Q14" s="165">
        <v>2441.9499999999998</v>
      </c>
      <c r="R14" s="116">
        <f t="shared" si="4"/>
        <v>-1.8100267438110478E-2</v>
      </c>
      <c r="S14" s="116">
        <f t="shared" si="5"/>
        <v>-1.820499109451084E-2</v>
      </c>
      <c r="T14" s="165">
        <v>306202136.49000001</v>
      </c>
      <c r="U14" s="165">
        <v>2419.9899999999998</v>
      </c>
      <c r="V14" s="116">
        <f t="shared" si="6"/>
        <v>-8.9294816734901399E-3</v>
      </c>
      <c r="W14" s="116">
        <f t="shared" si="7"/>
        <v>-8.9928131206617815E-3</v>
      </c>
      <c r="X14" s="165">
        <v>310785676.19999999</v>
      </c>
      <c r="Y14" s="165">
        <v>2456.27</v>
      </c>
      <c r="Z14" s="116">
        <f t="shared" si="8"/>
        <v>1.4968999767738944E-2</v>
      </c>
      <c r="AA14" s="116">
        <f t="shared" si="9"/>
        <v>1.4991797486766559E-2</v>
      </c>
      <c r="AB14" s="165">
        <v>309302973.81999999</v>
      </c>
      <c r="AC14" s="165">
        <v>2462.79</v>
      </c>
      <c r="AD14" s="116">
        <f t="shared" si="10"/>
        <v>-4.7708195504024171E-3</v>
      </c>
      <c r="AE14" s="116">
        <f t="shared" si="11"/>
        <v>2.6544313125185675E-3</v>
      </c>
      <c r="AF14" s="165">
        <v>317216183.98000002</v>
      </c>
      <c r="AG14" s="165">
        <v>2525.5500000000002</v>
      </c>
      <c r="AH14" s="116">
        <f t="shared" si="12"/>
        <v>2.5584009304110825E-2</v>
      </c>
      <c r="AI14" s="116">
        <f t="shared" si="13"/>
        <v>2.5483293338043528E-2</v>
      </c>
      <c r="AJ14" s="117">
        <f t="shared" si="14"/>
        <v>-2.2884080427682529E-2</v>
      </c>
      <c r="AK14" s="117">
        <f t="shared" si="15"/>
        <v>1.015859953259572E-2</v>
      </c>
      <c r="AL14" s="118">
        <f t="shared" si="16"/>
        <v>-0.26585171927557855</v>
      </c>
      <c r="AM14" s="118">
        <f t="shared" si="17"/>
        <v>-7.9425871150967282E-3</v>
      </c>
      <c r="AN14" s="119">
        <f t="shared" si="18"/>
        <v>9.8124483207164825E-2</v>
      </c>
      <c r="AO14" s="203">
        <f t="shared" si="19"/>
        <v>3.6621479642931415E-2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255015056.30000001</v>
      </c>
      <c r="C15" s="173">
        <v>119.04</v>
      </c>
      <c r="D15" s="165">
        <v>366876908.81999999</v>
      </c>
      <c r="E15" s="165">
        <v>129.69</v>
      </c>
      <c r="F15" s="116">
        <f>((D15-B15)/B15)</f>
        <v>0.43864803177897688</v>
      </c>
      <c r="G15" s="116">
        <f>((E15-C15)/C15)</f>
        <v>8.946572580645154E-2</v>
      </c>
      <c r="H15" s="165">
        <v>318504646.80000001</v>
      </c>
      <c r="I15" s="165">
        <v>124.95</v>
      </c>
      <c r="J15" s="116">
        <f t="shared" si="0"/>
        <v>-0.13184875051303041</v>
      </c>
      <c r="K15" s="116">
        <f t="shared" si="1"/>
        <v>-3.6548693037242619E-2</v>
      </c>
      <c r="L15" s="165">
        <v>251640689.53999999</v>
      </c>
      <c r="M15" s="165">
        <v>125.17</v>
      </c>
      <c r="N15" s="116">
        <f t="shared" si="2"/>
        <v>-0.2099308689269648</v>
      </c>
      <c r="O15" s="116">
        <f t="shared" si="3"/>
        <v>1.7607042817126758E-3</v>
      </c>
      <c r="P15" s="165">
        <v>263843519.94999999</v>
      </c>
      <c r="Q15" s="165">
        <v>123.17</v>
      </c>
      <c r="R15" s="116">
        <f t="shared" si="4"/>
        <v>4.8493073327317657E-2</v>
      </c>
      <c r="S15" s="116">
        <f t="shared" si="5"/>
        <v>-1.5978269553407365E-2</v>
      </c>
      <c r="T15" s="165">
        <v>249310703.69</v>
      </c>
      <c r="U15" s="165">
        <v>120.64</v>
      </c>
      <c r="V15" s="116">
        <f t="shared" si="6"/>
        <v>-5.5081194576065584E-2</v>
      </c>
      <c r="W15" s="116">
        <f t="shared" si="7"/>
        <v>-2.0540716083461891E-2</v>
      </c>
      <c r="X15" s="165">
        <v>283994272.29000002</v>
      </c>
      <c r="Y15" s="165">
        <v>124.95</v>
      </c>
      <c r="Z15" s="116">
        <f t="shared" si="8"/>
        <v>0.13911784807733951</v>
      </c>
      <c r="AA15" s="116">
        <f t="shared" si="9"/>
        <v>3.5726127320954926E-2</v>
      </c>
      <c r="AB15" s="165">
        <v>297499332.73000002</v>
      </c>
      <c r="AC15" s="165">
        <v>126.02</v>
      </c>
      <c r="AD15" s="116">
        <f t="shared" si="10"/>
        <v>4.7553988786820815E-2</v>
      </c>
      <c r="AE15" s="116">
        <f t="shared" si="11"/>
        <v>8.5634253701480038E-3</v>
      </c>
      <c r="AF15" s="165">
        <v>286277554.77999997</v>
      </c>
      <c r="AG15" s="165">
        <v>127.07</v>
      </c>
      <c r="AH15" s="116">
        <f t="shared" si="12"/>
        <v>-3.7720346620691549E-2</v>
      </c>
      <c r="AI15" s="116">
        <f t="shared" si="13"/>
        <v>8.3320107919377662E-3</v>
      </c>
      <c r="AJ15" s="117">
        <f t="shared" si="14"/>
        <v>2.9903972666712814E-2</v>
      </c>
      <c r="AK15" s="117">
        <f t="shared" si="15"/>
        <v>8.8475393621366295E-3</v>
      </c>
      <c r="AL15" s="118">
        <f t="shared" si="16"/>
        <v>-0.21969045230792736</v>
      </c>
      <c r="AM15" s="118">
        <f t="shared" si="17"/>
        <v>-2.0202020202020238E-2</v>
      </c>
      <c r="AN15" s="119">
        <f t="shared" si="18"/>
        <v>0.19825549031593515</v>
      </c>
      <c r="AO15" s="203">
        <f t="shared" si="19"/>
        <v>3.9303086866518726E-2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270797639.37</v>
      </c>
      <c r="C16" s="165">
        <v>1.0900000000000001</v>
      </c>
      <c r="D16" s="165">
        <v>298952523.32999998</v>
      </c>
      <c r="E16" s="165">
        <v>1.2</v>
      </c>
      <c r="F16" s="116">
        <f>((D16-B16)/B16)</f>
        <v>0.10397019717565191</v>
      </c>
      <c r="G16" s="116">
        <f>((E16-C16)/C16)</f>
        <v>0.10091743119266043</v>
      </c>
      <c r="H16" s="165">
        <v>286234028.23000002</v>
      </c>
      <c r="I16" s="165">
        <v>1.1499999999999999</v>
      </c>
      <c r="J16" s="116">
        <f t="shared" si="0"/>
        <v>-4.2543528177417661E-2</v>
      </c>
      <c r="K16" s="116">
        <f t="shared" si="1"/>
        <v>-4.1666666666666706E-2</v>
      </c>
      <c r="L16" s="165">
        <v>287425022.23000002</v>
      </c>
      <c r="M16" s="165">
        <v>1.1499999999999999</v>
      </c>
      <c r="N16" s="116">
        <f t="shared" si="2"/>
        <v>4.1609098937845038E-3</v>
      </c>
      <c r="O16" s="116">
        <f t="shared" si="3"/>
        <v>0</v>
      </c>
      <c r="P16" s="165">
        <v>284088497.66000003</v>
      </c>
      <c r="Q16" s="165">
        <v>1.1399999999999999</v>
      </c>
      <c r="R16" s="116">
        <f t="shared" si="4"/>
        <v>-1.1608330214653604E-2</v>
      </c>
      <c r="S16" s="116">
        <f t="shared" si="5"/>
        <v>-8.6956521739130523E-3</v>
      </c>
      <c r="T16" s="165">
        <v>276448474.25</v>
      </c>
      <c r="U16" s="165">
        <v>1.1200000000000001</v>
      </c>
      <c r="V16" s="116">
        <f t="shared" si="6"/>
        <v>-2.6893110678291816E-2</v>
      </c>
      <c r="W16" s="116">
        <f t="shared" si="7"/>
        <v>-1.7543859649122629E-2</v>
      </c>
      <c r="X16" s="165">
        <v>295003320.63999999</v>
      </c>
      <c r="Y16" s="165">
        <v>1.19</v>
      </c>
      <c r="Z16" s="116">
        <f t="shared" si="8"/>
        <v>6.7118642779053009E-2</v>
      </c>
      <c r="AA16" s="116">
        <f t="shared" si="9"/>
        <v>6.2499999999999854E-2</v>
      </c>
      <c r="AB16" s="165">
        <v>305090418</v>
      </c>
      <c r="AC16" s="165">
        <v>1.23</v>
      </c>
      <c r="AD16" s="116">
        <f t="shared" si="10"/>
        <v>3.419316548070167E-2</v>
      </c>
      <c r="AE16" s="116">
        <f t="shared" si="11"/>
        <v>3.3613445378151294E-2</v>
      </c>
      <c r="AF16" s="165">
        <v>305766762.27999997</v>
      </c>
      <c r="AG16" s="165">
        <v>1.23</v>
      </c>
      <c r="AH16" s="116">
        <f t="shared" si="12"/>
        <v>2.2168650344173424E-3</v>
      </c>
      <c r="AI16" s="116">
        <f t="shared" si="13"/>
        <v>0</v>
      </c>
      <c r="AJ16" s="117">
        <f t="shared" si="14"/>
        <v>1.6326851411655671E-2</v>
      </c>
      <c r="AK16" s="117">
        <f t="shared" si="15"/>
        <v>1.6140587260138652E-2</v>
      </c>
      <c r="AL16" s="118">
        <f t="shared" si="16"/>
        <v>2.2793716119525981E-2</v>
      </c>
      <c r="AM16" s="118">
        <f t="shared" si="17"/>
        <v>2.5000000000000022E-2</v>
      </c>
      <c r="AN16" s="119">
        <f t="shared" si="18"/>
        <v>4.9340696391121028E-2</v>
      </c>
      <c r="AO16" s="203">
        <f t="shared" si="19"/>
        <v>4.6684053045257634E-2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259667395.59999999</v>
      </c>
      <c r="C17" s="165">
        <v>1.4240660000000001</v>
      </c>
      <c r="D17" s="165">
        <v>288893576.61000001</v>
      </c>
      <c r="E17" s="165">
        <v>1.5831569999999999</v>
      </c>
      <c r="F17" s="116">
        <f>((D17-B17)/B17)</f>
        <v>0.11255237086068738</v>
      </c>
      <c r="G17" s="116">
        <f>((E17-C17)/C17)</f>
        <v>0.11171603001546267</v>
      </c>
      <c r="H17" s="165">
        <v>283246324.25999999</v>
      </c>
      <c r="I17" s="165">
        <v>1.552333</v>
      </c>
      <c r="J17" s="116">
        <f t="shared" si="0"/>
        <v>-1.9547864013687265E-2</v>
      </c>
      <c r="K17" s="116">
        <f t="shared" si="1"/>
        <v>-1.9469957812143689E-2</v>
      </c>
      <c r="L17" s="165">
        <v>283321440.58999997</v>
      </c>
      <c r="M17" s="165">
        <v>1.5531779999999999</v>
      </c>
      <c r="N17" s="116">
        <f t="shared" si="2"/>
        <v>2.6519789867081154E-4</v>
      </c>
      <c r="O17" s="116">
        <f t="shared" si="3"/>
        <v>5.4434196786384403E-4</v>
      </c>
      <c r="P17" s="165">
        <v>280626534.72000003</v>
      </c>
      <c r="Q17" s="165">
        <v>1.5389120000000001</v>
      </c>
      <c r="R17" s="116">
        <f t="shared" si="4"/>
        <v>-9.5118317356708507E-3</v>
      </c>
      <c r="S17" s="116">
        <f t="shared" si="5"/>
        <v>-9.185038675541303E-3</v>
      </c>
      <c r="T17" s="165">
        <v>272681049.82999998</v>
      </c>
      <c r="U17" s="165">
        <v>1.4962420000000001</v>
      </c>
      <c r="V17" s="116">
        <f t="shared" si="6"/>
        <v>-2.8313377057974185E-2</v>
      </c>
      <c r="W17" s="116">
        <f t="shared" si="7"/>
        <v>-2.7727381422719417E-2</v>
      </c>
      <c r="X17" s="165">
        <v>284425456.91000003</v>
      </c>
      <c r="Y17" s="165">
        <v>1.561504</v>
      </c>
      <c r="Z17" s="116">
        <f t="shared" si="8"/>
        <v>4.3070125655310355E-2</v>
      </c>
      <c r="AA17" s="116">
        <f t="shared" si="9"/>
        <v>4.3617275815008488E-2</v>
      </c>
      <c r="AB17" s="165">
        <v>289361949.72000003</v>
      </c>
      <c r="AC17" s="165">
        <v>1.588719</v>
      </c>
      <c r="AD17" s="116">
        <f t="shared" si="10"/>
        <v>1.7356016102180485E-2</v>
      </c>
      <c r="AE17" s="116">
        <f t="shared" si="11"/>
        <v>1.7428709756747335E-2</v>
      </c>
      <c r="AF17" s="165">
        <v>289187234.52999997</v>
      </c>
      <c r="AG17" s="165">
        <v>1.588217</v>
      </c>
      <c r="AH17" s="116">
        <f t="shared" si="12"/>
        <v>-6.0379462527509131E-4</v>
      </c>
      <c r="AI17" s="116">
        <f t="shared" si="13"/>
        <v>-3.1597784126708529E-4</v>
      </c>
      <c r="AJ17" s="117">
        <f t="shared" si="14"/>
        <v>1.4408355385530208E-2</v>
      </c>
      <c r="AK17" s="117">
        <f t="shared" si="15"/>
        <v>1.4576000225426359E-2</v>
      </c>
      <c r="AL17" s="118">
        <f t="shared" si="16"/>
        <v>1.0164916902821583E-3</v>
      </c>
      <c r="AM17" s="118">
        <f t="shared" si="17"/>
        <v>3.1961454233535047E-3</v>
      </c>
      <c r="AN17" s="119">
        <f t="shared" si="18"/>
        <v>4.5415814921215172E-2</v>
      </c>
      <c r="AO17" s="203">
        <f t="shared" si="19"/>
        <v>4.5070845499950954E-2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357906841.5</v>
      </c>
      <c r="C18" s="165">
        <v>123</v>
      </c>
      <c r="D18" s="165">
        <v>393472753.16000003</v>
      </c>
      <c r="E18" s="165">
        <v>135.22999999999999</v>
      </c>
      <c r="F18" s="116">
        <f>((D18-B18)/B18)</f>
        <v>9.9371980459893011E-2</v>
      </c>
      <c r="G18" s="116">
        <f>((E18-C18)/C18)</f>
        <v>9.9430894308943002E-2</v>
      </c>
      <c r="H18" s="165">
        <v>380867635.77999997</v>
      </c>
      <c r="I18" s="165">
        <v>130.9</v>
      </c>
      <c r="J18" s="116">
        <f t="shared" si="0"/>
        <v>-3.2035553361110025E-2</v>
      </c>
      <c r="K18" s="116">
        <f t="shared" si="1"/>
        <v>-3.2019522295348553E-2</v>
      </c>
      <c r="L18" s="165">
        <v>380693408.68000001</v>
      </c>
      <c r="M18" s="165">
        <v>130.77000000000001</v>
      </c>
      <c r="N18" s="116">
        <f t="shared" si="2"/>
        <v>-4.5744789956530407E-4</v>
      </c>
      <c r="O18" s="116">
        <f t="shared" si="3"/>
        <v>-9.9312452253625251E-4</v>
      </c>
      <c r="P18" s="165">
        <v>374590125.49000001</v>
      </c>
      <c r="Q18" s="165">
        <v>128.66999999999999</v>
      </c>
      <c r="R18" s="116">
        <f t="shared" si="4"/>
        <v>-1.6032016974400109E-2</v>
      </c>
      <c r="S18" s="116">
        <f t="shared" si="5"/>
        <v>-1.6058729066299782E-2</v>
      </c>
      <c r="T18" s="165">
        <v>362956759.17000002</v>
      </c>
      <c r="U18" s="165">
        <v>124.68</v>
      </c>
      <c r="V18" s="116">
        <f t="shared" si="6"/>
        <v>-3.1056254632399687E-2</v>
      </c>
      <c r="W18" s="116">
        <f t="shared" si="7"/>
        <v>-3.1009559337840841E-2</v>
      </c>
      <c r="X18" s="165">
        <v>381522570.25</v>
      </c>
      <c r="Y18" s="165">
        <v>130.91</v>
      </c>
      <c r="Z18" s="116">
        <f t="shared" si="8"/>
        <v>5.1151578282922168E-2</v>
      </c>
      <c r="AA18" s="116">
        <f t="shared" si="9"/>
        <v>4.9967917869746463E-2</v>
      </c>
      <c r="AB18" s="165">
        <v>388207430.49000001</v>
      </c>
      <c r="AC18" s="165">
        <v>133.19999999999999</v>
      </c>
      <c r="AD18" s="116">
        <f t="shared" si="10"/>
        <v>1.7521532829944047E-2</v>
      </c>
      <c r="AE18" s="116">
        <f t="shared" si="11"/>
        <v>1.7492934076846628E-2</v>
      </c>
      <c r="AF18" s="165">
        <v>391205757.25</v>
      </c>
      <c r="AG18" s="165">
        <v>134.24</v>
      </c>
      <c r="AH18" s="116">
        <f t="shared" si="12"/>
        <v>7.7235171831086975E-3</v>
      </c>
      <c r="AI18" s="116">
        <f t="shared" si="13"/>
        <v>7.807807807807962E-3</v>
      </c>
      <c r="AJ18" s="117">
        <f t="shared" si="14"/>
        <v>1.2023416986049099E-2</v>
      </c>
      <c r="AK18" s="117">
        <f t="shared" si="15"/>
        <v>1.182732735516483E-2</v>
      </c>
      <c r="AL18" s="118">
        <f t="shared" si="16"/>
        <v>-5.7615067162685718E-3</v>
      </c>
      <c r="AM18" s="118">
        <f t="shared" si="17"/>
        <v>-7.3208607557493218E-3</v>
      </c>
      <c r="AN18" s="119">
        <f t="shared" si="18"/>
        <v>4.4640521792543388E-2</v>
      </c>
      <c r="AO18" s="203">
        <f t="shared" si="19"/>
        <v>4.4524289421868417E-2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13181858080.250002</v>
      </c>
      <c r="C19" s="171"/>
      <c r="D19" s="170">
        <f>SUM(D5:D18)</f>
        <v>15493832478.309999</v>
      </c>
      <c r="E19" s="171"/>
      <c r="F19" s="116">
        <f>((D19-B19)/B19)</f>
        <v>0.17539063036370892</v>
      </c>
      <c r="G19" s="116"/>
      <c r="H19" s="170">
        <f>SUM(H5:H18)</f>
        <v>14734989703.129999</v>
      </c>
      <c r="I19" s="171"/>
      <c r="J19" s="116">
        <f>((H19-D19)/D19)</f>
        <v>-4.8977086607997947E-2</v>
      </c>
      <c r="K19" s="116"/>
      <c r="L19" s="170">
        <f>SUM(L5:L18)</f>
        <v>14547459281.550003</v>
      </c>
      <c r="M19" s="171"/>
      <c r="N19" s="116">
        <f>((L19-H19)/H19)</f>
        <v>-1.2726878359484771E-2</v>
      </c>
      <c r="O19" s="116"/>
      <c r="P19" s="170">
        <f>SUM(P5:P18)</f>
        <v>14397003172.85</v>
      </c>
      <c r="Q19" s="171"/>
      <c r="R19" s="116">
        <f>((P19-L19)/L19)</f>
        <v>-1.0342432021158534E-2</v>
      </c>
      <c r="S19" s="116"/>
      <c r="T19" s="170">
        <f>SUM(T5:T18)</f>
        <v>14154102520.949999</v>
      </c>
      <c r="U19" s="171"/>
      <c r="V19" s="116">
        <f>((T19-P19)/P19)</f>
        <v>-1.6871612028124421E-2</v>
      </c>
      <c r="W19" s="116"/>
      <c r="X19" s="170">
        <f>SUM(X5:X18)</f>
        <v>14657662390.49</v>
      </c>
      <c r="Y19" s="171"/>
      <c r="Z19" s="116">
        <f>((X19-T19)/T19)</f>
        <v>3.5576955076781713E-2</v>
      </c>
      <c r="AA19" s="116"/>
      <c r="AB19" s="170">
        <f>SUM(AB5:AB18)</f>
        <v>14706374811.539999</v>
      </c>
      <c r="AC19" s="171"/>
      <c r="AD19" s="116">
        <f>((AB19-X19)/X19)</f>
        <v>3.3233417275052137E-3</v>
      </c>
      <c r="AE19" s="116"/>
      <c r="AF19" s="170">
        <f>SUM(AF5:AF18)</f>
        <v>14986399213.010002</v>
      </c>
      <c r="AG19" s="171"/>
      <c r="AH19" s="116">
        <f>((AF19-AB19)/AB19)</f>
        <v>1.9041021669750302E-2</v>
      </c>
      <c r="AI19" s="116"/>
      <c r="AJ19" s="117">
        <f t="shared" si="14"/>
        <v>1.8051742477622555E-2</v>
      </c>
      <c r="AK19" s="117"/>
      <c r="AL19" s="118">
        <f t="shared" si="16"/>
        <v>-3.2750661659105916E-2</v>
      </c>
      <c r="AM19" s="118"/>
      <c r="AN19" s="119">
        <f t="shared" si="18"/>
        <v>6.839655426207758E-2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327980388724.34998</v>
      </c>
      <c r="C21" s="173">
        <v>100</v>
      </c>
      <c r="D21" s="173">
        <v>324805112171.67999</v>
      </c>
      <c r="E21" s="173">
        <v>100</v>
      </c>
      <c r="F21" s="116">
        <f>((D21-B21)/B21)</f>
        <v>-9.6813000466885648E-3</v>
      </c>
      <c r="G21" s="116">
        <f>((E21-C21)/C21)</f>
        <v>0</v>
      </c>
      <c r="H21" s="173">
        <v>316841146585.02002</v>
      </c>
      <c r="I21" s="173">
        <v>100</v>
      </c>
      <c r="J21" s="116">
        <f t="shared" ref="J21:J46" si="20">((H21-D21)/D21)</f>
        <v>-2.4519212562302637E-2</v>
      </c>
      <c r="K21" s="116">
        <f t="shared" ref="K21:K46" si="21">((I21-E21)/E21)</f>
        <v>0</v>
      </c>
      <c r="L21" s="173">
        <v>314555388078.19</v>
      </c>
      <c r="M21" s="173">
        <v>100</v>
      </c>
      <c r="N21" s="116">
        <f t="shared" ref="N21:N46" si="22">((L21-H21)/H21)</f>
        <v>-7.2142098066062411E-3</v>
      </c>
      <c r="O21" s="116">
        <f t="shared" ref="O21:O46" si="23">((M21-I21)/I21)</f>
        <v>0</v>
      </c>
      <c r="P21" s="173">
        <v>308269327936.48999</v>
      </c>
      <c r="Q21" s="173">
        <v>100</v>
      </c>
      <c r="R21" s="116">
        <f t="shared" ref="R21:R46" si="24">((P21-L21)/L21)</f>
        <v>-1.9983953160380985E-2</v>
      </c>
      <c r="S21" s="116">
        <f t="shared" ref="S21:S46" si="25">((Q21-M21)/M21)</f>
        <v>0</v>
      </c>
      <c r="T21" s="173">
        <v>309175210965.94</v>
      </c>
      <c r="U21" s="173">
        <v>100</v>
      </c>
      <c r="V21" s="116">
        <f t="shared" ref="V21:V46" si="26">((T21-P21)/P21)</f>
        <v>2.9386090257952726E-3</v>
      </c>
      <c r="W21" s="116">
        <f t="shared" ref="W21:W46" si="27">((U21-Q21)/Q21)</f>
        <v>0</v>
      </c>
      <c r="X21" s="173">
        <v>303904848622.67999</v>
      </c>
      <c r="Y21" s="173">
        <v>100</v>
      </c>
      <c r="Z21" s="116">
        <f t="shared" ref="Z21:Z46" si="28">((X21-T21)/T21)</f>
        <v>-1.7046522995145991E-2</v>
      </c>
      <c r="AA21" s="116">
        <f t="shared" ref="AA21:AA46" si="29">((Y21-U21)/U21)</f>
        <v>0</v>
      </c>
      <c r="AB21" s="173">
        <v>303381453103.56</v>
      </c>
      <c r="AC21" s="173">
        <v>100</v>
      </c>
      <c r="AD21" s="116">
        <f t="shared" ref="AD21:AD46" si="30">((AB21-X21)/X21)</f>
        <v>-1.7222348425570161E-3</v>
      </c>
      <c r="AE21" s="116">
        <f t="shared" ref="AE21:AE46" si="31">((AC21-Y21)/Y21)</f>
        <v>0</v>
      </c>
      <c r="AF21" s="173">
        <v>301402812413.28003</v>
      </c>
      <c r="AG21" s="173">
        <v>100</v>
      </c>
      <c r="AH21" s="116">
        <f t="shared" ref="AH21:AH46" si="32">((AF21-AB21)/AB21)</f>
        <v>-6.5219566655729429E-3</v>
      </c>
      <c r="AI21" s="116">
        <f t="shared" ref="AI21:AI46" si="33">((AG21-AC21)/AC21)</f>
        <v>0</v>
      </c>
      <c r="AJ21" s="117">
        <f t="shared" si="14"/>
        <v>-1.0468847631682387E-2</v>
      </c>
      <c r="AK21" s="117">
        <f t="shared" si="15"/>
        <v>0</v>
      </c>
      <c r="AL21" s="118">
        <f t="shared" si="16"/>
        <v>-7.2050281480884978E-2</v>
      </c>
      <c r="AM21" s="118">
        <f t="shared" si="17"/>
        <v>0</v>
      </c>
      <c r="AN21" s="119">
        <f t="shared" si="18"/>
        <v>9.3676478010180347E-3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236850818610.14001</v>
      </c>
      <c r="C22" s="173">
        <v>100</v>
      </c>
      <c r="D22" s="173">
        <v>230912981028.98001</v>
      </c>
      <c r="E22" s="173">
        <v>100</v>
      </c>
      <c r="F22" s="116">
        <f>((D22-B22)/B22)</f>
        <v>-2.5069947471592965E-2</v>
      </c>
      <c r="G22" s="116">
        <f>((E22-C22)/C22)</f>
        <v>0</v>
      </c>
      <c r="H22" s="173">
        <v>227950281890.56</v>
      </c>
      <c r="I22" s="173">
        <v>100</v>
      </c>
      <c r="J22" s="116">
        <f t="shared" si="20"/>
        <v>-1.2830370666983807E-2</v>
      </c>
      <c r="K22" s="116">
        <f t="shared" si="21"/>
        <v>0</v>
      </c>
      <c r="L22" s="173">
        <v>223572150308.73999</v>
      </c>
      <c r="M22" s="173">
        <v>100</v>
      </c>
      <c r="N22" s="116">
        <f t="shared" si="22"/>
        <v>-1.9206519709073968E-2</v>
      </c>
      <c r="O22" s="116">
        <f t="shared" si="23"/>
        <v>0</v>
      </c>
      <c r="P22" s="173">
        <v>223470267599.04001</v>
      </c>
      <c r="Q22" s="173">
        <v>100</v>
      </c>
      <c r="R22" s="116">
        <f t="shared" si="24"/>
        <v>-4.5570393968697646E-4</v>
      </c>
      <c r="S22" s="116">
        <f t="shared" si="25"/>
        <v>0</v>
      </c>
      <c r="T22" s="173">
        <v>216321264138.47</v>
      </c>
      <c r="U22" s="173">
        <v>100</v>
      </c>
      <c r="V22" s="116">
        <f t="shared" si="26"/>
        <v>-3.1990848435359008E-2</v>
      </c>
      <c r="W22" s="116">
        <f t="shared" si="27"/>
        <v>0</v>
      </c>
      <c r="X22" s="173">
        <v>216321264138.47</v>
      </c>
      <c r="Y22" s="173">
        <v>100</v>
      </c>
      <c r="Z22" s="116">
        <f t="shared" si="28"/>
        <v>0</v>
      </c>
      <c r="AA22" s="116">
        <f t="shared" si="29"/>
        <v>0</v>
      </c>
      <c r="AB22" s="173">
        <v>212706958140.94</v>
      </c>
      <c r="AC22" s="173">
        <v>100</v>
      </c>
      <c r="AD22" s="116">
        <f t="shared" si="30"/>
        <v>-1.6708047689738145E-2</v>
      </c>
      <c r="AE22" s="116">
        <f t="shared" si="31"/>
        <v>0</v>
      </c>
      <c r="AF22" s="173">
        <v>215176722279.64001</v>
      </c>
      <c r="AG22" s="173">
        <v>100</v>
      </c>
      <c r="AH22" s="116">
        <f t="shared" si="32"/>
        <v>1.1611111175138624E-2</v>
      </c>
      <c r="AI22" s="116">
        <f t="shared" si="33"/>
        <v>0</v>
      </c>
      <c r="AJ22" s="117">
        <f t="shared" si="14"/>
        <v>-1.1831290842162031E-2</v>
      </c>
      <c r="AK22" s="117">
        <f t="shared" si="15"/>
        <v>0</v>
      </c>
      <c r="AL22" s="118">
        <f t="shared" si="16"/>
        <v>-6.8148003976290381E-2</v>
      </c>
      <c r="AM22" s="118">
        <f t="shared" si="17"/>
        <v>0</v>
      </c>
      <c r="AN22" s="119">
        <f t="shared" si="18"/>
        <v>1.4539475049964643E-2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17066237419.35</v>
      </c>
      <c r="C23" s="173">
        <v>1</v>
      </c>
      <c r="D23" s="173">
        <v>15653603228.16</v>
      </c>
      <c r="E23" s="173">
        <v>1</v>
      </c>
      <c r="F23" s="116">
        <f>((D23-B23)/B23)</f>
        <v>-8.2773616496646829E-2</v>
      </c>
      <c r="G23" s="116">
        <f>((E23-C23)/C23)</f>
        <v>0</v>
      </c>
      <c r="H23" s="173">
        <v>14779682115.719999</v>
      </c>
      <c r="I23" s="173">
        <v>1</v>
      </c>
      <c r="J23" s="116">
        <f t="shared" si="20"/>
        <v>-5.5828750716503589E-2</v>
      </c>
      <c r="K23" s="116">
        <f t="shared" si="21"/>
        <v>0</v>
      </c>
      <c r="L23" s="173">
        <v>14052174615.940001</v>
      </c>
      <c r="M23" s="173">
        <v>1</v>
      </c>
      <c r="N23" s="116">
        <f t="shared" si="22"/>
        <v>-4.9223487628749847E-2</v>
      </c>
      <c r="O23" s="116">
        <f t="shared" si="23"/>
        <v>0</v>
      </c>
      <c r="P23" s="173">
        <v>12186456372.799999</v>
      </c>
      <c r="Q23" s="173">
        <v>1</v>
      </c>
      <c r="R23" s="116">
        <f t="shared" si="24"/>
        <v>-0.13277078417625376</v>
      </c>
      <c r="S23" s="116">
        <f t="shared" si="25"/>
        <v>0</v>
      </c>
      <c r="T23" s="173">
        <v>12261535324.190001</v>
      </c>
      <c r="U23" s="173">
        <v>1</v>
      </c>
      <c r="V23" s="116">
        <f t="shared" si="26"/>
        <v>6.1608517762043171E-3</v>
      </c>
      <c r="W23" s="116">
        <f t="shared" si="27"/>
        <v>0</v>
      </c>
      <c r="X23" s="173">
        <v>10100373553.5</v>
      </c>
      <c r="Y23" s="173">
        <v>1</v>
      </c>
      <c r="Z23" s="116">
        <f t="shared" si="28"/>
        <v>-0.17625539653475389</v>
      </c>
      <c r="AA23" s="116">
        <f t="shared" si="29"/>
        <v>0</v>
      </c>
      <c r="AB23" s="173">
        <v>11040542996.58</v>
      </c>
      <c r="AC23" s="173">
        <v>1</v>
      </c>
      <c r="AD23" s="116">
        <f t="shared" si="30"/>
        <v>9.308264076571808E-2</v>
      </c>
      <c r="AE23" s="116">
        <f t="shared" si="31"/>
        <v>0</v>
      </c>
      <c r="AF23" s="173">
        <v>10742540720.68</v>
      </c>
      <c r="AG23" s="173">
        <v>1</v>
      </c>
      <c r="AH23" s="116">
        <f t="shared" si="32"/>
        <v>-2.6991632204350004E-2</v>
      </c>
      <c r="AI23" s="116">
        <f t="shared" si="33"/>
        <v>0</v>
      </c>
      <c r="AJ23" s="117">
        <f t="shared" si="14"/>
        <v>-5.3075021901916944E-2</v>
      </c>
      <c r="AK23" s="117">
        <f t="shared" si="15"/>
        <v>0</v>
      </c>
      <c r="AL23" s="118">
        <f t="shared" si="16"/>
        <v>-0.31373367753727521</v>
      </c>
      <c r="AM23" s="118">
        <f t="shared" si="17"/>
        <v>0</v>
      </c>
      <c r="AN23" s="119">
        <f t="shared" si="18"/>
        <v>8.279107731746832E-2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894722845.53999996</v>
      </c>
      <c r="C24" s="173">
        <v>100</v>
      </c>
      <c r="D24" s="173">
        <v>869925957.53999996</v>
      </c>
      <c r="E24" s="173">
        <v>100</v>
      </c>
      <c r="F24" s="116">
        <f>((D24-B24)/B24)</f>
        <v>-2.7714602486800386E-2</v>
      </c>
      <c r="G24" s="116">
        <f>((E24-C24)/C24)</f>
        <v>0</v>
      </c>
      <c r="H24" s="173">
        <v>874023768.53999996</v>
      </c>
      <c r="I24" s="173">
        <v>100</v>
      </c>
      <c r="J24" s="116">
        <f t="shared" si="20"/>
        <v>4.71052848174332E-3</v>
      </c>
      <c r="K24" s="116">
        <f t="shared" si="21"/>
        <v>0</v>
      </c>
      <c r="L24" s="173">
        <v>909628173.05999994</v>
      </c>
      <c r="M24" s="173">
        <v>100</v>
      </c>
      <c r="N24" s="116">
        <f t="shared" si="22"/>
        <v>4.0736197116784167E-2</v>
      </c>
      <c r="O24" s="116">
        <f t="shared" si="23"/>
        <v>0</v>
      </c>
      <c r="P24" s="173">
        <v>871071914.58000004</v>
      </c>
      <c r="Q24" s="173">
        <v>100</v>
      </c>
      <c r="R24" s="116">
        <f t="shared" si="24"/>
        <v>-4.2386834117391275E-2</v>
      </c>
      <c r="S24" s="116">
        <f t="shared" si="25"/>
        <v>0</v>
      </c>
      <c r="T24" s="173">
        <v>865461915</v>
      </c>
      <c r="U24" s="173">
        <v>100</v>
      </c>
      <c r="V24" s="116">
        <f t="shared" si="26"/>
        <v>-6.4403403279337567E-3</v>
      </c>
      <c r="W24" s="116">
        <f t="shared" si="27"/>
        <v>0</v>
      </c>
      <c r="X24" s="173">
        <v>864424142.58000004</v>
      </c>
      <c r="Y24" s="173">
        <v>100</v>
      </c>
      <c r="Z24" s="116">
        <f t="shared" si="28"/>
        <v>-1.1990965772306192E-3</v>
      </c>
      <c r="AA24" s="116">
        <f t="shared" si="29"/>
        <v>0</v>
      </c>
      <c r="AB24" s="173">
        <v>879726914.58000004</v>
      </c>
      <c r="AC24" s="173">
        <v>100</v>
      </c>
      <c r="AD24" s="116">
        <f t="shared" si="30"/>
        <v>1.7702851234958156E-2</v>
      </c>
      <c r="AE24" s="116">
        <f t="shared" si="31"/>
        <v>0</v>
      </c>
      <c r="AF24" s="173">
        <v>862387169.58000004</v>
      </c>
      <c r="AG24" s="173">
        <v>100</v>
      </c>
      <c r="AH24" s="116">
        <f t="shared" si="32"/>
        <v>-1.9710372290108181E-2</v>
      </c>
      <c r="AI24" s="116">
        <f t="shared" si="33"/>
        <v>0</v>
      </c>
      <c r="AJ24" s="117">
        <f t="shared" si="14"/>
        <v>-4.2877086207473211E-3</v>
      </c>
      <c r="AK24" s="117">
        <f t="shared" si="15"/>
        <v>0</v>
      </c>
      <c r="AL24" s="118">
        <f t="shared" si="16"/>
        <v>-8.666011049168261E-3</v>
      </c>
      <c r="AM24" s="118">
        <f t="shared" si="17"/>
        <v>0</v>
      </c>
      <c r="AN24" s="119">
        <f t="shared" si="18"/>
        <v>2.6306163600632867E-2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93033630236.550003</v>
      </c>
      <c r="C25" s="169">
        <v>1</v>
      </c>
      <c r="D25" s="173">
        <v>89546420072.960007</v>
      </c>
      <c r="E25" s="169">
        <v>1</v>
      </c>
      <c r="F25" s="116">
        <f>((D25-B25)/B25)</f>
        <v>-3.7483328928725183E-2</v>
      </c>
      <c r="G25" s="116">
        <f>((E25-C25)/C25)</f>
        <v>0</v>
      </c>
      <c r="H25" s="173">
        <v>87481272124.009995</v>
      </c>
      <c r="I25" s="169">
        <v>1</v>
      </c>
      <c r="J25" s="116">
        <f t="shared" si="20"/>
        <v>-2.3062317256986771E-2</v>
      </c>
      <c r="K25" s="116">
        <f t="shared" si="21"/>
        <v>0</v>
      </c>
      <c r="L25" s="173">
        <v>86514410008.360001</v>
      </c>
      <c r="M25" s="169">
        <v>1</v>
      </c>
      <c r="N25" s="116">
        <f t="shared" si="22"/>
        <v>-1.1052218288268698E-2</v>
      </c>
      <c r="O25" s="116">
        <f t="shared" si="23"/>
        <v>0</v>
      </c>
      <c r="P25" s="173">
        <v>86514410008.360001</v>
      </c>
      <c r="Q25" s="169">
        <v>1</v>
      </c>
      <c r="R25" s="116">
        <f t="shared" si="24"/>
        <v>0</v>
      </c>
      <c r="S25" s="116">
        <f t="shared" si="25"/>
        <v>0</v>
      </c>
      <c r="T25" s="173">
        <v>86949957443.039993</v>
      </c>
      <c r="U25" s="169">
        <v>1</v>
      </c>
      <c r="V25" s="116">
        <f t="shared" si="26"/>
        <v>5.0343917809519264E-3</v>
      </c>
      <c r="W25" s="116">
        <f t="shared" si="27"/>
        <v>0</v>
      </c>
      <c r="X25" s="173">
        <v>85862534334.020004</v>
      </c>
      <c r="Y25" s="169">
        <v>1</v>
      </c>
      <c r="Z25" s="116">
        <f t="shared" si="28"/>
        <v>-1.2506309847619518E-2</v>
      </c>
      <c r="AA25" s="116">
        <f t="shared" si="29"/>
        <v>0</v>
      </c>
      <c r="AB25" s="173">
        <v>85192750587.25</v>
      </c>
      <c r="AC25" s="169">
        <v>1</v>
      </c>
      <c r="AD25" s="116">
        <f t="shared" si="30"/>
        <v>-7.8006519603117056E-3</v>
      </c>
      <c r="AE25" s="116">
        <f t="shared" si="31"/>
        <v>0</v>
      </c>
      <c r="AF25" s="173">
        <v>84975318535.360001</v>
      </c>
      <c r="AG25" s="169">
        <v>1</v>
      </c>
      <c r="AH25" s="116">
        <f t="shared" si="32"/>
        <v>-2.5522365505421351E-3</v>
      </c>
      <c r="AI25" s="116">
        <f t="shared" si="33"/>
        <v>0</v>
      </c>
      <c r="AJ25" s="117">
        <f t="shared" si="14"/>
        <v>-1.1177833881437763E-2</v>
      </c>
      <c r="AK25" s="117">
        <f t="shared" si="15"/>
        <v>0</v>
      </c>
      <c r="AL25" s="118">
        <f t="shared" si="16"/>
        <v>-5.1047284010634887E-2</v>
      </c>
      <c r="AM25" s="118">
        <f t="shared" si="17"/>
        <v>0</v>
      </c>
      <c r="AN25" s="119">
        <f t="shared" si="18"/>
        <v>1.3672637746916978E-2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1255665681.0899999</v>
      </c>
      <c r="C26" s="169">
        <v>10</v>
      </c>
      <c r="D26" s="173">
        <v>1470663543.3499999</v>
      </c>
      <c r="E26" s="169">
        <v>10</v>
      </c>
      <c r="F26" s="116">
        <f>((D26-B26)/B26)</f>
        <v>0.17122221742444038</v>
      </c>
      <c r="G26" s="116">
        <f>((E26-C26)/C26)</f>
        <v>0</v>
      </c>
      <c r="H26" s="173">
        <v>1425071196.95</v>
      </c>
      <c r="I26" s="169">
        <v>10</v>
      </c>
      <c r="J26" s="116">
        <f t="shared" si="20"/>
        <v>-3.1001207996321042E-2</v>
      </c>
      <c r="K26" s="116">
        <f t="shared" si="21"/>
        <v>0</v>
      </c>
      <c r="L26" s="173">
        <v>1427678763.8499999</v>
      </c>
      <c r="M26" s="169">
        <v>10</v>
      </c>
      <c r="N26" s="116">
        <f t="shared" si="22"/>
        <v>1.8297800878866166E-3</v>
      </c>
      <c r="O26" s="116">
        <f t="shared" si="23"/>
        <v>0</v>
      </c>
      <c r="P26" s="173">
        <v>1484840888.5799999</v>
      </c>
      <c r="Q26" s="169">
        <v>10</v>
      </c>
      <c r="R26" s="116">
        <f t="shared" si="24"/>
        <v>4.0038505984253611E-2</v>
      </c>
      <c r="S26" s="116">
        <f t="shared" si="25"/>
        <v>0</v>
      </c>
      <c r="T26" s="173">
        <v>1488994791.3099999</v>
      </c>
      <c r="U26" s="169">
        <v>10</v>
      </c>
      <c r="V26" s="116">
        <f t="shared" si="26"/>
        <v>2.7975406401776334E-3</v>
      </c>
      <c r="W26" s="116">
        <f t="shared" si="27"/>
        <v>0</v>
      </c>
      <c r="X26" s="173">
        <v>1494097824.3800001</v>
      </c>
      <c r="Y26" s="169">
        <v>10</v>
      </c>
      <c r="Z26" s="116">
        <f t="shared" si="28"/>
        <v>3.4271665017112543E-3</v>
      </c>
      <c r="AA26" s="116">
        <f t="shared" si="29"/>
        <v>0</v>
      </c>
      <c r="AB26" s="173">
        <v>1507656853.2056201</v>
      </c>
      <c r="AC26" s="169">
        <v>10</v>
      </c>
      <c r="AD26" s="116">
        <f t="shared" si="30"/>
        <v>9.0750609527501802E-3</v>
      </c>
      <c r="AE26" s="116">
        <f t="shared" si="31"/>
        <v>0</v>
      </c>
      <c r="AF26" s="173">
        <v>1511532347.3599999</v>
      </c>
      <c r="AG26" s="169">
        <v>10</v>
      </c>
      <c r="AH26" s="116">
        <f t="shared" si="32"/>
        <v>2.5705412648373309E-3</v>
      </c>
      <c r="AI26" s="116">
        <f t="shared" si="33"/>
        <v>0</v>
      </c>
      <c r="AJ26" s="117">
        <f t="shared" si="14"/>
        <v>2.4994950607466992E-2</v>
      </c>
      <c r="AK26" s="117">
        <f t="shared" si="15"/>
        <v>0</v>
      </c>
      <c r="AL26" s="118">
        <f t="shared" si="16"/>
        <v>2.7789363647993628E-2</v>
      </c>
      <c r="AM26" s="118">
        <f t="shared" si="17"/>
        <v>0</v>
      </c>
      <c r="AN26" s="119">
        <f t="shared" si="18"/>
        <v>6.2100274170307099E-2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32086507454.099998</v>
      </c>
      <c r="C27" s="169">
        <v>1</v>
      </c>
      <c r="D27" s="173">
        <v>31599377915.169998</v>
      </c>
      <c r="E27" s="169">
        <v>1</v>
      </c>
      <c r="F27" s="116">
        <f>((D27-B27)/B27)</f>
        <v>-1.5181756369927234E-2</v>
      </c>
      <c r="G27" s="116">
        <f>((E27-C27)/C27)</f>
        <v>0</v>
      </c>
      <c r="H27" s="173">
        <v>31030518815.709999</v>
      </c>
      <c r="I27" s="169">
        <v>1</v>
      </c>
      <c r="J27" s="116">
        <f t="shared" si="20"/>
        <v>-1.8002224631988889E-2</v>
      </c>
      <c r="K27" s="116">
        <f t="shared" si="21"/>
        <v>0</v>
      </c>
      <c r="L27" s="173">
        <v>30012709515.650002</v>
      </c>
      <c r="M27" s="169">
        <v>1</v>
      </c>
      <c r="N27" s="116">
        <f t="shared" si="22"/>
        <v>-3.2800266927690086E-2</v>
      </c>
      <c r="O27" s="116">
        <f t="shared" si="23"/>
        <v>0</v>
      </c>
      <c r="P27" s="173">
        <v>28657620874.34</v>
      </c>
      <c r="Q27" s="169">
        <v>1</v>
      </c>
      <c r="R27" s="116">
        <f t="shared" si="24"/>
        <v>-4.5150493346940102E-2</v>
      </c>
      <c r="S27" s="116">
        <f t="shared" si="25"/>
        <v>0</v>
      </c>
      <c r="T27" s="173">
        <v>26348854142.549999</v>
      </c>
      <c r="U27" s="169">
        <v>1</v>
      </c>
      <c r="V27" s="116">
        <f t="shared" si="26"/>
        <v>-8.056379634281742E-2</v>
      </c>
      <c r="W27" s="116">
        <f t="shared" si="27"/>
        <v>0</v>
      </c>
      <c r="X27" s="173">
        <v>29646019611.549999</v>
      </c>
      <c r="Y27" s="169">
        <v>1</v>
      </c>
      <c r="Z27" s="116">
        <f t="shared" si="28"/>
        <v>0.12513506094655946</v>
      </c>
      <c r="AA27" s="116">
        <f t="shared" si="29"/>
        <v>0</v>
      </c>
      <c r="AB27" s="173">
        <v>29968183813.689999</v>
      </c>
      <c r="AC27" s="169">
        <v>1</v>
      </c>
      <c r="AD27" s="116">
        <f t="shared" si="30"/>
        <v>1.0867030595044375E-2</v>
      </c>
      <c r="AE27" s="116">
        <f t="shared" si="31"/>
        <v>0</v>
      </c>
      <c r="AF27" s="173">
        <v>29498741174.360001</v>
      </c>
      <c r="AG27" s="169">
        <v>1</v>
      </c>
      <c r="AH27" s="116">
        <f t="shared" si="32"/>
        <v>-1.5664701012530105E-2</v>
      </c>
      <c r="AI27" s="116">
        <f t="shared" si="33"/>
        <v>0</v>
      </c>
      <c r="AJ27" s="117">
        <f t="shared" si="14"/>
        <v>-8.9201433862862497E-3</v>
      </c>
      <c r="AK27" s="117">
        <f t="shared" si="15"/>
        <v>0</v>
      </c>
      <c r="AL27" s="118">
        <f t="shared" si="16"/>
        <v>-6.64771549126459E-2</v>
      </c>
      <c r="AM27" s="118">
        <f t="shared" si="17"/>
        <v>0</v>
      </c>
      <c r="AN27" s="119">
        <f t="shared" si="18"/>
        <v>6.0409581412403532E-2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6920355545.4490776</v>
      </c>
      <c r="C28" s="169">
        <v>100</v>
      </c>
      <c r="D28" s="173">
        <v>6914997575.8900003</v>
      </c>
      <c r="E28" s="169">
        <v>100</v>
      </c>
      <c r="F28" s="116">
        <f>((D28-B28)/B28)</f>
        <v>-7.7423327802871901E-4</v>
      </c>
      <c r="G28" s="116">
        <f>((E28-C28)/C28)</f>
        <v>0</v>
      </c>
      <c r="H28" s="173">
        <v>6929754776.8072729</v>
      </c>
      <c r="I28" s="169">
        <v>100</v>
      </c>
      <c r="J28" s="116">
        <f t="shared" si="20"/>
        <v>2.1340862025353972E-3</v>
      </c>
      <c r="K28" s="116">
        <f t="shared" si="21"/>
        <v>0</v>
      </c>
      <c r="L28" s="173">
        <v>6834440717.1032829</v>
      </c>
      <c r="M28" s="169">
        <v>100</v>
      </c>
      <c r="N28" s="116">
        <f t="shared" si="22"/>
        <v>-1.3754319275912931E-2</v>
      </c>
      <c r="O28" s="116">
        <f t="shared" si="23"/>
        <v>0</v>
      </c>
      <c r="P28" s="173">
        <v>6491310877.8811512</v>
      </c>
      <c r="Q28" s="169">
        <v>100</v>
      </c>
      <c r="R28" s="116">
        <f t="shared" si="24"/>
        <v>-5.020598662352057E-2</v>
      </c>
      <c r="S28" s="116">
        <f t="shared" si="25"/>
        <v>0</v>
      </c>
      <c r="T28" s="173">
        <v>6764318682.5200005</v>
      </c>
      <c r="U28" s="169">
        <v>100</v>
      </c>
      <c r="V28" s="116">
        <f t="shared" si="26"/>
        <v>4.2057422572243618E-2</v>
      </c>
      <c r="W28" s="116">
        <f t="shared" si="27"/>
        <v>0</v>
      </c>
      <c r="X28" s="173">
        <v>6722921362.5297871</v>
      </c>
      <c r="Y28" s="169">
        <v>100</v>
      </c>
      <c r="Z28" s="116">
        <f t="shared" si="28"/>
        <v>-6.1199541200195355E-3</v>
      </c>
      <c r="AA28" s="116">
        <f t="shared" si="29"/>
        <v>0</v>
      </c>
      <c r="AB28" s="173">
        <v>6414180513.3763847</v>
      </c>
      <c r="AC28" s="169">
        <v>100</v>
      </c>
      <c r="AD28" s="116">
        <f t="shared" si="30"/>
        <v>-4.5923614527781022E-2</v>
      </c>
      <c r="AE28" s="116">
        <f t="shared" si="31"/>
        <v>0</v>
      </c>
      <c r="AF28" s="173">
        <v>6406826656.6785574</v>
      </c>
      <c r="AG28" s="169">
        <v>100</v>
      </c>
      <c r="AH28" s="116">
        <f t="shared" si="32"/>
        <v>-1.1464998034419699E-3</v>
      </c>
      <c r="AI28" s="116">
        <f t="shared" si="33"/>
        <v>0</v>
      </c>
      <c r="AJ28" s="117">
        <f t="shared" si="14"/>
        <v>-9.2166373567407166E-3</v>
      </c>
      <c r="AK28" s="117">
        <f t="shared" si="15"/>
        <v>0</v>
      </c>
      <c r="AL28" s="118">
        <f t="shared" si="16"/>
        <v>-7.3488228106289452E-2</v>
      </c>
      <c r="AM28" s="118">
        <f t="shared" si="17"/>
        <v>0</v>
      </c>
      <c r="AN28" s="119">
        <f t="shared" si="18"/>
        <v>2.9159606072920001E-2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9621768110.1100006</v>
      </c>
      <c r="C29" s="169">
        <v>100</v>
      </c>
      <c r="D29" s="173">
        <v>9312221800.1200008</v>
      </c>
      <c r="E29" s="169">
        <v>100</v>
      </c>
      <c r="F29" s="116">
        <f>((D29-B29)/B29)</f>
        <v>-3.2171458140291938E-2</v>
      </c>
      <c r="G29" s="116">
        <f>((E29-C29)/C29)</f>
        <v>0</v>
      </c>
      <c r="H29" s="173">
        <v>8542869895.3699999</v>
      </c>
      <c r="I29" s="169">
        <v>100</v>
      </c>
      <c r="J29" s="116">
        <f t="shared" si="20"/>
        <v>-8.2617437735437824E-2</v>
      </c>
      <c r="K29" s="116">
        <f t="shared" si="21"/>
        <v>0</v>
      </c>
      <c r="L29" s="173">
        <v>8543841910.9099998</v>
      </c>
      <c r="M29" s="169">
        <v>100</v>
      </c>
      <c r="N29" s="116">
        <f t="shared" si="22"/>
        <v>1.1378091342895992E-4</v>
      </c>
      <c r="O29" s="116">
        <f t="shared" si="23"/>
        <v>0</v>
      </c>
      <c r="P29" s="173">
        <v>8580289889.6199999</v>
      </c>
      <c r="Q29" s="169">
        <v>100</v>
      </c>
      <c r="R29" s="116">
        <f t="shared" si="24"/>
        <v>4.2659940446063312E-3</v>
      </c>
      <c r="S29" s="116">
        <f t="shared" si="25"/>
        <v>0</v>
      </c>
      <c r="T29" s="173">
        <v>8404338281.8800001</v>
      </c>
      <c r="U29" s="169">
        <v>100</v>
      </c>
      <c r="V29" s="116">
        <f t="shared" si="26"/>
        <v>-2.0506487543370429E-2</v>
      </c>
      <c r="W29" s="116">
        <f t="shared" si="27"/>
        <v>0</v>
      </c>
      <c r="X29" s="173">
        <v>8083342379.1599998</v>
      </c>
      <c r="Y29" s="169">
        <v>100</v>
      </c>
      <c r="Z29" s="116">
        <f t="shared" si="28"/>
        <v>-3.8194072151055226E-2</v>
      </c>
      <c r="AA29" s="116">
        <f t="shared" si="29"/>
        <v>0</v>
      </c>
      <c r="AB29" s="173">
        <v>8050514944.1899996</v>
      </c>
      <c r="AC29" s="169">
        <v>100</v>
      </c>
      <c r="AD29" s="116">
        <f t="shared" si="30"/>
        <v>-4.0611214309855337E-3</v>
      </c>
      <c r="AE29" s="116">
        <f t="shared" si="31"/>
        <v>0</v>
      </c>
      <c r="AF29" s="173">
        <v>8555263758.0699997</v>
      </c>
      <c r="AG29" s="169">
        <v>100</v>
      </c>
      <c r="AH29" s="116">
        <f t="shared" si="32"/>
        <v>6.2697705349180649E-2</v>
      </c>
      <c r="AI29" s="116">
        <f t="shared" si="33"/>
        <v>0</v>
      </c>
      <c r="AJ29" s="117">
        <f t="shared" si="14"/>
        <v>-1.3809137086740624E-2</v>
      </c>
      <c r="AK29" s="117">
        <f t="shared" si="15"/>
        <v>0</v>
      </c>
      <c r="AL29" s="118">
        <f t="shared" si="16"/>
        <v>-8.1286513390418466E-2</v>
      </c>
      <c r="AM29" s="118">
        <f t="shared" si="17"/>
        <v>0</v>
      </c>
      <c r="AN29" s="119">
        <f t="shared" si="18"/>
        <v>4.171350482527815E-2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1138441136.51</v>
      </c>
      <c r="C30" s="169">
        <v>10</v>
      </c>
      <c r="D30" s="173">
        <v>1101856842.1300001</v>
      </c>
      <c r="E30" s="169">
        <v>10</v>
      </c>
      <c r="F30" s="116">
        <f>((D30-B30)/B30)</f>
        <v>-3.2135429058855448E-2</v>
      </c>
      <c r="G30" s="116">
        <f>((E30-C30)/C30)</f>
        <v>0</v>
      </c>
      <c r="H30" s="173">
        <v>1056761887.48</v>
      </c>
      <c r="I30" s="169">
        <v>10</v>
      </c>
      <c r="J30" s="116">
        <f t="shared" si="20"/>
        <v>-4.0926328108855783E-2</v>
      </c>
      <c r="K30" s="116">
        <f t="shared" si="21"/>
        <v>0</v>
      </c>
      <c r="L30" s="173">
        <v>1073249342.62</v>
      </c>
      <c r="M30" s="169">
        <v>10</v>
      </c>
      <c r="N30" s="116">
        <f t="shared" si="22"/>
        <v>1.5601863897000186E-2</v>
      </c>
      <c r="O30" s="116">
        <f t="shared" si="23"/>
        <v>0</v>
      </c>
      <c r="P30" s="173">
        <v>1071284349.41</v>
      </c>
      <c r="Q30" s="169">
        <v>10</v>
      </c>
      <c r="R30" s="116">
        <f t="shared" si="24"/>
        <v>-1.8308822861266578E-3</v>
      </c>
      <c r="S30" s="116">
        <f t="shared" si="25"/>
        <v>0</v>
      </c>
      <c r="T30" s="173">
        <v>1046903220.91</v>
      </c>
      <c r="U30" s="169">
        <v>10</v>
      </c>
      <c r="V30" s="116">
        <f t="shared" si="26"/>
        <v>-2.2758783429840716E-2</v>
      </c>
      <c r="W30" s="116">
        <f t="shared" si="27"/>
        <v>0</v>
      </c>
      <c r="X30" s="173">
        <v>1041556793.8099999</v>
      </c>
      <c r="Y30" s="169">
        <v>10</v>
      </c>
      <c r="Z30" s="116">
        <f t="shared" si="28"/>
        <v>-5.1068971736974384E-3</v>
      </c>
      <c r="AA30" s="116">
        <f t="shared" si="29"/>
        <v>0</v>
      </c>
      <c r="AB30" s="173">
        <v>1022167168.6799999</v>
      </c>
      <c r="AC30" s="169">
        <v>10</v>
      </c>
      <c r="AD30" s="116">
        <f t="shared" si="30"/>
        <v>-1.8616003702566254E-2</v>
      </c>
      <c r="AE30" s="116">
        <f t="shared" si="31"/>
        <v>0</v>
      </c>
      <c r="AF30" s="173">
        <v>1117238030.79</v>
      </c>
      <c r="AG30" s="169">
        <v>10</v>
      </c>
      <c r="AH30" s="116">
        <f t="shared" si="32"/>
        <v>9.3009113404387708E-2</v>
      </c>
      <c r="AI30" s="116">
        <f t="shared" si="33"/>
        <v>0</v>
      </c>
      <c r="AJ30" s="117">
        <f t="shared" si="14"/>
        <v>-1.5954183073193014E-3</v>
      </c>
      <c r="AK30" s="117">
        <f t="shared" si="15"/>
        <v>0</v>
      </c>
      <c r="AL30" s="118">
        <f t="shared" si="16"/>
        <v>1.3959334889881396E-2</v>
      </c>
      <c r="AM30" s="118">
        <f t="shared" si="17"/>
        <v>0</v>
      </c>
      <c r="AN30" s="119">
        <f t="shared" si="18"/>
        <v>4.2216027653262739E-2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2599152193</v>
      </c>
      <c r="C31" s="169">
        <v>100</v>
      </c>
      <c r="D31" s="168">
        <v>2613600604</v>
      </c>
      <c r="E31" s="169">
        <v>100</v>
      </c>
      <c r="F31" s="116">
        <f>((D31-B31)/B31)</f>
        <v>5.5588937957970512E-3</v>
      </c>
      <c r="G31" s="116">
        <f>((E31-C31)/C31)</f>
        <v>0</v>
      </c>
      <c r="H31" s="168">
        <v>2613766983</v>
      </c>
      <c r="I31" s="169">
        <v>100</v>
      </c>
      <c r="J31" s="116">
        <f t="shared" si="20"/>
        <v>6.3658923151978274E-5</v>
      </c>
      <c r="K31" s="116">
        <f t="shared" si="21"/>
        <v>0</v>
      </c>
      <c r="L31" s="168">
        <v>2764077182</v>
      </c>
      <c r="M31" s="169">
        <v>100</v>
      </c>
      <c r="N31" s="116">
        <f t="shared" si="22"/>
        <v>5.7507115201018665E-2</v>
      </c>
      <c r="O31" s="116">
        <f t="shared" si="23"/>
        <v>0</v>
      </c>
      <c r="P31" s="168">
        <v>2759716234</v>
      </c>
      <c r="Q31" s="169">
        <v>100</v>
      </c>
      <c r="R31" s="116">
        <f t="shared" si="24"/>
        <v>-1.577722947969403E-3</v>
      </c>
      <c r="S31" s="116">
        <f t="shared" si="25"/>
        <v>0</v>
      </c>
      <c r="T31" s="168">
        <v>2754268644</v>
      </c>
      <c r="U31" s="169">
        <v>100</v>
      </c>
      <c r="V31" s="116">
        <f t="shared" si="26"/>
        <v>-1.9739674437846567E-3</v>
      </c>
      <c r="W31" s="116">
        <f t="shared" si="27"/>
        <v>0</v>
      </c>
      <c r="X31" s="168">
        <v>2773896262</v>
      </c>
      <c r="Y31" s="169">
        <v>100</v>
      </c>
      <c r="Z31" s="116">
        <f t="shared" si="28"/>
        <v>7.1262540212834805E-3</v>
      </c>
      <c r="AA31" s="116">
        <f t="shared" si="29"/>
        <v>0</v>
      </c>
      <c r="AB31" s="168">
        <v>2548299818</v>
      </c>
      <c r="AC31" s="169">
        <v>100</v>
      </c>
      <c r="AD31" s="116">
        <f t="shared" si="30"/>
        <v>-8.1328363677646426E-2</v>
      </c>
      <c r="AE31" s="116">
        <f t="shared" si="31"/>
        <v>0</v>
      </c>
      <c r="AF31" s="168">
        <v>2549594818</v>
      </c>
      <c r="AG31" s="169">
        <v>100</v>
      </c>
      <c r="AH31" s="116">
        <f t="shared" si="32"/>
        <v>5.0818196149947695E-4</v>
      </c>
      <c r="AI31" s="116">
        <f t="shared" si="33"/>
        <v>0</v>
      </c>
      <c r="AJ31" s="117">
        <f t="shared" si="14"/>
        <v>-1.7644937708312289E-3</v>
      </c>
      <c r="AK31" s="117">
        <f t="shared" si="15"/>
        <v>0</v>
      </c>
      <c r="AL31" s="118">
        <f t="shared" si="16"/>
        <v>-2.4489505359786792E-2</v>
      </c>
      <c r="AM31" s="118">
        <f t="shared" si="17"/>
        <v>0</v>
      </c>
      <c r="AN31" s="119">
        <f t="shared" si="18"/>
        <v>3.7767704242478509E-2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11023073376.09</v>
      </c>
      <c r="C32" s="169">
        <v>100</v>
      </c>
      <c r="D32" s="168">
        <v>10810824405.09</v>
      </c>
      <c r="E32" s="169">
        <v>100</v>
      </c>
      <c r="F32" s="116">
        <f>((D32-B32)/B32)</f>
        <v>-1.9254972162335994E-2</v>
      </c>
      <c r="G32" s="116">
        <f>((E32-C32)/C32)</f>
        <v>0</v>
      </c>
      <c r="H32" s="168">
        <v>11341935982.93</v>
      </c>
      <c r="I32" s="169">
        <v>100</v>
      </c>
      <c r="J32" s="116">
        <f t="shared" si="20"/>
        <v>4.9127759173476157E-2</v>
      </c>
      <c r="K32" s="116">
        <f t="shared" si="21"/>
        <v>0</v>
      </c>
      <c r="L32" s="168">
        <v>10977088503.959999</v>
      </c>
      <c r="M32" s="169">
        <v>100</v>
      </c>
      <c r="N32" s="116">
        <f t="shared" si="22"/>
        <v>-3.2168007253709517E-2</v>
      </c>
      <c r="O32" s="116">
        <f t="shared" si="23"/>
        <v>0</v>
      </c>
      <c r="P32" s="168">
        <v>10981090202.379999</v>
      </c>
      <c r="Q32" s="169">
        <v>100</v>
      </c>
      <c r="R32" s="116">
        <f t="shared" si="24"/>
        <v>3.6455007341486392E-4</v>
      </c>
      <c r="S32" s="116">
        <f t="shared" si="25"/>
        <v>0</v>
      </c>
      <c r="T32" s="168">
        <v>10330016561.74</v>
      </c>
      <c r="U32" s="169">
        <v>100</v>
      </c>
      <c r="V32" s="116">
        <f t="shared" si="26"/>
        <v>-5.9290437346456566E-2</v>
      </c>
      <c r="W32" s="116">
        <f t="shared" si="27"/>
        <v>0</v>
      </c>
      <c r="X32" s="168">
        <v>9984002999.5200005</v>
      </c>
      <c r="Y32" s="169">
        <v>100</v>
      </c>
      <c r="Z32" s="116">
        <f t="shared" si="28"/>
        <v>-3.3495934895356683E-2</v>
      </c>
      <c r="AA32" s="116">
        <f t="shared" si="29"/>
        <v>0</v>
      </c>
      <c r="AB32" s="168">
        <v>10198823526.33</v>
      </c>
      <c r="AC32" s="169">
        <v>100</v>
      </c>
      <c r="AD32" s="116">
        <f t="shared" si="30"/>
        <v>2.151647258322412E-2</v>
      </c>
      <c r="AE32" s="116">
        <f t="shared" si="31"/>
        <v>0</v>
      </c>
      <c r="AF32" s="168">
        <v>9761435875.7900009</v>
      </c>
      <c r="AG32" s="169">
        <v>100</v>
      </c>
      <c r="AH32" s="116">
        <f t="shared" si="32"/>
        <v>-4.2886088715115844E-2</v>
      </c>
      <c r="AI32" s="116">
        <f t="shared" si="33"/>
        <v>0</v>
      </c>
      <c r="AJ32" s="117">
        <f t="shared" si="14"/>
        <v>-1.4510832317857433E-2</v>
      </c>
      <c r="AK32" s="117">
        <f t="shared" si="15"/>
        <v>0</v>
      </c>
      <c r="AL32" s="118">
        <f t="shared" si="16"/>
        <v>-9.7068316899673393E-2</v>
      </c>
      <c r="AM32" s="118">
        <f t="shared" si="17"/>
        <v>0</v>
      </c>
      <c r="AN32" s="119">
        <f t="shared" si="18"/>
        <v>3.6004362906871284E-2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15435750179.959999</v>
      </c>
      <c r="C33" s="169">
        <v>100</v>
      </c>
      <c r="D33" s="168">
        <v>15256515880.1</v>
      </c>
      <c r="E33" s="169">
        <v>100</v>
      </c>
      <c r="F33" s="116">
        <f>((D33-B33)/B33)</f>
        <v>-1.161163518263569E-2</v>
      </c>
      <c r="G33" s="116">
        <f>((E33-C33)/C33)</f>
        <v>0</v>
      </c>
      <c r="H33" s="168">
        <v>15182618248.5</v>
      </c>
      <c r="I33" s="169">
        <v>100</v>
      </c>
      <c r="J33" s="116">
        <f t="shared" si="20"/>
        <v>-4.843676772649616E-3</v>
      </c>
      <c r="K33" s="116">
        <f t="shared" si="21"/>
        <v>0</v>
      </c>
      <c r="L33" s="168">
        <v>15084606446.200001</v>
      </c>
      <c r="M33" s="169">
        <v>100</v>
      </c>
      <c r="N33" s="116">
        <f t="shared" si="22"/>
        <v>-6.4555270175275948E-3</v>
      </c>
      <c r="O33" s="116">
        <f t="shared" si="23"/>
        <v>0</v>
      </c>
      <c r="P33" s="168">
        <v>14927609839.67</v>
      </c>
      <c r="Q33" s="169">
        <v>100</v>
      </c>
      <c r="R33" s="116">
        <f t="shared" si="24"/>
        <v>-1.0407736329743629E-2</v>
      </c>
      <c r="S33" s="116">
        <f t="shared" si="25"/>
        <v>0</v>
      </c>
      <c r="T33" s="168">
        <v>14672737361.209999</v>
      </c>
      <c r="U33" s="169">
        <v>100</v>
      </c>
      <c r="V33" s="116">
        <f t="shared" si="26"/>
        <v>-1.7073897375230126E-2</v>
      </c>
      <c r="W33" s="116">
        <f t="shared" si="27"/>
        <v>0</v>
      </c>
      <c r="X33" s="168">
        <v>14519474034.5</v>
      </c>
      <c r="Y33" s="169">
        <v>100</v>
      </c>
      <c r="Z33" s="116">
        <f t="shared" si="28"/>
        <v>-1.0445448789615635E-2</v>
      </c>
      <c r="AA33" s="116">
        <f t="shared" si="29"/>
        <v>0</v>
      </c>
      <c r="AB33" s="168">
        <v>13588844839.6</v>
      </c>
      <c r="AC33" s="169">
        <v>100</v>
      </c>
      <c r="AD33" s="116">
        <f t="shared" si="30"/>
        <v>-6.409524151417012E-2</v>
      </c>
      <c r="AE33" s="116">
        <f t="shared" si="31"/>
        <v>0</v>
      </c>
      <c r="AF33" s="168">
        <v>13324856919.76</v>
      </c>
      <c r="AG33" s="169">
        <v>100</v>
      </c>
      <c r="AH33" s="116">
        <f t="shared" si="32"/>
        <v>-1.9426810958257351E-2</v>
      </c>
      <c r="AI33" s="116">
        <f t="shared" si="33"/>
        <v>0</v>
      </c>
      <c r="AJ33" s="117">
        <f t="shared" si="14"/>
        <v>-1.8044996742478718E-2</v>
      </c>
      <c r="AK33" s="117">
        <f t="shared" si="15"/>
        <v>0</v>
      </c>
      <c r="AL33" s="118">
        <f t="shared" si="16"/>
        <v>-0.12661206369270589</v>
      </c>
      <c r="AM33" s="118">
        <f t="shared" si="17"/>
        <v>0</v>
      </c>
      <c r="AN33" s="119">
        <f t="shared" si="18"/>
        <v>1.9233665285310547E-2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615304072.55999994</v>
      </c>
      <c r="C34" s="169">
        <v>1000000</v>
      </c>
      <c r="D34" s="168">
        <v>615464565.74000001</v>
      </c>
      <c r="E34" s="169">
        <v>1000000</v>
      </c>
      <c r="F34" s="116">
        <f>((D34-B34)/B34)</f>
        <v>2.6083555620285066E-4</v>
      </c>
      <c r="G34" s="116">
        <f>((E34-C34)/C34)</f>
        <v>0</v>
      </c>
      <c r="H34" s="168">
        <v>508761043.37</v>
      </c>
      <c r="I34" s="169">
        <v>1000000</v>
      </c>
      <c r="J34" s="116">
        <f t="shared" si="20"/>
        <v>-0.17337069964654372</v>
      </c>
      <c r="K34" s="116">
        <f t="shared" si="21"/>
        <v>0</v>
      </c>
      <c r="L34" s="168">
        <v>488902816.22000003</v>
      </c>
      <c r="M34" s="169">
        <v>1000000</v>
      </c>
      <c r="N34" s="116">
        <f t="shared" si="22"/>
        <v>-3.9032523045515383E-2</v>
      </c>
      <c r="O34" s="116">
        <f t="shared" si="23"/>
        <v>0</v>
      </c>
      <c r="P34" s="168">
        <v>489021181.57999998</v>
      </c>
      <c r="Q34" s="169">
        <v>1000000</v>
      </c>
      <c r="R34" s="116">
        <f t="shared" si="24"/>
        <v>2.421040666427493E-4</v>
      </c>
      <c r="S34" s="116">
        <f t="shared" si="25"/>
        <v>0</v>
      </c>
      <c r="T34" s="168">
        <v>488310131.99000001</v>
      </c>
      <c r="U34" s="169">
        <v>1000000</v>
      </c>
      <c r="V34" s="116">
        <f t="shared" si="26"/>
        <v>-1.454026158340652E-3</v>
      </c>
      <c r="W34" s="116">
        <f t="shared" si="27"/>
        <v>0</v>
      </c>
      <c r="X34" s="168">
        <v>483746216.48000002</v>
      </c>
      <c r="Y34" s="169">
        <v>1000000</v>
      </c>
      <c r="Z34" s="116">
        <f t="shared" si="28"/>
        <v>-9.3463461251577177E-3</v>
      </c>
      <c r="AA34" s="116">
        <f t="shared" si="29"/>
        <v>0</v>
      </c>
      <c r="AB34" s="168">
        <v>483862778.57999998</v>
      </c>
      <c r="AC34" s="169">
        <v>1000000</v>
      </c>
      <c r="AD34" s="116">
        <f t="shared" si="30"/>
        <v>2.4095713005909035E-4</v>
      </c>
      <c r="AE34" s="116">
        <f t="shared" si="31"/>
        <v>0</v>
      </c>
      <c r="AF34" s="168">
        <v>483814292.95999998</v>
      </c>
      <c r="AG34" s="169">
        <v>1000000</v>
      </c>
      <c r="AH34" s="116">
        <f t="shared" si="32"/>
        <v>-1.0020531056820761E-4</v>
      </c>
      <c r="AI34" s="116">
        <f t="shared" si="33"/>
        <v>0</v>
      </c>
      <c r="AJ34" s="117">
        <f t="shared" si="14"/>
        <v>-2.7819987941652625E-2</v>
      </c>
      <c r="AK34" s="117">
        <f t="shared" si="15"/>
        <v>0</v>
      </c>
      <c r="AL34" s="118">
        <f t="shared" si="16"/>
        <v>-0.21390390301627055</v>
      </c>
      <c r="AM34" s="118">
        <f t="shared" si="17"/>
        <v>0</v>
      </c>
      <c r="AN34" s="119">
        <f t="shared" si="18"/>
        <v>6.0331212778900571E-2</v>
      </c>
      <c r="AO34" s="203">
        <f t="shared" si="19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10628390121.84</v>
      </c>
      <c r="C35" s="169">
        <v>1</v>
      </c>
      <c r="D35" s="168">
        <v>10626585611.049999</v>
      </c>
      <c r="E35" s="169">
        <v>1</v>
      </c>
      <c r="F35" s="116">
        <f>((D35-B35)/B35)</f>
        <v>-1.6978213721124835E-4</v>
      </c>
      <c r="G35" s="116">
        <f>((E35-C35)/C35)</f>
        <v>0</v>
      </c>
      <c r="H35" s="168">
        <v>10362422244.370001</v>
      </c>
      <c r="I35" s="169">
        <v>1</v>
      </c>
      <c r="J35" s="116">
        <f t="shared" si="20"/>
        <v>-2.4858724744598069E-2</v>
      </c>
      <c r="K35" s="116">
        <f t="shared" si="21"/>
        <v>0</v>
      </c>
      <c r="L35" s="168">
        <v>10311335578</v>
      </c>
      <c r="M35" s="169">
        <v>1</v>
      </c>
      <c r="N35" s="116">
        <f t="shared" si="22"/>
        <v>-4.9299927338665138E-3</v>
      </c>
      <c r="O35" s="116">
        <f t="shared" si="23"/>
        <v>0</v>
      </c>
      <c r="P35" s="168">
        <v>10311335578</v>
      </c>
      <c r="Q35" s="169">
        <v>1</v>
      </c>
      <c r="R35" s="116">
        <f t="shared" si="24"/>
        <v>0</v>
      </c>
      <c r="S35" s="116">
        <f t="shared" si="25"/>
        <v>0</v>
      </c>
      <c r="T35" s="168">
        <v>10208083416.5</v>
      </c>
      <c r="U35" s="169">
        <v>1</v>
      </c>
      <c r="V35" s="116">
        <f t="shared" si="26"/>
        <v>-1.0013461468589594E-2</v>
      </c>
      <c r="W35" s="116">
        <f t="shared" si="27"/>
        <v>0</v>
      </c>
      <c r="X35" s="168">
        <v>10000487019.48</v>
      </c>
      <c r="Y35" s="169">
        <v>1</v>
      </c>
      <c r="Z35" s="116">
        <f t="shared" si="28"/>
        <v>-2.0336471455988367E-2</v>
      </c>
      <c r="AA35" s="116">
        <f t="shared" si="29"/>
        <v>0</v>
      </c>
      <c r="AB35" s="168">
        <v>9220692589.2299995</v>
      </c>
      <c r="AC35" s="169">
        <v>1</v>
      </c>
      <c r="AD35" s="116">
        <f t="shared" si="30"/>
        <v>-7.7975645459169587E-2</v>
      </c>
      <c r="AE35" s="116">
        <f t="shared" si="31"/>
        <v>0</v>
      </c>
      <c r="AF35" s="168">
        <v>8492041573.9499998</v>
      </c>
      <c r="AG35" s="169">
        <v>1</v>
      </c>
      <c r="AH35" s="116">
        <f t="shared" si="32"/>
        <v>-7.9023458186978535E-2</v>
      </c>
      <c r="AI35" s="116">
        <f t="shared" si="33"/>
        <v>0</v>
      </c>
      <c r="AJ35" s="117">
        <f t="shared" si="14"/>
        <v>-2.716344202330024E-2</v>
      </c>
      <c r="AK35" s="117">
        <f t="shared" si="15"/>
        <v>0</v>
      </c>
      <c r="AL35" s="118">
        <f t="shared" si="16"/>
        <v>-0.20086828594129097</v>
      </c>
      <c r="AM35" s="118">
        <f t="shared" si="17"/>
        <v>0</v>
      </c>
      <c r="AN35" s="119">
        <f t="shared" si="18"/>
        <v>3.290292844174611E-2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15017218002.459999</v>
      </c>
      <c r="C36" s="169">
        <v>1</v>
      </c>
      <c r="D36" s="168">
        <v>15118593184.809999</v>
      </c>
      <c r="E36" s="169">
        <v>1</v>
      </c>
      <c r="F36" s="116">
        <f>((D36-B36)/B36)</f>
        <v>6.7505967039563465E-3</v>
      </c>
      <c r="G36" s="116">
        <f>((E36-C36)/C36)</f>
        <v>0</v>
      </c>
      <c r="H36" s="168">
        <v>15154561083.48</v>
      </c>
      <c r="I36" s="169">
        <v>1</v>
      </c>
      <c r="J36" s="116">
        <f t="shared" si="20"/>
        <v>2.3790506319157959E-3</v>
      </c>
      <c r="K36" s="116">
        <f t="shared" si="21"/>
        <v>0</v>
      </c>
      <c r="L36" s="168">
        <v>14446163516.51</v>
      </c>
      <c r="M36" s="169">
        <v>1</v>
      </c>
      <c r="N36" s="116">
        <f t="shared" si="22"/>
        <v>-4.6744842233815941E-2</v>
      </c>
      <c r="O36" s="116">
        <f t="shared" si="23"/>
        <v>0</v>
      </c>
      <c r="P36" s="168">
        <v>14402139899.629999</v>
      </c>
      <c r="Q36" s="169">
        <v>1</v>
      </c>
      <c r="R36" s="116">
        <f t="shared" si="24"/>
        <v>-3.0474261785620842E-3</v>
      </c>
      <c r="S36" s="116">
        <f t="shared" si="25"/>
        <v>0</v>
      </c>
      <c r="T36" s="168">
        <v>14396847298.959999</v>
      </c>
      <c r="U36" s="169">
        <v>1</v>
      </c>
      <c r="V36" s="116">
        <f t="shared" si="26"/>
        <v>-3.6748710308917684E-4</v>
      </c>
      <c r="W36" s="116">
        <f t="shared" si="27"/>
        <v>0</v>
      </c>
      <c r="X36" s="168">
        <v>13878281441.75</v>
      </c>
      <c r="Y36" s="169">
        <v>1</v>
      </c>
      <c r="Z36" s="116">
        <f t="shared" si="28"/>
        <v>-3.6019403862640076E-2</v>
      </c>
      <c r="AA36" s="116">
        <f t="shared" si="29"/>
        <v>0</v>
      </c>
      <c r="AB36" s="168">
        <v>13800628692.049999</v>
      </c>
      <c r="AC36" s="169">
        <v>1</v>
      </c>
      <c r="AD36" s="116">
        <f t="shared" si="30"/>
        <v>-5.5952712895991708E-3</v>
      </c>
      <c r="AE36" s="116">
        <f t="shared" si="31"/>
        <v>0</v>
      </c>
      <c r="AF36" s="168">
        <v>13790690988.99</v>
      </c>
      <c r="AG36" s="169">
        <v>1</v>
      </c>
      <c r="AH36" s="116">
        <f t="shared" si="32"/>
        <v>-7.2009060469282733E-4</v>
      </c>
      <c r="AI36" s="116">
        <f t="shared" si="33"/>
        <v>0</v>
      </c>
      <c r="AJ36" s="117">
        <f t="shared" si="14"/>
        <v>-1.0420609242065892E-2</v>
      </c>
      <c r="AK36" s="117">
        <f t="shared" si="15"/>
        <v>0</v>
      </c>
      <c r="AL36" s="118">
        <f t="shared" si="16"/>
        <v>-8.7832391518687977E-2</v>
      </c>
      <c r="AM36" s="118">
        <f t="shared" si="17"/>
        <v>0</v>
      </c>
      <c r="AN36" s="119">
        <f t="shared" si="18"/>
        <v>1.9662301988519874E-2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614695365.20000005</v>
      </c>
      <c r="C37" s="169">
        <v>100</v>
      </c>
      <c r="D37" s="168">
        <v>608735167.01999998</v>
      </c>
      <c r="E37" s="169">
        <v>100</v>
      </c>
      <c r="F37" s="116">
        <f>((D37-B37)/B37)</f>
        <v>-9.6961820723356681E-3</v>
      </c>
      <c r="G37" s="116">
        <f>((E37-C37)/C37)</f>
        <v>0</v>
      </c>
      <c r="H37" s="168">
        <v>864194751.28999996</v>
      </c>
      <c r="I37" s="169">
        <v>100</v>
      </c>
      <c r="J37" s="116">
        <f t="shared" si="20"/>
        <v>0.41965635979366189</v>
      </c>
      <c r="K37" s="116">
        <f t="shared" si="21"/>
        <v>0</v>
      </c>
      <c r="L37" s="168">
        <v>593089432.24000001</v>
      </c>
      <c r="M37" s="169">
        <v>100</v>
      </c>
      <c r="N37" s="116">
        <f t="shared" si="22"/>
        <v>-0.31370859247330057</v>
      </c>
      <c r="O37" s="116">
        <f t="shared" si="23"/>
        <v>0</v>
      </c>
      <c r="P37" s="168">
        <v>598714312.26999998</v>
      </c>
      <c r="Q37" s="169">
        <v>100</v>
      </c>
      <c r="R37" s="116">
        <f t="shared" si="24"/>
        <v>9.484033476630559E-3</v>
      </c>
      <c r="S37" s="116">
        <f t="shared" si="25"/>
        <v>0</v>
      </c>
      <c r="T37" s="168">
        <v>594846646.92999995</v>
      </c>
      <c r="U37" s="169">
        <v>100</v>
      </c>
      <c r="V37" s="116">
        <f t="shared" si="26"/>
        <v>-6.459951367015002E-3</v>
      </c>
      <c r="W37" s="116">
        <f t="shared" si="27"/>
        <v>0</v>
      </c>
      <c r="X37" s="168">
        <v>581445343.88999999</v>
      </c>
      <c r="Y37" s="169">
        <v>100</v>
      </c>
      <c r="Z37" s="116">
        <f t="shared" si="28"/>
        <v>-2.2529004927848224E-2</v>
      </c>
      <c r="AA37" s="116">
        <f t="shared" si="29"/>
        <v>0</v>
      </c>
      <c r="AB37" s="168">
        <v>560722998.37</v>
      </c>
      <c r="AC37" s="169">
        <v>100</v>
      </c>
      <c r="AD37" s="116">
        <f t="shared" si="30"/>
        <v>-3.5639369611875873E-2</v>
      </c>
      <c r="AE37" s="116">
        <f t="shared" si="31"/>
        <v>0</v>
      </c>
      <c r="AF37" s="168">
        <v>557495225.91999996</v>
      </c>
      <c r="AG37" s="169">
        <v>100</v>
      </c>
      <c r="AH37" s="116">
        <f t="shared" si="32"/>
        <v>-5.7564474069782354E-3</v>
      </c>
      <c r="AI37" s="116">
        <f t="shared" si="33"/>
        <v>0</v>
      </c>
      <c r="AJ37" s="117">
        <f t="shared" si="14"/>
        <v>4.4188556763673564E-3</v>
      </c>
      <c r="AK37" s="117">
        <f t="shared" si="15"/>
        <v>0</v>
      </c>
      <c r="AL37" s="118">
        <f t="shared" si="16"/>
        <v>-8.4174438862863563E-2</v>
      </c>
      <c r="AM37" s="118">
        <f t="shared" si="17"/>
        <v>0</v>
      </c>
      <c r="AN37" s="119">
        <f t="shared" si="18"/>
        <v>0.19871188124967279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15962110974.77</v>
      </c>
      <c r="C38" s="169">
        <v>1</v>
      </c>
      <c r="D38" s="166">
        <v>15560045833.190001</v>
      </c>
      <c r="E38" s="169">
        <v>1</v>
      </c>
      <c r="F38" s="116">
        <f>((D38-B38)/B38)</f>
        <v>-2.5188719851372499E-2</v>
      </c>
      <c r="G38" s="116">
        <f>((E38-C38)/C38)</f>
        <v>0</v>
      </c>
      <c r="H38" s="166">
        <v>15466115618.559999</v>
      </c>
      <c r="I38" s="169">
        <v>1</v>
      </c>
      <c r="J38" s="116">
        <f t="shared" si="20"/>
        <v>-6.0366284030889785E-3</v>
      </c>
      <c r="K38" s="116">
        <f t="shared" si="21"/>
        <v>0</v>
      </c>
      <c r="L38" s="166">
        <v>13921595961.93</v>
      </c>
      <c r="M38" s="169">
        <v>1</v>
      </c>
      <c r="N38" s="116">
        <f t="shared" si="22"/>
        <v>-9.9864742687977168E-2</v>
      </c>
      <c r="O38" s="116">
        <f t="shared" si="23"/>
        <v>0</v>
      </c>
      <c r="P38" s="166">
        <v>13484503951.98</v>
      </c>
      <c r="Q38" s="169">
        <v>1</v>
      </c>
      <c r="R38" s="116">
        <f t="shared" si="24"/>
        <v>-3.1396688364270349E-2</v>
      </c>
      <c r="S38" s="116">
        <f t="shared" si="25"/>
        <v>0</v>
      </c>
      <c r="T38" s="166">
        <v>13185330693.690001</v>
      </c>
      <c r="U38" s="169">
        <v>1</v>
      </c>
      <c r="V38" s="116">
        <f t="shared" si="26"/>
        <v>-2.2186448930964928E-2</v>
      </c>
      <c r="W38" s="116">
        <f t="shared" si="27"/>
        <v>0</v>
      </c>
      <c r="X38" s="166">
        <v>12971378982.48</v>
      </c>
      <c r="Y38" s="169">
        <v>1</v>
      </c>
      <c r="Z38" s="116">
        <f t="shared" si="28"/>
        <v>-1.6226495654931897E-2</v>
      </c>
      <c r="AA38" s="116">
        <f t="shared" si="29"/>
        <v>0</v>
      </c>
      <c r="AB38" s="166">
        <v>12801020125.540001</v>
      </c>
      <c r="AC38" s="169">
        <v>1</v>
      </c>
      <c r="AD38" s="116">
        <f t="shared" si="30"/>
        <v>-1.3133442263162346E-2</v>
      </c>
      <c r="AE38" s="116">
        <f t="shared" si="31"/>
        <v>0</v>
      </c>
      <c r="AF38" s="166">
        <v>12732737091.18</v>
      </c>
      <c r="AG38" s="169">
        <v>1</v>
      </c>
      <c r="AH38" s="116">
        <f t="shared" si="32"/>
        <v>-5.3341869390366378E-3</v>
      </c>
      <c r="AI38" s="116">
        <f t="shared" si="33"/>
        <v>0</v>
      </c>
      <c r="AJ38" s="117">
        <f t="shared" si="14"/>
        <v>-2.7420919136850599E-2</v>
      </c>
      <c r="AK38" s="117">
        <f t="shared" si="15"/>
        <v>0</v>
      </c>
      <c r="AL38" s="118">
        <f t="shared" si="16"/>
        <v>-0.18170311143809575</v>
      </c>
      <c r="AM38" s="118">
        <f t="shared" si="17"/>
        <v>0</v>
      </c>
      <c r="AN38" s="119">
        <f t="shared" si="18"/>
        <v>3.063810756351722E-2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797460338.50999999</v>
      </c>
      <c r="C39" s="169">
        <v>10</v>
      </c>
      <c r="D39" s="166">
        <v>818413987.67999995</v>
      </c>
      <c r="E39" s="169">
        <v>10</v>
      </c>
      <c r="F39" s="116">
        <f>((D39-B39)/B39)</f>
        <v>2.6275474977414445E-2</v>
      </c>
      <c r="G39" s="116">
        <f>((E39-C39)/C39)</f>
        <v>0</v>
      </c>
      <c r="H39" s="166">
        <v>815823180.21000004</v>
      </c>
      <c r="I39" s="169">
        <v>10</v>
      </c>
      <c r="J39" s="116">
        <f t="shared" si="20"/>
        <v>-3.1656441715325564E-3</v>
      </c>
      <c r="K39" s="116">
        <f t="shared" si="21"/>
        <v>0</v>
      </c>
      <c r="L39" s="166">
        <v>813901290.67999995</v>
      </c>
      <c r="M39" s="169">
        <v>10</v>
      </c>
      <c r="N39" s="116">
        <f t="shared" si="22"/>
        <v>-2.355767250331597E-3</v>
      </c>
      <c r="O39" s="116">
        <f t="shared" si="23"/>
        <v>0</v>
      </c>
      <c r="P39" s="166">
        <v>803939832.42999995</v>
      </c>
      <c r="Q39" s="169">
        <v>10</v>
      </c>
      <c r="R39" s="116">
        <f t="shared" si="24"/>
        <v>-1.2239147872191455E-2</v>
      </c>
      <c r="S39" s="116">
        <f t="shared" si="25"/>
        <v>0</v>
      </c>
      <c r="T39" s="166">
        <v>806522985.38</v>
      </c>
      <c r="U39" s="169">
        <v>10</v>
      </c>
      <c r="V39" s="116">
        <f t="shared" si="26"/>
        <v>3.2131172580318265E-3</v>
      </c>
      <c r="W39" s="116">
        <f t="shared" si="27"/>
        <v>0</v>
      </c>
      <c r="X39" s="166">
        <v>800686623.62</v>
      </c>
      <c r="Y39" s="169">
        <v>10</v>
      </c>
      <c r="Z39" s="116">
        <f t="shared" si="28"/>
        <v>-7.2364481431984734E-3</v>
      </c>
      <c r="AA39" s="116">
        <f t="shared" si="29"/>
        <v>0</v>
      </c>
      <c r="AB39" s="166">
        <v>794686623.62</v>
      </c>
      <c r="AC39" s="169">
        <v>10</v>
      </c>
      <c r="AD39" s="116">
        <f t="shared" si="30"/>
        <v>-7.4935684236527925E-3</v>
      </c>
      <c r="AE39" s="116">
        <f t="shared" si="31"/>
        <v>0</v>
      </c>
      <c r="AF39" s="166">
        <v>794686623.62</v>
      </c>
      <c r="AG39" s="169">
        <v>10</v>
      </c>
      <c r="AH39" s="116">
        <f t="shared" si="32"/>
        <v>0</v>
      </c>
      <c r="AI39" s="116">
        <f t="shared" si="33"/>
        <v>0</v>
      </c>
      <c r="AJ39" s="117">
        <f t="shared" si="14"/>
        <v>-3.7524795318257561E-4</v>
      </c>
      <c r="AK39" s="117">
        <f t="shared" si="15"/>
        <v>0</v>
      </c>
      <c r="AL39" s="118">
        <f t="shared" si="16"/>
        <v>-2.8991884812796416E-2</v>
      </c>
      <c r="AM39" s="118">
        <f t="shared" si="17"/>
        <v>0</v>
      </c>
      <c r="AN39" s="119">
        <f t="shared" si="18"/>
        <v>1.1792768074645708E-2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1238297710.5899999</v>
      </c>
      <c r="C40" s="169">
        <v>1</v>
      </c>
      <c r="D40" s="166">
        <v>1235691834.8</v>
      </c>
      <c r="E40" s="169">
        <v>1</v>
      </c>
      <c r="F40" s="116">
        <f>((D40-B40)/B40)</f>
        <v>-2.1044016860520278E-3</v>
      </c>
      <c r="G40" s="116">
        <f>((E40-C40)/C40)</f>
        <v>0</v>
      </c>
      <c r="H40" s="166">
        <v>1223834262.8699999</v>
      </c>
      <c r="I40" s="169">
        <v>1</v>
      </c>
      <c r="J40" s="116">
        <f t="shared" si="20"/>
        <v>-9.5958972909449113E-3</v>
      </c>
      <c r="K40" s="116">
        <f t="shared" si="21"/>
        <v>0</v>
      </c>
      <c r="L40" s="166">
        <v>1225907890.47</v>
      </c>
      <c r="M40" s="169">
        <v>1</v>
      </c>
      <c r="N40" s="116">
        <f t="shared" si="22"/>
        <v>1.6943696241493538E-3</v>
      </c>
      <c r="O40" s="116">
        <f t="shared" si="23"/>
        <v>0</v>
      </c>
      <c r="P40" s="166">
        <v>1226085757.51</v>
      </c>
      <c r="Q40" s="169">
        <v>1</v>
      </c>
      <c r="R40" s="116">
        <f t="shared" si="24"/>
        <v>1.4509005234624074E-4</v>
      </c>
      <c r="S40" s="116">
        <f t="shared" si="25"/>
        <v>0</v>
      </c>
      <c r="T40" s="166">
        <v>1217886421.3699999</v>
      </c>
      <c r="U40" s="169">
        <v>1</v>
      </c>
      <c r="V40" s="116">
        <f t="shared" si="26"/>
        <v>-6.6874083560449736E-3</v>
      </c>
      <c r="W40" s="116">
        <f t="shared" si="27"/>
        <v>0</v>
      </c>
      <c r="X40" s="166">
        <v>1204029449.9100001</v>
      </c>
      <c r="Y40" s="169">
        <v>1</v>
      </c>
      <c r="Z40" s="116">
        <f t="shared" si="28"/>
        <v>-1.1377884847761172E-2</v>
      </c>
      <c r="AA40" s="116">
        <f t="shared" si="29"/>
        <v>0</v>
      </c>
      <c r="AB40" s="166">
        <v>1201364295.02</v>
      </c>
      <c r="AC40" s="169">
        <v>1</v>
      </c>
      <c r="AD40" s="116">
        <f t="shared" si="30"/>
        <v>-2.2135296526171536E-3</v>
      </c>
      <c r="AE40" s="116">
        <f t="shared" si="31"/>
        <v>0</v>
      </c>
      <c r="AF40" s="166">
        <v>1179129123.75</v>
      </c>
      <c r="AG40" s="169">
        <v>1</v>
      </c>
      <c r="AH40" s="116">
        <f t="shared" si="32"/>
        <v>-1.85082671111262E-2</v>
      </c>
      <c r="AI40" s="116">
        <f t="shared" si="33"/>
        <v>0</v>
      </c>
      <c r="AJ40" s="117">
        <f t="shared" si="14"/>
        <v>-6.0809911585063556E-3</v>
      </c>
      <c r="AK40" s="117">
        <f t="shared" si="15"/>
        <v>0</v>
      </c>
      <c r="AL40" s="118">
        <f t="shared" si="16"/>
        <v>-4.5774123820406062E-2</v>
      </c>
      <c r="AM40" s="118">
        <f t="shared" si="17"/>
        <v>0</v>
      </c>
      <c r="AN40" s="119">
        <f t="shared" si="18"/>
        <v>6.8160254670436909E-3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9261218856.7199993</v>
      </c>
      <c r="C41" s="169">
        <v>100</v>
      </c>
      <c r="D41" s="166">
        <v>9167773443.3899994</v>
      </c>
      <c r="E41" s="169">
        <v>100</v>
      </c>
      <c r="F41" s="116">
        <f>((D41-B41)/B41)</f>
        <v>-1.0089969233606368E-2</v>
      </c>
      <c r="G41" s="116">
        <f>((E41-C41)/C41)</f>
        <v>0</v>
      </c>
      <c r="H41" s="166">
        <v>8534010883.6599998</v>
      </c>
      <c r="I41" s="169">
        <v>100</v>
      </c>
      <c r="J41" s="116">
        <f t="shared" si="20"/>
        <v>-6.9129387156370542E-2</v>
      </c>
      <c r="K41" s="116">
        <f t="shared" si="21"/>
        <v>0</v>
      </c>
      <c r="L41" s="166">
        <v>8470988079.6499996</v>
      </c>
      <c r="M41" s="169">
        <v>100</v>
      </c>
      <c r="N41" s="116">
        <f t="shared" si="22"/>
        <v>-7.3848984808150961E-3</v>
      </c>
      <c r="O41" s="116">
        <f t="shared" si="23"/>
        <v>0</v>
      </c>
      <c r="P41" s="166">
        <v>8543086501.6000004</v>
      </c>
      <c r="Q41" s="169">
        <v>100</v>
      </c>
      <c r="R41" s="116">
        <f t="shared" si="24"/>
        <v>8.5112174957728999E-3</v>
      </c>
      <c r="S41" s="116">
        <f t="shared" si="25"/>
        <v>0</v>
      </c>
      <c r="T41" s="166">
        <v>9313708250.6000004</v>
      </c>
      <c r="U41" s="169">
        <v>100</v>
      </c>
      <c r="V41" s="116">
        <f t="shared" si="26"/>
        <v>9.0204137445602753E-2</v>
      </c>
      <c r="W41" s="116">
        <f t="shared" si="27"/>
        <v>0</v>
      </c>
      <c r="X41" s="166">
        <v>9097690556.5400009</v>
      </c>
      <c r="Y41" s="169">
        <v>100</v>
      </c>
      <c r="Z41" s="116">
        <f t="shared" si="28"/>
        <v>-2.3193521661587731E-2</v>
      </c>
      <c r="AA41" s="116">
        <f t="shared" si="29"/>
        <v>0</v>
      </c>
      <c r="AB41" s="166">
        <v>8715100359.2900009</v>
      </c>
      <c r="AC41" s="169">
        <v>100</v>
      </c>
      <c r="AD41" s="116">
        <f t="shared" si="30"/>
        <v>-4.2053551379033188E-2</v>
      </c>
      <c r="AE41" s="116">
        <f t="shared" si="31"/>
        <v>0</v>
      </c>
      <c r="AF41" s="166">
        <v>8680370536.2800007</v>
      </c>
      <c r="AG41" s="169">
        <v>100</v>
      </c>
      <c r="AH41" s="116">
        <f t="shared" si="32"/>
        <v>-3.985016990995338E-3</v>
      </c>
      <c r="AI41" s="116">
        <f t="shared" si="33"/>
        <v>0</v>
      </c>
      <c r="AJ41" s="117">
        <f t="shared" si="14"/>
        <v>-7.1401237451290756E-3</v>
      </c>
      <c r="AK41" s="117">
        <f t="shared" si="15"/>
        <v>0</v>
      </c>
      <c r="AL41" s="118">
        <f t="shared" si="16"/>
        <v>-5.3164807149703085E-2</v>
      </c>
      <c r="AM41" s="118">
        <f t="shared" si="17"/>
        <v>0</v>
      </c>
      <c r="AN41" s="119">
        <f t="shared" si="18"/>
        <v>4.6381821659531315E-2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708720791.27999997</v>
      </c>
      <c r="C42" s="169">
        <v>1</v>
      </c>
      <c r="D42" s="166">
        <v>708845416.75</v>
      </c>
      <c r="E42" s="169">
        <v>1</v>
      </c>
      <c r="F42" s="116">
        <f>((D42-B42)/B42)</f>
        <v>1.7584565252410075E-4</v>
      </c>
      <c r="G42" s="116">
        <f>((E42-C42)/C42)</f>
        <v>0</v>
      </c>
      <c r="H42" s="166">
        <v>703595439.63999999</v>
      </c>
      <c r="I42" s="169">
        <v>1</v>
      </c>
      <c r="J42" s="116">
        <f t="shared" si="20"/>
        <v>-7.4063780140820306E-3</v>
      </c>
      <c r="K42" s="116">
        <f t="shared" si="21"/>
        <v>0</v>
      </c>
      <c r="L42" s="166">
        <v>702517026.86000001</v>
      </c>
      <c r="M42" s="169">
        <v>1</v>
      </c>
      <c r="N42" s="116">
        <f t="shared" si="22"/>
        <v>-1.5327171258411646E-3</v>
      </c>
      <c r="O42" s="116">
        <f t="shared" si="23"/>
        <v>0</v>
      </c>
      <c r="P42" s="166">
        <v>703923279.75</v>
      </c>
      <c r="Q42" s="169">
        <v>1</v>
      </c>
      <c r="R42" s="116">
        <f t="shared" si="24"/>
        <v>2.0017349562122836E-3</v>
      </c>
      <c r="S42" s="116">
        <f t="shared" si="25"/>
        <v>0</v>
      </c>
      <c r="T42" s="166">
        <v>701492309.80999994</v>
      </c>
      <c r="U42" s="169">
        <v>1</v>
      </c>
      <c r="V42" s="116">
        <f t="shared" si="26"/>
        <v>-3.453458650868063E-3</v>
      </c>
      <c r="W42" s="116">
        <f t="shared" si="27"/>
        <v>0</v>
      </c>
      <c r="X42" s="166">
        <v>697245871.63999999</v>
      </c>
      <c r="Y42" s="169">
        <v>1</v>
      </c>
      <c r="Z42" s="116">
        <f t="shared" si="28"/>
        <v>-6.0534350991675303E-3</v>
      </c>
      <c r="AA42" s="116">
        <f t="shared" si="29"/>
        <v>0</v>
      </c>
      <c r="AB42" s="166">
        <v>689627194.36000001</v>
      </c>
      <c r="AC42" s="169">
        <v>1</v>
      </c>
      <c r="AD42" s="116">
        <f t="shared" si="30"/>
        <v>-1.0926815905098145E-2</v>
      </c>
      <c r="AE42" s="116">
        <f t="shared" si="31"/>
        <v>0</v>
      </c>
      <c r="AF42" s="166">
        <v>679324361.70000005</v>
      </c>
      <c r="AG42" s="169">
        <v>1</v>
      </c>
      <c r="AH42" s="116">
        <f t="shared" si="32"/>
        <v>-1.4939713433953809E-2</v>
      </c>
      <c r="AI42" s="116">
        <f t="shared" si="33"/>
        <v>0</v>
      </c>
      <c r="AJ42" s="117">
        <f t="shared" si="14"/>
        <v>-5.2668672025342946E-3</v>
      </c>
      <c r="AK42" s="117">
        <f t="shared" si="15"/>
        <v>0</v>
      </c>
      <c r="AL42" s="118">
        <f t="shared" si="16"/>
        <v>-4.1646675498519338E-2</v>
      </c>
      <c r="AM42" s="118">
        <f t="shared" si="17"/>
        <v>0</v>
      </c>
      <c r="AN42" s="119">
        <f t="shared" si="18"/>
        <v>5.7381330592096323E-3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283885307.36000001</v>
      </c>
      <c r="C43" s="169">
        <v>100</v>
      </c>
      <c r="D43" s="166">
        <v>283167400.50999999</v>
      </c>
      <c r="E43" s="169">
        <v>100</v>
      </c>
      <c r="F43" s="116">
        <f>((D43-B43)/B43)</f>
        <v>-2.5288622953974628E-3</v>
      </c>
      <c r="G43" s="116">
        <f>((E43-C43)/C43)</f>
        <v>0</v>
      </c>
      <c r="H43" s="166">
        <v>281385872.61000001</v>
      </c>
      <c r="I43" s="169">
        <v>100</v>
      </c>
      <c r="J43" s="116">
        <f t="shared" si="20"/>
        <v>-6.2914300756066795E-3</v>
      </c>
      <c r="K43" s="116">
        <f t="shared" si="21"/>
        <v>0</v>
      </c>
      <c r="L43" s="166">
        <v>281717023.11000001</v>
      </c>
      <c r="M43" s="169">
        <v>100</v>
      </c>
      <c r="N43" s="116">
        <f t="shared" si="22"/>
        <v>1.1768554580526992E-3</v>
      </c>
      <c r="O43" s="116">
        <f t="shared" si="23"/>
        <v>0</v>
      </c>
      <c r="P43" s="166">
        <v>279786426.63</v>
      </c>
      <c r="Q43" s="169">
        <v>100</v>
      </c>
      <c r="R43" s="116">
        <f t="shared" si="24"/>
        <v>-6.8529635117086729E-3</v>
      </c>
      <c r="S43" s="116">
        <f t="shared" si="25"/>
        <v>0</v>
      </c>
      <c r="T43" s="166">
        <v>279493260.72000003</v>
      </c>
      <c r="U43" s="169">
        <v>100</v>
      </c>
      <c r="V43" s="116">
        <f t="shared" si="26"/>
        <v>-1.047820344721941E-3</v>
      </c>
      <c r="W43" s="116">
        <f t="shared" si="27"/>
        <v>0</v>
      </c>
      <c r="X43" s="166">
        <v>279785516.75</v>
      </c>
      <c r="Y43" s="169">
        <v>100</v>
      </c>
      <c r="Z43" s="116">
        <f t="shared" si="28"/>
        <v>1.0456639607233939E-3</v>
      </c>
      <c r="AA43" s="116">
        <f t="shared" si="29"/>
        <v>0</v>
      </c>
      <c r="AB43" s="166">
        <v>279720640.00999999</v>
      </c>
      <c r="AC43" s="169">
        <v>100</v>
      </c>
      <c r="AD43" s="116">
        <f t="shared" si="30"/>
        <v>-2.3188026583227181E-4</v>
      </c>
      <c r="AE43" s="116">
        <f t="shared" si="31"/>
        <v>0</v>
      </c>
      <c r="AF43" s="166">
        <v>279381741.61000001</v>
      </c>
      <c r="AG43" s="169">
        <v>100</v>
      </c>
      <c r="AH43" s="116">
        <f t="shared" si="32"/>
        <v>-1.2115602194670389E-3</v>
      </c>
      <c r="AI43" s="116">
        <f t="shared" si="33"/>
        <v>0</v>
      </c>
      <c r="AJ43" s="117">
        <f t="shared" si="14"/>
        <v>-1.9927496617447469E-3</v>
      </c>
      <c r="AK43" s="117">
        <f t="shared" si="15"/>
        <v>0</v>
      </c>
      <c r="AL43" s="118">
        <f t="shared" si="16"/>
        <v>-1.3368978537719374E-2</v>
      </c>
      <c r="AM43" s="118">
        <f t="shared" si="17"/>
        <v>0</v>
      </c>
      <c r="AN43" s="119">
        <f t="shared" si="18"/>
        <v>3.0768702110346314E-3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98360196.963333338</v>
      </c>
      <c r="C44" s="169">
        <v>1</v>
      </c>
      <c r="D44" s="166">
        <v>98443044.17715846</v>
      </c>
      <c r="E44" s="169">
        <v>1</v>
      </c>
      <c r="F44" s="116">
        <f>((D44-B44)/B44)</f>
        <v>8.4228393580794945E-4</v>
      </c>
      <c r="G44" s="116">
        <f>((E44-C44)/C44)</f>
        <v>0</v>
      </c>
      <c r="H44" s="166">
        <v>98527464.49098362</v>
      </c>
      <c r="I44" s="169">
        <v>1</v>
      </c>
      <c r="J44" s="116">
        <f t="shared" ref="J44:J45" si="34">((H44-D44)/D44)</f>
        <v>8.575548890304241E-4</v>
      </c>
      <c r="K44" s="116">
        <f t="shared" ref="K44:K45" si="35">((I44-E44)/E44)</f>
        <v>0</v>
      </c>
      <c r="L44" s="166">
        <v>99623972.659999996</v>
      </c>
      <c r="M44" s="169">
        <v>1</v>
      </c>
      <c r="N44" s="116">
        <f t="shared" ref="N44:N45" si="36">((L44-H44)/H44)</f>
        <v>1.1128959571640241E-2</v>
      </c>
      <c r="O44" s="116">
        <f t="shared" ref="O44:O45" si="37">((M44-I44)/I44)</f>
        <v>0</v>
      </c>
      <c r="P44" s="166">
        <v>98655282.658633888</v>
      </c>
      <c r="Q44" s="169">
        <v>1</v>
      </c>
      <c r="R44" s="116">
        <f t="shared" si="24"/>
        <v>-9.7234628925317607E-3</v>
      </c>
      <c r="S44" s="116">
        <f t="shared" si="25"/>
        <v>0</v>
      </c>
      <c r="T44" s="166">
        <v>98739680.042459011</v>
      </c>
      <c r="U44" s="169">
        <v>1</v>
      </c>
      <c r="V44" s="116">
        <f t="shared" si="26"/>
        <v>8.5547759380665272E-4</v>
      </c>
      <c r="W44" s="116">
        <f t="shared" si="27"/>
        <v>0</v>
      </c>
      <c r="X44" s="166">
        <v>98843005.649180338</v>
      </c>
      <c r="Y44" s="169">
        <v>1</v>
      </c>
      <c r="Z44" s="116">
        <f t="shared" si="28"/>
        <v>1.046444617573155E-3</v>
      </c>
      <c r="AA44" s="116">
        <f t="shared" si="29"/>
        <v>0</v>
      </c>
      <c r="AB44" s="166">
        <v>139603945.78999999</v>
      </c>
      <c r="AC44" s="169">
        <v>1</v>
      </c>
      <c r="AD44" s="116">
        <f t="shared" si="30"/>
        <v>0.41238062190754177</v>
      </c>
      <c r="AE44" s="116">
        <f t="shared" si="31"/>
        <v>0</v>
      </c>
      <c r="AF44" s="166">
        <v>140696474.75999999</v>
      </c>
      <c r="AG44" s="169">
        <v>1</v>
      </c>
      <c r="AH44" s="116">
        <f t="shared" si="32"/>
        <v>7.8259175542462218E-3</v>
      </c>
      <c r="AI44" s="116">
        <f t="shared" si="33"/>
        <v>0</v>
      </c>
      <c r="AJ44" s="117">
        <f t="shared" si="14"/>
        <v>5.3151724647139333E-2</v>
      </c>
      <c r="AK44" s="117">
        <f t="shared" si="15"/>
        <v>0</v>
      </c>
      <c r="AL44" s="118">
        <f t="shared" si="16"/>
        <v>0.42921702529639477</v>
      </c>
      <c r="AM44" s="118">
        <f t="shared" si="17"/>
        <v>0</v>
      </c>
      <c r="AN44" s="119">
        <f t="shared" si="18"/>
        <v>0.14527798321510152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208</v>
      </c>
      <c r="B45" s="166">
        <v>0</v>
      </c>
      <c r="C45" s="169">
        <v>0</v>
      </c>
      <c r="D45" s="166">
        <v>0</v>
      </c>
      <c r="E45" s="169">
        <v>0</v>
      </c>
      <c r="F45" s="116" t="e">
        <f>((D45-B45)/B45)</f>
        <v>#DIV/0!</v>
      </c>
      <c r="G45" s="116" t="e">
        <f>((E45-C45)/C45)</f>
        <v>#DIV/0!</v>
      </c>
      <c r="H45" s="166">
        <v>0</v>
      </c>
      <c r="I45" s="169">
        <v>0</v>
      </c>
      <c r="J45" s="116" t="e">
        <f t="shared" si="34"/>
        <v>#DIV/0!</v>
      </c>
      <c r="K45" s="116" t="e">
        <f t="shared" si="35"/>
        <v>#DIV/0!</v>
      </c>
      <c r="L45" s="166">
        <v>0</v>
      </c>
      <c r="M45" s="169">
        <v>0</v>
      </c>
      <c r="N45" s="116" t="e">
        <f t="shared" si="36"/>
        <v>#DIV/0!</v>
      </c>
      <c r="O45" s="116" t="e">
        <f t="shared" si="37"/>
        <v>#DIV/0!</v>
      </c>
      <c r="P45" s="166">
        <v>1938904307.1300001</v>
      </c>
      <c r="Q45" s="169">
        <v>1</v>
      </c>
      <c r="R45" s="116" t="e">
        <f t="shared" ref="R45" si="38">((P45-L45)/L45)</f>
        <v>#DIV/0!</v>
      </c>
      <c r="S45" s="116" t="e">
        <f t="shared" ref="S45" si="39">((Q45-M45)/M45)</f>
        <v>#DIV/0!</v>
      </c>
      <c r="T45" s="166">
        <v>1929037330.55</v>
      </c>
      <c r="U45" s="169">
        <v>1</v>
      </c>
      <c r="V45" s="116">
        <f t="shared" ref="V45" si="40">((T45-P45)/P45)</f>
        <v>-5.0889445877839289E-3</v>
      </c>
      <c r="W45" s="116">
        <f t="shared" ref="W45" si="41">((U45-Q45)/Q45)</f>
        <v>0</v>
      </c>
      <c r="X45" s="166">
        <v>1902223856.52</v>
      </c>
      <c r="Y45" s="169">
        <v>1</v>
      </c>
      <c r="Z45" s="116">
        <f t="shared" si="28"/>
        <v>-1.3899924903140683E-2</v>
      </c>
      <c r="AA45" s="116">
        <f t="shared" si="29"/>
        <v>0</v>
      </c>
      <c r="AB45" s="166">
        <v>1934798910.45</v>
      </c>
      <c r="AC45" s="169">
        <v>1</v>
      </c>
      <c r="AD45" s="116">
        <f t="shared" si="30"/>
        <v>1.7124721582240116E-2</v>
      </c>
      <c r="AE45" s="116">
        <f t="shared" si="31"/>
        <v>0</v>
      </c>
      <c r="AF45" s="166">
        <v>1933474493.99</v>
      </c>
      <c r="AG45" s="169">
        <v>1</v>
      </c>
      <c r="AH45" s="116">
        <f t="shared" si="32"/>
        <v>-6.8452408818650936E-4</v>
      </c>
      <c r="AI45" s="116">
        <f t="shared" si="33"/>
        <v>0</v>
      </c>
      <c r="AJ45" s="117" t="e">
        <f t="shared" si="14"/>
        <v>#DIV/0!</v>
      </c>
      <c r="AK45" s="117" t="e">
        <f t="shared" si="15"/>
        <v>#DIV/0!</v>
      </c>
      <c r="AL45" s="118" t="e">
        <f t="shared" si="16"/>
        <v>#DIV/0!</v>
      </c>
      <c r="AM45" s="118" t="e">
        <f t="shared" si="17"/>
        <v>#DIV/0!</v>
      </c>
      <c r="AN45" s="119" t="e">
        <f t="shared" si="18"/>
        <v>#DIV/0!</v>
      </c>
      <c r="AO45" s="203" t="e">
        <f t="shared" si="19"/>
        <v>#DIV/0!</v>
      </c>
      <c r="AP45" s="123"/>
      <c r="AQ45" s="131"/>
      <c r="AR45" s="128"/>
      <c r="AS45" s="122"/>
      <c r="AT45" s="122"/>
    </row>
    <row r="46" spans="1:47">
      <c r="A46" s="198" t="s">
        <v>216</v>
      </c>
      <c r="B46" s="166">
        <v>0</v>
      </c>
      <c r="C46" s="169">
        <v>0</v>
      </c>
      <c r="D46" s="166">
        <v>0</v>
      </c>
      <c r="E46" s="169">
        <v>0</v>
      </c>
      <c r="F46" s="116" t="e">
        <f>((D46-B46)/B46)</f>
        <v>#DIV/0!</v>
      </c>
      <c r="G46" s="116" t="e">
        <f>((E46-C46)/C46)</f>
        <v>#DIV/0!</v>
      </c>
      <c r="H46" s="166">
        <v>0</v>
      </c>
      <c r="I46" s="169">
        <v>0</v>
      </c>
      <c r="J46" s="116" t="e">
        <f t="shared" si="20"/>
        <v>#DIV/0!</v>
      </c>
      <c r="K46" s="116" t="e">
        <f t="shared" si="21"/>
        <v>#DIV/0!</v>
      </c>
      <c r="L46" s="166">
        <v>0</v>
      </c>
      <c r="M46" s="169">
        <v>0</v>
      </c>
      <c r="N46" s="116" t="e">
        <f t="shared" si="22"/>
        <v>#DIV/0!</v>
      </c>
      <c r="O46" s="116" t="e">
        <f t="shared" si="23"/>
        <v>#DIV/0!</v>
      </c>
      <c r="P46" s="166">
        <v>1938904307.1300001</v>
      </c>
      <c r="Q46" s="169">
        <v>1</v>
      </c>
      <c r="R46" s="116" t="e">
        <f t="shared" si="24"/>
        <v>#DIV/0!</v>
      </c>
      <c r="S46" s="116" t="e">
        <f t="shared" si="25"/>
        <v>#DIV/0!</v>
      </c>
      <c r="T46" s="166">
        <v>1929037330.55</v>
      </c>
      <c r="U46" s="169">
        <v>1</v>
      </c>
      <c r="V46" s="116">
        <f t="shared" si="26"/>
        <v>-5.0889445877839289E-3</v>
      </c>
      <c r="W46" s="116">
        <f t="shared" si="27"/>
        <v>0</v>
      </c>
      <c r="X46" s="166">
        <v>133425525.54000001</v>
      </c>
      <c r="Y46" s="169">
        <v>1</v>
      </c>
      <c r="Z46" s="116">
        <f t="shared" si="28"/>
        <v>-0.93083310342057601</v>
      </c>
      <c r="AA46" s="116">
        <f t="shared" si="29"/>
        <v>0</v>
      </c>
      <c r="AB46" s="166">
        <v>133393668.56</v>
      </c>
      <c r="AC46" s="169">
        <v>1</v>
      </c>
      <c r="AD46" s="116">
        <f t="shared" si="30"/>
        <v>-2.3876225985299703E-4</v>
      </c>
      <c r="AE46" s="116">
        <f t="shared" si="31"/>
        <v>0</v>
      </c>
      <c r="AF46" s="166">
        <v>133356513.84999999</v>
      </c>
      <c r="AG46" s="169">
        <v>1</v>
      </c>
      <c r="AH46" s="116">
        <f t="shared" si="32"/>
        <v>-2.7853428428123846E-4</v>
      </c>
      <c r="AI46" s="116">
        <f t="shared" si="33"/>
        <v>0</v>
      </c>
      <c r="AJ46" s="117" t="e">
        <f t="shared" si="14"/>
        <v>#DIV/0!</v>
      </c>
      <c r="AK46" s="117" t="e">
        <f t="shared" si="15"/>
        <v>#DIV/0!</v>
      </c>
      <c r="AL46" s="118" t="e">
        <f t="shared" si="16"/>
        <v>#DIV/0!</v>
      </c>
      <c r="AM46" s="118" t="e">
        <f t="shared" si="17"/>
        <v>#DIV/0!</v>
      </c>
      <c r="AN46" s="119" t="e">
        <f t="shared" si="18"/>
        <v>#DIV/0!</v>
      </c>
      <c r="AO46" s="203" t="e">
        <f t="shared" si="19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811132173250.49231</v>
      </c>
      <c r="C47" s="175"/>
      <c r="D47" s="174">
        <f>SUM(D21:D46)</f>
        <v>795709860514.28735</v>
      </c>
      <c r="E47" s="175"/>
      <c r="F47" s="116">
        <f>((D47-B47)/B47)</f>
        <v>-1.9013316503526567E-2</v>
      </c>
      <c r="G47" s="116"/>
      <c r="H47" s="174">
        <f>SUM(H21:H46)</f>
        <v>780062936115.14832</v>
      </c>
      <c r="I47" s="175"/>
      <c r="J47" s="116">
        <f>((H47-D47)/D47)</f>
        <v>-1.9664107705069829E-2</v>
      </c>
      <c r="K47" s="116"/>
      <c r="L47" s="174">
        <f>SUM(L21:L46)</f>
        <v>767677186154.91333</v>
      </c>
      <c r="M47" s="175"/>
      <c r="N47" s="116">
        <f>((L47-H47)/H47)</f>
        <v>-1.5877885471546969E-2</v>
      </c>
      <c r="O47" s="116"/>
      <c r="P47" s="174">
        <f>SUM(P21:P46)</f>
        <v>761084297605.44983</v>
      </c>
      <c r="Q47" s="175"/>
      <c r="R47" s="116">
        <f>((P47-L47)/L47)</f>
        <v>-8.5881001394420616E-3</v>
      </c>
      <c r="S47" s="116"/>
      <c r="T47" s="174">
        <f>SUM(T21:T46)</f>
        <v>752533197229.85266</v>
      </c>
      <c r="U47" s="175"/>
      <c r="V47" s="116">
        <f>((T47-P47)/P47)</f>
        <v>-1.123541820860178E-2</v>
      </c>
      <c r="W47" s="116"/>
      <c r="X47" s="174">
        <f>SUM(X21:X46)</f>
        <v>743448025468.94922</v>
      </c>
      <c r="Y47" s="175"/>
      <c r="Z47" s="116">
        <f>((X47-T47)/T47)</f>
        <v>-1.2072785352655321E-2</v>
      </c>
      <c r="AA47" s="116"/>
      <c r="AB47" s="174">
        <f>SUM(AB21:AB46)</f>
        <v>737255326040.85193</v>
      </c>
      <c r="AC47" s="175"/>
      <c r="AD47" s="116">
        <f>((AB47-X47)/X47)</f>
        <v>-8.329700551953291E-3</v>
      </c>
      <c r="AE47" s="116"/>
      <c r="AF47" s="174">
        <f>SUM(AF21:AF46)</f>
        <v>735762469741.90857</v>
      </c>
      <c r="AG47" s="175"/>
      <c r="AH47" s="116">
        <f>((AF47-AB47)/AB47)</f>
        <v>-2.0248837088233376E-3</v>
      </c>
      <c r="AI47" s="116"/>
      <c r="AJ47" s="117">
        <f t="shared" si="14"/>
        <v>-1.2100774705202395E-2</v>
      </c>
      <c r="AK47" s="117"/>
      <c r="AL47" s="118">
        <f t="shared" si="16"/>
        <v>-7.533825298285643E-2</v>
      </c>
      <c r="AM47" s="118"/>
      <c r="AN47" s="119">
        <f t="shared" si="18"/>
        <v>5.9532331364312218E-3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133459370506.53</v>
      </c>
      <c r="C49" s="177">
        <v>223.46</v>
      </c>
      <c r="D49" s="165">
        <v>137563846776.94</v>
      </c>
      <c r="E49" s="177">
        <v>223.65</v>
      </c>
      <c r="F49" s="116">
        <f>((D49-B49)/B49)</f>
        <v>3.0754500450825794E-2</v>
      </c>
      <c r="G49" s="116">
        <f>((E49-C49)/C49)</f>
        <v>8.5026402935647416E-4</v>
      </c>
      <c r="H49" s="165">
        <v>139179603918.85001</v>
      </c>
      <c r="I49" s="177">
        <v>223.82</v>
      </c>
      <c r="J49" s="116">
        <f t="shared" ref="J49:J58" si="42">((H49-D49)/D49)</f>
        <v>1.1745507120994926E-2</v>
      </c>
      <c r="K49" s="116">
        <f t="shared" ref="K49:K58" si="43">((I49-E49)/E49)</f>
        <v>7.6011625307394366E-4</v>
      </c>
      <c r="L49" s="165">
        <v>141044352366.57999</v>
      </c>
      <c r="M49" s="177">
        <v>224.01</v>
      </c>
      <c r="N49" s="116">
        <f t="shared" ref="N49:N58" si="44">((L49-H49)/H49)</f>
        <v>1.3398144521357021E-2</v>
      </c>
      <c r="O49" s="116">
        <f t="shared" ref="O49:O58" si="45">((M49-I49)/I49)</f>
        <v>8.4889643463496444E-4</v>
      </c>
      <c r="P49" s="165">
        <v>146656803320.64999</v>
      </c>
      <c r="Q49" s="177">
        <v>224.18</v>
      </c>
      <c r="R49" s="116">
        <f t="shared" ref="R49:R58" si="46">((P49-L49)/L49)</f>
        <v>3.9792099860071109E-2</v>
      </c>
      <c r="S49" s="116">
        <f t="shared" ref="S49:S58" si="47">((Q49-M49)/M49)</f>
        <v>7.5889469220131209E-4</v>
      </c>
      <c r="T49" s="165">
        <v>149298621235.10999</v>
      </c>
      <c r="U49" s="177">
        <v>224.34</v>
      </c>
      <c r="V49" s="116">
        <f t="shared" ref="V49:V58" si="48">((T49-P49)/P49)</f>
        <v>1.8013606287898751E-2</v>
      </c>
      <c r="W49" s="116">
        <f t="shared" ref="W49:W58" si="49">((U49-Q49)/Q49)</f>
        <v>7.137121955571264E-4</v>
      </c>
      <c r="X49" s="165">
        <v>154552544293.17001</v>
      </c>
      <c r="Y49" s="177">
        <v>224.5</v>
      </c>
      <c r="Z49" s="116">
        <f t="shared" ref="Z49:Z58" si="50">((X49-T49)/T49)</f>
        <v>3.5190700453866505E-2</v>
      </c>
      <c r="AA49" s="116">
        <f t="shared" ref="AA49:AA58" si="51">((Y49-U49)/U49)</f>
        <v>7.1320317375410803E-4</v>
      </c>
      <c r="AB49" s="165">
        <v>155457656923.91</v>
      </c>
      <c r="AC49" s="177">
        <v>224.63</v>
      </c>
      <c r="AD49" s="116">
        <f t="shared" ref="AD49:AD58" si="52">((AB49-X49)/X49)</f>
        <v>5.8563424813187562E-3</v>
      </c>
      <c r="AE49" s="116">
        <f t="shared" ref="AE49:AE58" si="53">((AC49-Y49)/Y49)</f>
        <v>5.7906458797325365E-4</v>
      </c>
      <c r="AF49" s="165">
        <v>157147553201.16</v>
      </c>
      <c r="AG49" s="177">
        <v>224.85</v>
      </c>
      <c r="AH49" s="116">
        <f t="shared" ref="AH49:AH58" si="54">((AF49-AB49)/AB49)</f>
        <v>1.0870460231348612E-2</v>
      </c>
      <c r="AI49" s="116">
        <f t="shared" ref="AI49:AI58" si="55">((AG49-AC49)/AC49)</f>
        <v>9.793883274718375E-4</v>
      </c>
      <c r="AJ49" s="117">
        <f t="shared" si="14"/>
        <v>2.0702670175960183E-2</v>
      </c>
      <c r="AK49" s="117">
        <f t="shared" si="15"/>
        <v>7.7544246175287736E-4</v>
      </c>
      <c r="AL49" s="118">
        <f t="shared" si="16"/>
        <v>0.14236085194662382</v>
      </c>
      <c r="AM49" s="118">
        <f t="shared" si="17"/>
        <v>5.3655264922870044E-3</v>
      </c>
      <c r="AN49" s="119">
        <f t="shared" si="18"/>
        <v>1.2723725683656118E-2</v>
      </c>
      <c r="AO49" s="203">
        <f t="shared" si="19"/>
        <v>1.1913078926102178E-4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2297303056.25</v>
      </c>
      <c r="C50" s="177">
        <v>441.29399999999998</v>
      </c>
      <c r="D50" s="165">
        <v>2300339650.5</v>
      </c>
      <c r="E50" s="177">
        <v>441.87729999999999</v>
      </c>
      <c r="F50" s="116">
        <f>((D50-B50)/B50)</f>
        <v>1.3218083011462933E-3</v>
      </c>
      <c r="G50" s="116">
        <f>((E50-C50)/C50)</f>
        <v>1.3217945406010696E-3</v>
      </c>
      <c r="H50" s="165">
        <v>2285201530.73</v>
      </c>
      <c r="I50" s="177">
        <v>439.35629999999998</v>
      </c>
      <c r="J50" s="116">
        <f t="shared" si="42"/>
        <v>-6.5808193875672109E-3</v>
      </c>
      <c r="K50" s="116">
        <f t="shared" si="43"/>
        <v>-5.7052036843712383E-3</v>
      </c>
      <c r="L50" s="165">
        <v>2293276821.6999998</v>
      </c>
      <c r="M50" s="177">
        <v>442.91399999999999</v>
      </c>
      <c r="N50" s="116">
        <f t="shared" si="44"/>
        <v>3.5337325226717162E-3</v>
      </c>
      <c r="O50" s="116">
        <f t="shared" si="45"/>
        <v>8.097528133772092E-3</v>
      </c>
      <c r="P50" s="165">
        <v>2346652291.3400002</v>
      </c>
      <c r="Q50" s="177">
        <v>443.43470000000002</v>
      </c>
      <c r="R50" s="116">
        <f t="shared" si="46"/>
        <v>2.3274760872711936E-2</v>
      </c>
      <c r="S50" s="116">
        <f t="shared" si="47"/>
        <v>1.1756232586913791E-3</v>
      </c>
      <c r="T50" s="165">
        <v>2200740419.5599999</v>
      </c>
      <c r="U50" s="177">
        <v>416.03179999999998</v>
      </c>
      <c r="V50" s="116">
        <f t="shared" si="48"/>
        <v>-6.217873534927524E-2</v>
      </c>
      <c r="W50" s="116">
        <f t="shared" si="49"/>
        <v>-6.179692297422832E-2</v>
      </c>
      <c r="X50" s="165">
        <v>2182552832.54</v>
      </c>
      <c r="Y50" s="177">
        <v>416.56689999999998</v>
      </c>
      <c r="Z50" s="116">
        <f t="shared" si="50"/>
        <v>-8.2643036217948298E-3</v>
      </c>
      <c r="AA50" s="116">
        <f t="shared" si="51"/>
        <v>1.2861997568455103E-3</v>
      </c>
      <c r="AB50" s="165">
        <v>2180484079.2399998</v>
      </c>
      <c r="AC50" s="177">
        <v>416.26740000000001</v>
      </c>
      <c r="AD50" s="116">
        <f t="shared" si="52"/>
        <v>-9.4785943742430642E-4</v>
      </c>
      <c r="AE50" s="116">
        <f t="shared" si="53"/>
        <v>-7.1897215069168094E-4</v>
      </c>
      <c r="AF50" s="165">
        <v>2114811951.95</v>
      </c>
      <c r="AG50" s="177">
        <v>403.60070000000002</v>
      </c>
      <c r="AH50" s="116">
        <f t="shared" si="54"/>
        <v>-3.0118141157393599E-2</v>
      </c>
      <c r="AI50" s="116">
        <f t="shared" si="55"/>
        <v>-3.0429238513513167E-2</v>
      </c>
      <c r="AJ50" s="117">
        <f t="shared" si="14"/>
        <v>-9.9949446571156557E-3</v>
      </c>
      <c r="AK50" s="117">
        <f t="shared" si="15"/>
        <v>-1.0846148954111793E-2</v>
      </c>
      <c r="AL50" s="118">
        <f t="shared" si="16"/>
        <v>-8.0652306501639362E-2</v>
      </c>
      <c r="AM50" s="118">
        <f t="shared" si="17"/>
        <v>-8.6622689149227564E-2</v>
      </c>
      <c r="AN50" s="119">
        <f t="shared" si="18"/>
        <v>2.5753112097398615E-2</v>
      </c>
      <c r="AO50" s="203">
        <f t="shared" si="19"/>
        <v>2.3625369055608879E-2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20909367051.91</v>
      </c>
      <c r="C51" s="176">
        <v>1489.58</v>
      </c>
      <c r="D51" s="165">
        <v>21142592154.330002</v>
      </c>
      <c r="E51" s="177">
        <v>1481.65</v>
      </c>
      <c r="F51" s="116">
        <f>((D51-B51)/B51)</f>
        <v>1.1154096718518204E-2</v>
      </c>
      <c r="G51" s="116">
        <f>((E51-C51)/C51)</f>
        <v>-5.3236482766953344E-3</v>
      </c>
      <c r="H51" s="165">
        <v>21369369717.279999</v>
      </c>
      <c r="I51" s="177">
        <v>1484.76</v>
      </c>
      <c r="J51" s="116">
        <f t="shared" si="42"/>
        <v>1.0726100248003551E-2</v>
      </c>
      <c r="K51" s="116">
        <f t="shared" si="43"/>
        <v>2.09901123747167E-3</v>
      </c>
      <c r="L51" s="165">
        <v>19593429845.869999</v>
      </c>
      <c r="M51" s="176">
        <v>1484.14</v>
      </c>
      <c r="N51" s="116">
        <f t="shared" si="44"/>
        <v>-8.3106797013948172E-2</v>
      </c>
      <c r="O51" s="116">
        <f t="shared" si="45"/>
        <v>-4.1757590452321647E-4</v>
      </c>
      <c r="P51" s="165">
        <v>19593429845.869999</v>
      </c>
      <c r="Q51" s="177">
        <v>1480.21</v>
      </c>
      <c r="R51" s="116">
        <f t="shared" si="46"/>
        <v>0</v>
      </c>
      <c r="S51" s="116">
        <f t="shared" si="47"/>
        <v>-2.6479981672888429E-3</v>
      </c>
      <c r="T51" s="165">
        <v>19768069659.98</v>
      </c>
      <c r="U51" s="176">
        <v>1460.14</v>
      </c>
      <c r="V51" s="116">
        <f t="shared" si="48"/>
        <v>8.9131824026619857E-3</v>
      </c>
      <c r="W51" s="116">
        <f t="shared" si="49"/>
        <v>-1.3558886914694493E-2</v>
      </c>
      <c r="X51" s="165">
        <v>19661848049.759998</v>
      </c>
      <c r="Y51" s="176">
        <v>1441.63</v>
      </c>
      <c r="Z51" s="116">
        <f t="shared" si="50"/>
        <v>-5.3733931560876894E-3</v>
      </c>
      <c r="AA51" s="116">
        <f t="shared" si="51"/>
        <v>-1.2676866601832693E-2</v>
      </c>
      <c r="AB51" s="165">
        <v>19909861478.040001</v>
      </c>
      <c r="AC51" s="177">
        <v>1419.04</v>
      </c>
      <c r="AD51" s="116">
        <f t="shared" si="52"/>
        <v>1.2613942883310501E-2</v>
      </c>
      <c r="AE51" s="116">
        <f t="shared" si="53"/>
        <v>-1.5669762699167016E-2</v>
      </c>
      <c r="AF51" s="165">
        <v>19442946111.57</v>
      </c>
      <c r="AG51" s="176">
        <v>1401.12</v>
      </c>
      <c r="AH51" s="116">
        <f t="shared" si="54"/>
        <v>-2.3451462331116432E-2</v>
      </c>
      <c r="AI51" s="116">
        <f t="shared" si="55"/>
        <v>-1.2628255722178426E-2</v>
      </c>
      <c r="AJ51" s="117">
        <f t="shared" si="14"/>
        <v>-8.5655412810822559E-3</v>
      </c>
      <c r="AK51" s="117">
        <f t="shared" si="15"/>
        <v>-7.6029978811135443E-3</v>
      </c>
      <c r="AL51" s="118">
        <f t="shared" si="16"/>
        <v>-8.0389671727736312E-2</v>
      </c>
      <c r="AM51" s="118">
        <f t="shared" si="17"/>
        <v>-5.435156750919596E-2</v>
      </c>
      <c r="AN51" s="119">
        <f t="shared" si="18"/>
        <v>3.246240824979537E-2</v>
      </c>
      <c r="AO51" s="203">
        <f t="shared" si="19"/>
        <v>6.8353011813288957E-3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4286161771.4400001</v>
      </c>
      <c r="C52" s="176">
        <v>46763.9</v>
      </c>
      <c r="D52" s="165">
        <v>4272976463.0599999</v>
      </c>
      <c r="E52" s="176">
        <v>47053.4</v>
      </c>
      <c r="F52" s="116">
        <f>((D52-B52)/B52)</f>
        <v>-3.0762507537297904E-3</v>
      </c>
      <c r="G52" s="116">
        <f>((E52-C52)/C52)</f>
        <v>6.1906727197688811E-3</v>
      </c>
      <c r="H52" s="165">
        <v>4327542583.8400002</v>
      </c>
      <c r="I52" s="176">
        <v>47372.21</v>
      </c>
      <c r="J52" s="116">
        <f t="shared" si="42"/>
        <v>1.277004946124226E-2</v>
      </c>
      <c r="K52" s="116">
        <f t="shared" si="43"/>
        <v>6.7754933756114894E-3</v>
      </c>
      <c r="L52" s="165">
        <v>4344569315.3199997</v>
      </c>
      <c r="M52" s="176">
        <v>48235.55</v>
      </c>
      <c r="N52" s="116">
        <f t="shared" si="44"/>
        <v>3.9345035086612709E-3</v>
      </c>
      <c r="O52" s="116">
        <f t="shared" si="45"/>
        <v>1.8224608900450367E-2</v>
      </c>
      <c r="P52" s="165">
        <v>4344569315.3199997</v>
      </c>
      <c r="Q52" s="177">
        <v>48235.55</v>
      </c>
      <c r="R52" s="116">
        <f t="shared" si="46"/>
        <v>0</v>
      </c>
      <c r="S52" s="116">
        <f t="shared" si="47"/>
        <v>0</v>
      </c>
      <c r="T52" s="165">
        <v>4477546908.0600004</v>
      </c>
      <c r="U52" s="176">
        <v>48939.21</v>
      </c>
      <c r="V52" s="116">
        <f t="shared" si="48"/>
        <v>3.0607773311635205E-2</v>
      </c>
      <c r="W52" s="116">
        <f t="shared" si="49"/>
        <v>1.4587995783193022E-2</v>
      </c>
      <c r="X52" s="165">
        <v>4505014352.5200005</v>
      </c>
      <c r="Y52" s="176">
        <v>49183.02</v>
      </c>
      <c r="Z52" s="116">
        <f t="shared" si="50"/>
        <v>6.1344850258421828E-3</v>
      </c>
      <c r="AA52" s="116">
        <f t="shared" si="51"/>
        <v>4.9818948855119994E-3</v>
      </c>
      <c r="AB52" s="165">
        <v>4522750697.3599997</v>
      </c>
      <c r="AC52" s="176">
        <v>48949.04</v>
      </c>
      <c r="AD52" s="116">
        <f t="shared" si="52"/>
        <v>3.9370229375801872E-3</v>
      </c>
      <c r="AE52" s="116">
        <f t="shared" si="53"/>
        <v>-4.7573329169293783E-3</v>
      </c>
      <c r="AF52" s="165">
        <v>4569635920.4099998</v>
      </c>
      <c r="AG52" s="176">
        <v>49346.65</v>
      </c>
      <c r="AH52" s="116">
        <f t="shared" si="54"/>
        <v>1.0366528289381024E-2</v>
      </c>
      <c r="AI52" s="116">
        <f t="shared" si="55"/>
        <v>8.1229376510754975E-3</v>
      </c>
      <c r="AJ52" s="117">
        <f t="shared" si="14"/>
        <v>8.0842639725765431E-3</v>
      </c>
      <c r="AK52" s="117">
        <f t="shared" si="15"/>
        <v>6.7657837998352345E-3</v>
      </c>
      <c r="AL52" s="118">
        <f t="shared" si="16"/>
        <v>6.9426887771236082E-2</v>
      </c>
      <c r="AM52" s="118">
        <f t="shared" si="17"/>
        <v>4.8737179459932757E-2</v>
      </c>
      <c r="AN52" s="119">
        <f t="shared" si="18"/>
        <v>1.0437623976953839E-2</v>
      </c>
      <c r="AO52" s="203">
        <f t="shared" si="19"/>
        <v>7.332946158636426E-3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535644966.36000001</v>
      </c>
      <c r="C53" s="176">
        <v>46763.9</v>
      </c>
      <c r="D53" s="165">
        <v>538911603.29999995</v>
      </c>
      <c r="E53" s="176">
        <v>47061.120000000003</v>
      </c>
      <c r="F53" s="116">
        <f>((D53-B53)/B53)</f>
        <v>6.0985114117631297E-3</v>
      </c>
      <c r="G53" s="116">
        <f>((E53-C53)/C53)</f>
        <v>6.3557573256294098E-3</v>
      </c>
      <c r="H53" s="165">
        <v>541740920.52999997</v>
      </c>
      <c r="I53" s="176">
        <v>47298.9</v>
      </c>
      <c r="J53" s="116">
        <f t="shared" si="42"/>
        <v>5.2500581035457902E-3</v>
      </c>
      <c r="K53" s="116">
        <f t="shared" si="43"/>
        <v>5.0525784341723876E-3</v>
      </c>
      <c r="L53" s="165">
        <v>551736343.03999996</v>
      </c>
      <c r="M53" s="176">
        <v>48161.38</v>
      </c>
      <c r="N53" s="116">
        <f t="shared" si="44"/>
        <v>1.8450558433395055E-2</v>
      </c>
      <c r="O53" s="116">
        <f t="shared" si="45"/>
        <v>1.8234673533633887E-2</v>
      </c>
      <c r="P53" s="165">
        <v>551736343.03999996</v>
      </c>
      <c r="Q53" s="177">
        <v>48161.38</v>
      </c>
      <c r="R53" s="116">
        <f t="shared" si="46"/>
        <v>0</v>
      </c>
      <c r="S53" s="116">
        <f t="shared" si="47"/>
        <v>0</v>
      </c>
      <c r="T53" s="165">
        <v>560155515.08000004</v>
      </c>
      <c r="U53" s="176">
        <v>48868.55</v>
      </c>
      <c r="V53" s="116">
        <f t="shared" si="48"/>
        <v>1.5259411757455509E-2</v>
      </c>
      <c r="W53" s="116">
        <f t="shared" si="49"/>
        <v>1.4683341714876227E-2</v>
      </c>
      <c r="X53" s="165">
        <v>562224615.82000005</v>
      </c>
      <c r="Y53" s="176">
        <v>49116.04</v>
      </c>
      <c r="Z53" s="116">
        <f t="shared" si="50"/>
        <v>3.6937969622677118E-3</v>
      </c>
      <c r="AA53" s="116">
        <f t="shared" si="51"/>
        <v>5.0644023610276539E-3</v>
      </c>
      <c r="AB53" s="165">
        <v>560063696.63999999</v>
      </c>
      <c r="AC53" s="176">
        <v>48882.400000000001</v>
      </c>
      <c r="AD53" s="116">
        <f t="shared" si="52"/>
        <v>-3.8435157750045927E-3</v>
      </c>
      <c r="AE53" s="116">
        <f t="shared" si="53"/>
        <v>-4.7568981538413805E-3</v>
      </c>
      <c r="AF53" s="165">
        <v>571014266.91999996</v>
      </c>
      <c r="AG53" s="176">
        <v>49283.56</v>
      </c>
      <c r="AH53" s="116">
        <f t="shared" si="54"/>
        <v>1.9552365821416243E-2</v>
      </c>
      <c r="AI53" s="116">
        <f t="shared" si="55"/>
        <v>8.2066346987872164E-3</v>
      </c>
      <c r="AJ53" s="117">
        <f t="shared" si="14"/>
        <v>8.0576483393548556E-3</v>
      </c>
      <c r="AK53" s="117">
        <f t="shared" si="15"/>
        <v>6.6050612392856752E-3</v>
      </c>
      <c r="AL53" s="118">
        <f t="shared" si="16"/>
        <v>5.9569442230267167E-2</v>
      </c>
      <c r="AM53" s="118">
        <f t="shared" si="17"/>
        <v>4.7224545442182311E-2</v>
      </c>
      <c r="AN53" s="119">
        <f t="shared" si="18"/>
        <v>8.6959258921938988E-3</v>
      </c>
      <c r="AO53" s="203">
        <f t="shared" si="19"/>
        <v>7.374071131934579E-3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23477942236.299999</v>
      </c>
      <c r="C54" s="176">
        <v>44639.66</v>
      </c>
      <c r="D54" s="165">
        <v>23505458597.560001</v>
      </c>
      <c r="E54" s="176">
        <v>44745.7</v>
      </c>
      <c r="F54" s="116">
        <f>((D54-B54)/B54)</f>
        <v>1.1720090706015202E-3</v>
      </c>
      <c r="G54" s="116">
        <f>((E54-C54)/C54)</f>
        <v>2.3754661213816054E-3</v>
      </c>
      <c r="H54" s="165">
        <v>23755971150.66</v>
      </c>
      <c r="I54" s="176">
        <v>44788.46</v>
      </c>
      <c r="J54" s="116">
        <f t="shared" si="42"/>
        <v>1.0657633079577655E-2</v>
      </c>
      <c r="K54" s="116">
        <f t="shared" si="43"/>
        <v>9.5562255144074273E-4</v>
      </c>
      <c r="L54" s="165">
        <v>26540789409.450001</v>
      </c>
      <c r="M54" s="176">
        <v>45445.120000000003</v>
      </c>
      <c r="N54" s="116">
        <f t="shared" si="44"/>
        <v>0.11722603303096837</v>
      </c>
      <c r="O54" s="116">
        <f t="shared" si="45"/>
        <v>1.4661365896483236E-2</v>
      </c>
      <c r="P54" s="165">
        <v>27843507798.200001</v>
      </c>
      <c r="Q54" s="176">
        <v>46035.28</v>
      </c>
      <c r="R54" s="116">
        <f t="shared" si="46"/>
        <v>4.9083633823120559E-2</v>
      </c>
      <c r="S54" s="116">
        <f t="shared" si="47"/>
        <v>1.2986212821090498E-2</v>
      </c>
      <c r="T54" s="165">
        <v>27899218941.84</v>
      </c>
      <c r="U54" s="176">
        <v>45970.3</v>
      </c>
      <c r="V54" s="116">
        <f t="shared" si="48"/>
        <v>2.0008665590475977E-3</v>
      </c>
      <c r="W54" s="116">
        <f t="shared" si="49"/>
        <v>-1.4115261164914371E-3</v>
      </c>
      <c r="X54" s="165">
        <v>27962727920.040001</v>
      </c>
      <c r="Y54" s="176">
        <v>46038.23</v>
      </c>
      <c r="Z54" s="116">
        <f t="shared" si="50"/>
        <v>2.2763711891861387E-3</v>
      </c>
      <c r="AA54" s="116">
        <f t="shared" si="51"/>
        <v>1.4776932062657909E-3</v>
      </c>
      <c r="AB54" s="165">
        <v>28282156132.16</v>
      </c>
      <c r="AC54" s="176">
        <v>45855.49</v>
      </c>
      <c r="AD54" s="116">
        <f t="shared" si="52"/>
        <v>1.1423356585001668E-2</v>
      </c>
      <c r="AE54" s="116">
        <f t="shared" si="53"/>
        <v>-3.9693098540062293E-3</v>
      </c>
      <c r="AF54" s="165">
        <v>29667824297.619999</v>
      </c>
      <c r="AG54" s="176">
        <v>48041.26</v>
      </c>
      <c r="AH54" s="116">
        <f t="shared" si="54"/>
        <v>4.8994431647463331E-2</v>
      </c>
      <c r="AI54" s="116">
        <f t="shared" si="55"/>
        <v>4.7666484427491759E-2</v>
      </c>
      <c r="AJ54" s="117">
        <f t="shared" si="14"/>
        <v>3.0354291873120855E-2</v>
      </c>
      <c r="AK54" s="117">
        <f t="shared" si="15"/>
        <v>9.3427511317069958E-3</v>
      </c>
      <c r="AL54" s="118">
        <f t="shared" si="16"/>
        <v>0.26216743121530445</v>
      </c>
      <c r="AM54" s="118">
        <f t="shared" si="17"/>
        <v>7.3650875950091413E-2</v>
      </c>
      <c r="AN54" s="119">
        <f t="shared" si="18"/>
        <v>4.04177703801816E-2</v>
      </c>
      <c r="AO54" s="203">
        <f t="shared" si="19"/>
        <v>1.6834838787681498E-2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3803966378.1900001</v>
      </c>
      <c r="C55" s="176">
        <v>379.5</v>
      </c>
      <c r="D55" s="165">
        <v>3824718910.6300001</v>
      </c>
      <c r="E55" s="176">
        <v>379.5</v>
      </c>
      <c r="F55" s="116">
        <f>((D55-B55)/B55)</f>
        <v>5.4554983868901879E-3</v>
      </c>
      <c r="G55" s="116">
        <f>((E55-C55)/C55)</f>
        <v>0</v>
      </c>
      <c r="H55" s="165">
        <v>3858703826.3400002</v>
      </c>
      <c r="I55" s="176">
        <v>379.5</v>
      </c>
      <c r="J55" s="116">
        <f t="shared" si="42"/>
        <v>8.8855982633249536E-3</v>
      </c>
      <c r="K55" s="116">
        <f t="shared" si="43"/>
        <v>0</v>
      </c>
      <c r="L55" s="165">
        <v>3851026689.3400002</v>
      </c>
      <c r="M55" s="176">
        <v>379.5</v>
      </c>
      <c r="N55" s="116">
        <f t="shared" si="44"/>
        <v>-1.9895636839487117E-3</v>
      </c>
      <c r="O55" s="116">
        <f t="shared" si="45"/>
        <v>0</v>
      </c>
      <c r="P55" s="165">
        <v>3856286950.23</v>
      </c>
      <c r="Q55" s="176">
        <v>379.5</v>
      </c>
      <c r="R55" s="116">
        <f t="shared" si="46"/>
        <v>1.3659372718866783E-3</v>
      </c>
      <c r="S55" s="116">
        <f t="shared" si="47"/>
        <v>0</v>
      </c>
      <c r="T55" s="165">
        <v>3872333223.4899998</v>
      </c>
      <c r="U55" s="176">
        <v>379.5</v>
      </c>
      <c r="V55" s="116">
        <f t="shared" si="48"/>
        <v>4.161068267765371E-3</v>
      </c>
      <c r="W55" s="116">
        <f t="shared" si="49"/>
        <v>0</v>
      </c>
      <c r="X55" s="165">
        <v>3915409395.6399999</v>
      </c>
      <c r="Y55" s="176">
        <v>379.5</v>
      </c>
      <c r="Z55" s="116">
        <f t="shared" si="50"/>
        <v>1.1124087123673989E-2</v>
      </c>
      <c r="AA55" s="116">
        <f t="shared" si="51"/>
        <v>0</v>
      </c>
      <c r="AB55" s="165">
        <v>3850289252.5300002</v>
      </c>
      <c r="AC55" s="176">
        <v>379.5</v>
      </c>
      <c r="AD55" s="116">
        <f t="shared" si="52"/>
        <v>-1.6631758401181272E-2</v>
      </c>
      <c r="AE55" s="116">
        <f t="shared" si="53"/>
        <v>0</v>
      </c>
      <c r="AF55" s="165">
        <v>3853353821.29</v>
      </c>
      <c r="AG55" s="176">
        <v>379.5</v>
      </c>
      <c r="AH55" s="116">
        <f t="shared" si="54"/>
        <v>7.9593208691685789E-4</v>
      </c>
      <c r="AI55" s="116">
        <f t="shared" si="55"/>
        <v>0</v>
      </c>
      <c r="AJ55" s="117">
        <f t="shared" si="14"/>
        <v>1.6458499144160069E-3</v>
      </c>
      <c r="AK55" s="117">
        <f t="shared" si="15"/>
        <v>0</v>
      </c>
      <c r="AL55" s="118">
        <f t="shared" si="16"/>
        <v>7.486801338633056E-3</v>
      </c>
      <c r="AM55" s="118">
        <f t="shared" si="17"/>
        <v>0</v>
      </c>
      <c r="AN55" s="119">
        <f t="shared" si="18"/>
        <v>8.5454966483594422E-3</v>
      </c>
      <c r="AO55" s="203">
        <f t="shared" si="19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561453883.60000002</v>
      </c>
      <c r="C56" s="176">
        <v>42299.046399999999</v>
      </c>
      <c r="D56" s="165">
        <v>562473484.39999998</v>
      </c>
      <c r="E56" s="176">
        <v>42356.61</v>
      </c>
      <c r="F56" s="116">
        <f>((D56-B56)/B56)</f>
        <v>1.8160009749373337E-3</v>
      </c>
      <c r="G56" s="116">
        <f>((E56-C56)/C56)</f>
        <v>1.3608722867095491E-3</v>
      </c>
      <c r="H56" s="165">
        <v>558469633.39999998</v>
      </c>
      <c r="I56" s="176">
        <v>42079.29</v>
      </c>
      <c r="J56" s="116">
        <f t="shared" si="42"/>
        <v>-7.1182928814341817E-3</v>
      </c>
      <c r="K56" s="116">
        <f t="shared" si="43"/>
        <v>-6.5472661764007954E-3</v>
      </c>
      <c r="L56" s="165">
        <v>553391723.79999995</v>
      </c>
      <c r="M56" s="176">
        <v>41675.5</v>
      </c>
      <c r="N56" s="116">
        <f t="shared" si="44"/>
        <v>-9.0925437952380245E-3</v>
      </c>
      <c r="O56" s="116">
        <f t="shared" si="45"/>
        <v>-9.5959318705235008E-3</v>
      </c>
      <c r="P56" s="165">
        <v>553981339.39999998</v>
      </c>
      <c r="Q56" s="176">
        <v>41684.019999999997</v>
      </c>
      <c r="R56" s="116">
        <f t="shared" si="46"/>
        <v>1.0654579290620462E-3</v>
      </c>
      <c r="S56" s="116">
        <f t="shared" si="47"/>
        <v>2.0443665942812442E-4</v>
      </c>
      <c r="T56" s="165">
        <v>565826551.20000005</v>
      </c>
      <c r="U56" s="176">
        <v>42215.73</v>
      </c>
      <c r="V56" s="116">
        <f t="shared" si="48"/>
        <v>2.1381968953736338E-2</v>
      </c>
      <c r="W56" s="116">
        <f t="shared" si="49"/>
        <v>1.2755727494613197E-2</v>
      </c>
      <c r="X56" s="165">
        <v>563141946.20000005</v>
      </c>
      <c r="Y56" s="176">
        <v>42034.5</v>
      </c>
      <c r="Z56" s="116">
        <f t="shared" si="50"/>
        <v>-4.7445723328226877E-3</v>
      </c>
      <c r="AA56" s="116">
        <f t="shared" si="51"/>
        <v>-4.2929495711670311E-3</v>
      </c>
      <c r="AB56" s="165">
        <v>562912514</v>
      </c>
      <c r="AC56" s="176">
        <v>42026.63</v>
      </c>
      <c r="AD56" s="116">
        <f t="shared" si="52"/>
        <v>-4.0741450987308406E-4</v>
      </c>
      <c r="AE56" s="116">
        <f t="shared" si="53"/>
        <v>-1.8722715864355753E-4</v>
      </c>
      <c r="AF56" s="165">
        <v>563576233</v>
      </c>
      <c r="AG56" s="176">
        <v>42085.48</v>
      </c>
      <c r="AH56" s="116">
        <f t="shared" si="54"/>
        <v>1.1790802007290249E-3</v>
      </c>
      <c r="AI56" s="116">
        <f t="shared" si="55"/>
        <v>1.4003026176499479E-3</v>
      </c>
      <c r="AJ56" s="117">
        <f t="shared" si="14"/>
        <v>5.0996056738709548E-4</v>
      </c>
      <c r="AK56" s="117">
        <f t="shared" si="15"/>
        <v>-6.1275446479175843E-4</v>
      </c>
      <c r="AL56" s="118">
        <f t="shared" si="16"/>
        <v>1.9605343728804291E-3</v>
      </c>
      <c r="AM56" s="118">
        <f t="shared" si="17"/>
        <v>-6.4011260580107187E-3</v>
      </c>
      <c r="AN56" s="119">
        <f t="shared" si="18"/>
        <v>9.3880836913762412E-3</v>
      </c>
      <c r="AO56" s="203">
        <f t="shared" si="19"/>
        <v>6.7291745160393095E-3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627161876.20000005</v>
      </c>
      <c r="C57" s="176">
        <v>40003.777999999998</v>
      </c>
      <c r="D57" s="165">
        <v>629866084.40999997</v>
      </c>
      <c r="E57" s="176">
        <v>39921.623899999999</v>
      </c>
      <c r="F57" s="116">
        <f>((D57-B57)/B57)</f>
        <v>4.3118185473658395E-3</v>
      </c>
      <c r="G57" s="116">
        <f>((E57-C57)/C57)</f>
        <v>-2.053658531951651E-3</v>
      </c>
      <c r="H57" s="165">
        <v>645797494.20000005</v>
      </c>
      <c r="I57" s="176">
        <v>40060.550000000003</v>
      </c>
      <c r="J57" s="116">
        <f t="shared" si="42"/>
        <v>2.5293328509540476E-2</v>
      </c>
      <c r="K57" s="116">
        <f t="shared" si="43"/>
        <v>3.4799711641991657E-3</v>
      </c>
      <c r="L57" s="165">
        <v>650065775.79999995</v>
      </c>
      <c r="M57" s="176">
        <v>39865.305999999997</v>
      </c>
      <c r="N57" s="116">
        <f t="shared" si="44"/>
        <v>6.609318924792917E-3</v>
      </c>
      <c r="O57" s="116">
        <f t="shared" si="45"/>
        <v>-4.8737224027130439E-3</v>
      </c>
      <c r="P57" s="165">
        <v>653667166.91999996</v>
      </c>
      <c r="Q57" s="176">
        <v>39966.080600000001</v>
      </c>
      <c r="R57" s="116">
        <f t="shared" si="46"/>
        <v>5.5400411067141201E-3</v>
      </c>
      <c r="S57" s="116">
        <f t="shared" si="47"/>
        <v>2.5278772474493058E-3</v>
      </c>
      <c r="T57" s="165">
        <v>702516700.52999997</v>
      </c>
      <c r="U57" s="176">
        <v>43155.214</v>
      </c>
      <c r="V57" s="116">
        <f t="shared" si="48"/>
        <v>7.4731508758766427E-2</v>
      </c>
      <c r="W57" s="116">
        <f t="shared" si="49"/>
        <v>7.9796000811748313E-2</v>
      </c>
      <c r="X57" s="165">
        <v>705082764.79999995</v>
      </c>
      <c r="Y57" s="176">
        <v>43312.856</v>
      </c>
      <c r="Z57" s="116">
        <f t="shared" si="50"/>
        <v>3.6526736916916908E-3</v>
      </c>
      <c r="AA57" s="116">
        <f t="shared" si="51"/>
        <v>3.6529073868107761E-3</v>
      </c>
      <c r="AB57" s="165">
        <v>699874949.25</v>
      </c>
      <c r="AC57" s="176">
        <v>42992.926200000002</v>
      </c>
      <c r="AD57" s="116">
        <f t="shared" si="52"/>
        <v>-7.3861053056334088E-3</v>
      </c>
      <c r="AE57" s="116">
        <f t="shared" si="53"/>
        <v>-7.386485896935498E-3</v>
      </c>
      <c r="AF57" s="165">
        <v>690500384.25</v>
      </c>
      <c r="AG57" s="176">
        <v>43254.966800000002</v>
      </c>
      <c r="AH57" s="116">
        <f t="shared" si="54"/>
        <v>-1.3394628583357601E-2</v>
      </c>
      <c r="AI57" s="116">
        <f t="shared" si="55"/>
        <v>6.0949701069661147E-3</v>
      </c>
      <c r="AJ57" s="117">
        <f t="shared" si="14"/>
        <v>1.2419744456235055E-2</v>
      </c>
      <c r="AK57" s="117">
        <f t="shared" si="15"/>
        <v>1.0154732485696684E-2</v>
      </c>
      <c r="AL57" s="118">
        <f t="shared" si="16"/>
        <v>9.6265382977076167E-2</v>
      </c>
      <c r="AM57" s="118">
        <f t="shared" si="17"/>
        <v>8.34971770775087E-2</v>
      </c>
      <c r="AN57" s="119">
        <f t="shared" si="18"/>
        <v>2.7596143706935281E-2</v>
      </c>
      <c r="AO57" s="203">
        <f t="shared" si="19"/>
        <v>2.8520610651881405E-2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4794990392.5100002</v>
      </c>
      <c r="C58" s="176">
        <v>445.17340000000002</v>
      </c>
      <c r="D58" s="165">
        <v>4923278640.6899996</v>
      </c>
      <c r="E58" s="176">
        <v>449.49400000000003</v>
      </c>
      <c r="F58" s="116">
        <f>((D58-B58)/B58)</f>
        <v>2.675464133992669E-2</v>
      </c>
      <c r="G58" s="116">
        <f>((E58-C58)/C58)</f>
        <v>9.7054316363017496E-3</v>
      </c>
      <c r="H58" s="165">
        <v>4937431812.0299997</v>
      </c>
      <c r="I58" s="176">
        <v>450.25200000000001</v>
      </c>
      <c r="J58" s="116">
        <f t="shared" si="42"/>
        <v>2.8747451389459808E-3</v>
      </c>
      <c r="K58" s="116">
        <f t="shared" si="43"/>
        <v>1.686340640809402E-3</v>
      </c>
      <c r="L58" s="165">
        <v>5015312283.2600002</v>
      </c>
      <c r="M58" s="176">
        <v>457.49090000000001</v>
      </c>
      <c r="N58" s="116">
        <f t="shared" si="44"/>
        <v>1.5773477831176434E-2</v>
      </c>
      <c r="O58" s="116">
        <f t="shared" si="45"/>
        <v>1.6077441077441079E-2</v>
      </c>
      <c r="P58" s="165">
        <v>5015312283.2600002</v>
      </c>
      <c r="Q58" s="176">
        <v>457.49090000000001</v>
      </c>
      <c r="R58" s="116">
        <f t="shared" si="46"/>
        <v>0</v>
      </c>
      <c r="S58" s="116">
        <f t="shared" si="47"/>
        <v>0</v>
      </c>
      <c r="T58" s="165">
        <v>5079067037.9099998</v>
      </c>
      <c r="U58" s="176">
        <v>462.64530000000002</v>
      </c>
      <c r="V58" s="116">
        <f t="shared" si="48"/>
        <v>1.2712020916982347E-2</v>
      </c>
      <c r="W58" s="116">
        <f t="shared" si="49"/>
        <v>1.1266672189545211E-2</v>
      </c>
      <c r="X58" s="165">
        <v>5199259182.8400002</v>
      </c>
      <c r="Y58" s="176">
        <v>463.1001</v>
      </c>
      <c r="Z58" s="116">
        <f t="shared" si="50"/>
        <v>2.3664217076264173E-2</v>
      </c>
      <c r="AA58" s="116">
        <f t="shared" si="51"/>
        <v>9.830425165887936E-4</v>
      </c>
      <c r="AB58" s="165">
        <v>5178305868.4300003</v>
      </c>
      <c r="AC58" s="176">
        <v>459.87860000000001</v>
      </c>
      <c r="AD58" s="116">
        <f t="shared" si="52"/>
        <v>-4.0300576819012283E-3</v>
      </c>
      <c r="AE58" s="116">
        <f t="shared" si="53"/>
        <v>-6.9563794091169317E-3</v>
      </c>
      <c r="AF58" s="165">
        <v>5316481654.3199997</v>
      </c>
      <c r="AG58" s="176">
        <v>463.21379999999999</v>
      </c>
      <c r="AH58" s="116">
        <f t="shared" si="54"/>
        <v>2.6683589073484493E-2</v>
      </c>
      <c r="AI58" s="116">
        <f t="shared" si="55"/>
        <v>7.2523487720454619E-3</v>
      </c>
      <c r="AJ58" s="117">
        <f t="shared" si="14"/>
        <v>1.3054079211859861E-2</v>
      </c>
      <c r="AK58" s="117">
        <f t="shared" si="15"/>
        <v>5.0018621779518461E-3</v>
      </c>
      <c r="AL58" s="118">
        <f t="shared" si="16"/>
        <v>7.9866089719206418E-2</v>
      </c>
      <c r="AM58" s="118">
        <f t="shared" si="17"/>
        <v>3.0522765598650844E-2</v>
      </c>
      <c r="AN58" s="119">
        <f t="shared" si="18"/>
        <v>1.2302448418128054E-2</v>
      </c>
      <c r="AO58" s="203">
        <f t="shared" si="19"/>
        <v>7.4091286323564459E-3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194753362119.29001</v>
      </c>
      <c r="C59" s="175"/>
      <c r="D59" s="181">
        <f>SUM(D49:D58)</f>
        <v>199264462365.82001</v>
      </c>
      <c r="E59" s="175"/>
      <c r="F59" s="116">
        <f>((D59-B59)/B59)</f>
        <v>2.3163144386523438E-2</v>
      </c>
      <c r="G59" s="116"/>
      <c r="H59" s="181">
        <f>SUM(H49:H58)</f>
        <v>201459832587.86002</v>
      </c>
      <c r="I59" s="175"/>
      <c r="J59" s="116">
        <f>((H59-D59)/D59)</f>
        <v>1.1017369559904939E-2</v>
      </c>
      <c r="K59" s="116"/>
      <c r="L59" s="181">
        <f>SUM(L49:L58)</f>
        <v>204437950574.16</v>
      </c>
      <c r="M59" s="175"/>
      <c r="N59" s="116">
        <f>((L59-H59)/H59)</f>
        <v>1.4782688678157123E-2</v>
      </c>
      <c r="O59" s="116"/>
      <c r="P59" s="181">
        <f>SUM(P49:P58)</f>
        <v>211415946654.23004</v>
      </c>
      <c r="Q59" s="175"/>
      <c r="R59" s="116">
        <f>((P59-L59)/L59)</f>
        <v>3.4132586735840735E-2</v>
      </c>
      <c r="S59" s="116"/>
      <c r="T59" s="181">
        <f>SUM(T49:T58)</f>
        <v>214424096192.75998</v>
      </c>
      <c r="U59" s="175"/>
      <c r="V59" s="116">
        <f>((T59-P59)/P59)</f>
        <v>1.4228583917795731E-2</v>
      </c>
      <c r="W59" s="116"/>
      <c r="X59" s="181">
        <f>SUM(X49:X58)</f>
        <v>219809805353.33005</v>
      </c>
      <c r="Y59" s="175"/>
      <c r="Z59" s="116">
        <f>((X59-T59)/T59)</f>
        <v>2.5117089246016917E-2</v>
      </c>
      <c r="AA59" s="116"/>
      <c r="AB59" s="181">
        <f>SUM(AB49:AB58)</f>
        <v>221204355591.56</v>
      </c>
      <c r="AC59" s="175"/>
      <c r="AD59" s="116">
        <f>((AB59-X59)/X59)</f>
        <v>6.3443495434077684E-3</v>
      </c>
      <c r="AE59" s="116"/>
      <c r="AF59" s="181">
        <f>SUM(AF49:AF58)</f>
        <v>223937697842.49005</v>
      </c>
      <c r="AG59" s="175"/>
      <c r="AH59" s="116">
        <f>((AF59-AB59)/AB59)</f>
        <v>1.2356638474049757E-2</v>
      </c>
      <c r="AI59" s="116"/>
      <c r="AJ59" s="117">
        <f t="shared" si="14"/>
        <v>1.7642806317712048E-2</v>
      </c>
      <c r="AK59" s="117"/>
      <c r="AL59" s="118">
        <f t="shared" si="16"/>
        <v>0.12382155444945141</v>
      </c>
      <c r="AM59" s="118"/>
      <c r="AN59" s="119">
        <f t="shared" si="18"/>
        <v>9.0836131232998399E-3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11545809505.16</v>
      </c>
      <c r="C61" s="169">
        <v>3215.4100008949326</v>
      </c>
      <c r="D61" s="169">
        <v>12702203114.43</v>
      </c>
      <c r="E61" s="169">
        <v>3222.67</v>
      </c>
      <c r="F61" s="116">
        <f>((D61-B61)/B61)</f>
        <v>0.10015699711251864</v>
      </c>
      <c r="G61" s="116">
        <f>((E61-C61)/C61)</f>
        <v>2.2578766325435291E-3</v>
      </c>
      <c r="H61" s="169">
        <v>13430368409.790001</v>
      </c>
      <c r="I61" s="169">
        <v>3228.55</v>
      </c>
      <c r="J61" s="116">
        <f t="shared" ref="J61:J86" si="56">((H61-D61)/D61)</f>
        <v>5.732590549845544E-2</v>
      </c>
      <c r="K61" s="116">
        <f t="shared" ref="K61:K86" si="57">((I61-E61)/E61)</f>
        <v>1.8245740333326431E-3</v>
      </c>
      <c r="L61" s="169">
        <v>13140853607</v>
      </c>
      <c r="M61" s="169">
        <v>3235.02</v>
      </c>
      <c r="N61" s="116">
        <f t="shared" ref="N61:N86" si="58">((L61-H61)/H61)</f>
        <v>-2.1556728300838011E-2</v>
      </c>
      <c r="O61" s="116">
        <f t="shared" ref="O61:O86" si="59">((M61-I61)/I61)</f>
        <v>2.0039956017406575E-3</v>
      </c>
      <c r="P61" s="165">
        <v>12992135882.01</v>
      </c>
      <c r="Q61" s="176">
        <v>3246.49</v>
      </c>
      <c r="R61" s="116">
        <f t="shared" ref="R61" si="60">((P61-L61)/L61)</f>
        <v>-1.131720430328661E-2</v>
      </c>
      <c r="S61" s="116">
        <f t="shared" ref="S61" si="61">((Q61-M61)/M61)</f>
        <v>3.5455731340145657E-3</v>
      </c>
      <c r="T61" s="165">
        <v>14458364996.549999</v>
      </c>
      <c r="U61" s="176">
        <v>3260.2</v>
      </c>
      <c r="V61" s="116">
        <f t="shared" ref="V61" si="62">((T61-P61)/P61)</f>
        <v>0.11285512465816053</v>
      </c>
      <c r="W61" s="116">
        <f t="shared" ref="W61" si="63">((U61-Q61)/Q61)</f>
        <v>4.2230224026564185E-3</v>
      </c>
      <c r="X61" s="165">
        <v>14748480087.219999</v>
      </c>
      <c r="Y61" s="176">
        <v>3281.18</v>
      </c>
      <c r="Z61" s="116">
        <f t="shared" ref="Z61" si="64">((X61-T61)/T61)</f>
        <v>2.0065553106400777E-2</v>
      </c>
      <c r="AA61" s="116">
        <f t="shared" ref="AA61" si="65">((Y61-U61)/U61)</f>
        <v>6.4351880252745287E-3</v>
      </c>
      <c r="AB61" s="165">
        <v>16998386768.030001</v>
      </c>
      <c r="AC61" s="176">
        <v>3308.47</v>
      </c>
      <c r="AD61" s="116">
        <f t="shared" ref="AD61" si="66">((AB61-X61)/X61)</f>
        <v>0.15255176584328936</v>
      </c>
      <c r="AE61" s="116">
        <f t="shared" ref="AE61" si="67">((AC61-Y61)/Y61)</f>
        <v>8.3171298130550481E-3</v>
      </c>
      <c r="AF61" s="165">
        <v>16910491288.959999</v>
      </c>
      <c r="AG61" s="176">
        <v>3310.54</v>
      </c>
      <c r="AH61" s="116">
        <f t="shared" ref="AH61" si="68">((AF61-AB61)/AB61)</f>
        <v>-5.1708129876955437E-3</v>
      </c>
      <c r="AI61" s="116">
        <f t="shared" ref="AI61" si="69">((AG61-AC61)/AC61)</f>
        <v>6.2566684902694107E-4</v>
      </c>
      <c r="AJ61" s="117">
        <f t="shared" si="14"/>
        <v>5.0613825078375564E-2</v>
      </c>
      <c r="AK61" s="117">
        <f t="shared" si="15"/>
        <v>3.654128311455541E-3</v>
      </c>
      <c r="AL61" s="118">
        <f t="shared" si="16"/>
        <v>0.33130380112952884</v>
      </c>
      <c r="AM61" s="118">
        <f t="shared" si="17"/>
        <v>2.7266210936893909E-2</v>
      </c>
      <c r="AN61" s="119">
        <f t="shared" si="18"/>
        <v>6.5305944817464948E-2</v>
      </c>
      <c r="AO61" s="203">
        <f t="shared" si="19"/>
        <v>2.5913208227754461E-3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206</v>
      </c>
      <c r="B62" s="165">
        <v>111261503224.14</v>
      </c>
      <c r="C62" s="177">
        <v>1.8708</v>
      </c>
      <c r="D62" s="165">
        <v>115775326589.72</v>
      </c>
      <c r="E62" s="177">
        <v>1.8732</v>
      </c>
      <c r="F62" s="116">
        <f>((D62-B62)/B62)</f>
        <v>4.0569498297059269E-2</v>
      </c>
      <c r="G62" s="116">
        <f>((E62-C62)/C62)</f>
        <v>1.2828736369467381E-3</v>
      </c>
      <c r="H62" s="165">
        <v>119975690932.75</v>
      </c>
      <c r="I62" s="177">
        <v>1.8752</v>
      </c>
      <c r="J62" s="116">
        <f>((H62-D62)/D62)</f>
        <v>3.6280306579614174E-2</v>
      </c>
      <c r="K62" s="116">
        <f>((I62-E62)/E62)</f>
        <v>1.0676916506512928E-3</v>
      </c>
      <c r="L62" s="165">
        <v>111732004146.03</v>
      </c>
      <c r="M62" s="177">
        <v>1.8771</v>
      </c>
      <c r="N62" s="116">
        <f>((L62-H62)/H62)</f>
        <v>-6.8711309121285549E-2</v>
      </c>
      <c r="O62" s="116">
        <f>((M62-I62)/I62)</f>
        <v>1.0132252559727031E-3</v>
      </c>
      <c r="P62" s="165">
        <v>114425187770.27</v>
      </c>
      <c r="Q62" s="177">
        <v>1.8791</v>
      </c>
      <c r="R62" s="116">
        <f>((P62-L62)/L62)</f>
        <v>2.4103958796980893E-2</v>
      </c>
      <c r="S62" s="116">
        <f>((Q62-M62)/M62)</f>
        <v>1.0654733365297543E-3</v>
      </c>
      <c r="T62" s="165">
        <v>112619505710.63</v>
      </c>
      <c r="U62" s="177">
        <v>1.8809</v>
      </c>
      <c r="V62" s="116">
        <f>((T62-P62)/P62)</f>
        <v>-1.5780459659504725E-2</v>
      </c>
      <c r="W62" s="116">
        <f>((U62-Q62)/Q62)</f>
        <v>9.5790538023523164E-4</v>
      </c>
      <c r="X62" s="165">
        <v>111912809450.35001</v>
      </c>
      <c r="Y62" s="176">
        <v>1.8855</v>
      </c>
      <c r="Z62" s="116">
        <f>((X62-T62)/T62)</f>
        <v>-6.275078689262038E-3</v>
      </c>
      <c r="AA62" s="116">
        <f>((Y62-U62)/U62)</f>
        <v>2.4456377266202016E-3</v>
      </c>
      <c r="AB62" s="165">
        <v>113135538762.92999</v>
      </c>
      <c r="AC62" s="176">
        <v>1.8875999999999999</v>
      </c>
      <c r="AD62" s="116">
        <f>((AB62-X62)/X62)</f>
        <v>1.0925731545703435E-2</v>
      </c>
      <c r="AE62" s="116">
        <f>((AC62-Y62)/Y62)</f>
        <v>1.1137629276054047E-3</v>
      </c>
      <c r="AF62" s="165">
        <v>118309927474.58</v>
      </c>
      <c r="AG62" s="176">
        <v>1.8915999999999999</v>
      </c>
      <c r="AH62" s="116">
        <f>((AF62-AB62)/AB62)</f>
        <v>4.5736191900696103E-2</v>
      </c>
      <c r="AI62" s="116">
        <f>((AG62-AC62)/AC62)</f>
        <v>2.1190930281839394E-3</v>
      </c>
      <c r="AJ62" s="117">
        <f t="shared" si="14"/>
        <v>8.3561049562501967E-3</v>
      </c>
      <c r="AK62" s="117">
        <f t="shared" si="15"/>
        <v>1.383207867843158E-3</v>
      </c>
      <c r="AL62" s="118">
        <f t="shared" si="16"/>
        <v>2.1892409717331383E-2</v>
      </c>
      <c r="AM62" s="118">
        <f t="shared" si="17"/>
        <v>9.8227631859918712E-3</v>
      </c>
      <c r="AN62" s="119">
        <f t="shared" si="18"/>
        <v>3.8182576668127632E-2</v>
      </c>
      <c r="AO62" s="203">
        <f t="shared" si="19"/>
        <v>5.6961475232853343E-4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11749682813.459999</v>
      </c>
      <c r="C63" s="169">
        <v>1</v>
      </c>
      <c r="D63" s="169">
        <v>12083490806.950001</v>
      </c>
      <c r="E63" s="169">
        <v>1</v>
      </c>
      <c r="F63" s="116">
        <f>((D63-B63)/B63)</f>
        <v>2.8409957850743312E-2</v>
      </c>
      <c r="G63" s="116">
        <f>((E63-C63)/C63)</f>
        <v>0</v>
      </c>
      <c r="H63" s="169">
        <v>14258448555.719999</v>
      </c>
      <c r="I63" s="169">
        <v>1</v>
      </c>
      <c r="J63" s="116">
        <f t="shared" si="56"/>
        <v>0.17999415760874657</v>
      </c>
      <c r="K63" s="116">
        <f t="shared" si="57"/>
        <v>0</v>
      </c>
      <c r="L63" s="169">
        <v>11438526408.67</v>
      </c>
      <c r="M63" s="169">
        <v>1</v>
      </c>
      <c r="N63" s="116">
        <f t="shared" si="58"/>
        <v>-0.19777201818487772</v>
      </c>
      <c r="O63" s="116">
        <f t="shared" si="59"/>
        <v>0</v>
      </c>
      <c r="P63" s="165">
        <v>11424513408.67</v>
      </c>
      <c r="Q63" s="169">
        <v>1</v>
      </c>
      <c r="R63" s="116">
        <f t="shared" ref="R63:R86" si="70">((P63-L63)/L63)</f>
        <v>-1.2250703892573644E-3</v>
      </c>
      <c r="S63" s="116">
        <f t="shared" ref="S63:S86" si="71">((Q63-M63)/M63)</f>
        <v>0</v>
      </c>
      <c r="T63" s="165">
        <v>10743285874.969999</v>
      </c>
      <c r="U63" s="169">
        <v>1</v>
      </c>
      <c r="V63" s="116">
        <f t="shared" ref="V63:V86" si="72">((T63-P63)/P63)</f>
        <v>-5.9628581921311499E-2</v>
      </c>
      <c r="W63" s="116">
        <f t="shared" ref="W63:W86" si="73">((U63-Q63)/Q63)</f>
        <v>0</v>
      </c>
      <c r="X63" s="165">
        <v>13523458748.85</v>
      </c>
      <c r="Y63" s="169">
        <v>1</v>
      </c>
      <c r="Z63" s="116">
        <f t="shared" ref="Z63:Z86" si="74">((X63-T63)/T63)</f>
        <v>0.25878236009313721</v>
      </c>
      <c r="AA63" s="116">
        <f t="shared" ref="AA63:AA86" si="75">((Y63-U63)/U63)</f>
        <v>0</v>
      </c>
      <c r="AB63" s="165">
        <v>13706916207.02</v>
      </c>
      <c r="AC63" s="169">
        <v>1</v>
      </c>
      <c r="AD63" s="116">
        <f t="shared" ref="AD63:AD86" si="76">((AB63-X63)/X63)</f>
        <v>1.356586813899224E-2</v>
      </c>
      <c r="AE63" s="116">
        <f t="shared" ref="AE63:AE86" si="77">((AC63-Y63)/Y63)</f>
        <v>0</v>
      </c>
      <c r="AF63" s="165">
        <v>13621789583.620001</v>
      </c>
      <c r="AG63" s="169">
        <v>1</v>
      </c>
      <c r="AH63" s="116">
        <f t="shared" ref="AH63:AH86" si="78">((AF63-AB63)/AB63)</f>
        <v>-6.2104868895603224E-3</v>
      </c>
      <c r="AI63" s="116">
        <f t="shared" ref="AI63:AI86" si="79">((AG63-AC63)/AC63)</f>
        <v>0</v>
      </c>
      <c r="AJ63" s="117">
        <f t="shared" si="14"/>
        <v>2.6989523288326555E-2</v>
      </c>
      <c r="AK63" s="117">
        <f t="shared" si="15"/>
        <v>0</v>
      </c>
      <c r="AL63" s="118">
        <f t="shared" si="16"/>
        <v>0.1273058258781663</v>
      </c>
      <c r="AM63" s="118">
        <f t="shared" si="17"/>
        <v>0</v>
      </c>
      <c r="AN63" s="119">
        <f t="shared" si="18"/>
        <v>0.14002004964452319</v>
      </c>
      <c r="AO63" s="203">
        <f t="shared" si="19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9">
        <v>22392356007.360001</v>
      </c>
      <c r="C64" s="177">
        <v>24.8187</v>
      </c>
      <c r="D64" s="169">
        <v>24135906043.130001</v>
      </c>
      <c r="E64" s="169">
        <v>24.8306</v>
      </c>
      <c r="F64" s="116">
        <f>((D64-B64)/B64)</f>
        <v>7.7863626105128203E-2</v>
      </c>
      <c r="G64" s="116">
        <f>((E64-C64)/C64)</f>
        <v>4.794771684254489E-4</v>
      </c>
      <c r="H64" s="169">
        <v>24420603255.459999</v>
      </c>
      <c r="I64" s="169">
        <v>24.8431</v>
      </c>
      <c r="J64" s="116">
        <f t="shared" si="56"/>
        <v>1.179558835791183E-2</v>
      </c>
      <c r="K64" s="116">
        <f t="shared" si="57"/>
        <v>5.0341111370644643E-4</v>
      </c>
      <c r="L64" s="169">
        <v>25275368432.82</v>
      </c>
      <c r="M64" s="169">
        <v>24.855599999999999</v>
      </c>
      <c r="N64" s="116">
        <f t="shared" si="58"/>
        <v>3.5001804354234813E-2</v>
      </c>
      <c r="O64" s="116">
        <f t="shared" si="59"/>
        <v>5.0315781846868102E-4</v>
      </c>
      <c r="P64" s="165">
        <v>25787883102.98</v>
      </c>
      <c r="Q64" s="169">
        <v>24.894400000000001</v>
      </c>
      <c r="R64" s="116">
        <f t="shared" si="70"/>
        <v>2.0277238352517976E-2</v>
      </c>
      <c r="S64" s="116">
        <f t="shared" si="71"/>
        <v>1.561016430904985E-3</v>
      </c>
      <c r="T64" s="165">
        <v>26246505147.200001</v>
      </c>
      <c r="U64" s="169">
        <v>24.985199999999999</v>
      </c>
      <c r="V64" s="116">
        <f t="shared" si="72"/>
        <v>1.7784400619025753E-2</v>
      </c>
      <c r="W64" s="116">
        <f t="shared" si="73"/>
        <v>3.647406645671235E-3</v>
      </c>
      <c r="X64" s="165">
        <v>25950966856.27</v>
      </c>
      <c r="Y64" s="169">
        <v>24.995200000000001</v>
      </c>
      <c r="Z64" s="116">
        <f t="shared" si="74"/>
        <v>-1.1260100698074409E-2</v>
      </c>
      <c r="AA64" s="116">
        <f t="shared" si="75"/>
        <v>4.002369402687016E-4</v>
      </c>
      <c r="AB64" s="165">
        <v>26232876850.439999</v>
      </c>
      <c r="AC64" s="169">
        <v>25.0075</v>
      </c>
      <c r="AD64" s="116">
        <f t="shared" si="76"/>
        <v>1.0863178845372617E-2</v>
      </c>
      <c r="AE64" s="116">
        <f t="shared" si="77"/>
        <v>4.9209448214056119E-4</v>
      </c>
      <c r="AF64" s="165">
        <v>26375565499.169998</v>
      </c>
      <c r="AG64" s="169">
        <v>25.020299999999999</v>
      </c>
      <c r="AH64" s="116">
        <f t="shared" si="78"/>
        <v>5.4393061631593884E-3</v>
      </c>
      <c r="AI64" s="116">
        <f t="shared" si="79"/>
        <v>5.1184644606612375E-4</v>
      </c>
      <c r="AJ64" s="117">
        <f t="shared" si="14"/>
        <v>2.0970630262409518E-2</v>
      </c>
      <c r="AK64" s="117">
        <f t="shared" si="15"/>
        <v>1.0123308807065228E-3</v>
      </c>
      <c r="AL64" s="118">
        <f t="shared" si="16"/>
        <v>9.2793676443627418E-2</v>
      </c>
      <c r="AM64" s="118">
        <f t="shared" si="17"/>
        <v>7.639767061609402E-3</v>
      </c>
      <c r="AN64" s="119">
        <f t="shared" si="18"/>
        <v>2.6486394590042137E-2</v>
      </c>
      <c r="AO64" s="203">
        <f t="shared" si="19"/>
        <v>1.1302755231090242E-3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9">
        <v>534007913.13</v>
      </c>
      <c r="C65" s="177">
        <v>2.3094000000000001</v>
      </c>
      <c r="D65" s="169">
        <v>1344780375.47</v>
      </c>
      <c r="E65" s="169">
        <v>2.3866000000000001</v>
      </c>
      <c r="F65" s="116">
        <f>((D65-B65)/B65)</f>
        <v>1.518277992525972</v>
      </c>
      <c r="G65" s="116">
        <f>((E65-C65)/C65)</f>
        <v>3.3428596172165898E-2</v>
      </c>
      <c r="H65" s="169">
        <v>547017818.83000004</v>
      </c>
      <c r="I65" s="169">
        <v>2.3083999999999998</v>
      </c>
      <c r="J65" s="116">
        <f t="shared" si="56"/>
        <v>-0.59322888048628941</v>
      </c>
      <c r="K65" s="116">
        <f t="shared" si="57"/>
        <v>-3.276627838766457E-2</v>
      </c>
      <c r="L65" s="169">
        <v>563838477.63</v>
      </c>
      <c r="M65" s="169">
        <v>2.3020999999999998</v>
      </c>
      <c r="N65" s="116">
        <f t="shared" si="58"/>
        <v>3.0749745659066744E-2</v>
      </c>
      <c r="O65" s="116">
        <f t="shared" si="59"/>
        <v>-2.7291630566626118E-3</v>
      </c>
      <c r="P65" s="169">
        <v>551256363.69000006</v>
      </c>
      <c r="Q65" s="169">
        <v>2.2503000000000002</v>
      </c>
      <c r="R65" s="116">
        <f t="shared" si="70"/>
        <v>-2.2315103419132964E-2</v>
      </c>
      <c r="S65" s="116">
        <f t="shared" si="71"/>
        <v>-2.2501194561487175E-2</v>
      </c>
      <c r="T65" s="165">
        <v>550549139.97000003</v>
      </c>
      <c r="U65" s="169">
        <v>2.2383999999999999</v>
      </c>
      <c r="V65" s="116">
        <f t="shared" si="72"/>
        <v>-1.2829307135177801E-3</v>
      </c>
      <c r="W65" s="116">
        <f t="shared" si="73"/>
        <v>-5.2881837977159681E-3</v>
      </c>
      <c r="X65" s="165">
        <v>570962220.24000001</v>
      </c>
      <c r="Y65" s="177">
        <v>2.1993</v>
      </c>
      <c r="Z65" s="116">
        <f t="shared" si="74"/>
        <v>3.7077671706311828E-2</v>
      </c>
      <c r="AA65" s="116">
        <f t="shared" si="75"/>
        <v>-1.7467834167262292E-2</v>
      </c>
      <c r="AB65" s="165">
        <v>563311545.48000002</v>
      </c>
      <c r="AC65" s="169">
        <v>2.1779000000000002</v>
      </c>
      <c r="AD65" s="116">
        <f t="shared" si="76"/>
        <v>-1.3399616452353156E-2</v>
      </c>
      <c r="AE65" s="116">
        <f t="shared" si="77"/>
        <v>-9.7303687536942959E-3</v>
      </c>
      <c r="AF65" s="165">
        <v>558303187.33000004</v>
      </c>
      <c r="AG65" s="169">
        <v>2.1553</v>
      </c>
      <c r="AH65" s="116">
        <f t="shared" si="78"/>
        <v>-8.8909204687653513E-3</v>
      </c>
      <c r="AI65" s="116">
        <f t="shared" si="79"/>
        <v>-1.0376968639515208E-2</v>
      </c>
      <c r="AJ65" s="117">
        <f t="shared" si="14"/>
        <v>0.11837349479391147</v>
      </c>
      <c r="AK65" s="117">
        <f t="shared" si="15"/>
        <v>-8.4289243989795291E-3</v>
      </c>
      <c r="AL65" s="118">
        <f t="shared" si="16"/>
        <v>-0.58483690161311774</v>
      </c>
      <c r="AM65" s="118">
        <f t="shared" si="17"/>
        <v>-9.6916114975278661E-2</v>
      </c>
      <c r="AN65" s="119">
        <f t="shared" si="18"/>
        <v>0.60333227064491601</v>
      </c>
      <c r="AO65" s="203">
        <f t="shared" si="19"/>
        <v>1.9537252583262884E-2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27424915137.189999</v>
      </c>
      <c r="C66" s="177">
        <v>293.14999999999998</v>
      </c>
      <c r="D66" s="165">
        <v>28685663360.169998</v>
      </c>
      <c r="E66" s="177">
        <v>293.56</v>
      </c>
      <c r="F66" s="116">
        <f>((D66-B66)/B66)</f>
        <v>4.5970906989985232E-2</v>
      </c>
      <c r="G66" s="116">
        <f>((E66-C66)/C66)</f>
        <v>1.398601398601484E-3</v>
      </c>
      <c r="H66" s="165">
        <v>30001251064.84</v>
      </c>
      <c r="I66" s="177">
        <v>293.79000000000002</v>
      </c>
      <c r="J66" s="116">
        <f t="shared" si="56"/>
        <v>4.5862202597576798E-2</v>
      </c>
      <c r="K66" s="116">
        <f t="shared" si="57"/>
        <v>7.8348548848623171E-4</v>
      </c>
      <c r="L66" s="165">
        <v>31520550840.25</v>
      </c>
      <c r="M66" s="177">
        <v>294.01</v>
      </c>
      <c r="N66" s="116">
        <f t="shared" si="58"/>
        <v>5.0641213998923698E-2</v>
      </c>
      <c r="O66" s="116">
        <f t="shared" si="59"/>
        <v>7.4883420130014786E-4</v>
      </c>
      <c r="P66" s="165">
        <v>33029123348.889999</v>
      </c>
      <c r="Q66" s="177">
        <v>294.14</v>
      </c>
      <c r="R66" s="116">
        <f t="shared" si="70"/>
        <v>4.7859966543276129E-2</v>
      </c>
      <c r="S66" s="116">
        <f t="shared" si="71"/>
        <v>4.4216183123021481E-4</v>
      </c>
      <c r="T66" s="165">
        <v>34598531797.209999</v>
      </c>
      <c r="U66" s="177">
        <v>294.27</v>
      </c>
      <c r="V66" s="116">
        <f t="shared" si="72"/>
        <v>4.7515897765198857E-2</v>
      </c>
      <c r="W66" s="116">
        <f t="shared" si="73"/>
        <v>4.4196641055278254E-4</v>
      </c>
      <c r="X66" s="165">
        <v>34246010352.009998</v>
      </c>
      <c r="Y66" s="177">
        <v>294.38</v>
      </c>
      <c r="Z66" s="116">
        <f t="shared" si="74"/>
        <v>-1.0188913427489078E-2</v>
      </c>
      <c r="AA66" s="116">
        <f t="shared" si="75"/>
        <v>3.7380636830126635E-4</v>
      </c>
      <c r="AB66" s="165">
        <v>34603255638.769997</v>
      </c>
      <c r="AC66" s="177">
        <v>294.49</v>
      </c>
      <c r="AD66" s="116">
        <f t="shared" si="76"/>
        <v>1.0431734473240049E-2</v>
      </c>
      <c r="AE66" s="116">
        <f t="shared" si="77"/>
        <v>3.7366668931317906E-4</v>
      </c>
      <c r="AF66" s="165">
        <v>35754441660.199997</v>
      </c>
      <c r="AG66" s="177">
        <v>294.66000000000003</v>
      </c>
      <c r="AH66" s="116">
        <f t="shared" si="78"/>
        <v>3.3268141976218982E-2</v>
      </c>
      <c r="AI66" s="116">
        <f t="shared" si="79"/>
        <v>5.7726917722169147E-4</v>
      </c>
      <c r="AJ66" s="117">
        <f t="shared" si="14"/>
        <v>3.392014386461633E-2</v>
      </c>
      <c r="AK66" s="117">
        <f t="shared" si="15"/>
        <v>6.4247394562587476E-4</v>
      </c>
      <c r="AL66" s="118">
        <f t="shared" si="16"/>
        <v>0.24642199175512139</v>
      </c>
      <c r="AM66" s="118">
        <f t="shared" si="17"/>
        <v>3.7471045101513242E-3</v>
      </c>
      <c r="AN66" s="119">
        <f t="shared" si="18"/>
        <v>2.2182137095796386E-2</v>
      </c>
      <c r="AO66" s="203">
        <f t="shared" si="19"/>
        <v>3.4474524116047558E-4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6">
        <v>5054021064.4200001</v>
      </c>
      <c r="C67" s="177">
        <v>1.01</v>
      </c>
      <c r="D67" s="165">
        <v>4989067264.2200003</v>
      </c>
      <c r="E67" s="177">
        <v>1.01</v>
      </c>
      <c r="F67" s="116">
        <f>((D67-B67)/B67)</f>
        <v>-1.285190531896881E-2</v>
      </c>
      <c r="G67" s="116">
        <f>((E67-C67)/C67)</f>
        <v>0</v>
      </c>
      <c r="H67" s="165">
        <v>5032754251.3699999</v>
      </c>
      <c r="I67" s="177">
        <v>1.01</v>
      </c>
      <c r="J67" s="116">
        <f t="shared" si="56"/>
        <v>8.7565440264373191E-3</v>
      </c>
      <c r="K67" s="116">
        <f t="shared" si="57"/>
        <v>0</v>
      </c>
      <c r="L67" s="165">
        <v>5117523643.5799999</v>
      </c>
      <c r="M67" s="177">
        <v>1.01</v>
      </c>
      <c r="N67" s="116">
        <f t="shared" si="58"/>
        <v>1.6843538940317697E-2</v>
      </c>
      <c r="O67" s="116">
        <f t="shared" si="59"/>
        <v>0</v>
      </c>
      <c r="P67" s="165">
        <v>5105837207.4700003</v>
      </c>
      <c r="Q67" s="177">
        <v>1.01</v>
      </c>
      <c r="R67" s="116">
        <f t="shared" si="70"/>
        <v>-2.2836115519779656E-3</v>
      </c>
      <c r="S67" s="116">
        <f t="shared" si="71"/>
        <v>0</v>
      </c>
      <c r="T67" s="165">
        <v>5099187517.75</v>
      </c>
      <c r="U67" s="177">
        <v>1.02</v>
      </c>
      <c r="V67" s="116">
        <f t="shared" si="72"/>
        <v>-1.3023701010818681E-3</v>
      </c>
      <c r="W67" s="116">
        <f t="shared" si="73"/>
        <v>9.9009900990099098E-3</v>
      </c>
      <c r="X67" s="165">
        <v>5118516043.4499998</v>
      </c>
      <c r="Y67" s="177">
        <v>1.02</v>
      </c>
      <c r="Z67" s="116">
        <f t="shared" si="74"/>
        <v>3.7905108672152653E-3</v>
      </c>
      <c r="AA67" s="116">
        <f t="shared" si="75"/>
        <v>0</v>
      </c>
      <c r="AB67" s="165">
        <v>4966727234.79</v>
      </c>
      <c r="AC67" s="177">
        <v>1.02</v>
      </c>
      <c r="AD67" s="116">
        <f t="shared" si="76"/>
        <v>-2.9654846711722062E-2</v>
      </c>
      <c r="AE67" s="116">
        <f t="shared" si="77"/>
        <v>0</v>
      </c>
      <c r="AF67" s="165">
        <v>5273884851.9300003</v>
      </c>
      <c r="AG67" s="177">
        <v>1</v>
      </c>
      <c r="AH67" s="116">
        <f t="shared" si="78"/>
        <v>6.1843061360100517E-2</v>
      </c>
      <c r="AI67" s="116">
        <f t="shared" si="79"/>
        <v>-1.9607843137254919E-2</v>
      </c>
      <c r="AJ67" s="117">
        <f t="shared" si="14"/>
        <v>5.6426151887900115E-3</v>
      </c>
      <c r="AK67" s="117">
        <f t="shared" si="15"/>
        <v>-1.2133566297806262E-3</v>
      </c>
      <c r="AL67" s="118">
        <f t="shared" si="16"/>
        <v>5.7088343897990904E-2</v>
      </c>
      <c r="AM67" s="118">
        <f t="shared" si="17"/>
        <v>-9.9009900990099098E-3</v>
      </c>
      <c r="AN67" s="119">
        <f t="shared" si="18"/>
        <v>2.6715682078451999E-2</v>
      </c>
      <c r="AO67" s="203">
        <f t="shared" si="19"/>
        <v>8.2003418303979968E-3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24557716134.080002</v>
      </c>
      <c r="C68" s="177">
        <v>3.85</v>
      </c>
      <c r="D68" s="166">
        <v>24662972970.189999</v>
      </c>
      <c r="E68" s="177">
        <v>3.85</v>
      </c>
      <c r="F68" s="116">
        <f>((D68-B68)/B68)</f>
        <v>4.2861003659834017E-3</v>
      </c>
      <c r="G68" s="116">
        <f>((E68-C68)/C68)</f>
        <v>0</v>
      </c>
      <c r="H68" s="166">
        <v>24826383082.66</v>
      </c>
      <c r="I68" s="177">
        <v>3.85</v>
      </c>
      <c r="J68" s="116">
        <f t="shared" si="56"/>
        <v>6.6257264550998833E-3</v>
      </c>
      <c r="K68" s="116">
        <f t="shared" si="57"/>
        <v>0</v>
      </c>
      <c r="L68" s="166">
        <v>25858113299.93</v>
      </c>
      <c r="M68" s="177">
        <v>3.86</v>
      </c>
      <c r="N68" s="116">
        <f t="shared" si="58"/>
        <v>4.1557814275032794E-2</v>
      </c>
      <c r="O68" s="116">
        <f t="shared" si="59"/>
        <v>2.5974025974025419E-3</v>
      </c>
      <c r="P68" s="166">
        <v>26573567396.68</v>
      </c>
      <c r="Q68" s="177">
        <v>3.86</v>
      </c>
      <c r="R68" s="116">
        <f t="shared" si="70"/>
        <v>2.7668457031315458E-2</v>
      </c>
      <c r="S68" s="116">
        <f t="shared" si="71"/>
        <v>0</v>
      </c>
      <c r="T68" s="166">
        <v>26543637287.75</v>
      </c>
      <c r="U68" s="177">
        <v>3.86</v>
      </c>
      <c r="V68" s="116">
        <f t="shared" si="72"/>
        <v>-1.1263112883270485E-3</v>
      </c>
      <c r="W68" s="116">
        <f t="shared" si="73"/>
        <v>0</v>
      </c>
      <c r="X68" s="166">
        <v>26798503396.290001</v>
      </c>
      <c r="Y68" s="177">
        <v>3.86</v>
      </c>
      <c r="Z68" s="116">
        <f t="shared" si="74"/>
        <v>9.6017778489469758E-3</v>
      </c>
      <c r="AA68" s="116">
        <f t="shared" si="75"/>
        <v>0</v>
      </c>
      <c r="AB68" s="166">
        <v>27220156029.900002</v>
      </c>
      <c r="AC68" s="177">
        <v>3.87</v>
      </c>
      <c r="AD68" s="116">
        <f t="shared" si="76"/>
        <v>1.5734185875035635E-2</v>
      </c>
      <c r="AE68" s="116">
        <f t="shared" si="77"/>
        <v>2.5906735751295936E-3</v>
      </c>
      <c r="AF68" s="166">
        <v>27371290153.450001</v>
      </c>
      <c r="AG68" s="177">
        <v>3.87</v>
      </c>
      <c r="AH68" s="116">
        <f t="shared" si="78"/>
        <v>5.5522871868914289E-3</v>
      </c>
      <c r="AI68" s="116">
        <f t="shared" si="79"/>
        <v>0</v>
      </c>
      <c r="AJ68" s="117">
        <f t="shared" si="14"/>
        <v>1.3737504718747316E-2</v>
      </c>
      <c r="AK68" s="117">
        <f t="shared" si="15"/>
        <v>6.4850952156651699E-4</v>
      </c>
      <c r="AL68" s="118">
        <f t="shared" si="16"/>
        <v>0.10981308646502311</v>
      </c>
      <c r="AM68" s="118">
        <f t="shared" si="17"/>
        <v>5.1948051948051991E-3</v>
      </c>
      <c r="AN68" s="119">
        <f t="shared" si="18"/>
        <v>1.4227585254260501E-2</v>
      </c>
      <c r="AO68" s="203">
        <f t="shared" si="19"/>
        <v>1.2008076466260269E-3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35787176560.75</v>
      </c>
      <c r="C69" s="165">
        <v>3918.06</v>
      </c>
      <c r="D69" s="165">
        <v>34119469989.700001</v>
      </c>
      <c r="E69" s="165">
        <v>3921.56</v>
      </c>
      <c r="F69" s="116">
        <f>((D69-B69)/B69)</f>
        <v>-4.6600674636039202E-2</v>
      </c>
      <c r="G69" s="116">
        <f>((E69-C69)/C69)</f>
        <v>8.9329923482539834E-4</v>
      </c>
      <c r="H69" s="165">
        <v>34087461661.360001</v>
      </c>
      <c r="I69" s="165">
        <v>3925.09</v>
      </c>
      <c r="J69" s="116">
        <f t="shared" si="56"/>
        <v>-9.3812501629312651E-4</v>
      </c>
      <c r="K69" s="116">
        <f t="shared" si="57"/>
        <v>9.001519803344078E-4</v>
      </c>
      <c r="L69" s="165">
        <v>34715804287.699997</v>
      </c>
      <c r="M69" s="165">
        <v>3928.37</v>
      </c>
      <c r="N69" s="116">
        <f t="shared" si="58"/>
        <v>1.8433247760781701E-2</v>
      </c>
      <c r="O69" s="116">
        <f t="shared" si="59"/>
        <v>8.3564962841609883E-4</v>
      </c>
      <c r="P69" s="165">
        <v>35077575059.940002</v>
      </c>
      <c r="Q69" s="165">
        <v>3931.49</v>
      </c>
      <c r="R69" s="116">
        <f t="shared" si="70"/>
        <v>1.0420924407854866E-2</v>
      </c>
      <c r="S69" s="116">
        <f t="shared" si="71"/>
        <v>7.9422254013748479E-4</v>
      </c>
      <c r="T69" s="165">
        <v>36107394454.779999</v>
      </c>
      <c r="U69" s="165">
        <v>3934.27</v>
      </c>
      <c r="V69" s="116">
        <f t="shared" si="72"/>
        <v>2.9358340566024228E-2</v>
      </c>
      <c r="W69" s="116">
        <f t="shared" si="73"/>
        <v>7.071110444132378E-4</v>
      </c>
      <c r="X69" s="165">
        <v>36193541701.949997</v>
      </c>
      <c r="Y69" s="165">
        <v>3937.01</v>
      </c>
      <c r="Z69" s="116">
        <f t="shared" si="74"/>
        <v>2.3858616350145904E-3</v>
      </c>
      <c r="AA69" s="116">
        <f t="shared" si="75"/>
        <v>6.9644432130998551E-4</v>
      </c>
      <c r="AB69" s="165">
        <v>36373107551.050003</v>
      </c>
      <c r="AC69" s="165">
        <v>3939.75</v>
      </c>
      <c r="AD69" s="116">
        <f t="shared" si="76"/>
        <v>4.9612676918637019E-3</v>
      </c>
      <c r="AE69" s="116">
        <f t="shared" si="77"/>
        <v>6.9595962418174742E-4</v>
      </c>
      <c r="AF69" s="165">
        <v>36443677874.279999</v>
      </c>
      <c r="AG69" s="165">
        <v>3945.1</v>
      </c>
      <c r="AH69" s="116">
        <f t="shared" si="78"/>
        <v>1.9401785544704863E-3</v>
      </c>
      <c r="AI69" s="116">
        <f t="shared" si="79"/>
        <v>1.357954184910187E-3</v>
      </c>
      <c r="AJ69" s="117">
        <f t="shared" si="14"/>
        <v>2.4951276204596561E-3</v>
      </c>
      <c r="AK69" s="117">
        <f t="shared" si="15"/>
        <v>8.6009906981606842E-4</v>
      </c>
      <c r="AL69" s="118">
        <f t="shared" si="16"/>
        <v>6.8119694862834354E-2</v>
      </c>
      <c r="AM69" s="118">
        <f t="shared" si="17"/>
        <v>6.0027132059690437E-3</v>
      </c>
      <c r="AN69" s="119">
        <f t="shared" si="18"/>
        <v>2.2255210995987249E-2</v>
      </c>
      <c r="AO69" s="203">
        <f t="shared" si="19"/>
        <v>2.179887496470099E-4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376233397.13</v>
      </c>
      <c r="C70" s="165">
        <v>3374.63</v>
      </c>
      <c r="D70" s="165">
        <v>390529213.44999999</v>
      </c>
      <c r="E70" s="165">
        <v>3503.66</v>
      </c>
      <c r="F70" s="116">
        <f>((D70-B70)/B70)</f>
        <v>3.7997201814224793E-2</v>
      </c>
      <c r="G70" s="116">
        <f>((E70-C70)/C70)</f>
        <v>3.8235302833199418E-2</v>
      </c>
      <c r="H70" s="165">
        <v>385395897.95999998</v>
      </c>
      <c r="I70" s="165">
        <v>3456.78</v>
      </c>
      <c r="J70" s="116">
        <f t="shared" si="56"/>
        <v>-1.3144510866809289E-2</v>
      </c>
      <c r="K70" s="116">
        <f t="shared" si="57"/>
        <v>-1.3380293749964224E-2</v>
      </c>
      <c r="L70" s="165">
        <v>387665158.42000002</v>
      </c>
      <c r="M70" s="165">
        <v>3477.2</v>
      </c>
      <c r="N70" s="116">
        <f t="shared" si="58"/>
        <v>5.8881282131227133E-3</v>
      </c>
      <c r="O70" s="116">
        <f t="shared" si="59"/>
        <v>5.9072315854638178E-3</v>
      </c>
      <c r="P70" s="165">
        <v>384386968.69999999</v>
      </c>
      <c r="Q70" s="165">
        <v>3447.4</v>
      </c>
      <c r="R70" s="116">
        <f t="shared" si="70"/>
        <v>-8.456240259921444E-3</v>
      </c>
      <c r="S70" s="116">
        <f t="shared" si="71"/>
        <v>-8.5701138847347653E-3</v>
      </c>
      <c r="T70" s="165">
        <v>383185610.99000001</v>
      </c>
      <c r="U70" s="165">
        <v>3436.57</v>
      </c>
      <c r="V70" s="116">
        <f t="shared" si="72"/>
        <v>-3.1253861546424963E-3</v>
      </c>
      <c r="W70" s="116">
        <f t="shared" si="73"/>
        <v>-3.1414979404768601E-3</v>
      </c>
      <c r="X70" s="165">
        <v>388044927.95999998</v>
      </c>
      <c r="Y70" s="165">
        <v>3480.37</v>
      </c>
      <c r="Z70" s="116">
        <f t="shared" si="74"/>
        <v>1.2681365976779286E-2</v>
      </c>
      <c r="AA70" s="116">
        <f t="shared" si="75"/>
        <v>1.2745266355697607E-2</v>
      </c>
      <c r="AB70" s="165">
        <v>391084673.06</v>
      </c>
      <c r="AC70" s="165">
        <v>3507.77</v>
      </c>
      <c r="AD70" s="116">
        <f t="shared" si="76"/>
        <v>7.8334875190363609E-3</v>
      </c>
      <c r="AE70" s="116">
        <f t="shared" si="77"/>
        <v>7.8727261756652567E-3</v>
      </c>
      <c r="AF70" s="165">
        <v>397872816.08999997</v>
      </c>
      <c r="AG70" s="165">
        <v>3568.98</v>
      </c>
      <c r="AH70" s="116">
        <f t="shared" si="78"/>
        <v>1.7357220820971776E-2</v>
      </c>
      <c r="AI70" s="116">
        <f t="shared" si="79"/>
        <v>1.7449832799755982E-2</v>
      </c>
      <c r="AJ70" s="117">
        <f t="shared" ref="AJ70:AJ123" si="80">AVERAGE(F70,J70,N70,R70,V70,Z70,AD70,AH70)</f>
        <v>7.1289083828452128E-3</v>
      </c>
      <c r="AK70" s="117">
        <f t="shared" ref="AK70:AK123" si="81">AVERAGE(G70,K70,O70,S70,W70,AA70,AE70,AI70)</f>
        <v>7.1398067718257789E-3</v>
      </c>
      <c r="AL70" s="118">
        <f t="shared" ref="AL70:AL123" si="82">((AF70-D70)/D70)</f>
        <v>1.8804233811666429E-2</v>
      </c>
      <c r="AM70" s="118">
        <f t="shared" ref="AM70:AM123" si="83">((AG70-E70)/E70)</f>
        <v>1.8643361513388905E-2</v>
      </c>
      <c r="AN70" s="119">
        <f t="shared" ref="AN70:AN123" si="84">STDEV(F70,J70,N70,R70,V70,Z70,AD70,AH70)</f>
        <v>1.6254206532331422E-2</v>
      </c>
      <c r="AO70" s="203">
        <f t="shared" ref="AO70:AO123" si="85">STDEV(G70,K70,O70,S70,W70,AA70,AE70,AI70)</f>
        <v>1.638939317553317E-2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56495959.140000001</v>
      </c>
      <c r="C71" s="165">
        <v>12.127506</v>
      </c>
      <c r="D71" s="165">
        <v>56571910.549999997</v>
      </c>
      <c r="E71" s="165">
        <v>12.141792000000001</v>
      </c>
      <c r="F71" s="116">
        <f>((D71-B71)/B71)</f>
        <v>1.3443688921500523E-3</v>
      </c>
      <c r="G71" s="116">
        <f>((E71-C71)/C71)</f>
        <v>1.1779833380416585E-3</v>
      </c>
      <c r="H71" s="165">
        <v>56724881.149999999</v>
      </c>
      <c r="I71" s="165">
        <v>12.163701</v>
      </c>
      <c r="J71" s="116">
        <f t="shared" si="56"/>
        <v>2.7040027199505905E-3</v>
      </c>
      <c r="K71" s="116">
        <f t="shared" si="57"/>
        <v>1.8044288684898463E-3</v>
      </c>
      <c r="L71" s="165">
        <v>56823772.060000002</v>
      </c>
      <c r="M71" s="165">
        <v>12.191265</v>
      </c>
      <c r="N71" s="116">
        <f t="shared" si="58"/>
        <v>1.7433427447560879E-3</v>
      </c>
      <c r="O71" s="116">
        <f t="shared" si="59"/>
        <v>2.2660866129478128E-3</v>
      </c>
      <c r="P71" s="165">
        <v>56918710.049999997</v>
      </c>
      <c r="Q71" s="165">
        <v>12.199476000000001</v>
      </c>
      <c r="R71" s="116">
        <f t="shared" si="70"/>
        <v>1.6707442423876749E-3</v>
      </c>
      <c r="S71" s="116">
        <f t="shared" si="71"/>
        <v>6.7351501259312128E-4</v>
      </c>
      <c r="T71" s="165">
        <v>56900550.219999999</v>
      </c>
      <c r="U71" s="165">
        <v>12.221107</v>
      </c>
      <c r="V71" s="116">
        <f t="shared" si="72"/>
        <v>-3.1904851645523567E-4</v>
      </c>
      <c r="W71" s="116">
        <f t="shared" si="73"/>
        <v>1.7731089433676733E-3</v>
      </c>
      <c r="X71" s="165">
        <v>57012676.359999999</v>
      </c>
      <c r="Y71" s="165">
        <v>12.269648999999999</v>
      </c>
      <c r="Z71" s="116">
        <f t="shared" si="74"/>
        <v>1.9705633700636753E-3</v>
      </c>
      <c r="AA71" s="116">
        <f t="shared" si="75"/>
        <v>3.9719806069940652E-3</v>
      </c>
      <c r="AB71" s="165">
        <v>57032468.509999998</v>
      </c>
      <c r="AC71" s="165">
        <v>12.272285</v>
      </c>
      <c r="AD71" s="116">
        <f t="shared" si="76"/>
        <v>3.4715349749629801E-4</v>
      </c>
      <c r="AE71" s="116">
        <f t="shared" si="77"/>
        <v>2.1483907159860474E-4</v>
      </c>
      <c r="AF71" s="165">
        <v>57163086.670000002</v>
      </c>
      <c r="AG71" s="165">
        <v>12.296932</v>
      </c>
      <c r="AH71" s="116">
        <f t="shared" si="78"/>
        <v>2.2902420921356659E-3</v>
      </c>
      <c r="AI71" s="116">
        <f t="shared" si="79"/>
        <v>2.008346448929426E-3</v>
      </c>
      <c r="AJ71" s="117">
        <f t="shared" si="80"/>
        <v>1.4689211303106011E-3</v>
      </c>
      <c r="AK71" s="117">
        <f t="shared" si="81"/>
        <v>1.7362861128702759E-3</v>
      </c>
      <c r="AL71" s="118">
        <f t="shared" si="82"/>
        <v>1.0449993897192231E-2</v>
      </c>
      <c r="AM71" s="118">
        <f t="shared" si="83"/>
        <v>1.2777356093729771E-2</v>
      </c>
      <c r="AN71" s="119">
        <f t="shared" si="84"/>
        <v>1.002738444957128E-3</v>
      </c>
      <c r="AO71" s="203">
        <f t="shared" si="85"/>
        <v>1.1411160027887293E-3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11229694736.67</v>
      </c>
      <c r="C72" s="165">
        <v>1131.6300000000001</v>
      </c>
      <c r="D72" s="165">
        <v>11267360562.799999</v>
      </c>
      <c r="E72" s="165">
        <v>1142.08</v>
      </c>
      <c r="F72" s="116">
        <f>((D72-B72)/B72)</f>
        <v>3.3541273394550354E-3</v>
      </c>
      <c r="G72" s="116">
        <f>((E72-C72)/C72)</f>
        <v>9.2344670961355003E-3</v>
      </c>
      <c r="H72" s="165">
        <v>11496881496.51</v>
      </c>
      <c r="I72" s="165">
        <v>1143.9100000000001</v>
      </c>
      <c r="J72" s="116">
        <f t="shared" si="56"/>
        <v>2.0370425924575525E-2</v>
      </c>
      <c r="K72" s="116">
        <f t="shared" si="57"/>
        <v>1.6023395909219623E-3</v>
      </c>
      <c r="L72" s="165">
        <v>11703770812.870001</v>
      </c>
      <c r="M72" s="165">
        <v>1145.6400000000001</v>
      </c>
      <c r="N72" s="116">
        <f t="shared" si="58"/>
        <v>1.7995255184878094E-2</v>
      </c>
      <c r="O72" s="116">
        <f t="shared" si="59"/>
        <v>1.5123567413520451E-3</v>
      </c>
      <c r="P72" s="165">
        <v>11825350934.52</v>
      </c>
      <c r="Q72" s="165">
        <v>1147.25</v>
      </c>
      <c r="R72" s="116">
        <f t="shared" si="70"/>
        <v>1.0388115385539212E-2</v>
      </c>
      <c r="S72" s="116">
        <f t="shared" si="71"/>
        <v>1.4053280262559791E-3</v>
      </c>
      <c r="T72" s="165">
        <v>12367229224.809999</v>
      </c>
      <c r="U72" s="165">
        <v>1148.43</v>
      </c>
      <c r="V72" s="116">
        <f t="shared" si="72"/>
        <v>4.5823442643733621E-2</v>
      </c>
      <c r="W72" s="116">
        <f t="shared" si="73"/>
        <v>1.0285465242972881E-3</v>
      </c>
      <c r="X72" s="165">
        <v>12585739442.1</v>
      </c>
      <c r="Y72" s="165">
        <v>1152.07</v>
      </c>
      <c r="Z72" s="116">
        <f t="shared" si="74"/>
        <v>1.7668486070561852E-2</v>
      </c>
      <c r="AA72" s="116">
        <f t="shared" si="75"/>
        <v>3.1695445085898771E-3</v>
      </c>
      <c r="AB72" s="165">
        <v>12056745828.84</v>
      </c>
      <c r="AC72" s="165">
        <v>1153.1600000000001</v>
      </c>
      <c r="AD72" s="116">
        <f t="shared" si="76"/>
        <v>-4.2031190594212293E-2</v>
      </c>
      <c r="AE72" s="116">
        <f t="shared" si="77"/>
        <v>9.4612306543885843E-4</v>
      </c>
      <c r="AF72" s="165">
        <v>12063165386.860001</v>
      </c>
      <c r="AG72" s="165">
        <v>1153.4000000000001</v>
      </c>
      <c r="AH72" s="116">
        <f t="shared" si="78"/>
        <v>5.3244533069982569E-4</v>
      </c>
      <c r="AI72" s="116">
        <f t="shared" si="79"/>
        <v>2.0812376426515756E-4</v>
      </c>
      <c r="AJ72" s="117">
        <f t="shared" si="80"/>
        <v>9.2626384106538583E-3</v>
      </c>
      <c r="AK72" s="117">
        <f t="shared" si="81"/>
        <v>2.3883536646570839E-3</v>
      </c>
      <c r="AL72" s="118">
        <f t="shared" si="82"/>
        <v>7.0629214324374093E-2</v>
      </c>
      <c r="AM72" s="118">
        <f t="shared" si="83"/>
        <v>9.911739983188712E-3</v>
      </c>
      <c r="AN72" s="119">
        <f t="shared" si="84"/>
        <v>2.4929737225491116E-2</v>
      </c>
      <c r="AO72" s="203">
        <f t="shared" si="85"/>
        <v>2.8912074435055901E-3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108563665515.42</v>
      </c>
      <c r="C73" s="165">
        <v>469.18</v>
      </c>
      <c r="D73" s="165">
        <v>108426853956.67999</v>
      </c>
      <c r="E73" s="165">
        <v>469.68</v>
      </c>
      <c r="F73" s="116">
        <f>((D73-B73)/B73)</f>
        <v>-1.2601965684418907E-3</v>
      </c>
      <c r="G73" s="116">
        <f>((E73-C73)/C73)</f>
        <v>1.0656890745556077E-3</v>
      </c>
      <c r="H73" s="165">
        <v>108677272600.47</v>
      </c>
      <c r="I73" s="165">
        <v>470.13</v>
      </c>
      <c r="J73" s="116">
        <f t="shared" si="56"/>
        <v>2.3095629417603397E-3</v>
      </c>
      <c r="K73" s="116">
        <f t="shared" si="57"/>
        <v>9.5809913132343001E-4</v>
      </c>
      <c r="L73" s="165">
        <v>109957965693.55</v>
      </c>
      <c r="M73" s="165">
        <v>476.15</v>
      </c>
      <c r="N73" s="116">
        <f t="shared" si="58"/>
        <v>1.1784369099767629E-2</v>
      </c>
      <c r="O73" s="116">
        <f t="shared" si="59"/>
        <v>1.280496883840636E-2</v>
      </c>
      <c r="P73" s="165">
        <v>111472457703.60001</v>
      </c>
      <c r="Q73" s="165">
        <v>482.33</v>
      </c>
      <c r="R73" s="116">
        <f t="shared" si="70"/>
        <v>1.3773372401876304E-2</v>
      </c>
      <c r="S73" s="116">
        <f t="shared" si="71"/>
        <v>1.2979103223774036E-2</v>
      </c>
      <c r="T73" s="165">
        <v>111325820157.75999</v>
      </c>
      <c r="U73" s="165">
        <v>481.63</v>
      </c>
      <c r="V73" s="116">
        <f t="shared" si="72"/>
        <v>-1.3154598800531867E-3</v>
      </c>
      <c r="W73" s="116">
        <f t="shared" si="73"/>
        <v>-1.4512885368938044E-3</v>
      </c>
      <c r="X73" s="165">
        <v>110961359240.02</v>
      </c>
      <c r="Y73" s="165">
        <v>482.14</v>
      </c>
      <c r="Z73" s="116">
        <f t="shared" si="74"/>
        <v>-3.2738219868806004E-3</v>
      </c>
      <c r="AA73" s="116">
        <f t="shared" si="75"/>
        <v>1.0589041380312499E-3</v>
      </c>
      <c r="AB73" s="165">
        <v>111987348504.08</v>
      </c>
      <c r="AC73" s="165">
        <v>480.12</v>
      </c>
      <c r="AD73" s="116">
        <f t="shared" si="76"/>
        <v>9.2463653211086287E-3</v>
      </c>
      <c r="AE73" s="116">
        <f t="shared" si="77"/>
        <v>-4.1896544572115604E-3</v>
      </c>
      <c r="AF73" s="165">
        <v>117696370815.73</v>
      </c>
      <c r="AG73" s="165">
        <v>503.01</v>
      </c>
      <c r="AH73" s="116">
        <f t="shared" si="78"/>
        <v>5.0979172093194067E-2</v>
      </c>
      <c r="AI73" s="116">
        <f t="shared" si="79"/>
        <v>4.7675581104723787E-2</v>
      </c>
      <c r="AJ73" s="117">
        <f t="shared" si="80"/>
        <v>1.0280420427791412E-2</v>
      </c>
      <c r="AK73" s="117">
        <f t="shared" si="81"/>
        <v>8.8626753145886368E-3</v>
      </c>
      <c r="AL73" s="118">
        <f t="shared" si="82"/>
        <v>8.5490969448891993E-2</v>
      </c>
      <c r="AM73" s="118">
        <f t="shared" si="83"/>
        <v>7.0963208993357146E-2</v>
      </c>
      <c r="AN73" s="119">
        <f t="shared" si="84"/>
        <v>1.7674932084948903E-2</v>
      </c>
      <c r="AO73" s="203">
        <f t="shared" si="85"/>
        <v>1.6902424336996524E-2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182948146.68000001</v>
      </c>
      <c r="C74" s="165">
        <v>0.85389999999999999</v>
      </c>
      <c r="D74" s="165">
        <v>183989867.86000001</v>
      </c>
      <c r="E74" s="165">
        <v>0.85429999999999995</v>
      </c>
      <c r="F74" s="116">
        <f>((D74-B74)/B74)</f>
        <v>5.694078890135533E-3</v>
      </c>
      <c r="G74" s="116">
        <f>((E74-C74)/C74)</f>
        <v>4.6843892727480496E-4</v>
      </c>
      <c r="H74" s="165">
        <v>184384310.69</v>
      </c>
      <c r="I74" s="165">
        <v>0.85470000000000002</v>
      </c>
      <c r="J74" s="116">
        <f t="shared" si="56"/>
        <v>2.1438290846543754E-3</v>
      </c>
      <c r="K74" s="116">
        <f t="shared" si="57"/>
        <v>4.6821959499012875E-4</v>
      </c>
      <c r="L74" s="165">
        <v>183944352.19999999</v>
      </c>
      <c r="M74" s="165">
        <v>0.85470000000000002</v>
      </c>
      <c r="N74" s="116">
        <f t="shared" si="58"/>
        <v>-2.3860950443863904E-3</v>
      </c>
      <c r="O74" s="116">
        <f t="shared" si="59"/>
        <v>0</v>
      </c>
      <c r="P74" s="165">
        <v>183730623.37</v>
      </c>
      <c r="Q74" s="165">
        <v>0.85540000000000005</v>
      </c>
      <c r="R74" s="116">
        <f t="shared" si="70"/>
        <v>-1.1619211323628958E-3</v>
      </c>
      <c r="S74" s="116">
        <f t="shared" si="71"/>
        <v>8.1900081900085873E-4</v>
      </c>
      <c r="T74" s="165">
        <v>179559253.09999999</v>
      </c>
      <c r="U74" s="165">
        <v>0.85570000000000002</v>
      </c>
      <c r="V74" s="116">
        <f t="shared" si="72"/>
        <v>-2.2703728934722171E-2</v>
      </c>
      <c r="W74" s="116">
        <f t="shared" si="73"/>
        <v>3.5071311667052486E-4</v>
      </c>
      <c r="X74" s="165">
        <v>177747319.84999999</v>
      </c>
      <c r="Y74" s="165">
        <v>0.85609999999999997</v>
      </c>
      <c r="Z74" s="116">
        <f t="shared" si="74"/>
        <v>-1.0091004605543217E-2</v>
      </c>
      <c r="AA74" s="116">
        <f t="shared" si="75"/>
        <v>4.6745354680373488E-4</v>
      </c>
      <c r="AB74" s="165">
        <v>178263534.84999999</v>
      </c>
      <c r="AC74" s="165">
        <v>0.85640000000000005</v>
      </c>
      <c r="AD74" s="116">
        <f t="shared" si="76"/>
        <v>2.9042069407045411E-3</v>
      </c>
      <c r="AE74" s="116">
        <f t="shared" si="77"/>
        <v>3.5042635206176612E-4</v>
      </c>
      <c r="AF74" s="165">
        <v>111805737.5</v>
      </c>
      <c r="AG74" s="165">
        <v>0.8569</v>
      </c>
      <c r="AH74" s="116">
        <f t="shared" si="78"/>
        <v>-0.37280645986247812</v>
      </c>
      <c r="AI74" s="116">
        <f t="shared" si="79"/>
        <v>5.838393274170305E-4</v>
      </c>
      <c r="AJ74" s="117">
        <f t="shared" si="80"/>
        <v>-4.9800886832999797E-2</v>
      </c>
      <c r="AK74" s="117">
        <f t="shared" si="81"/>
        <v>4.3851146052735609E-4</v>
      </c>
      <c r="AL74" s="118">
        <f t="shared" si="82"/>
        <v>-0.39232666015568718</v>
      </c>
      <c r="AM74" s="118">
        <f t="shared" si="83"/>
        <v>3.0434273674353821E-3</v>
      </c>
      <c r="AN74" s="119">
        <f t="shared" si="84"/>
        <v>0.13082890354944088</v>
      </c>
      <c r="AO74" s="203">
        <f t="shared" si="85"/>
        <v>2.318460228608387E-4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734535497.53999996</v>
      </c>
      <c r="C75" s="165">
        <v>1204.46</v>
      </c>
      <c r="D75" s="165">
        <v>735771900.38999999</v>
      </c>
      <c r="E75" s="165">
        <v>1206.68</v>
      </c>
      <c r="F75" s="116">
        <f>((D75-B75)/B75)</f>
        <v>1.6832445186662937E-3</v>
      </c>
      <c r="G75" s="116">
        <f>((E75-C75)/C75)</f>
        <v>1.8431496272188592E-3</v>
      </c>
      <c r="H75" s="165">
        <v>736041968.02999997</v>
      </c>
      <c r="I75" s="165">
        <v>1208.8399999999999</v>
      </c>
      <c r="J75" s="116">
        <f t="shared" si="56"/>
        <v>3.6705348472377761E-4</v>
      </c>
      <c r="K75" s="116">
        <f t="shared" si="57"/>
        <v>1.7900354692212139E-3</v>
      </c>
      <c r="L75" s="165">
        <v>738551496.87</v>
      </c>
      <c r="M75" s="165">
        <v>1211.0899999999999</v>
      </c>
      <c r="N75" s="116">
        <f t="shared" si="58"/>
        <v>3.409491508638742E-3</v>
      </c>
      <c r="O75" s="116">
        <f t="shared" si="59"/>
        <v>1.861288507991132E-3</v>
      </c>
      <c r="P75" s="165">
        <v>756340686.90999997</v>
      </c>
      <c r="Q75" s="165">
        <v>1229.46</v>
      </c>
      <c r="R75" s="116">
        <f t="shared" si="70"/>
        <v>2.4086593982127178E-2</v>
      </c>
      <c r="S75" s="116">
        <f t="shared" si="71"/>
        <v>1.5168154307277014E-2</v>
      </c>
      <c r="T75" s="165">
        <v>748807287.76999998</v>
      </c>
      <c r="U75" s="165">
        <v>1221.82</v>
      </c>
      <c r="V75" s="116">
        <f t="shared" si="72"/>
        <v>-9.9603251158910822E-3</v>
      </c>
      <c r="W75" s="116">
        <f t="shared" si="73"/>
        <v>-6.2141102597889318E-3</v>
      </c>
      <c r="X75" s="165">
        <v>950674558.03999996</v>
      </c>
      <c r="Y75" s="165">
        <v>1223.6500000000001</v>
      </c>
      <c r="Z75" s="116">
        <f t="shared" si="74"/>
        <v>0.26958507691768696</v>
      </c>
      <c r="AA75" s="116">
        <f t="shared" si="75"/>
        <v>1.4977656283250845E-3</v>
      </c>
      <c r="AB75" s="165">
        <v>951382149.41999996</v>
      </c>
      <c r="AC75" s="165">
        <v>1224.3599999999999</v>
      </c>
      <c r="AD75" s="116">
        <f t="shared" si="76"/>
        <v>7.4430452988963141E-4</v>
      </c>
      <c r="AE75" s="116">
        <f t="shared" si="77"/>
        <v>5.8023127528280876E-4</v>
      </c>
      <c r="AF75" s="165">
        <v>953675676.53999996</v>
      </c>
      <c r="AG75" s="165">
        <v>1209.81</v>
      </c>
      <c r="AH75" s="116">
        <f t="shared" si="78"/>
        <v>2.4107317142729968E-3</v>
      </c>
      <c r="AI75" s="116">
        <f t="shared" si="79"/>
        <v>-1.1883759678525887E-2</v>
      </c>
      <c r="AJ75" s="117">
        <f t="shared" si="80"/>
        <v>3.6540771442514303E-2</v>
      </c>
      <c r="AK75" s="117">
        <f t="shared" si="81"/>
        <v>5.8034435962516146E-4</v>
      </c>
      <c r="AL75" s="118">
        <f t="shared" si="82"/>
        <v>0.29615669752337492</v>
      </c>
      <c r="AM75" s="118">
        <f t="shared" si="83"/>
        <v>2.593893990121558E-3</v>
      </c>
      <c r="AN75" s="119">
        <f t="shared" si="84"/>
        <v>9.4638122982251188E-2</v>
      </c>
      <c r="AO75" s="203">
        <f t="shared" si="85"/>
        <v>7.7447052102039664E-3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286921914.16000003</v>
      </c>
      <c r="C76" s="165">
        <v>155.36000000000001</v>
      </c>
      <c r="D76" s="165">
        <v>290826020.31</v>
      </c>
      <c r="E76" s="165">
        <v>157.51</v>
      </c>
      <c r="F76" s="116">
        <f>((D76-B76)/B76)</f>
        <v>1.3606859418283674E-2</v>
      </c>
      <c r="G76" s="116">
        <f>((E76-C76)/C76)</f>
        <v>1.3838825952626012E-2</v>
      </c>
      <c r="H76" s="165">
        <v>290826020.31</v>
      </c>
      <c r="I76" s="165">
        <v>156.99</v>
      </c>
      <c r="J76" s="116">
        <f t="shared" si="56"/>
        <v>0</v>
      </c>
      <c r="K76" s="116">
        <f t="shared" si="57"/>
        <v>-3.301377690305262E-3</v>
      </c>
      <c r="L76" s="165">
        <v>287194279.06</v>
      </c>
      <c r="M76" s="165">
        <v>156.79</v>
      </c>
      <c r="N76" s="116">
        <f t="shared" si="58"/>
        <v>-1.248767646763113E-2</v>
      </c>
      <c r="O76" s="116">
        <f t="shared" si="59"/>
        <v>-1.2739664946812984E-3</v>
      </c>
      <c r="P76" s="165">
        <v>288641322.69</v>
      </c>
      <c r="Q76" s="165">
        <v>156.49</v>
      </c>
      <c r="R76" s="116">
        <f t="shared" si="70"/>
        <v>5.038553117200785E-3</v>
      </c>
      <c r="S76" s="116">
        <f t="shared" si="71"/>
        <v>-1.9133873333757444E-3</v>
      </c>
      <c r="T76" s="165">
        <v>287609433.94</v>
      </c>
      <c r="U76" s="165">
        <v>156.91999999999999</v>
      </c>
      <c r="V76" s="116">
        <f t="shared" si="72"/>
        <v>-3.5749862160528059E-3</v>
      </c>
      <c r="W76" s="116">
        <f t="shared" si="73"/>
        <v>2.7477794108248348E-3</v>
      </c>
      <c r="X76" s="165">
        <v>289901294.92000002</v>
      </c>
      <c r="Y76" s="165">
        <v>157.18</v>
      </c>
      <c r="Z76" s="116">
        <f t="shared" si="74"/>
        <v>7.9686571772125472E-3</v>
      </c>
      <c r="AA76" s="116">
        <f t="shared" si="75"/>
        <v>1.6568952332399907E-3</v>
      </c>
      <c r="AB76" s="165">
        <v>291091610.49000001</v>
      </c>
      <c r="AC76" s="165">
        <v>157.84</v>
      </c>
      <c r="AD76" s="116">
        <f t="shared" si="76"/>
        <v>4.1059339535839861E-3</v>
      </c>
      <c r="AE76" s="116">
        <f t="shared" si="77"/>
        <v>4.1990075073164304E-3</v>
      </c>
      <c r="AF76" s="165">
        <v>291334761.63999999</v>
      </c>
      <c r="AG76" s="165">
        <v>157.97</v>
      </c>
      <c r="AH76" s="116">
        <f t="shared" si="78"/>
        <v>8.3530799664983555E-4</v>
      </c>
      <c r="AI76" s="116">
        <f t="shared" si="79"/>
        <v>8.2361885453621038E-4</v>
      </c>
      <c r="AJ76" s="117">
        <f t="shared" si="80"/>
        <v>1.9365811224058616E-3</v>
      </c>
      <c r="AK76" s="117">
        <f t="shared" si="81"/>
        <v>2.0971744300226467E-3</v>
      </c>
      <c r="AL76" s="118">
        <f t="shared" si="82"/>
        <v>1.7492978429430111E-3</v>
      </c>
      <c r="AM76" s="118">
        <f t="shared" si="83"/>
        <v>2.9204494952701924E-3</v>
      </c>
      <c r="AN76" s="119">
        <f t="shared" si="84"/>
        <v>7.840457252410336E-3</v>
      </c>
      <c r="AO76" s="203">
        <f t="shared" si="85"/>
        <v>5.3601268770593867E-3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691098549.21000004</v>
      </c>
      <c r="C77" s="165">
        <v>169.606381</v>
      </c>
      <c r="D77" s="165">
        <v>591391929.57000005</v>
      </c>
      <c r="E77" s="165">
        <v>170.005729</v>
      </c>
      <c r="F77" s="116">
        <f>((D77-B77)/B77)</f>
        <v>-0.1442726507731428</v>
      </c>
      <c r="G77" s="116">
        <f>((E77-C77)/C77)</f>
        <v>2.3545576389605491E-3</v>
      </c>
      <c r="H77" s="165">
        <v>591940182.67999995</v>
      </c>
      <c r="I77" s="165">
        <v>170.49059500000001</v>
      </c>
      <c r="J77" s="116">
        <f t="shared" si="56"/>
        <v>9.2705544764286666E-4</v>
      </c>
      <c r="K77" s="116">
        <f t="shared" si="57"/>
        <v>2.8520568268614694E-3</v>
      </c>
      <c r="L77" s="165">
        <v>601644448.16999996</v>
      </c>
      <c r="M77" s="165">
        <v>170.93919299999999</v>
      </c>
      <c r="N77" s="116">
        <f t="shared" si="58"/>
        <v>1.6393996849587231E-2</v>
      </c>
      <c r="O77" s="116">
        <f t="shared" si="59"/>
        <v>2.6312184551879566E-3</v>
      </c>
      <c r="P77" s="165">
        <v>607823547.36000001</v>
      </c>
      <c r="Q77" s="165">
        <v>171.40900099999999</v>
      </c>
      <c r="R77" s="116">
        <f t="shared" si="70"/>
        <v>1.0270350218962044E-2</v>
      </c>
      <c r="S77" s="116">
        <f t="shared" si="71"/>
        <v>2.7483925234162098E-3</v>
      </c>
      <c r="T77" s="165">
        <v>609077500.62</v>
      </c>
      <c r="U77" s="165">
        <v>171.30969099999999</v>
      </c>
      <c r="V77" s="116">
        <f t="shared" si="72"/>
        <v>2.0630218514013947E-3</v>
      </c>
      <c r="W77" s="116">
        <f t="shared" si="73"/>
        <v>-5.7937447520625056E-4</v>
      </c>
      <c r="X77" s="165">
        <v>611226949.89999998</v>
      </c>
      <c r="Y77" s="165">
        <v>170.568027</v>
      </c>
      <c r="Z77" s="116">
        <f t="shared" si="74"/>
        <v>3.5290242667180716E-3</v>
      </c>
      <c r="AA77" s="116">
        <f t="shared" si="75"/>
        <v>-4.3293756218379144E-3</v>
      </c>
      <c r="AB77" s="165">
        <v>611401734.51999998</v>
      </c>
      <c r="AC77" s="165">
        <v>170.88053500000001</v>
      </c>
      <c r="AD77" s="116">
        <f t="shared" si="76"/>
        <v>2.8595699196280608E-4</v>
      </c>
      <c r="AE77" s="116">
        <f t="shared" si="77"/>
        <v>1.8321604904300629E-3</v>
      </c>
      <c r="AF77" s="165">
        <v>615087509.52999997</v>
      </c>
      <c r="AG77" s="165">
        <v>171.43651500000001</v>
      </c>
      <c r="AH77" s="116">
        <f t="shared" si="78"/>
        <v>6.0284012980329916E-3</v>
      </c>
      <c r="AI77" s="116">
        <f t="shared" si="79"/>
        <v>3.2536180905566874E-3</v>
      </c>
      <c r="AJ77" s="117">
        <f t="shared" si="80"/>
        <v>-1.3096855481104425E-2</v>
      </c>
      <c r="AK77" s="117">
        <f t="shared" si="81"/>
        <v>1.3454067410460964E-3</v>
      </c>
      <c r="AL77" s="118">
        <f t="shared" si="82"/>
        <v>4.0067472644121013E-2</v>
      </c>
      <c r="AM77" s="118">
        <f t="shared" si="83"/>
        <v>8.4161046125687446E-3</v>
      </c>
      <c r="AN77" s="119">
        <f t="shared" si="84"/>
        <v>5.327906704505328E-2</v>
      </c>
      <c r="AO77" s="203">
        <f t="shared" si="85"/>
        <v>2.5828057348849967E-3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3701556387.54</v>
      </c>
      <c r="C78" s="165">
        <v>1.7502</v>
      </c>
      <c r="D78" s="165">
        <v>3819001515.2600002</v>
      </c>
      <c r="E78" s="165">
        <v>1.746</v>
      </c>
      <c r="F78" s="116">
        <f>((D78-B78)/B78)</f>
        <v>3.17285799333865E-2</v>
      </c>
      <c r="G78" s="116">
        <f>((E78-C78)/C78)</f>
        <v>-2.3997257456290604E-3</v>
      </c>
      <c r="H78" s="165">
        <v>3822334372.6100001</v>
      </c>
      <c r="I78" s="165">
        <v>1.7475000000000001</v>
      </c>
      <c r="J78" s="116">
        <f t="shared" si="56"/>
        <v>8.7270385640918018E-4</v>
      </c>
      <c r="K78" s="116">
        <f t="shared" si="57"/>
        <v>8.591065292096545E-4</v>
      </c>
      <c r="L78" s="165">
        <v>3659831993.8600001</v>
      </c>
      <c r="M78" s="165">
        <v>1.7430000000000001</v>
      </c>
      <c r="N78" s="116">
        <f t="shared" si="58"/>
        <v>-4.2513909801940926E-2</v>
      </c>
      <c r="O78" s="116">
        <f t="shared" si="59"/>
        <v>-2.5751072961373096E-3</v>
      </c>
      <c r="P78" s="165">
        <v>3659831993.8600001</v>
      </c>
      <c r="Q78" s="165">
        <v>1.7312000000000001</v>
      </c>
      <c r="R78" s="116">
        <f t="shared" si="70"/>
        <v>0</v>
      </c>
      <c r="S78" s="116">
        <f t="shared" si="71"/>
        <v>-6.7699368904188366E-3</v>
      </c>
      <c r="T78" s="165">
        <v>3517895394.5500002</v>
      </c>
      <c r="U78" s="165">
        <v>1.7185999999999999</v>
      </c>
      <c r="V78" s="116">
        <f t="shared" si="72"/>
        <v>-3.8782271849670445E-2</v>
      </c>
      <c r="W78" s="116">
        <f t="shared" si="73"/>
        <v>-7.2781885397413155E-3</v>
      </c>
      <c r="X78" s="165">
        <v>3427909272.8600001</v>
      </c>
      <c r="Y78" s="165">
        <v>1.6747000000000001</v>
      </c>
      <c r="Z78" s="116">
        <f t="shared" si="74"/>
        <v>-2.5579533100787619E-2</v>
      </c>
      <c r="AA78" s="116">
        <f t="shared" si="75"/>
        <v>-2.554404748050729E-2</v>
      </c>
      <c r="AB78" s="165">
        <v>3346119945.5300002</v>
      </c>
      <c r="AC78" s="165">
        <v>1.6541999999999999</v>
      </c>
      <c r="AD78" s="116">
        <f t="shared" si="76"/>
        <v>-2.3859828490081596E-2</v>
      </c>
      <c r="AE78" s="116">
        <f t="shared" si="77"/>
        <v>-1.2240998387771054E-2</v>
      </c>
      <c r="AF78" s="165">
        <v>2479650985.1599998</v>
      </c>
      <c r="AG78" s="165">
        <v>1.5840000000000001</v>
      </c>
      <c r="AH78" s="116">
        <f t="shared" si="78"/>
        <v>-0.25894737023025582</v>
      </c>
      <c r="AI78" s="116">
        <f t="shared" si="79"/>
        <v>-4.243743199129478E-2</v>
      </c>
      <c r="AJ78" s="117">
        <f t="shared" si="80"/>
        <v>-4.4635203710367589E-2</v>
      </c>
      <c r="AK78" s="117">
        <f t="shared" si="81"/>
        <v>-1.2298291225286249E-2</v>
      </c>
      <c r="AL78" s="118">
        <f t="shared" si="82"/>
        <v>-0.35070699101537711</v>
      </c>
      <c r="AM78" s="118">
        <f t="shared" si="83"/>
        <v>-9.2783505154639137E-2</v>
      </c>
      <c r="AN78" s="119">
        <f t="shared" si="84"/>
        <v>8.9966576912402854E-2</v>
      </c>
      <c r="AO78" s="203">
        <f t="shared" si="85"/>
        <v>1.4663970909904282E-2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1782991689.8499999</v>
      </c>
      <c r="C79" s="165">
        <v>482.56</v>
      </c>
      <c r="D79" s="165">
        <v>1829090786.9849999</v>
      </c>
      <c r="E79" s="165">
        <v>493.5</v>
      </c>
      <c r="F79" s="116">
        <f>((D79-B79)/B79)</f>
        <v>2.5854914185762821E-2</v>
      </c>
      <c r="G79" s="116">
        <f>((E79-C79)/C79)</f>
        <v>2.2670755968169757E-2</v>
      </c>
      <c r="H79" s="165">
        <v>1885356879.25</v>
      </c>
      <c r="I79" s="165">
        <v>502.02</v>
      </c>
      <c r="J79" s="116">
        <f t="shared" si="56"/>
        <v>3.0761782118943849E-2</v>
      </c>
      <c r="K79" s="116">
        <f t="shared" si="57"/>
        <v>1.7264437689969568E-2</v>
      </c>
      <c r="L79" s="165">
        <v>1910977439.3325</v>
      </c>
      <c r="M79" s="165">
        <v>519.75</v>
      </c>
      <c r="N79" s="116">
        <f t="shared" si="58"/>
        <v>1.3589236268462822E-2</v>
      </c>
      <c r="O79" s="116">
        <f t="shared" si="59"/>
        <v>3.531731803513808E-2</v>
      </c>
      <c r="P79" s="165">
        <v>1854668885.1500001</v>
      </c>
      <c r="Q79" s="165">
        <v>503.5</v>
      </c>
      <c r="R79" s="116">
        <f t="shared" si="70"/>
        <v>-2.9465839325747527E-2</v>
      </c>
      <c r="S79" s="116">
        <f t="shared" si="71"/>
        <v>-3.1265031265031266E-2</v>
      </c>
      <c r="T79" s="165">
        <v>1856525099.0799999</v>
      </c>
      <c r="U79" s="165">
        <v>504.56</v>
      </c>
      <c r="V79" s="116">
        <f t="shared" si="72"/>
        <v>1.0008330569743198E-3</v>
      </c>
      <c r="W79" s="116">
        <f t="shared" si="73"/>
        <v>2.1052631578947416E-3</v>
      </c>
      <c r="X79" s="165">
        <v>1863715014.51</v>
      </c>
      <c r="Y79" s="165">
        <v>506.68</v>
      </c>
      <c r="Z79" s="116">
        <f t="shared" si="74"/>
        <v>3.8727811617322197E-3</v>
      </c>
      <c r="AA79" s="116">
        <f t="shared" si="75"/>
        <v>4.2016806722689169E-3</v>
      </c>
      <c r="AB79" s="165">
        <v>1811937037.25</v>
      </c>
      <c r="AC79" s="165">
        <v>492.9</v>
      </c>
      <c r="AD79" s="116">
        <f t="shared" si="76"/>
        <v>-2.7782132384447863E-2</v>
      </c>
      <c r="AE79" s="116">
        <f t="shared" si="77"/>
        <v>-2.7196652719665329E-2</v>
      </c>
      <c r="AF79" s="165">
        <v>1851931885.1960001</v>
      </c>
      <c r="AG79" s="165">
        <v>502.9</v>
      </c>
      <c r="AH79" s="116">
        <f t="shared" si="78"/>
        <v>2.2072978874972827E-2</v>
      </c>
      <c r="AI79" s="116">
        <f t="shared" si="79"/>
        <v>2.028809089064719E-2</v>
      </c>
      <c r="AJ79" s="117">
        <f t="shared" si="80"/>
        <v>4.9880692445816843E-3</v>
      </c>
      <c r="AK79" s="117">
        <f t="shared" si="81"/>
        <v>5.4232328036739573E-3</v>
      </c>
      <c r="AL79" s="118">
        <f t="shared" si="82"/>
        <v>1.2487678782008715E-2</v>
      </c>
      <c r="AM79" s="118">
        <f t="shared" si="83"/>
        <v>1.9047619047619001E-2</v>
      </c>
      <c r="AN79" s="119">
        <f t="shared" si="84"/>
        <v>2.3126001306149068E-2</v>
      </c>
      <c r="AO79" s="203">
        <f t="shared" si="85"/>
        <v>2.3829448439009252E-2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8010297222.0100002</v>
      </c>
      <c r="C80" s="177">
        <v>110.33</v>
      </c>
      <c r="D80" s="165">
        <v>8434593134.8000002</v>
      </c>
      <c r="E80" s="177">
        <v>110.43</v>
      </c>
      <c r="F80" s="116">
        <f>((D80-B80)/B80)</f>
        <v>5.2968810149036226E-2</v>
      </c>
      <c r="G80" s="116">
        <f>((E80-C80)/C80)</f>
        <v>9.0637179370985706E-4</v>
      </c>
      <c r="H80" s="165">
        <v>8399210531.6400003</v>
      </c>
      <c r="I80" s="177">
        <v>110.54</v>
      </c>
      <c r="J80" s="116">
        <f t="shared" si="56"/>
        <v>-4.1949389371273849E-3</v>
      </c>
      <c r="K80" s="116">
        <f t="shared" si="57"/>
        <v>9.9610613058045299E-4</v>
      </c>
      <c r="L80" s="165">
        <v>8671386027.9899998</v>
      </c>
      <c r="M80" s="177">
        <v>110.65</v>
      </c>
      <c r="N80" s="116">
        <f t="shared" si="58"/>
        <v>3.2404890355433848E-2</v>
      </c>
      <c r="O80" s="116">
        <f t="shared" si="59"/>
        <v>9.9511489053735682E-4</v>
      </c>
      <c r="P80" s="165">
        <v>9261774968.2600002</v>
      </c>
      <c r="Q80" s="177">
        <v>110.75</v>
      </c>
      <c r="R80" s="116">
        <f t="shared" si="70"/>
        <v>6.8084725828640197E-2</v>
      </c>
      <c r="S80" s="116">
        <f t="shared" si="71"/>
        <v>9.0375056484405156E-4</v>
      </c>
      <c r="T80" s="165">
        <v>9700092418.1800003</v>
      </c>
      <c r="U80" s="177">
        <v>110.84</v>
      </c>
      <c r="V80" s="116">
        <f t="shared" si="72"/>
        <v>4.7325426435225332E-2</v>
      </c>
      <c r="W80" s="116">
        <f t="shared" si="73"/>
        <v>8.1264108352147545E-4</v>
      </c>
      <c r="X80" s="165">
        <v>11220009107.99</v>
      </c>
      <c r="Y80" s="177">
        <v>110.84</v>
      </c>
      <c r="Z80" s="116">
        <f t="shared" si="74"/>
        <v>0.1566909493523338</v>
      </c>
      <c r="AA80" s="116">
        <f t="shared" si="75"/>
        <v>0</v>
      </c>
      <c r="AB80" s="165">
        <v>11333740586.73</v>
      </c>
      <c r="AC80" s="177">
        <v>110.99</v>
      </c>
      <c r="AD80" s="116">
        <f t="shared" si="76"/>
        <v>1.0136487202939011E-2</v>
      </c>
      <c r="AE80" s="116">
        <f t="shared" si="77"/>
        <v>1.3533020570190497E-3</v>
      </c>
      <c r="AF80" s="165">
        <v>11594125667.23</v>
      </c>
      <c r="AG80" s="177">
        <v>111.08</v>
      </c>
      <c r="AH80" s="116">
        <f t="shared" si="78"/>
        <v>2.2974328599409566E-2</v>
      </c>
      <c r="AI80" s="116">
        <f t="shared" si="79"/>
        <v>8.1088386341114887E-4</v>
      </c>
      <c r="AJ80" s="117">
        <f t="shared" si="80"/>
        <v>4.8298834873236322E-2</v>
      </c>
      <c r="AK80" s="117">
        <f t="shared" si="81"/>
        <v>8.4727129795292419E-4</v>
      </c>
      <c r="AL80" s="118">
        <f t="shared" si="82"/>
        <v>0.37459216845851068</v>
      </c>
      <c r="AM80" s="118">
        <f t="shared" si="83"/>
        <v>5.8860816807026302E-3</v>
      </c>
      <c r="AN80" s="119">
        <f t="shared" si="84"/>
        <v>4.9668899890205842E-2</v>
      </c>
      <c r="AO80" s="203">
        <f t="shared" si="85"/>
        <v>3.8306123905394084E-4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536658325.31</v>
      </c>
      <c r="C81" s="177">
        <v>1.46</v>
      </c>
      <c r="D81" s="165">
        <v>536309977.75</v>
      </c>
      <c r="E81" s="177">
        <v>1.46</v>
      </c>
      <c r="F81" s="116">
        <f>((D81-B81)/B81)</f>
        <v>-6.491049212714251E-4</v>
      </c>
      <c r="G81" s="116">
        <f>((E81-C81)/C81)</f>
        <v>0</v>
      </c>
      <c r="H81" s="165">
        <v>533238969</v>
      </c>
      <c r="I81" s="177">
        <v>1.46</v>
      </c>
      <c r="J81" s="116">
        <f t="shared" si="56"/>
        <v>-5.726182389676788E-3</v>
      </c>
      <c r="K81" s="116">
        <f t="shared" si="57"/>
        <v>0</v>
      </c>
      <c r="L81" s="165">
        <v>539521857.64999998</v>
      </c>
      <c r="M81" s="177">
        <v>1.46</v>
      </c>
      <c r="N81" s="116">
        <f t="shared" si="58"/>
        <v>1.1782500933460428E-2</v>
      </c>
      <c r="O81" s="116">
        <f t="shared" si="59"/>
        <v>0</v>
      </c>
      <c r="P81" s="165">
        <v>541202444.96000004</v>
      </c>
      <c r="Q81" s="177">
        <v>1.45</v>
      </c>
      <c r="R81" s="116">
        <f t="shared" si="70"/>
        <v>3.1149568570219021E-3</v>
      </c>
      <c r="S81" s="116">
        <f t="shared" si="71"/>
        <v>-6.8493150684931572E-3</v>
      </c>
      <c r="T81" s="165">
        <v>506410683.51999998</v>
      </c>
      <c r="U81" s="177">
        <v>1.42</v>
      </c>
      <c r="V81" s="116">
        <f t="shared" si="72"/>
        <v>-6.4286038919449992E-2</v>
      </c>
      <c r="W81" s="116">
        <f t="shared" si="73"/>
        <v>-2.0689655172413814E-2</v>
      </c>
      <c r="X81" s="165">
        <v>494916588.80000001</v>
      </c>
      <c r="Y81" s="177">
        <v>1.39</v>
      </c>
      <c r="Z81" s="116">
        <f t="shared" si="74"/>
        <v>-2.2697180557301622E-2</v>
      </c>
      <c r="AA81" s="116">
        <f t="shared" si="75"/>
        <v>-2.1126760563380302E-2</v>
      </c>
      <c r="AB81" s="165">
        <v>484695941.98000002</v>
      </c>
      <c r="AC81" s="177">
        <v>1.36</v>
      </c>
      <c r="AD81" s="116">
        <f t="shared" si="76"/>
        <v>-2.0651251243732797E-2</v>
      </c>
      <c r="AE81" s="116">
        <f t="shared" si="77"/>
        <v>-2.1582733812949503E-2</v>
      </c>
      <c r="AF81" s="165">
        <v>472753637.22000003</v>
      </c>
      <c r="AG81" s="177">
        <v>1.33</v>
      </c>
      <c r="AH81" s="116">
        <f t="shared" si="78"/>
        <v>-2.4638755404502159E-2</v>
      </c>
      <c r="AI81" s="116">
        <f t="shared" si="79"/>
        <v>-2.2058823529411783E-2</v>
      </c>
      <c r="AJ81" s="117">
        <f t="shared" si="80"/>
        <v>-1.5468881955681555E-2</v>
      </c>
      <c r="AK81" s="117">
        <f t="shared" si="81"/>
        <v>-1.1538411018331069E-2</v>
      </c>
      <c r="AL81" s="118">
        <f t="shared" si="82"/>
        <v>-0.11850672776337316</v>
      </c>
      <c r="AM81" s="118">
        <f t="shared" si="83"/>
        <v>-8.9041095890410885E-2</v>
      </c>
      <c r="AN81" s="119">
        <f t="shared" si="84"/>
        <v>2.3751239263231038E-2</v>
      </c>
      <c r="AO81" s="203">
        <f t="shared" si="85"/>
        <v>1.0748033864599825E-2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1393169622.9000001</v>
      </c>
      <c r="C82" s="176">
        <v>40606.5</v>
      </c>
      <c r="D82" s="165">
        <v>1397825678.04</v>
      </c>
      <c r="E82" s="176">
        <v>40652.04</v>
      </c>
      <c r="F82" s="116">
        <f>((D82-B82)/B82)</f>
        <v>3.3420590454074752E-3</v>
      </c>
      <c r="G82" s="116">
        <f>((E82-C82)/C82)</f>
        <v>1.1214953271028252E-3</v>
      </c>
      <c r="H82" s="165">
        <v>1403737703.6099999</v>
      </c>
      <c r="I82" s="176">
        <v>40697.58</v>
      </c>
      <c r="J82" s="116">
        <f t="shared" si="56"/>
        <v>4.2294441022786506E-3</v>
      </c>
      <c r="K82" s="116">
        <f t="shared" si="57"/>
        <v>1.1202389843166757E-3</v>
      </c>
      <c r="L82" s="165">
        <v>1411744918.3199999</v>
      </c>
      <c r="M82" s="176">
        <v>41168.160000000003</v>
      </c>
      <c r="N82" s="116">
        <f t="shared" si="58"/>
        <v>5.7042100453723234E-3</v>
      </c>
      <c r="O82" s="116">
        <f t="shared" si="59"/>
        <v>1.1562849682954164E-2</v>
      </c>
      <c r="P82" s="165">
        <v>1407522339.47</v>
      </c>
      <c r="Q82" s="176">
        <v>41152.980000000003</v>
      </c>
      <c r="R82" s="116">
        <f t="shared" si="70"/>
        <v>-2.9910352750019769E-3</v>
      </c>
      <c r="S82" s="116">
        <f t="shared" si="71"/>
        <v>-3.6873156342183595E-4</v>
      </c>
      <c r="T82" s="165">
        <v>1471694616.8099999</v>
      </c>
      <c r="U82" s="176">
        <v>41145.39</v>
      </c>
      <c r="V82" s="116">
        <f t="shared" si="72"/>
        <v>4.559236861857828E-2</v>
      </c>
      <c r="W82" s="116">
        <f t="shared" si="73"/>
        <v>-1.8443378827010299E-4</v>
      </c>
      <c r="X82" s="165">
        <v>1478136883.5799999</v>
      </c>
      <c r="Y82" s="176">
        <v>41236.47</v>
      </c>
      <c r="Z82" s="116">
        <f t="shared" si="74"/>
        <v>4.3774480768055271E-3</v>
      </c>
      <c r="AA82" s="116">
        <f t="shared" si="75"/>
        <v>2.2136137244051337E-3</v>
      </c>
      <c r="AB82" s="165">
        <v>1484724263.55</v>
      </c>
      <c r="AC82" s="176">
        <v>41270.629999999997</v>
      </c>
      <c r="AD82" s="116">
        <f t="shared" si="76"/>
        <v>4.4565425862627865E-3</v>
      </c>
      <c r="AE82" s="116">
        <f t="shared" si="77"/>
        <v>8.2839292500052058E-4</v>
      </c>
      <c r="AF82" s="165">
        <v>1512519279.98</v>
      </c>
      <c r="AG82" s="176">
        <v>41350.32</v>
      </c>
      <c r="AH82" s="116">
        <f t="shared" si="78"/>
        <v>1.8720658853881546E-2</v>
      </c>
      <c r="AI82" s="116">
        <f t="shared" si="79"/>
        <v>1.9309130972801319E-3</v>
      </c>
      <c r="AJ82" s="117">
        <f t="shared" si="80"/>
        <v>1.0428962006698076E-2</v>
      </c>
      <c r="AK82" s="117">
        <f t="shared" si="81"/>
        <v>2.2780422986709392E-3</v>
      </c>
      <c r="AL82" s="118">
        <f t="shared" si="82"/>
        <v>8.2051434411207033E-2</v>
      </c>
      <c r="AM82" s="118">
        <f t="shared" si="83"/>
        <v>1.7176997759522004E-2</v>
      </c>
      <c r="AN82" s="119">
        <f t="shared" si="84"/>
        <v>1.5439216485033651E-2</v>
      </c>
      <c r="AO82" s="203">
        <f t="shared" si="85"/>
        <v>3.8578508258475899E-3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2707857335.5999999</v>
      </c>
      <c r="C83" s="176">
        <v>1.0887</v>
      </c>
      <c r="D83" s="165">
        <v>2440104104.79</v>
      </c>
      <c r="E83" s="176">
        <v>1.1187</v>
      </c>
      <c r="F83" s="116">
        <f>((D83-B83)/B83)</f>
        <v>-9.8880109852859693E-2</v>
      </c>
      <c r="G83" s="116">
        <f>((E83-C83)/C83)</f>
        <v>2.7555800496004434E-2</v>
      </c>
      <c r="H83" s="165">
        <v>2343760020.1399999</v>
      </c>
      <c r="I83" s="176">
        <v>1.1338999999999999</v>
      </c>
      <c r="J83" s="116">
        <f t="shared" si="56"/>
        <v>-3.9483595991201222E-2</v>
      </c>
      <c r="K83" s="116">
        <f t="shared" si="57"/>
        <v>1.3587199427907285E-2</v>
      </c>
      <c r="L83" s="165">
        <v>2362982385.75</v>
      </c>
      <c r="M83" s="176">
        <v>1.1328</v>
      </c>
      <c r="N83" s="116">
        <f t="shared" si="58"/>
        <v>8.2015075966915436E-3</v>
      </c>
      <c r="O83" s="116">
        <f t="shared" si="59"/>
        <v>-9.7010318370215976E-4</v>
      </c>
      <c r="P83" s="165">
        <v>2362982385.75</v>
      </c>
      <c r="Q83" s="176">
        <v>1.1328</v>
      </c>
      <c r="R83" s="116">
        <f t="shared" si="70"/>
        <v>0</v>
      </c>
      <c r="S83" s="116">
        <f t="shared" si="71"/>
        <v>0</v>
      </c>
      <c r="T83" s="165">
        <v>2451138473.0500002</v>
      </c>
      <c r="U83" s="176">
        <v>1.1297999999999999</v>
      </c>
      <c r="V83" s="116">
        <f t="shared" si="72"/>
        <v>3.7307128411801449E-2</v>
      </c>
      <c r="W83" s="116">
        <f t="shared" si="73"/>
        <v>-2.6483050847458632E-3</v>
      </c>
      <c r="X83" s="165">
        <v>2429340079.98</v>
      </c>
      <c r="Y83" s="176">
        <v>1.1132</v>
      </c>
      <c r="Z83" s="116">
        <f t="shared" si="74"/>
        <v>-8.8931707896845163E-3</v>
      </c>
      <c r="AA83" s="116">
        <f t="shared" si="75"/>
        <v>-1.469286599398119E-2</v>
      </c>
      <c r="AB83" s="165">
        <v>2423960792.4499998</v>
      </c>
      <c r="AC83" s="176">
        <v>1.1113999999999999</v>
      </c>
      <c r="AD83" s="116">
        <f t="shared" si="76"/>
        <v>-2.2142999139274466E-3</v>
      </c>
      <c r="AE83" s="116">
        <f t="shared" si="77"/>
        <v>-1.6169601149838518E-3</v>
      </c>
      <c r="AF83" s="165">
        <v>2456090950.7600002</v>
      </c>
      <c r="AG83" s="176">
        <v>1.1023000000000001</v>
      </c>
      <c r="AH83" s="116">
        <f t="shared" si="78"/>
        <v>1.3255230204249759E-2</v>
      </c>
      <c r="AI83" s="116">
        <f t="shared" si="79"/>
        <v>-8.1878711534999881E-3</v>
      </c>
      <c r="AJ83" s="117">
        <f t="shared" si="80"/>
        <v>-1.1338413791866264E-2</v>
      </c>
      <c r="AK83" s="117">
        <f t="shared" si="81"/>
        <v>1.628361799124833E-3</v>
      </c>
      <c r="AL83" s="118">
        <f t="shared" si="82"/>
        <v>6.5517065188397464E-3</v>
      </c>
      <c r="AM83" s="118">
        <f t="shared" si="83"/>
        <v>-1.4659873066952687E-2</v>
      </c>
      <c r="AN83" s="119">
        <f t="shared" si="84"/>
        <v>4.144968163611934E-2</v>
      </c>
      <c r="AO83" s="203">
        <f t="shared" si="85"/>
        <v>1.3181222343298517E-2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525420370.19999999</v>
      </c>
      <c r="C84" s="176">
        <v>46681.35</v>
      </c>
      <c r="D84" s="165">
        <v>525337358.39999998</v>
      </c>
      <c r="E84" s="176">
        <v>46676.7</v>
      </c>
      <c r="F84" s="116">
        <f>((D84-B84)/B84)</f>
        <v>-1.5799120991143468E-4</v>
      </c>
      <c r="G84" s="116">
        <f>((E84-C84)/C84)</f>
        <v>-9.9611515091175718E-5</v>
      </c>
      <c r="H84" s="165">
        <v>526584534.89999998</v>
      </c>
      <c r="I84" s="176">
        <v>46788.3</v>
      </c>
      <c r="J84" s="116">
        <f t="shared" si="56"/>
        <v>2.3740487518315433E-3</v>
      </c>
      <c r="K84" s="116">
        <f t="shared" si="57"/>
        <v>2.3909145248058629E-3</v>
      </c>
      <c r="L84" s="165">
        <v>527458139.69999999</v>
      </c>
      <c r="M84" s="176">
        <v>47071.95</v>
      </c>
      <c r="N84" s="116">
        <f t="shared" si="58"/>
        <v>1.6590020065171724E-3</v>
      </c>
      <c r="O84" s="116">
        <f t="shared" si="59"/>
        <v>6.0624130391571003E-3</v>
      </c>
      <c r="P84" s="165">
        <v>525462508.5</v>
      </c>
      <c r="Q84" s="176">
        <v>47104.5</v>
      </c>
      <c r="R84" s="116">
        <f t="shared" si="70"/>
        <v>-3.7834873514987072E-3</v>
      </c>
      <c r="S84" s="116">
        <f t="shared" si="71"/>
        <v>6.9149461622054992E-4</v>
      </c>
      <c r="T84" s="165">
        <v>526017332.55000001</v>
      </c>
      <c r="U84" s="176">
        <v>47155.65</v>
      </c>
      <c r="V84" s="116">
        <f t="shared" si="72"/>
        <v>1.0558775193758889E-3</v>
      </c>
      <c r="W84" s="116">
        <f t="shared" si="73"/>
        <v>1.0858835143139499E-3</v>
      </c>
      <c r="X84" s="165">
        <v>526591854</v>
      </c>
      <c r="Y84" s="176">
        <v>47206.8</v>
      </c>
      <c r="Z84" s="116">
        <f t="shared" si="74"/>
        <v>1.0922101125733867E-3</v>
      </c>
      <c r="AA84" s="116">
        <f t="shared" si="75"/>
        <v>1.0847056503303729E-3</v>
      </c>
      <c r="AB84" s="165">
        <v>525692962.5</v>
      </c>
      <c r="AC84" s="176">
        <v>47253.3</v>
      </c>
      <c r="AD84" s="116">
        <f t="shared" si="76"/>
        <v>-1.7069984907134548E-3</v>
      </c>
      <c r="AE84" s="116">
        <f t="shared" si="77"/>
        <v>9.8502758077226153E-4</v>
      </c>
      <c r="AF84" s="165">
        <v>526158543.75</v>
      </c>
      <c r="AG84" s="176">
        <v>47295.15</v>
      </c>
      <c r="AH84" s="116">
        <f t="shared" si="78"/>
        <v>8.8565243062389289E-4</v>
      </c>
      <c r="AI84" s="116">
        <f t="shared" si="79"/>
        <v>8.856524306238621E-4</v>
      </c>
      <c r="AJ84" s="117">
        <f t="shared" si="80"/>
        <v>1.7728922109978596E-4</v>
      </c>
      <c r="AK84" s="117">
        <f t="shared" si="81"/>
        <v>1.6358099801415979E-3</v>
      </c>
      <c r="AL84" s="118">
        <f t="shared" si="82"/>
        <v>1.5631581056810367E-3</v>
      </c>
      <c r="AM84" s="118">
        <f t="shared" si="83"/>
        <v>1.3249651324965226E-2</v>
      </c>
      <c r="AN84" s="119">
        <f t="shared" si="84"/>
        <v>2.0171658155801004E-3</v>
      </c>
      <c r="AO84" s="203">
        <f t="shared" si="85"/>
        <v>1.9146355851960464E-3</v>
      </c>
      <c r="AP84" s="123"/>
      <c r="AQ84" s="121"/>
      <c r="AR84" s="121"/>
      <c r="AS84" s="122"/>
      <c r="AT84" s="122"/>
    </row>
    <row r="85" spans="1:46" s="379" customFormat="1">
      <c r="A85" s="198" t="s">
        <v>200</v>
      </c>
      <c r="B85" s="165">
        <v>525420370.19999999</v>
      </c>
      <c r="C85" s="176">
        <v>46681.35</v>
      </c>
      <c r="D85" s="165">
        <v>525337358.39999998</v>
      </c>
      <c r="E85" s="176">
        <v>46676.7</v>
      </c>
      <c r="F85" s="116">
        <f>((D85-B85)/B85)</f>
        <v>-1.5799120991143468E-4</v>
      </c>
      <c r="G85" s="116">
        <f>((E85-C85)/C85)</f>
        <v>-9.9611515091175718E-5</v>
      </c>
      <c r="H85" s="165">
        <v>699320524.60000002</v>
      </c>
      <c r="I85" s="176">
        <v>386.97</v>
      </c>
      <c r="J85" s="116">
        <f t="shared" ref="J85" si="86">((H85-D85)/D85)</f>
        <v>0.33118369257022567</v>
      </c>
      <c r="K85" s="116">
        <f t="shared" ref="K85" si="87">((I85-E85)/E85)</f>
        <v>-0.99170956815713196</v>
      </c>
      <c r="L85" s="165">
        <f>1861293.8*388.54</f>
        <v>723187093.05200005</v>
      </c>
      <c r="M85" s="176">
        <f>1.0165*388.54</f>
        <v>394.95091000000002</v>
      </c>
      <c r="N85" s="116">
        <f t="shared" ref="N85" si="88">((L85-H85)/H85)</f>
        <v>3.4128225345096672E-2</v>
      </c>
      <c r="O85" s="116">
        <f t="shared" ref="O85" si="89">((M85-I85)/I85)</f>
        <v>2.0624105227795422E-2</v>
      </c>
      <c r="P85" s="165">
        <f>1867729.32*391.75</f>
        <v>731682961.11000001</v>
      </c>
      <c r="Q85" s="176">
        <f>1.01728240743333*391.75</f>
        <v>398.52038311200704</v>
      </c>
      <c r="R85" s="116">
        <f t="shared" ref="R85" si="90">((P85-L85)/L85)</f>
        <v>1.1747814831906966E-2</v>
      </c>
      <c r="S85" s="116">
        <f t="shared" ref="S85" si="91">((Q85-M85)/M85)</f>
        <v>9.0377639894715454E-3</v>
      </c>
      <c r="T85" s="165">
        <f>1947303.586*391.53</f>
        <v>762427773.02657986</v>
      </c>
      <c r="U85" s="176">
        <f>1.02503195540316*391.53</f>
        <v>401.33076149899921</v>
      </c>
      <c r="V85" s="116">
        <f t="shared" ref="V85" si="92">((T85-P85)/P85)</f>
        <v>4.2019308294316993E-2</v>
      </c>
      <c r="W85" s="116">
        <f t="shared" ref="W85" si="93">((U85-Q85)/Q85)</f>
        <v>7.0520317305885274E-3</v>
      </c>
      <c r="X85" s="165">
        <f>2109135.84*391.74</f>
        <v>826232873.96159995</v>
      </c>
      <c r="Y85" s="176">
        <f>1.035*391.74</f>
        <v>405.45089999999999</v>
      </c>
      <c r="Z85" s="116">
        <f t="shared" si="74"/>
        <v>8.3686748033502845E-2</v>
      </c>
      <c r="AA85" s="116">
        <f t="shared" si="75"/>
        <v>1.0266191621125098E-2</v>
      </c>
      <c r="AB85" s="165">
        <f>2102061.96*392.65</f>
        <v>825374628.59399998</v>
      </c>
      <c r="AC85" s="176">
        <f>1.036*392.65</f>
        <v>406.78539999999998</v>
      </c>
      <c r="AD85" s="116">
        <f t="shared" si="76"/>
        <v>-1.0387451221649793E-3</v>
      </c>
      <c r="AE85" s="116">
        <f t="shared" si="77"/>
        <v>3.2913973060609593E-3</v>
      </c>
      <c r="AF85" s="165">
        <f>2113919.52*400.33</f>
        <v>846265401.44159997</v>
      </c>
      <c r="AG85" s="176">
        <f>1.0369*400.33</f>
        <v>415.10217699999998</v>
      </c>
      <c r="AH85" s="116">
        <f t="shared" si="78"/>
        <v>2.5310655457373054E-2</v>
      </c>
      <c r="AI85" s="116">
        <f t="shared" si="79"/>
        <v>2.0445121678408326E-2</v>
      </c>
      <c r="AJ85" s="117">
        <f t="shared" si="80"/>
        <v>6.5859963525043239E-2</v>
      </c>
      <c r="AK85" s="117">
        <f t="shared" si="81"/>
        <v>-0.11513657101484666</v>
      </c>
      <c r="AL85" s="118">
        <f t="shared" si="82"/>
        <v>0.61089895456709631</v>
      </c>
      <c r="AM85" s="118">
        <f t="shared" si="83"/>
        <v>-0.99110686537394455</v>
      </c>
      <c r="AN85" s="119">
        <f t="shared" si="84"/>
        <v>0.11064482046950888</v>
      </c>
      <c r="AO85" s="203">
        <f t="shared" si="85"/>
        <v>0.35426532321923093</v>
      </c>
      <c r="AP85" s="123"/>
      <c r="AQ85" s="121"/>
      <c r="AR85" s="121"/>
      <c r="AS85" s="122"/>
      <c r="AT85" s="122"/>
    </row>
    <row r="86" spans="1:46">
      <c r="A86" s="198" t="s">
        <v>215</v>
      </c>
      <c r="B86" s="165">
        <v>525420370.19999999</v>
      </c>
      <c r="C86" s="176">
        <v>46681.35</v>
      </c>
      <c r="D86" s="165">
        <v>525337358.39999998</v>
      </c>
      <c r="E86" s="176">
        <v>46676.7</v>
      </c>
      <c r="F86" s="116">
        <f>((D86-B86)/B86)</f>
        <v>-1.5799120991143468E-4</v>
      </c>
      <c r="G86" s="116">
        <f>((E86-C86)/C86)</f>
        <v>-9.9611515091175718E-5</v>
      </c>
      <c r="H86" s="165">
        <v>699320524.60000002</v>
      </c>
      <c r="I86" s="176">
        <v>386.97</v>
      </c>
      <c r="J86" s="116">
        <f t="shared" si="56"/>
        <v>0.33118369257022567</v>
      </c>
      <c r="K86" s="116">
        <f t="shared" si="57"/>
        <v>-0.99170956815713196</v>
      </c>
      <c r="L86" s="165">
        <f>1861293.8*388.54</f>
        <v>723187093.05200005</v>
      </c>
      <c r="M86" s="176">
        <f>1.0165*388.54</f>
        <v>394.95091000000002</v>
      </c>
      <c r="N86" s="116">
        <f t="shared" si="58"/>
        <v>3.4128225345096672E-2</v>
      </c>
      <c r="O86" s="116">
        <f t="shared" si="59"/>
        <v>2.0624105227795422E-2</v>
      </c>
      <c r="P86" s="165">
        <f>1867729.32*391.75</f>
        <v>731682961.11000001</v>
      </c>
      <c r="Q86" s="176">
        <f>1.01728240743333*391.75</f>
        <v>398.52038311200704</v>
      </c>
      <c r="R86" s="116">
        <f t="shared" si="70"/>
        <v>1.1747814831906966E-2</v>
      </c>
      <c r="S86" s="116">
        <f t="shared" si="71"/>
        <v>9.0377639894715454E-3</v>
      </c>
      <c r="T86" s="165">
        <f>1947303.586*391.53</f>
        <v>762427773.02657986</v>
      </c>
      <c r="U86" s="176">
        <f>1.02503195540316*391.53</f>
        <v>401.33076149899921</v>
      </c>
      <c r="V86" s="116">
        <f t="shared" si="72"/>
        <v>4.2019308294316993E-2</v>
      </c>
      <c r="W86" s="116">
        <f t="shared" si="73"/>
        <v>7.0520317305885274E-3</v>
      </c>
      <c r="X86" s="165">
        <v>94532115.230000004</v>
      </c>
      <c r="Y86" s="176">
        <v>384.26</v>
      </c>
      <c r="Z86" s="116">
        <f t="shared" si="74"/>
        <v>-0.87601171078181006</v>
      </c>
      <c r="AA86" s="116">
        <f t="shared" si="75"/>
        <v>-4.2535392590487456E-2</v>
      </c>
      <c r="AB86" s="165">
        <v>100012588.27</v>
      </c>
      <c r="AC86" s="176">
        <v>382.48</v>
      </c>
      <c r="AD86" s="116">
        <f t="shared" si="76"/>
        <v>5.7974721359675553E-2</v>
      </c>
      <c r="AE86" s="116">
        <f t="shared" si="77"/>
        <v>-4.6322802269296122E-3</v>
      </c>
      <c r="AF86" s="165">
        <v>104886395.95</v>
      </c>
      <c r="AG86" s="176">
        <v>401.13</v>
      </c>
      <c r="AH86" s="116">
        <f t="shared" si="78"/>
        <v>4.873194229152817E-2</v>
      </c>
      <c r="AI86" s="116">
        <f t="shared" si="79"/>
        <v>4.8760719514745809E-2</v>
      </c>
      <c r="AJ86" s="117">
        <f t="shared" si="80"/>
        <v>-4.3797999662371433E-2</v>
      </c>
      <c r="AK86" s="117">
        <f t="shared" si="81"/>
        <v>-0.11918777900337986</v>
      </c>
      <c r="AL86" s="118">
        <f t="shared" si="82"/>
        <v>-0.80034468466235009</v>
      </c>
      <c r="AM86" s="118">
        <f t="shared" si="83"/>
        <v>-0.99140620480882335</v>
      </c>
      <c r="AN86" s="119">
        <f t="shared" si="84"/>
        <v>0.35265063693638077</v>
      </c>
      <c r="AO86" s="203">
        <f t="shared" si="85"/>
        <v>0.35347401513775079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392137573769.45001</v>
      </c>
      <c r="C87" s="172"/>
      <c r="D87" s="170">
        <f>SUM(D61:D86)</f>
        <v>400475113148.41498</v>
      </c>
      <c r="E87" s="172"/>
      <c r="F87" s="116">
        <f>((D87-B87)/B87)</f>
        <v>2.1261771216718107E-2</v>
      </c>
      <c r="G87" s="116"/>
      <c r="H87" s="170">
        <f>SUM(H61:H86)</f>
        <v>409312310450.92999</v>
      </c>
      <c r="I87" s="172"/>
      <c r="J87" s="116">
        <f>((H87-D87)/D87)</f>
        <v>2.2066782709765972E-2</v>
      </c>
      <c r="K87" s="116"/>
      <c r="L87" s="170">
        <f>SUM(L61:L86)</f>
        <v>403810420105.51654</v>
      </c>
      <c r="M87" s="172"/>
      <c r="N87" s="116">
        <f>((L87-H87)/H87)</f>
        <v>-1.3441790547057198E-2</v>
      </c>
      <c r="O87" s="116"/>
      <c r="P87" s="170">
        <f>SUM(P61:P86)</f>
        <v>411619541485.96991</v>
      </c>
      <c r="Q87" s="172"/>
      <c r="R87" s="116">
        <f>((P87-L87)/L87)</f>
        <v>1.9338583136147971E-2</v>
      </c>
      <c r="S87" s="116"/>
      <c r="T87" s="170">
        <f>SUM(T61:T86)</f>
        <v>414479780509.81311</v>
      </c>
      <c r="U87" s="172"/>
      <c r="V87" s="116">
        <f>((T87-P87)/P87)</f>
        <v>6.9487444972062681E-3</v>
      </c>
      <c r="W87" s="116"/>
      <c r="X87" s="170">
        <f>SUM(X61:X86)</f>
        <v>417446339056.69153</v>
      </c>
      <c r="Y87" s="172"/>
      <c r="Z87" s="116">
        <f>((X87-T87)/T87)</f>
        <v>7.157305823771499E-3</v>
      </c>
      <c r="AA87" s="116"/>
      <c r="AB87" s="170">
        <f>SUM(AB61:AB86)</f>
        <v>422660885839.034</v>
      </c>
      <c r="AC87" s="172"/>
      <c r="AD87" s="116">
        <f>((AB87-X87)/X87)</f>
        <v>1.249153794024363E-2</v>
      </c>
      <c r="AE87" s="116"/>
      <c r="AF87" s="170">
        <f>SUM(AF61:AF86)</f>
        <v>434650230110.76752</v>
      </c>
      <c r="AG87" s="172"/>
      <c r="AH87" s="116">
        <f>((AF87-AB87)/AB87)</f>
        <v>2.8366344446406941E-2</v>
      </c>
      <c r="AI87" s="116"/>
      <c r="AJ87" s="117">
        <f t="shared" si="80"/>
        <v>1.3023659902900398E-2</v>
      </c>
      <c r="AK87" s="117"/>
      <c r="AL87" s="118">
        <f t="shared" si="82"/>
        <v>8.5336431254561709E-2</v>
      </c>
      <c r="AM87" s="118"/>
      <c r="AN87" s="119">
        <f t="shared" si="84"/>
        <v>1.3076383845001004E-2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2263507765.1799998</v>
      </c>
      <c r="C89" s="177">
        <v>69.3</v>
      </c>
      <c r="D89" s="165">
        <v>2265914378.3600001</v>
      </c>
      <c r="E89" s="177">
        <v>69.3</v>
      </c>
      <c r="F89" s="116">
        <f>((D89-B89)/B89)</f>
        <v>1.0632228512849503E-3</v>
      </c>
      <c r="G89" s="116">
        <f>((E89-C89)/C89)</f>
        <v>0</v>
      </c>
      <c r="H89" s="165">
        <v>2270016634.4699998</v>
      </c>
      <c r="I89" s="177">
        <v>113.5</v>
      </c>
      <c r="J89" s="116">
        <f t="shared" ref="J89:J91" si="94">((H89-D89)/D89)</f>
        <v>1.8104197357045524E-3</v>
      </c>
      <c r="K89" s="116">
        <f t="shared" ref="K89:K91" si="95">((I89-E89)/E89)</f>
        <v>0.63780663780663782</v>
      </c>
      <c r="L89" s="165">
        <v>2273959455.5799999</v>
      </c>
      <c r="M89" s="177">
        <v>69.3</v>
      </c>
      <c r="N89" s="116">
        <f t="shared" ref="N89:N91" si="96">((L89-H89)/H89)</f>
        <v>1.7369128710903467E-3</v>
      </c>
      <c r="O89" s="116">
        <f t="shared" ref="O89:O91" si="97">((M89-I89)/I89)</f>
        <v>-0.38942731277533044</v>
      </c>
      <c r="P89" s="165">
        <v>2274379253.6799998</v>
      </c>
      <c r="Q89" s="177">
        <v>69.3</v>
      </c>
      <c r="R89" s="116">
        <f t="shared" ref="R89:R91" si="98">((P89-L89)/L89)</f>
        <v>1.8461107517540599E-4</v>
      </c>
      <c r="S89" s="116">
        <f t="shared" ref="S89:S91" si="99">((Q89-M89)/M89)</f>
        <v>0</v>
      </c>
      <c r="T89" s="165">
        <v>2275148554.9899998</v>
      </c>
      <c r="U89" s="177">
        <v>69.3</v>
      </c>
      <c r="V89" s="116">
        <f t="shared" ref="V89:V91" si="100">((T89-P89)/P89)</f>
        <v>3.382467144629441E-4</v>
      </c>
      <c r="W89" s="116">
        <f t="shared" ref="W89:W91" si="101">((U89-Q89)/Q89)</f>
        <v>0</v>
      </c>
      <c r="X89" s="165">
        <v>2279529228.6900001</v>
      </c>
      <c r="Y89" s="177">
        <v>69.3</v>
      </c>
      <c r="Z89" s="116">
        <f t="shared" ref="Z89:Z91" si="102">((X89-T89)/T89)</f>
        <v>1.9254451277004815E-3</v>
      </c>
      <c r="AA89" s="116">
        <f t="shared" ref="AA89:AA91" si="103">((Y89-U89)/U89)</f>
        <v>0</v>
      </c>
      <c r="AB89" s="165">
        <v>2282903551.4200001</v>
      </c>
      <c r="AC89" s="177">
        <v>69.3</v>
      </c>
      <c r="AD89" s="116">
        <f t="shared" ref="AD89:AD91" si="104">((AB89-X89)/X89)</f>
        <v>1.4802717541547712E-3</v>
      </c>
      <c r="AE89" s="116">
        <f t="shared" ref="AE89:AE91" si="105">((AC89-Y89)/Y89)</f>
        <v>0</v>
      </c>
      <c r="AF89" s="165">
        <v>2288302323.5500002</v>
      </c>
      <c r="AG89" s="177">
        <v>69.3</v>
      </c>
      <c r="AH89" s="116">
        <f t="shared" ref="AH89:AH91" si="106">((AF89-AB89)/AB89)</f>
        <v>2.3648708797364645E-3</v>
      </c>
      <c r="AI89" s="116">
        <f t="shared" ref="AI89:AI91" si="107">((AG89-AC89)/AC89)</f>
        <v>0</v>
      </c>
      <c r="AJ89" s="117">
        <f t="shared" si="80"/>
        <v>1.3630001261637395E-3</v>
      </c>
      <c r="AK89" s="117">
        <f t="shared" si="81"/>
        <v>3.1047415628913423E-2</v>
      </c>
      <c r="AL89" s="118">
        <f t="shared" si="82"/>
        <v>9.8803138387796325E-3</v>
      </c>
      <c r="AM89" s="118">
        <f t="shared" si="83"/>
        <v>0</v>
      </c>
      <c r="AN89" s="119">
        <f t="shared" si="84"/>
        <v>7.7482014447458102E-4</v>
      </c>
      <c r="AO89" s="203">
        <f t="shared" si="85"/>
        <v>0.28049430934582681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9789216523.8299999</v>
      </c>
      <c r="C90" s="177">
        <v>40.65</v>
      </c>
      <c r="D90" s="165">
        <v>9798700462.2000008</v>
      </c>
      <c r="E90" s="177">
        <v>40.65</v>
      </c>
      <c r="F90" s="116">
        <f>((D90-B90)/B90)</f>
        <v>9.6881485325347344E-4</v>
      </c>
      <c r="G90" s="116">
        <f>((E90-C90)/C90)</f>
        <v>0</v>
      </c>
      <c r="H90" s="165">
        <v>9856802899.2199993</v>
      </c>
      <c r="I90" s="177">
        <v>40.65</v>
      </c>
      <c r="J90" s="116">
        <f t="shared" si="94"/>
        <v>5.9296064048633456E-3</v>
      </c>
      <c r="K90" s="116">
        <f t="shared" si="95"/>
        <v>0</v>
      </c>
      <c r="L90" s="165">
        <v>9801923854.7000008</v>
      </c>
      <c r="M90" s="177">
        <v>40.65</v>
      </c>
      <c r="N90" s="116">
        <f t="shared" si="96"/>
        <v>-5.567631318299091E-3</v>
      </c>
      <c r="O90" s="116">
        <f t="shared" si="97"/>
        <v>0</v>
      </c>
      <c r="P90" s="165">
        <v>9809747566.0799999</v>
      </c>
      <c r="Q90" s="177">
        <v>40.65</v>
      </c>
      <c r="R90" s="116">
        <f t="shared" si="98"/>
        <v>7.9818120360603581E-4</v>
      </c>
      <c r="S90" s="116">
        <f t="shared" si="99"/>
        <v>0</v>
      </c>
      <c r="T90" s="165">
        <v>9812620000.2800007</v>
      </c>
      <c r="U90" s="177">
        <v>40.65</v>
      </c>
      <c r="V90" s="116">
        <f t="shared" si="100"/>
        <v>2.9281428300285966E-4</v>
      </c>
      <c r="W90" s="116">
        <f t="shared" si="101"/>
        <v>0</v>
      </c>
      <c r="X90" s="165">
        <v>9824208807.8600006</v>
      </c>
      <c r="Y90" s="177">
        <v>40.65</v>
      </c>
      <c r="Z90" s="116">
        <f t="shared" si="102"/>
        <v>1.1810105333406613E-3</v>
      </c>
      <c r="AA90" s="116">
        <f t="shared" si="103"/>
        <v>0</v>
      </c>
      <c r="AB90" s="165">
        <v>9833907856.3500004</v>
      </c>
      <c r="AC90" s="177">
        <v>40.65</v>
      </c>
      <c r="AD90" s="116">
        <f t="shared" si="104"/>
        <v>9.872600104183359E-4</v>
      </c>
      <c r="AE90" s="116">
        <f t="shared" si="105"/>
        <v>0</v>
      </c>
      <c r="AF90" s="165">
        <v>9857267027.5400009</v>
      </c>
      <c r="AG90" s="177">
        <v>40.65</v>
      </c>
      <c r="AH90" s="116">
        <f t="shared" si="106"/>
        <v>2.375370151034813E-3</v>
      </c>
      <c r="AI90" s="116">
        <f t="shared" si="107"/>
        <v>0</v>
      </c>
      <c r="AJ90" s="117">
        <f t="shared" si="80"/>
        <v>8.7067826515255416E-4</v>
      </c>
      <c r="AK90" s="117">
        <f t="shared" si="81"/>
        <v>0</v>
      </c>
      <c r="AL90" s="118">
        <f t="shared" si="82"/>
        <v>5.9769727185691327E-3</v>
      </c>
      <c r="AM90" s="118">
        <f t="shared" si="83"/>
        <v>0</v>
      </c>
      <c r="AN90" s="119">
        <f t="shared" si="84"/>
        <v>3.1570192248451651E-3</v>
      </c>
      <c r="AO90" s="203">
        <f t="shared" si="85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>((D91-B91)/B91)</f>
        <v>0</v>
      </c>
      <c r="G91" s="116">
        <f>((E91-C91)/C91)</f>
        <v>0</v>
      </c>
      <c r="H91" s="165">
        <v>30161390541.598915</v>
      </c>
      <c r="I91" s="177">
        <v>11.3</v>
      </c>
      <c r="J91" s="116">
        <f t="shared" si="94"/>
        <v>0</v>
      </c>
      <c r="K91" s="116">
        <f t="shared" si="95"/>
        <v>0</v>
      </c>
      <c r="L91" s="165">
        <v>30161390541.598915</v>
      </c>
      <c r="M91" s="177">
        <v>11.3</v>
      </c>
      <c r="N91" s="116">
        <f t="shared" si="96"/>
        <v>0</v>
      </c>
      <c r="O91" s="116">
        <f t="shared" si="97"/>
        <v>0</v>
      </c>
      <c r="P91" s="165">
        <v>30161390541.598915</v>
      </c>
      <c r="Q91" s="177">
        <v>11.3</v>
      </c>
      <c r="R91" s="116">
        <f t="shared" si="98"/>
        <v>0</v>
      </c>
      <c r="S91" s="116">
        <f t="shared" si="99"/>
        <v>0</v>
      </c>
      <c r="T91" s="165">
        <v>30161390541.598915</v>
      </c>
      <c r="U91" s="177">
        <v>11.3</v>
      </c>
      <c r="V91" s="116">
        <f t="shared" si="100"/>
        <v>0</v>
      </c>
      <c r="W91" s="116">
        <f t="shared" si="101"/>
        <v>0</v>
      </c>
      <c r="X91" s="165">
        <v>30161390541.598915</v>
      </c>
      <c r="Y91" s="177">
        <v>11.3</v>
      </c>
      <c r="Z91" s="116">
        <f t="shared" si="102"/>
        <v>0</v>
      </c>
      <c r="AA91" s="116">
        <f t="shared" si="103"/>
        <v>0</v>
      </c>
      <c r="AB91" s="165">
        <v>30161390541.598915</v>
      </c>
      <c r="AC91" s="177">
        <v>11.3</v>
      </c>
      <c r="AD91" s="116">
        <f t="shared" si="104"/>
        <v>0</v>
      </c>
      <c r="AE91" s="116">
        <f t="shared" si="105"/>
        <v>0</v>
      </c>
      <c r="AF91" s="165">
        <v>30161390541.598915</v>
      </c>
      <c r="AG91" s="177">
        <v>11.3</v>
      </c>
      <c r="AH91" s="116">
        <f t="shared" si="106"/>
        <v>0</v>
      </c>
      <c r="AI91" s="116">
        <f t="shared" si="107"/>
        <v>0</v>
      </c>
      <c r="AJ91" s="117">
        <f t="shared" si="80"/>
        <v>0</v>
      </c>
      <c r="AK91" s="117">
        <f t="shared" si="81"/>
        <v>0</v>
      </c>
      <c r="AL91" s="118">
        <f t="shared" si="82"/>
        <v>0</v>
      </c>
      <c r="AM91" s="118">
        <f t="shared" si="83"/>
        <v>0</v>
      </c>
      <c r="AN91" s="119">
        <f t="shared" si="84"/>
        <v>0</v>
      </c>
      <c r="AO91" s="203">
        <f t="shared" si="85"/>
        <v>0</v>
      </c>
      <c r="AP91" s="123"/>
      <c r="AQ91" s="133">
        <f>SUM(AQ88:AQ90)</f>
        <v>46073885489.857651</v>
      </c>
      <c r="AR91" s="99"/>
      <c r="AS91" s="122" t="e">
        <f>(#REF!/AQ91)-1</f>
        <v>#REF!</v>
      </c>
      <c r="AT91" s="122" t="e">
        <f>(#REF!/AR91)-1</f>
        <v>#REF!</v>
      </c>
    </row>
    <row r="92" spans="1:46">
      <c r="A92" s="200" t="s">
        <v>56</v>
      </c>
      <c r="B92" s="170">
        <f>SUM(B89:B91)</f>
        <v>42214114830.608917</v>
      </c>
      <c r="C92" s="172"/>
      <c r="D92" s="170">
        <f>SUM(D89:D91)</f>
        <v>42226005382.15892</v>
      </c>
      <c r="E92" s="172"/>
      <c r="F92" s="116">
        <f>((D92-B92)/B92)</f>
        <v>2.8167241212366637E-4</v>
      </c>
      <c r="G92" s="116"/>
      <c r="H92" s="170">
        <f>SUM(H89:H91)</f>
        <v>42288210075.28891</v>
      </c>
      <c r="I92" s="172"/>
      <c r="J92" s="116">
        <f>((H92-D92)/D92)</f>
        <v>1.4731370530320631E-3</v>
      </c>
      <c r="K92" s="116"/>
      <c r="L92" s="170">
        <f>SUM(L89:L91)</f>
        <v>42237273851.878914</v>
      </c>
      <c r="M92" s="172"/>
      <c r="N92" s="116">
        <f>((L92-H92)/H92)</f>
        <v>-1.2045017587481335E-3</v>
      </c>
      <c r="O92" s="116"/>
      <c r="P92" s="170">
        <f>SUM(P89:P91)</f>
        <v>42245517361.358917</v>
      </c>
      <c r="Q92" s="172"/>
      <c r="R92" s="116">
        <f>((P92-L92)/L92)</f>
        <v>1.9517143812151236E-4</v>
      </c>
      <c r="S92" s="116"/>
      <c r="T92" s="170">
        <f>SUM(T89:T91)</f>
        <v>42249159096.868912</v>
      </c>
      <c r="U92" s="172"/>
      <c r="V92" s="116">
        <f>((T92-P92)/P92)</f>
        <v>8.6204069389040686E-5</v>
      </c>
      <c r="W92" s="116"/>
      <c r="X92" s="170">
        <f>SUM(X89:X91)</f>
        <v>42265128578.148918</v>
      </c>
      <c r="Y92" s="172"/>
      <c r="Z92" s="116">
        <f>((X92-T92)/T92)</f>
        <v>3.7798341130036619E-4</v>
      </c>
      <c r="AA92" s="116"/>
      <c r="AB92" s="170">
        <f>SUM(AB89:AB91)</f>
        <v>42278201949.368912</v>
      </c>
      <c r="AC92" s="172"/>
      <c r="AD92" s="116">
        <f>((AB92-X92)/X92)</f>
        <v>3.0931814618334147E-4</v>
      </c>
      <c r="AE92" s="116"/>
      <c r="AF92" s="170">
        <f>SUM(AF89:AF91)</f>
        <v>42306959892.688919</v>
      </c>
      <c r="AG92" s="172"/>
      <c r="AH92" s="116">
        <f>((AF92-AB92)/AB92)</f>
        <v>6.8020734075793863E-4</v>
      </c>
      <c r="AI92" s="116"/>
      <c r="AJ92" s="117">
        <f t="shared" si="80"/>
        <v>2.7489901401997442E-4</v>
      </c>
      <c r="AK92" s="117"/>
      <c r="AL92" s="118">
        <f t="shared" si="82"/>
        <v>1.9171718896290198E-3</v>
      </c>
      <c r="AM92" s="118"/>
      <c r="AN92" s="119">
        <f t="shared" si="84"/>
        <v>7.4089666730415909E-4</v>
      </c>
      <c r="AO92" s="203"/>
      <c r="AP92" s="123"/>
      <c r="AQ92" s="133"/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1" t="s">
        <v>82</v>
      </c>
      <c r="B93" s="170"/>
      <c r="C93" s="172"/>
      <c r="D93" s="170"/>
      <c r="E93" s="172"/>
      <c r="F93" s="116"/>
      <c r="G93" s="116"/>
      <c r="H93" s="170"/>
      <c r="I93" s="172"/>
      <c r="J93" s="116"/>
      <c r="K93" s="116"/>
      <c r="L93" s="170"/>
      <c r="M93" s="172"/>
      <c r="N93" s="116"/>
      <c r="O93" s="116"/>
      <c r="P93" s="170"/>
      <c r="Q93" s="172"/>
      <c r="R93" s="116"/>
      <c r="S93" s="116"/>
      <c r="T93" s="170"/>
      <c r="U93" s="172"/>
      <c r="V93" s="116"/>
      <c r="W93" s="116"/>
      <c r="X93" s="170"/>
      <c r="Y93" s="172"/>
      <c r="Z93" s="116"/>
      <c r="AA93" s="116"/>
      <c r="AB93" s="170"/>
      <c r="AC93" s="172"/>
      <c r="AD93" s="116"/>
      <c r="AE93" s="116"/>
      <c r="AF93" s="170"/>
      <c r="AG93" s="172"/>
      <c r="AH93" s="116"/>
      <c r="AI93" s="116"/>
      <c r="AJ93" s="117"/>
      <c r="AK93" s="117"/>
      <c r="AL93" s="118"/>
      <c r="AM93" s="118"/>
      <c r="AN93" s="119"/>
      <c r="AO93" s="203"/>
      <c r="AP93" s="123"/>
      <c r="AQ93" s="121">
        <v>885354617.76999998</v>
      </c>
      <c r="AR93" s="121">
        <v>1763.14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35</v>
      </c>
      <c r="B94" s="165">
        <v>1468228978.99</v>
      </c>
      <c r="C94" s="165">
        <v>3148.89</v>
      </c>
      <c r="D94" s="165">
        <v>1665398142.71</v>
      </c>
      <c r="E94" s="165">
        <v>3399.1</v>
      </c>
      <c r="F94" s="116">
        <f>((D94-B94)/B94)</f>
        <v>0.13429047276783312</v>
      </c>
      <c r="G94" s="116">
        <f>((E94-C94)/C94)</f>
        <v>7.9459746132764256E-2</v>
      </c>
      <c r="H94" s="165">
        <v>1622480816.23</v>
      </c>
      <c r="I94" s="165">
        <v>3275.49</v>
      </c>
      <c r="J94" s="116">
        <f t="shared" ref="J94:J113" si="108">((H94-D94)/D94)</f>
        <v>-2.577000981288672E-2</v>
      </c>
      <c r="K94" s="116">
        <f t="shared" ref="K94:K113" si="109">((I94-E94)/E94)</f>
        <v>-3.636550851696041E-2</v>
      </c>
      <c r="L94" s="165">
        <v>1635989666.55</v>
      </c>
      <c r="M94" s="165">
        <v>3273.75</v>
      </c>
      <c r="N94" s="116">
        <f t="shared" ref="N94:N113" si="110">((L94-H94)/H94)</f>
        <v>8.3260462526694931E-3</v>
      </c>
      <c r="O94" s="116">
        <f t="shared" ref="O94:O113" si="111">((M94-I94)/I94)</f>
        <v>-5.3121822994415548E-4</v>
      </c>
      <c r="P94" s="165">
        <v>1624597601.6300001</v>
      </c>
      <c r="Q94" s="165">
        <v>3235.5</v>
      </c>
      <c r="R94" s="116">
        <f t="shared" ref="R94:R113" si="112">((P94-L94)/L94)</f>
        <v>-6.9634088484333756E-3</v>
      </c>
      <c r="S94" s="116">
        <f t="shared" ref="S94:S113" si="113">((Q94-M94)/M94)</f>
        <v>-1.1683848797250859E-2</v>
      </c>
      <c r="T94" s="165">
        <v>1595379954.0999999</v>
      </c>
      <c r="U94" s="165">
        <v>3179.52</v>
      </c>
      <c r="V94" s="116">
        <f t="shared" ref="V94:V113" si="114">((T94-P94)/P94)</f>
        <v>-1.7984544296190886E-2</v>
      </c>
      <c r="W94" s="116">
        <f t="shared" ref="W94:W113" si="115">((U94-Q94)/Q94)</f>
        <v>-1.7301808066759395E-2</v>
      </c>
      <c r="X94" s="165">
        <v>1632715189.1900001</v>
      </c>
      <c r="Y94" s="165">
        <v>3223.01</v>
      </c>
      <c r="Z94" s="116">
        <f t="shared" ref="Z94:Z113" si="116">((X94-T94)/T94)</f>
        <v>2.3402096155246004E-2</v>
      </c>
      <c r="AA94" s="116">
        <f t="shared" ref="AA94:AA113" si="117">((Y94-U94)/U94)</f>
        <v>1.3678165257649028E-2</v>
      </c>
      <c r="AB94" s="165">
        <v>1659493376.1700001</v>
      </c>
      <c r="AC94" s="165">
        <v>3233.68</v>
      </c>
      <c r="AD94" s="116">
        <f t="shared" ref="AD94:AD113" si="118">((AB94-X94)/X94)</f>
        <v>1.6401015411196634E-2</v>
      </c>
      <c r="AE94" s="116">
        <f t="shared" ref="AE94:AE113" si="119">((AC94-Y94)/Y94)</f>
        <v>3.3105699330748641E-3</v>
      </c>
      <c r="AF94" s="165">
        <v>1666505230.26</v>
      </c>
      <c r="AG94" s="165">
        <v>3228.8</v>
      </c>
      <c r="AH94" s="116">
        <f t="shared" ref="AH94:AH113" si="120">((AF94-AB94)/AB94)</f>
        <v>4.2252980281143422E-3</v>
      </c>
      <c r="AI94" s="116">
        <f t="shared" ref="AI94:AI113" si="121">((AG94-AC94)/AC94)</f>
        <v>-1.5091165483287323E-3</v>
      </c>
      <c r="AJ94" s="117">
        <f t="shared" si="80"/>
        <v>1.699087070719358E-2</v>
      </c>
      <c r="AK94" s="117">
        <f t="shared" si="81"/>
        <v>3.632122645530575E-3</v>
      </c>
      <c r="AL94" s="118">
        <f t="shared" si="82"/>
        <v>6.6475848723984807E-4</v>
      </c>
      <c r="AM94" s="118">
        <f t="shared" si="83"/>
        <v>-5.010149745520865E-2</v>
      </c>
      <c r="AN94" s="119">
        <f t="shared" si="84"/>
        <v>5.0234119707900322E-2</v>
      </c>
      <c r="AO94" s="203">
        <f t="shared" si="85"/>
        <v>3.4157700521971111E-2</v>
      </c>
      <c r="AP94" s="123"/>
      <c r="AQ94" s="126">
        <v>113791197</v>
      </c>
      <c r="AR94" s="125">
        <v>81.52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33</v>
      </c>
      <c r="B95" s="165">
        <v>171739801</v>
      </c>
      <c r="C95" s="165">
        <v>127.64</v>
      </c>
      <c r="D95" s="165">
        <v>186139625</v>
      </c>
      <c r="E95" s="165">
        <v>138.35</v>
      </c>
      <c r="F95" s="116">
        <f>((D95-B95)/B95)</f>
        <v>8.3846749071288376E-2</v>
      </c>
      <c r="G95" s="116">
        <f>((E95-C95)/C95)</f>
        <v>8.3907865872767107E-2</v>
      </c>
      <c r="H95" s="165">
        <v>179485308</v>
      </c>
      <c r="I95" s="165">
        <v>133.41999999999999</v>
      </c>
      <c r="J95" s="116">
        <f t="shared" si="108"/>
        <v>-3.5749062028034066E-2</v>
      </c>
      <c r="K95" s="116">
        <f t="shared" si="109"/>
        <v>-3.5634260932417831E-2</v>
      </c>
      <c r="L95" s="165">
        <v>189428770</v>
      </c>
      <c r="M95" s="165">
        <v>139.04</v>
      </c>
      <c r="N95" s="116">
        <f t="shared" si="110"/>
        <v>5.5399865932202093E-2</v>
      </c>
      <c r="O95" s="116">
        <f t="shared" si="111"/>
        <v>4.2122620296807113E-2</v>
      </c>
      <c r="P95" s="165">
        <v>177134955</v>
      </c>
      <c r="Q95" s="165">
        <v>131.66</v>
      </c>
      <c r="R95" s="116">
        <f t="shared" si="112"/>
        <v>-6.4899407835462372E-2</v>
      </c>
      <c r="S95" s="116">
        <f t="shared" si="113"/>
        <v>-5.3078250863060963E-2</v>
      </c>
      <c r="T95" s="165">
        <v>173792663</v>
      </c>
      <c r="U95" s="165">
        <v>129.16</v>
      </c>
      <c r="V95" s="116">
        <f t="shared" si="114"/>
        <v>-1.8868619127150821E-2</v>
      </c>
      <c r="W95" s="116">
        <f t="shared" si="115"/>
        <v>-1.8988303205225581E-2</v>
      </c>
      <c r="X95" s="165">
        <v>179277680</v>
      </c>
      <c r="Y95" s="165">
        <v>133.26</v>
      </c>
      <c r="Z95" s="116">
        <f t="shared" si="116"/>
        <v>3.1560693675543712E-2</v>
      </c>
      <c r="AA95" s="116">
        <f t="shared" si="117"/>
        <v>3.1743573861876699E-2</v>
      </c>
      <c r="AB95" s="165">
        <v>180382710</v>
      </c>
      <c r="AC95" s="165">
        <v>134.13999999999999</v>
      </c>
      <c r="AD95" s="116">
        <f t="shared" si="118"/>
        <v>6.1637901606044878E-3</v>
      </c>
      <c r="AE95" s="116">
        <f t="shared" si="119"/>
        <v>6.6036319975986456E-3</v>
      </c>
      <c r="AF95" s="165">
        <v>180831828</v>
      </c>
      <c r="AG95" s="165">
        <v>134.47</v>
      </c>
      <c r="AH95" s="116">
        <f t="shared" si="120"/>
        <v>2.4898062569300573E-3</v>
      </c>
      <c r="AI95" s="116">
        <f t="shared" si="121"/>
        <v>2.4601162964068327E-3</v>
      </c>
      <c r="AJ95" s="117">
        <f t="shared" si="80"/>
        <v>7.4929770132401837E-3</v>
      </c>
      <c r="AK95" s="117">
        <f t="shared" si="81"/>
        <v>7.3921241655940037E-3</v>
      </c>
      <c r="AL95" s="118">
        <f t="shared" si="82"/>
        <v>-2.8515137494233161E-2</v>
      </c>
      <c r="AM95" s="118">
        <f t="shared" si="83"/>
        <v>-2.8044813877846009E-2</v>
      </c>
      <c r="AN95" s="119">
        <f t="shared" si="84"/>
        <v>4.8604066598864369E-2</v>
      </c>
      <c r="AO95" s="203">
        <f t="shared" si="85"/>
        <v>4.4533564602324743E-2</v>
      </c>
      <c r="AP95" s="123"/>
      <c r="AQ95" s="121">
        <v>1066913090.3099999</v>
      </c>
      <c r="AR95" s="125">
        <v>1.1691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99</v>
      </c>
      <c r="B96" s="165">
        <v>901002059.02999997</v>
      </c>
      <c r="C96" s="165">
        <v>1.3438000000000001</v>
      </c>
      <c r="D96" s="165">
        <v>1103416708.6800001</v>
      </c>
      <c r="E96" s="165">
        <v>1.4545999999999999</v>
      </c>
      <c r="F96" s="116">
        <f>((D96-B96)/B96)</f>
        <v>0.22465503560326541</v>
      </c>
      <c r="G96" s="116">
        <f>((E96-C96)/C96)</f>
        <v>8.2452745944336797E-2</v>
      </c>
      <c r="H96" s="165">
        <v>1074804161.8099999</v>
      </c>
      <c r="I96" s="165">
        <v>1.4137999999999999</v>
      </c>
      <c r="J96" s="116">
        <f t="shared" si="108"/>
        <v>-2.5930862424794039E-2</v>
      </c>
      <c r="K96" s="116">
        <f t="shared" si="109"/>
        <v>-2.8048948164443799E-2</v>
      </c>
      <c r="L96" s="165">
        <v>1064187629.23</v>
      </c>
      <c r="M96" s="165">
        <v>1.4035</v>
      </c>
      <c r="N96" s="116">
        <f t="shared" si="110"/>
        <v>-9.8776437208071364E-3</v>
      </c>
      <c r="O96" s="116">
        <f t="shared" si="111"/>
        <v>-7.2853303154618593E-3</v>
      </c>
      <c r="P96" s="165">
        <v>1059392934.54</v>
      </c>
      <c r="Q96" s="165">
        <v>1.3884000000000001</v>
      </c>
      <c r="R96" s="116">
        <f t="shared" si="112"/>
        <v>-4.5054974877590812E-3</v>
      </c>
      <c r="S96" s="116">
        <f t="shared" si="113"/>
        <v>-1.075881724260769E-2</v>
      </c>
      <c r="T96" s="165">
        <v>1043289624.52</v>
      </c>
      <c r="U96" s="165">
        <v>1.3665</v>
      </c>
      <c r="V96" s="116">
        <f t="shared" si="114"/>
        <v>-1.5200507285799688E-2</v>
      </c>
      <c r="W96" s="116">
        <f t="shared" si="115"/>
        <v>-1.5773552290406244E-2</v>
      </c>
      <c r="X96" s="165">
        <v>1065440594.66</v>
      </c>
      <c r="Y96" s="165">
        <v>1.3927</v>
      </c>
      <c r="Z96" s="116">
        <f t="shared" si="116"/>
        <v>2.1231851270629931E-2</v>
      </c>
      <c r="AA96" s="116">
        <f t="shared" si="117"/>
        <v>1.9173069886571532E-2</v>
      </c>
      <c r="AB96" s="165">
        <v>1060502286.33</v>
      </c>
      <c r="AC96" s="165">
        <v>1.3858999999999999</v>
      </c>
      <c r="AD96" s="116">
        <f t="shared" si="118"/>
        <v>-4.6349917158692655E-3</v>
      </c>
      <c r="AE96" s="116">
        <f t="shared" si="119"/>
        <v>-4.882602139728685E-3</v>
      </c>
      <c r="AF96" s="165">
        <v>1063084975.89</v>
      </c>
      <c r="AG96" s="165">
        <v>1.3895999999999999</v>
      </c>
      <c r="AH96" s="116">
        <f t="shared" si="120"/>
        <v>2.4353455841549018E-3</v>
      </c>
      <c r="AI96" s="116">
        <f t="shared" si="121"/>
        <v>2.6697452918681267E-3</v>
      </c>
      <c r="AJ96" s="117">
        <f t="shared" si="80"/>
        <v>2.3521591227877631E-2</v>
      </c>
      <c r="AK96" s="117">
        <f t="shared" si="81"/>
        <v>4.6932888712660232E-3</v>
      </c>
      <c r="AL96" s="118">
        <f t="shared" si="82"/>
        <v>-3.6551678502538078E-2</v>
      </c>
      <c r="AM96" s="118">
        <f t="shared" si="83"/>
        <v>-4.4685824281589411E-2</v>
      </c>
      <c r="AN96" s="119">
        <f t="shared" si="84"/>
        <v>8.2412985242790421E-2</v>
      </c>
      <c r="AO96" s="203">
        <f t="shared" si="85"/>
        <v>3.427866936498327E-2</v>
      </c>
      <c r="AP96" s="123"/>
      <c r="AQ96" s="121">
        <v>4173976375.3699999</v>
      </c>
      <c r="AR96" s="125">
        <v>299.53579999999999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10</v>
      </c>
      <c r="B97" s="165">
        <v>3483703034</v>
      </c>
      <c r="C97" s="165">
        <v>351.91950000000003</v>
      </c>
      <c r="D97" s="165">
        <v>4228993693.3299999</v>
      </c>
      <c r="E97" s="165">
        <v>429.55439999999999</v>
      </c>
      <c r="F97" s="116">
        <f>((D97-B97)/B97)</f>
        <v>0.21393633500219866</v>
      </c>
      <c r="G97" s="116">
        <f>((E97-C97)/C97)</f>
        <v>0.22060414384539634</v>
      </c>
      <c r="H97" s="165">
        <v>4114325395.52</v>
      </c>
      <c r="I97" s="165">
        <v>417.52539999999999</v>
      </c>
      <c r="J97" s="116">
        <f t="shared" si="108"/>
        <v>-2.7114795179490486E-2</v>
      </c>
      <c r="K97" s="116">
        <f t="shared" si="109"/>
        <v>-2.8003437981312721E-2</v>
      </c>
      <c r="L97" s="165">
        <v>4078400342.73</v>
      </c>
      <c r="M97" s="165">
        <v>413.63760000000002</v>
      </c>
      <c r="N97" s="116">
        <f t="shared" si="110"/>
        <v>-8.7316994492263478E-3</v>
      </c>
      <c r="O97" s="116">
        <f t="shared" si="111"/>
        <v>-9.3115293105520535E-3</v>
      </c>
      <c r="P97" s="165">
        <v>4078400342.73</v>
      </c>
      <c r="Q97" s="165">
        <v>413.63760000000002</v>
      </c>
      <c r="R97" s="116">
        <f t="shared" si="112"/>
        <v>0</v>
      </c>
      <c r="S97" s="116">
        <f t="shared" si="113"/>
        <v>0</v>
      </c>
      <c r="T97" s="165">
        <v>3996581752.3600001</v>
      </c>
      <c r="U97" s="165">
        <v>403.87290000000002</v>
      </c>
      <c r="V97" s="116">
        <f t="shared" si="114"/>
        <v>-2.0061441617875146E-2</v>
      </c>
      <c r="W97" s="116">
        <f t="shared" si="115"/>
        <v>-2.3606896471694071E-2</v>
      </c>
      <c r="X97" s="165">
        <v>4090702242.3600001</v>
      </c>
      <c r="Y97" s="165">
        <v>412.0111</v>
      </c>
      <c r="Z97" s="116">
        <f t="shared" si="116"/>
        <v>2.3550247644608148E-2</v>
      </c>
      <c r="AA97" s="116">
        <f t="shared" si="117"/>
        <v>2.0150398801206972E-2</v>
      </c>
      <c r="AB97" s="165">
        <v>4127057240.9699998</v>
      </c>
      <c r="AC97" s="165">
        <v>417.79149999999998</v>
      </c>
      <c r="AD97" s="116">
        <f t="shared" si="118"/>
        <v>8.8872268026591438E-3</v>
      </c>
      <c r="AE97" s="116">
        <f t="shared" si="119"/>
        <v>1.4029719102228036E-2</v>
      </c>
      <c r="AF97" s="165">
        <v>4132984640.0500002</v>
      </c>
      <c r="AG97" s="165">
        <v>418.16750000000002</v>
      </c>
      <c r="AH97" s="116">
        <f t="shared" si="120"/>
        <v>1.4362289481129802E-3</v>
      </c>
      <c r="AI97" s="116">
        <f t="shared" si="121"/>
        <v>8.9997043980079348E-4</v>
      </c>
      <c r="AJ97" s="117">
        <f t="shared" si="80"/>
        <v>2.3987762768873367E-2</v>
      </c>
      <c r="AK97" s="117">
        <f t="shared" si="81"/>
        <v>2.4345296053134166E-2</v>
      </c>
      <c r="AL97" s="118">
        <f t="shared" si="82"/>
        <v>-2.2702576603844532E-2</v>
      </c>
      <c r="AM97" s="118">
        <f t="shared" si="83"/>
        <v>-2.6508633132380832E-2</v>
      </c>
      <c r="AN97" s="119">
        <f t="shared" si="84"/>
        <v>7.8390076980961426E-2</v>
      </c>
      <c r="AO97" s="203">
        <f t="shared" si="85"/>
        <v>8.1026014320860221E-2</v>
      </c>
      <c r="AP97" s="123"/>
      <c r="AQ97" s="121">
        <v>2336951594.8200002</v>
      </c>
      <c r="AR97" s="125">
        <v>9.7842000000000002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19</v>
      </c>
      <c r="B98" s="165">
        <v>2401816376.2399998</v>
      </c>
      <c r="C98" s="165">
        <v>11.811299999999999</v>
      </c>
      <c r="D98" s="165">
        <v>2591385050.1500001</v>
      </c>
      <c r="E98" s="165">
        <v>12.5527</v>
      </c>
      <c r="F98" s="116">
        <f>((D98-B98)/B98)</f>
        <v>7.8927213497797313E-2</v>
      </c>
      <c r="G98" s="116">
        <f>((E98-C98)/C98)</f>
        <v>6.277039783935727E-2</v>
      </c>
      <c r="H98" s="165">
        <v>2520587012.21</v>
      </c>
      <c r="I98" s="165">
        <v>12.315099999999999</v>
      </c>
      <c r="J98" s="116">
        <f t="shared" si="108"/>
        <v>-2.7320539622585988E-2</v>
      </c>
      <c r="K98" s="116">
        <f t="shared" si="109"/>
        <v>-1.8928198714220884E-2</v>
      </c>
      <c r="L98" s="165">
        <v>2519899465.46</v>
      </c>
      <c r="M98" s="165">
        <v>12.3141</v>
      </c>
      <c r="N98" s="116">
        <f t="shared" si="110"/>
        <v>-2.7277247191604499E-4</v>
      </c>
      <c r="O98" s="116">
        <f t="shared" si="111"/>
        <v>-8.1201127071598751E-5</v>
      </c>
      <c r="P98" s="165">
        <v>2488794789.71</v>
      </c>
      <c r="Q98" s="165">
        <v>12.203900000000001</v>
      </c>
      <c r="R98" s="116">
        <f t="shared" si="112"/>
        <v>-1.2343617742036362E-2</v>
      </c>
      <c r="S98" s="116">
        <f t="shared" si="113"/>
        <v>-8.9490908795607452E-3</v>
      </c>
      <c r="T98" s="165">
        <v>2436844843.5500002</v>
      </c>
      <c r="U98" s="165">
        <v>12.0252</v>
      </c>
      <c r="V98" s="116">
        <f t="shared" si="114"/>
        <v>-2.087353540548563E-2</v>
      </c>
      <c r="W98" s="116">
        <f t="shared" si="115"/>
        <v>-1.4642860069322181E-2</v>
      </c>
      <c r="X98" s="165">
        <v>2518022495.4099998</v>
      </c>
      <c r="Y98" s="165">
        <v>12.309699999999999</v>
      </c>
      <c r="Z98" s="116">
        <f t="shared" si="116"/>
        <v>3.331260587840295E-2</v>
      </c>
      <c r="AA98" s="116">
        <f t="shared" si="117"/>
        <v>2.3658650167980536E-2</v>
      </c>
      <c r="AB98" s="165">
        <v>2550353360.54</v>
      </c>
      <c r="AC98" s="165">
        <v>12.4247</v>
      </c>
      <c r="AD98" s="116">
        <f t="shared" si="118"/>
        <v>1.2839784072197418E-2</v>
      </c>
      <c r="AE98" s="116">
        <f t="shared" si="119"/>
        <v>9.3422260493757139E-3</v>
      </c>
      <c r="AF98" s="165">
        <v>2556228065.29</v>
      </c>
      <c r="AG98" s="165">
        <v>12.050700000000001</v>
      </c>
      <c r="AH98" s="116">
        <f t="shared" si="120"/>
        <v>2.303486583818376E-3</v>
      </c>
      <c r="AI98" s="116">
        <f t="shared" si="121"/>
        <v>-3.0101330414416348E-2</v>
      </c>
      <c r="AJ98" s="117">
        <f t="shared" si="80"/>
        <v>8.3215780987740042E-3</v>
      </c>
      <c r="AK98" s="117">
        <f t="shared" si="81"/>
        <v>2.8835741065152205E-3</v>
      </c>
      <c r="AL98" s="118">
        <f t="shared" si="82"/>
        <v>-1.35668702950822E-2</v>
      </c>
      <c r="AM98" s="118">
        <f t="shared" si="83"/>
        <v>-3.9991396273311629E-2</v>
      </c>
      <c r="AN98" s="119">
        <f t="shared" si="84"/>
        <v>3.4413384479513018E-2</v>
      </c>
      <c r="AO98" s="203">
        <f t="shared" si="85"/>
        <v>2.947028705736366E-2</v>
      </c>
      <c r="AP98" s="123"/>
      <c r="AQ98" s="143">
        <v>0</v>
      </c>
      <c r="AR98" s="144">
        <v>0</v>
      </c>
      <c r="AS98" s="122" t="e">
        <f>(#REF!/AQ98)-1</f>
        <v>#REF!</v>
      </c>
      <c r="AT98" s="122" t="e">
        <f>(#REF!/AR98)-1</f>
        <v>#REF!</v>
      </c>
    </row>
    <row r="99" spans="1:46">
      <c r="A99" s="199" t="s">
        <v>163</v>
      </c>
      <c r="B99" s="165">
        <v>3397398161.54</v>
      </c>
      <c r="C99" s="165">
        <v>174.5</v>
      </c>
      <c r="D99" s="165">
        <v>3608495361.5599999</v>
      </c>
      <c r="E99" s="165">
        <v>185.52</v>
      </c>
      <c r="F99" s="116">
        <f>((D99-B99)/B99)</f>
        <v>6.2134960338093591E-2</v>
      </c>
      <c r="G99" s="116">
        <f>((E99-C99)/C99)</f>
        <v>6.3151862464183445E-2</v>
      </c>
      <c r="H99" s="165">
        <v>3549779123.6100001</v>
      </c>
      <c r="I99" s="165">
        <v>182.77</v>
      </c>
      <c r="J99" s="116">
        <f t="shared" si="108"/>
        <v>-1.6271667846793632E-2</v>
      </c>
      <c r="K99" s="116">
        <f t="shared" si="109"/>
        <v>-1.4823199655023716E-2</v>
      </c>
      <c r="L99" s="165">
        <v>3577104185.2199998</v>
      </c>
      <c r="M99" s="165">
        <v>183.74</v>
      </c>
      <c r="N99" s="116">
        <f t="shared" si="110"/>
        <v>7.6976793931367296E-3</v>
      </c>
      <c r="O99" s="116">
        <f t="shared" si="111"/>
        <v>5.3072167204683413E-3</v>
      </c>
      <c r="P99" s="165">
        <v>3881817777.9000001</v>
      </c>
      <c r="Q99" s="165">
        <v>182.7</v>
      </c>
      <c r="R99" s="116">
        <f t="shared" si="112"/>
        <v>8.5184433246039137E-2</v>
      </c>
      <c r="S99" s="116">
        <f t="shared" si="113"/>
        <v>-5.6601719821487992E-3</v>
      </c>
      <c r="T99" s="165">
        <v>3855036623.8099999</v>
      </c>
      <c r="U99" s="165">
        <v>180.39</v>
      </c>
      <c r="V99" s="116">
        <f t="shared" si="114"/>
        <v>-6.8991270642508934E-3</v>
      </c>
      <c r="W99" s="116">
        <f t="shared" si="115"/>
        <v>-1.2643678160919554E-2</v>
      </c>
      <c r="X99" s="165">
        <v>3988391807.4499998</v>
      </c>
      <c r="Y99" s="165">
        <v>186.05</v>
      </c>
      <c r="Z99" s="116">
        <f t="shared" si="116"/>
        <v>3.4592455702328093E-2</v>
      </c>
      <c r="AA99" s="116">
        <f t="shared" si="117"/>
        <v>3.1376462109873195E-2</v>
      </c>
      <c r="AB99" s="165">
        <v>4021649894.1300001</v>
      </c>
      <c r="AC99" s="165">
        <v>186.87</v>
      </c>
      <c r="AD99" s="116">
        <f t="shared" si="118"/>
        <v>8.3387210398629431E-3</v>
      </c>
      <c r="AE99" s="116">
        <f t="shared" si="119"/>
        <v>4.407417360924446E-3</v>
      </c>
      <c r="AF99" s="165">
        <v>4070677479.1100001</v>
      </c>
      <c r="AG99" s="165">
        <v>189.12</v>
      </c>
      <c r="AH99" s="116">
        <f t="shared" si="120"/>
        <v>1.2190913249699006E-2</v>
      </c>
      <c r="AI99" s="116">
        <f t="shared" si="121"/>
        <v>1.2040455931931289E-2</v>
      </c>
      <c r="AJ99" s="117">
        <f t="shared" si="80"/>
        <v>2.3371046007264376E-2</v>
      </c>
      <c r="AK99" s="117">
        <f t="shared" si="81"/>
        <v>1.0394545598661079E-2</v>
      </c>
      <c r="AL99" s="118">
        <f t="shared" si="82"/>
        <v>0.12808167151147251</v>
      </c>
      <c r="AM99" s="118">
        <f t="shared" si="83"/>
        <v>1.9404915912031015E-2</v>
      </c>
      <c r="AN99" s="119">
        <f t="shared" si="84"/>
        <v>3.4916031223167519E-2</v>
      </c>
      <c r="AO99" s="203">
        <f t="shared" si="85"/>
        <v>2.5946261305363941E-2</v>
      </c>
      <c r="AP99" s="123"/>
      <c r="AQ99" s="145">
        <v>4131236617.7600002</v>
      </c>
      <c r="AR99" s="141">
        <v>103.24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161</v>
      </c>
      <c r="B100" s="165">
        <v>5310514927.3299999</v>
      </c>
      <c r="C100" s="165">
        <v>115.05</v>
      </c>
      <c r="D100" s="165">
        <v>5558936581.0900002</v>
      </c>
      <c r="E100" s="165">
        <v>115.05</v>
      </c>
      <c r="F100" s="116">
        <f>((D100-B100)/B100)</f>
        <v>4.6779202612071503E-2</v>
      </c>
      <c r="G100" s="116">
        <f>((E100-C100)/C100)</f>
        <v>0</v>
      </c>
      <c r="H100" s="165">
        <v>5409205774.8599997</v>
      </c>
      <c r="I100" s="165">
        <v>115.05</v>
      </c>
      <c r="J100" s="116">
        <f t="shared" si="108"/>
        <v>-2.693515280230831E-2</v>
      </c>
      <c r="K100" s="116">
        <f t="shared" si="109"/>
        <v>0</v>
      </c>
      <c r="L100" s="165">
        <v>5401915835.3000002</v>
      </c>
      <c r="M100" s="165">
        <v>115.05</v>
      </c>
      <c r="N100" s="116">
        <f t="shared" si="110"/>
        <v>-1.3476912995028633E-3</v>
      </c>
      <c r="O100" s="116">
        <f t="shared" si="111"/>
        <v>0</v>
      </c>
      <c r="P100" s="165">
        <v>5376501383.9300003</v>
      </c>
      <c r="Q100" s="165">
        <v>115.05</v>
      </c>
      <c r="R100" s="116">
        <f t="shared" si="112"/>
        <v>-4.7047107257620702E-3</v>
      </c>
      <c r="S100" s="116">
        <f t="shared" si="113"/>
        <v>0</v>
      </c>
      <c r="T100" s="165">
        <v>5377582473.6099997</v>
      </c>
      <c r="U100" s="165">
        <v>115.05</v>
      </c>
      <c r="V100" s="116">
        <f t="shared" si="114"/>
        <v>2.0107679749337655E-4</v>
      </c>
      <c r="W100" s="116">
        <f t="shared" si="115"/>
        <v>0</v>
      </c>
      <c r="X100" s="165">
        <v>5458637650.8900003</v>
      </c>
      <c r="Y100" s="165">
        <v>115.05</v>
      </c>
      <c r="Z100" s="116">
        <f t="shared" si="116"/>
        <v>1.5072791105998216E-2</v>
      </c>
      <c r="AA100" s="116">
        <f t="shared" si="117"/>
        <v>0</v>
      </c>
      <c r="AB100" s="165">
        <v>5136768225.9899998</v>
      </c>
      <c r="AC100" s="165">
        <v>115.05</v>
      </c>
      <c r="AD100" s="116">
        <f t="shared" si="118"/>
        <v>-5.8965156781843095E-2</v>
      </c>
      <c r="AE100" s="116">
        <f t="shared" si="119"/>
        <v>0</v>
      </c>
      <c r="AF100" s="165">
        <v>5180914594.8999996</v>
      </c>
      <c r="AG100" s="165">
        <v>115.05</v>
      </c>
      <c r="AH100" s="116">
        <f t="shared" si="120"/>
        <v>8.5941913218191973E-3</v>
      </c>
      <c r="AI100" s="116">
        <f t="shared" si="121"/>
        <v>0</v>
      </c>
      <c r="AJ100" s="117">
        <f t="shared" si="80"/>
        <v>-2.6631812215042556E-3</v>
      </c>
      <c r="AK100" s="117">
        <f t="shared" si="81"/>
        <v>0</v>
      </c>
      <c r="AL100" s="118">
        <f t="shared" si="82"/>
        <v>-6.8002572196259478E-2</v>
      </c>
      <c r="AM100" s="118">
        <f t="shared" si="83"/>
        <v>0</v>
      </c>
      <c r="AN100" s="119">
        <f t="shared" si="84"/>
        <v>3.0842887249031121E-2</v>
      </c>
      <c r="AO100" s="203">
        <f t="shared" si="85"/>
        <v>0</v>
      </c>
      <c r="AP100" s="123"/>
      <c r="AQ100" s="138">
        <v>2931134847.0043802</v>
      </c>
      <c r="AR100" s="142">
        <v>2254.1853324818899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12</v>
      </c>
      <c r="B101" s="165">
        <v>1937152282.99</v>
      </c>
      <c r="C101" s="165">
        <v>3486.6</v>
      </c>
      <c r="D101" s="165">
        <v>2076477705.9300001</v>
      </c>
      <c r="E101" s="165">
        <v>3698.76</v>
      </c>
      <c r="F101" s="116">
        <f>((D101-B101)/B101)</f>
        <v>7.19228034695088E-2</v>
      </c>
      <c r="G101" s="116">
        <f>((E101-C101)/C101)</f>
        <v>6.0850111856823354E-2</v>
      </c>
      <c r="H101" s="165">
        <v>2053882507.4400001</v>
      </c>
      <c r="I101" s="165">
        <v>3658.83</v>
      </c>
      <c r="J101" s="116">
        <f t="shared" si="108"/>
        <v>-1.0881503049839012E-2</v>
      </c>
      <c r="K101" s="116">
        <f t="shared" si="109"/>
        <v>-1.0795509846543243E-2</v>
      </c>
      <c r="L101" s="165">
        <v>2498743705.46</v>
      </c>
      <c r="M101" s="165">
        <v>4450.01</v>
      </c>
      <c r="N101" s="116">
        <f t="shared" si="110"/>
        <v>0.21659525138781371</v>
      </c>
      <c r="O101" s="116">
        <f t="shared" si="111"/>
        <v>0.21623852433701493</v>
      </c>
      <c r="P101" s="165">
        <v>2154958082.0500002</v>
      </c>
      <c r="Q101" s="165">
        <v>3839.32</v>
      </c>
      <c r="R101" s="116">
        <f t="shared" si="112"/>
        <v>-0.13758338746738794</v>
      </c>
      <c r="S101" s="116">
        <f t="shared" si="113"/>
        <v>-0.13723339947550681</v>
      </c>
      <c r="T101" s="165">
        <v>2119594413.1500001</v>
      </c>
      <c r="U101" s="165">
        <v>3724.92</v>
      </c>
      <c r="V101" s="116">
        <f t="shared" si="114"/>
        <v>-1.6410374380163732E-2</v>
      </c>
      <c r="W101" s="116">
        <f t="shared" si="115"/>
        <v>-2.9796943208693229E-2</v>
      </c>
      <c r="X101" s="165">
        <v>2163455728.9000001</v>
      </c>
      <c r="Y101" s="165">
        <v>3802.29</v>
      </c>
      <c r="Z101" s="116">
        <f t="shared" si="116"/>
        <v>2.0693258803610563E-2</v>
      </c>
      <c r="AA101" s="116">
        <f t="shared" si="117"/>
        <v>2.0770915885441804E-2</v>
      </c>
      <c r="AB101" s="165">
        <v>2183853933.1100001</v>
      </c>
      <c r="AC101" s="165">
        <v>3838.14</v>
      </c>
      <c r="AD101" s="116">
        <f t="shared" si="118"/>
        <v>9.4285285977963682E-3</v>
      </c>
      <c r="AE101" s="116">
        <f t="shared" si="119"/>
        <v>9.4285285972400597E-3</v>
      </c>
      <c r="AF101" s="165">
        <v>2182223332.8499999</v>
      </c>
      <c r="AG101" s="165">
        <v>3834.57</v>
      </c>
      <c r="AH101" s="116">
        <f t="shared" si="120"/>
        <v>-7.4666177773076176E-4</v>
      </c>
      <c r="AI101" s="116">
        <f t="shared" si="121"/>
        <v>-9.3013803561092323E-4</v>
      </c>
      <c r="AJ101" s="117">
        <f t="shared" si="80"/>
        <v>1.9127239447950996E-2</v>
      </c>
      <c r="AK101" s="117">
        <f t="shared" si="81"/>
        <v>1.6066511263770747E-2</v>
      </c>
      <c r="AL101" s="118">
        <f t="shared" si="82"/>
        <v>5.09254814621952E-2</v>
      </c>
      <c r="AM101" s="118">
        <f t="shared" si="83"/>
        <v>3.6717710800376328E-2</v>
      </c>
      <c r="AN101" s="119">
        <f t="shared" si="84"/>
        <v>9.9278931651926305E-2</v>
      </c>
      <c r="AO101" s="203">
        <f t="shared" si="85"/>
        <v>9.9106993620137654E-2</v>
      </c>
      <c r="AP101" s="123"/>
      <c r="AQ101" s="146">
        <v>1131224777.76</v>
      </c>
      <c r="AR101" s="147">
        <v>0.6573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209</v>
      </c>
      <c r="B102" s="165">
        <v>1770010406.3699999</v>
      </c>
      <c r="C102" s="165">
        <v>1.0335000000000001</v>
      </c>
      <c r="D102" s="165">
        <v>1860792528.1199999</v>
      </c>
      <c r="E102" s="165">
        <v>1.0871</v>
      </c>
      <c r="F102" s="116">
        <f>((D102-B102)/B102)</f>
        <v>5.1289032778162699E-2</v>
      </c>
      <c r="G102" s="116">
        <f>((E102-C102)/C102)</f>
        <v>5.18626028059989E-2</v>
      </c>
      <c r="H102" s="165">
        <v>1816222864.8399999</v>
      </c>
      <c r="I102" s="165">
        <v>1.0608</v>
      </c>
      <c r="J102" s="116">
        <f t="shared" si="108"/>
        <v>-2.3951978851199329E-2</v>
      </c>
      <c r="K102" s="116">
        <f t="shared" si="109"/>
        <v>-2.4192806549535453E-2</v>
      </c>
      <c r="L102" s="165">
        <v>1816222864.8399999</v>
      </c>
      <c r="M102" s="165">
        <v>1.0608</v>
      </c>
      <c r="N102" s="116">
        <f t="shared" si="110"/>
        <v>0</v>
      </c>
      <c r="O102" s="116">
        <f t="shared" si="111"/>
        <v>0</v>
      </c>
      <c r="P102" s="165">
        <v>1811238814.45</v>
      </c>
      <c r="Q102" s="165">
        <v>1.0577000000000001</v>
      </c>
      <c r="R102" s="116">
        <f t="shared" si="112"/>
        <v>-2.7441843655233006E-3</v>
      </c>
      <c r="S102" s="116">
        <f t="shared" si="113"/>
        <v>-2.9223227752638394E-3</v>
      </c>
      <c r="T102" s="165">
        <v>1811654100.8599999</v>
      </c>
      <c r="U102" s="165">
        <v>1.0589999999999999</v>
      </c>
      <c r="V102" s="116">
        <f t="shared" si="114"/>
        <v>2.2928307779554355E-4</v>
      </c>
      <c r="W102" s="116">
        <f t="shared" si="115"/>
        <v>1.2290819703128077E-3</v>
      </c>
      <c r="X102" s="165">
        <v>1851199354.99</v>
      </c>
      <c r="Y102" s="165">
        <v>1.0833999999999999</v>
      </c>
      <c r="Z102" s="116">
        <f t="shared" si="116"/>
        <v>2.1828258557319419E-2</v>
      </c>
      <c r="AA102" s="116">
        <f t="shared" si="117"/>
        <v>2.3040604343720471E-2</v>
      </c>
      <c r="AB102" s="165">
        <v>1822977668.6500001</v>
      </c>
      <c r="AC102" s="165">
        <v>1.0669999999999999</v>
      </c>
      <c r="AD102" s="116">
        <f t="shared" si="118"/>
        <v>-1.5245082202479681E-2</v>
      </c>
      <c r="AE102" s="116">
        <f t="shared" si="119"/>
        <v>-1.5137529998153933E-2</v>
      </c>
      <c r="AF102" s="165">
        <v>1813600121.25</v>
      </c>
      <c r="AG102" s="165">
        <v>1.0693999999999999</v>
      </c>
      <c r="AH102" s="116">
        <f t="shared" si="120"/>
        <v>-5.1440824324220091E-3</v>
      </c>
      <c r="AI102" s="116">
        <f t="shared" si="121"/>
        <v>2.24929709465788E-3</v>
      </c>
      <c r="AJ102" s="117">
        <f t="shared" si="80"/>
        <v>3.2826558202066689E-3</v>
      </c>
      <c r="AK102" s="117">
        <f t="shared" si="81"/>
        <v>4.5161158614671045E-3</v>
      </c>
      <c r="AL102" s="118">
        <f t="shared" si="82"/>
        <v>-2.5361455485679224E-2</v>
      </c>
      <c r="AM102" s="118">
        <f t="shared" si="83"/>
        <v>-1.6281850795695014E-2</v>
      </c>
      <c r="AN102" s="119">
        <f t="shared" si="84"/>
        <v>2.3485514216138495E-2</v>
      </c>
      <c r="AO102" s="203">
        <f t="shared" si="85"/>
        <v>2.3564450380192812E-2</v>
      </c>
      <c r="AP102" s="123"/>
      <c r="AQ102" s="121">
        <v>318569106.36000001</v>
      </c>
      <c r="AR102" s="128">
        <v>123.8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41</v>
      </c>
      <c r="B103" s="165">
        <v>1042312094.95</v>
      </c>
      <c r="C103" s="166">
        <v>552.20000000000005</v>
      </c>
      <c r="D103" s="165">
        <v>1050598860.03</v>
      </c>
      <c r="E103" s="166">
        <v>552.20000000000005</v>
      </c>
      <c r="F103" s="116">
        <f>((D103-B103)/B103)</f>
        <v>7.9503683399140077E-3</v>
      </c>
      <c r="G103" s="116">
        <f>((E103-C103)/C103)</f>
        <v>0</v>
      </c>
      <c r="H103" s="165">
        <v>1051920996.0700001</v>
      </c>
      <c r="I103" s="166">
        <v>552.20000000000005</v>
      </c>
      <c r="J103" s="116">
        <f t="shared" si="108"/>
        <v>1.2584594275709829E-3</v>
      </c>
      <c r="K103" s="116">
        <f t="shared" si="109"/>
        <v>0</v>
      </c>
      <c r="L103" s="165">
        <v>1057276074.9400001</v>
      </c>
      <c r="M103" s="166">
        <v>552.20000000000005</v>
      </c>
      <c r="N103" s="116">
        <f t="shared" si="110"/>
        <v>5.0907614640326579E-3</v>
      </c>
      <c r="O103" s="116">
        <f t="shared" si="111"/>
        <v>0</v>
      </c>
      <c r="P103" s="165">
        <v>1049634079.73</v>
      </c>
      <c r="Q103" s="166">
        <v>552.20000000000005</v>
      </c>
      <c r="R103" s="116">
        <f t="shared" si="112"/>
        <v>-7.2280035377077058E-3</v>
      </c>
      <c r="S103" s="116">
        <f t="shared" si="113"/>
        <v>0</v>
      </c>
      <c r="T103" s="165">
        <v>1049170381.91</v>
      </c>
      <c r="U103" s="166">
        <v>552.20000000000005</v>
      </c>
      <c r="V103" s="116">
        <f t="shared" si="114"/>
        <v>-4.4177092660647088E-4</v>
      </c>
      <c r="W103" s="116">
        <f t="shared" si="115"/>
        <v>0</v>
      </c>
      <c r="X103" s="165">
        <v>1048548558.86</v>
      </c>
      <c r="Y103" s="166">
        <v>552.20000000000005</v>
      </c>
      <c r="Z103" s="116">
        <f t="shared" si="116"/>
        <v>-5.926807129914706E-4</v>
      </c>
      <c r="AA103" s="116">
        <f t="shared" si="117"/>
        <v>0</v>
      </c>
      <c r="AB103" s="165">
        <v>1048513238.4400001</v>
      </c>
      <c r="AC103" s="166">
        <v>552.20000000000005</v>
      </c>
      <c r="AD103" s="116">
        <f t="shared" si="118"/>
        <v>-3.3685058933615868E-5</v>
      </c>
      <c r="AE103" s="116">
        <f t="shared" si="119"/>
        <v>0</v>
      </c>
      <c r="AF103" s="165">
        <v>1048764631.0700001</v>
      </c>
      <c r="AG103" s="166">
        <v>552.20000000000005</v>
      </c>
      <c r="AH103" s="116">
        <f t="shared" si="120"/>
        <v>2.3976104524347488E-4</v>
      </c>
      <c r="AI103" s="116">
        <f t="shared" si="121"/>
        <v>0</v>
      </c>
      <c r="AJ103" s="117">
        <f t="shared" si="80"/>
        <v>7.8040125506523273E-4</v>
      </c>
      <c r="AK103" s="117">
        <f t="shared" si="81"/>
        <v>0</v>
      </c>
      <c r="AL103" s="118">
        <f t="shared" si="82"/>
        <v>-1.7458889684570402E-3</v>
      </c>
      <c r="AM103" s="118">
        <f t="shared" si="83"/>
        <v>0</v>
      </c>
      <c r="AN103" s="119">
        <f t="shared" si="84"/>
        <v>4.4510802439382798E-3</v>
      </c>
      <c r="AO103" s="203">
        <f t="shared" si="85"/>
        <v>0</v>
      </c>
      <c r="AP103" s="123"/>
      <c r="AQ103" s="121">
        <v>1812522091.8199999</v>
      </c>
      <c r="AR103" s="125">
        <v>1.6227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71</v>
      </c>
      <c r="B104" s="165">
        <v>1941797639.3399999</v>
      </c>
      <c r="C104" s="166">
        <v>2.73</v>
      </c>
      <c r="D104" s="165">
        <v>2083490806.95</v>
      </c>
      <c r="E104" s="166">
        <v>2.93</v>
      </c>
      <c r="F104" s="116">
        <f>((D104-B104)/B104)</f>
        <v>7.2970099839116301E-2</v>
      </c>
      <c r="G104" s="116">
        <f>((E104-C104)/C104)</f>
        <v>7.3260073260073319E-2</v>
      </c>
      <c r="H104" s="165">
        <v>2041398197.6800001</v>
      </c>
      <c r="I104" s="166">
        <v>2.87</v>
      </c>
      <c r="J104" s="116">
        <f t="shared" si="108"/>
        <v>-2.0202925364292298E-2</v>
      </c>
      <c r="K104" s="116">
        <f t="shared" si="109"/>
        <v>-2.047781569965872E-2</v>
      </c>
      <c r="L104" s="165">
        <v>2049969811.0699999</v>
      </c>
      <c r="M104" s="166">
        <v>2.88</v>
      </c>
      <c r="N104" s="116">
        <f t="shared" si="110"/>
        <v>4.1988933857888674E-3</v>
      </c>
      <c r="O104" s="116">
        <f t="shared" si="111"/>
        <v>3.4843205574912146E-3</v>
      </c>
      <c r="P104" s="165">
        <v>2004664188.3199999</v>
      </c>
      <c r="Q104" s="166">
        <v>2.82</v>
      </c>
      <c r="R104" s="116">
        <f t="shared" si="112"/>
        <v>-2.2100629241145912E-2</v>
      </c>
      <c r="S104" s="116">
        <f t="shared" si="113"/>
        <v>-2.0833333333333353E-2</v>
      </c>
      <c r="T104" s="165">
        <v>1987043770.9200001</v>
      </c>
      <c r="U104" s="166">
        <v>2.79</v>
      </c>
      <c r="V104" s="116">
        <f t="shared" si="114"/>
        <v>-8.7897102680157962E-3</v>
      </c>
      <c r="W104" s="116">
        <f t="shared" si="115"/>
        <v>-1.0638297872340358E-2</v>
      </c>
      <c r="X104" s="165">
        <v>2057056609.1900001</v>
      </c>
      <c r="Y104" s="166">
        <v>2.89</v>
      </c>
      <c r="Z104" s="116">
        <f t="shared" si="116"/>
        <v>3.5234673384967295E-2</v>
      </c>
      <c r="AA104" s="116">
        <f t="shared" si="117"/>
        <v>3.5842293906810069E-2</v>
      </c>
      <c r="AB104" s="165">
        <v>2098396076.3199999</v>
      </c>
      <c r="AC104" s="166">
        <v>2.95</v>
      </c>
      <c r="AD104" s="116">
        <f t="shared" si="118"/>
        <v>2.0096416863451302E-2</v>
      </c>
      <c r="AE104" s="116">
        <f t="shared" si="119"/>
        <v>2.0761245674740501E-2</v>
      </c>
      <c r="AF104" s="165">
        <v>2094459242.1800001</v>
      </c>
      <c r="AG104" s="166">
        <v>2.95</v>
      </c>
      <c r="AH104" s="116">
        <f t="shared" si="120"/>
        <v>-1.8761158507806463E-3</v>
      </c>
      <c r="AI104" s="116">
        <f t="shared" si="121"/>
        <v>0</v>
      </c>
      <c r="AJ104" s="117">
        <f t="shared" si="80"/>
        <v>9.9413378436361381E-3</v>
      </c>
      <c r="AK104" s="117">
        <f t="shared" si="81"/>
        <v>1.0174810811722834E-2</v>
      </c>
      <c r="AL104" s="118">
        <f t="shared" si="82"/>
        <v>5.2644509845745828E-3</v>
      </c>
      <c r="AM104" s="118">
        <f t="shared" si="83"/>
        <v>6.8259385665529063E-3</v>
      </c>
      <c r="AN104" s="119">
        <f t="shared" si="84"/>
        <v>3.2014165601074673E-2</v>
      </c>
      <c r="AO104" s="203">
        <f t="shared" si="85"/>
        <v>3.2145219758110549E-2</v>
      </c>
      <c r="AP104" s="123"/>
      <c r="AQ104" s="121">
        <v>146744114.84999999</v>
      </c>
      <c r="AR104" s="125">
        <v>1.0862860000000001</v>
      </c>
      <c r="AS104" s="122" t="e">
        <f>(#REF!/AQ104)-1</f>
        <v>#REF!</v>
      </c>
      <c r="AT104" s="122" t="e">
        <f>(#REF!/AR104)-1</f>
        <v>#REF!</v>
      </c>
    </row>
    <row r="105" spans="1:46">
      <c r="A105" s="199" t="s">
        <v>67</v>
      </c>
      <c r="B105" s="165">
        <v>149857567.74000001</v>
      </c>
      <c r="C105" s="166">
        <v>1.56633</v>
      </c>
      <c r="D105" s="165">
        <v>158715334.75999999</v>
      </c>
      <c r="E105" s="166">
        <v>1.657551</v>
      </c>
      <c r="F105" s="116">
        <f>((D105-B105)/B105)</f>
        <v>5.9107905950856188E-2</v>
      </c>
      <c r="G105" s="116">
        <f>((E105-C105)/C105)</f>
        <v>5.8238685334508052E-2</v>
      </c>
      <c r="H105" s="165">
        <v>156213979.33000001</v>
      </c>
      <c r="I105" s="166">
        <v>1.6312789999999999</v>
      </c>
      <c r="J105" s="116">
        <f t="shared" si="108"/>
        <v>-1.576001105238117E-2</v>
      </c>
      <c r="K105" s="116">
        <f t="shared" si="109"/>
        <v>-1.5849889385002376E-2</v>
      </c>
      <c r="L105" s="165">
        <v>156167250.27000001</v>
      </c>
      <c r="M105" s="166">
        <v>1.631267</v>
      </c>
      <c r="N105" s="116">
        <f t="shared" si="110"/>
        <v>-2.9913494426313697E-4</v>
      </c>
      <c r="O105" s="116">
        <f t="shared" si="111"/>
        <v>-7.3561910622897615E-6</v>
      </c>
      <c r="P105" s="165">
        <v>156101720.81</v>
      </c>
      <c r="Q105" s="166">
        <v>1.6307659999999999</v>
      </c>
      <c r="R105" s="116">
        <f t="shared" si="112"/>
        <v>-4.1961076913830161E-4</v>
      </c>
      <c r="S105" s="116">
        <f t="shared" si="113"/>
        <v>-3.0712323611038826E-4</v>
      </c>
      <c r="T105" s="165">
        <v>153995865.78999999</v>
      </c>
      <c r="U105" s="166">
        <v>1.6081000000000001</v>
      </c>
      <c r="V105" s="116">
        <f t="shared" si="114"/>
        <v>-1.3490274220379433E-2</v>
      </c>
      <c r="W105" s="116">
        <f t="shared" si="115"/>
        <v>-1.3898989799885363E-2</v>
      </c>
      <c r="X105" s="165">
        <v>157301910.58000001</v>
      </c>
      <c r="Y105" s="166">
        <v>1.6423810000000001</v>
      </c>
      <c r="Z105" s="116">
        <f t="shared" si="116"/>
        <v>2.1468399642029259E-2</v>
      </c>
      <c r="AA105" s="116">
        <f t="shared" si="117"/>
        <v>2.1317704122877933E-2</v>
      </c>
      <c r="AB105" s="165">
        <v>159178592.65000001</v>
      </c>
      <c r="AC105" s="166">
        <v>1.6618599999999999</v>
      </c>
      <c r="AD105" s="116">
        <f t="shared" si="118"/>
        <v>1.193044676368096E-2</v>
      </c>
      <c r="AE105" s="116">
        <f t="shared" si="119"/>
        <v>1.186022000985143E-2</v>
      </c>
      <c r="AF105" s="165">
        <v>159601112.02000001</v>
      </c>
      <c r="AG105" s="166">
        <v>1.666598</v>
      </c>
      <c r="AH105" s="116">
        <f t="shared" si="120"/>
        <v>2.6543730721946719E-3</v>
      </c>
      <c r="AI105" s="116">
        <f t="shared" si="121"/>
        <v>2.8510223484530172E-3</v>
      </c>
      <c r="AJ105" s="117">
        <f t="shared" si="80"/>
        <v>8.1490118053248791E-3</v>
      </c>
      <c r="AK105" s="117">
        <f t="shared" si="81"/>
        <v>8.025534150453751E-3</v>
      </c>
      <c r="AL105" s="118">
        <f t="shared" si="82"/>
        <v>5.5809179455749546E-3</v>
      </c>
      <c r="AM105" s="118">
        <f t="shared" si="83"/>
        <v>5.4580522710915239E-3</v>
      </c>
      <c r="AN105" s="119">
        <f t="shared" si="84"/>
        <v>2.3914723020619484E-2</v>
      </c>
      <c r="AO105" s="203">
        <f t="shared" si="85"/>
        <v>2.3677004601345367E-2</v>
      </c>
      <c r="AP105" s="123"/>
      <c r="AQ105" s="121"/>
      <c r="AR105" s="125"/>
      <c r="AS105" s="122"/>
      <c r="AT105" s="122"/>
    </row>
    <row r="106" spans="1:46">
      <c r="A106" s="198" t="s">
        <v>131</v>
      </c>
      <c r="B106" s="165">
        <v>524876981.70999998</v>
      </c>
      <c r="C106" s="166">
        <v>1.0545</v>
      </c>
      <c r="D106" s="165">
        <v>543395269.29999995</v>
      </c>
      <c r="E106" s="166">
        <v>1.0916999999999999</v>
      </c>
      <c r="F106" s="116">
        <f>((D106-B106)/B106)</f>
        <v>3.5281195852157832E-2</v>
      </c>
      <c r="G106" s="116">
        <f>((E106-C106)/C106)</f>
        <v>3.5277382645803601E-2</v>
      </c>
      <c r="H106" s="165">
        <v>536078322.82999998</v>
      </c>
      <c r="I106" s="166">
        <v>1.077</v>
      </c>
      <c r="J106" s="116">
        <f t="shared" si="108"/>
        <v>-1.3465237707029794E-2</v>
      </c>
      <c r="K106" s="116">
        <f t="shared" si="109"/>
        <v>-1.3465237702665509E-2</v>
      </c>
      <c r="L106" s="165">
        <v>536974275.46000004</v>
      </c>
      <c r="M106" s="166">
        <v>1.0788</v>
      </c>
      <c r="N106" s="116">
        <f t="shared" si="110"/>
        <v>1.6713091946532175E-3</v>
      </c>
      <c r="O106" s="116">
        <f t="shared" si="111"/>
        <v>1.6713091922005792E-3</v>
      </c>
      <c r="P106" s="165">
        <v>535182370.19999999</v>
      </c>
      <c r="Q106" s="166">
        <v>1.0751999999999999</v>
      </c>
      <c r="R106" s="116">
        <f t="shared" si="112"/>
        <v>-3.3370411617297886E-3</v>
      </c>
      <c r="S106" s="116">
        <f t="shared" si="113"/>
        <v>-3.3370411568409784E-3</v>
      </c>
      <c r="T106" s="165">
        <v>529503308.18000001</v>
      </c>
      <c r="U106" s="166">
        <v>1.0637000000000001</v>
      </c>
      <c r="V106" s="116">
        <f t="shared" si="114"/>
        <v>-1.0611451976412622E-2</v>
      </c>
      <c r="W106" s="116">
        <f t="shared" si="115"/>
        <v>-1.0695684523809378E-2</v>
      </c>
      <c r="X106" s="165">
        <v>537567568.39999998</v>
      </c>
      <c r="Y106" s="166">
        <v>1.0799000000000001</v>
      </c>
      <c r="Z106" s="116">
        <f t="shared" si="116"/>
        <v>1.5229858048891726E-2</v>
      </c>
      <c r="AA106" s="116">
        <f t="shared" si="117"/>
        <v>1.5229858042681198E-2</v>
      </c>
      <c r="AB106" s="165">
        <v>542584183.30999994</v>
      </c>
      <c r="AC106" s="166">
        <v>1.0900000000000001</v>
      </c>
      <c r="AD106" s="116">
        <f t="shared" si="118"/>
        <v>9.3320639206923676E-3</v>
      </c>
      <c r="AE106" s="116">
        <f t="shared" si="119"/>
        <v>9.3527178442448355E-3</v>
      </c>
      <c r="AF106" s="165">
        <v>543828642.44000006</v>
      </c>
      <c r="AG106" s="166">
        <v>1.0925</v>
      </c>
      <c r="AH106" s="116">
        <f t="shared" si="120"/>
        <v>2.2935779705342157E-3</v>
      </c>
      <c r="AI106" s="116">
        <f t="shared" si="121"/>
        <v>2.2935779816513273E-3</v>
      </c>
      <c r="AJ106" s="117">
        <f t="shared" si="80"/>
        <v>4.549284267719644E-3</v>
      </c>
      <c r="AK106" s="117">
        <f t="shared" si="81"/>
        <v>4.5408602904082095E-3</v>
      </c>
      <c r="AL106" s="118">
        <f t="shared" si="82"/>
        <v>7.9752836376064664E-4</v>
      </c>
      <c r="AM106" s="118">
        <f t="shared" si="83"/>
        <v>7.3280205184586794E-4</v>
      </c>
      <c r="AN106" s="119">
        <f t="shared" si="84"/>
        <v>1.5635746739808786E-2</v>
      </c>
      <c r="AO106" s="203">
        <f t="shared" si="85"/>
        <v>1.564727382862182E-2</v>
      </c>
      <c r="AP106" s="123"/>
      <c r="AQ106" s="121"/>
      <c r="AR106" s="125"/>
      <c r="AS106" s="122"/>
      <c r="AT106" s="122"/>
    </row>
    <row r="107" spans="1:46">
      <c r="A107" s="198" t="s">
        <v>140</v>
      </c>
      <c r="B107" s="165">
        <v>335197041.91000003</v>
      </c>
      <c r="C107" s="166">
        <v>1.1114999999999999</v>
      </c>
      <c r="D107" s="165">
        <v>379232794.31</v>
      </c>
      <c r="E107" s="166">
        <v>1.1365000000000001</v>
      </c>
      <c r="F107" s="116">
        <f>((D107-B107)/B107)</f>
        <v>0.1313727357171115</v>
      </c>
      <c r="G107" s="116">
        <f>((E107-C107)/C107)</f>
        <v>2.2492127755285772E-2</v>
      </c>
      <c r="H107" s="165">
        <v>423176630.10000002</v>
      </c>
      <c r="I107" s="166">
        <v>1.1299999999999999</v>
      </c>
      <c r="J107" s="116">
        <f t="shared" si="108"/>
        <v>0.11587562164805447</v>
      </c>
      <c r="K107" s="116">
        <f t="shared" si="109"/>
        <v>-5.7193136823582682E-3</v>
      </c>
      <c r="L107" s="165">
        <v>423537612.24000001</v>
      </c>
      <c r="M107" s="166">
        <v>1.1200000000000001</v>
      </c>
      <c r="N107" s="116">
        <f t="shared" si="110"/>
        <v>8.5302947829298307E-4</v>
      </c>
      <c r="O107" s="116">
        <f t="shared" si="111"/>
        <v>-8.8495575221237063E-3</v>
      </c>
      <c r="P107" s="165">
        <v>423537612.24000001</v>
      </c>
      <c r="Q107" s="166">
        <v>1.1178999999999999</v>
      </c>
      <c r="R107" s="116">
        <f t="shared" si="112"/>
        <v>0</v>
      </c>
      <c r="S107" s="116">
        <f t="shared" si="113"/>
        <v>-1.8750000000001899E-3</v>
      </c>
      <c r="T107" s="165">
        <v>566733579.5</v>
      </c>
      <c r="U107" s="166">
        <v>1.1778</v>
      </c>
      <c r="V107" s="116">
        <f t="shared" si="114"/>
        <v>0.33809504308877575</v>
      </c>
      <c r="W107" s="116">
        <f t="shared" si="115"/>
        <v>5.3582610251364231E-2</v>
      </c>
      <c r="X107" s="165">
        <v>567821790.72000003</v>
      </c>
      <c r="Y107" s="166">
        <v>1.1778</v>
      </c>
      <c r="Z107" s="116">
        <f t="shared" si="116"/>
        <v>1.92014600751221E-3</v>
      </c>
      <c r="AA107" s="116">
        <f t="shared" si="117"/>
        <v>0</v>
      </c>
      <c r="AB107" s="165">
        <v>563286467.76999998</v>
      </c>
      <c r="AC107" s="166">
        <v>1.1682999999999999</v>
      </c>
      <c r="AD107" s="116">
        <f t="shared" si="118"/>
        <v>-7.9872294866479895E-3</v>
      </c>
      <c r="AE107" s="116">
        <f t="shared" si="119"/>
        <v>-8.065885549329313E-3</v>
      </c>
      <c r="AF107" s="165">
        <v>634233470.38999999</v>
      </c>
      <c r="AG107" s="166">
        <v>1.1682999999999999</v>
      </c>
      <c r="AH107" s="116">
        <f t="shared" si="120"/>
        <v>0.12595190312466187</v>
      </c>
      <c r="AI107" s="116">
        <f t="shared" si="121"/>
        <v>0</v>
      </c>
      <c r="AJ107" s="117">
        <f t="shared" si="80"/>
        <v>8.8260156197220108E-2</v>
      </c>
      <c r="AK107" s="117">
        <f t="shared" si="81"/>
        <v>6.4456226566048155E-3</v>
      </c>
      <c r="AL107" s="118">
        <f t="shared" si="82"/>
        <v>0.67241198521336809</v>
      </c>
      <c r="AM107" s="118">
        <f t="shared" si="83"/>
        <v>2.7980642322921096E-2</v>
      </c>
      <c r="AN107" s="119">
        <f t="shared" si="84"/>
        <v>0.11868774429643904</v>
      </c>
      <c r="AO107" s="203">
        <f t="shared" si="85"/>
        <v>2.146166972897252E-2</v>
      </c>
      <c r="AP107" s="123"/>
      <c r="AQ107" s="121"/>
      <c r="AR107" s="125"/>
      <c r="AS107" s="122"/>
      <c r="AT107" s="122"/>
    </row>
    <row r="108" spans="1:46" s="263" customFormat="1">
      <c r="A108" s="198" t="s">
        <v>142</v>
      </c>
      <c r="B108" s="165">
        <v>253266390.25064382</v>
      </c>
      <c r="C108" s="166">
        <v>126.54</v>
      </c>
      <c r="D108" s="165">
        <v>259496472.72</v>
      </c>
      <c r="E108" s="166">
        <v>129.63999999999999</v>
      </c>
      <c r="F108" s="116">
        <f>((D108-B108)/B108)</f>
        <v>2.4598931043280592E-2</v>
      </c>
      <c r="G108" s="116">
        <f>((E108-C108)/C108)</f>
        <v>2.4498182392919076E-2</v>
      </c>
      <c r="H108" s="165">
        <v>254528960.81064382</v>
      </c>
      <c r="I108" s="166">
        <v>127.17</v>
      </c>
      <c r="J108" s="116">
        <f t="shared" si="108"/>
        <v>-1.9142887983360706E-2</v>
      </c>
      <c r="K108" s="116">
        <f t="shared" si="109"/>
        <v>-1.9052761493366127E-2</v>
      </c>
      <c r="L108" s="165">
        <v>256780840.79064384</v>
      </c>
      <c r="M108" s="166">
        <v>128.29</v>
      </c>
      <c r="N108" s="116">
        <f t="shared" si="110"/>
        <v>8.8472446232760894E-3</v>
      </c>
      <c r="O108" s="116">
        <f t="shared" si="111"/>
        <v>8.8071085947942929E-3</v>
      </c>
      <c r="P108" s="165">
        <v>255154487.44064382</v>
      </c>
      <c r="Q108" s="166">
        <v>127.4806674543</v>
      </c>
      <c r="R108" s="116">
        <f t="shared" si="112"/>
        <v>-6.3336242104059743E-3</v>
      </c>
      <c r="S108" s="116">
        <f t="shared" si="113"/>
        <v>-6.3086175516407191E-3</v>
      </c>
      <c r="T108" s="165">
        <v>253437090.97999999</v>
      </c>
      <c r="U108" s="166">
        <v>126.63</v>
      </c>
      <c r="V108" s="116">
        <f t="shared" si="114"/>
        <v>-6.730810333262679E-3</v>
      </c>
      <c r="W108" s="116">
        <f t="shared" si="115"/>
        <v>-6.6729134015944876E-3</v>
      </c>
      <c r="X108" s="165">
        <v>255196942.84</v>
      </c>
      <c r="Y108" s="166">
        <v>127.5</v>
      </c>
      <c r="Z108" s="116">
        <f t="shared" si="116"/>
        <v>6.9439396309157178E-3</v>
      </c>
      <c r="AA108" s="116">
        <f t="shared" si="117"/>
        <v>6.8704098554845184E-3</v>
      </c>
      <c r="AB108" s="165">
        <v>256525700.94064382</v>
      </c>
      <c r="AC108" s="166">
        <v>128.16</v>
      </c>
      <c r="AD108" s="116">
        <f t="shared" si="118"/>
        <v>5.2067947439201918E-3</v>
      </c>
      <c r="AE108" s="116">
        <f t="shared" si="119"/>
        <v>5.1764705882352676E-3</v>
      </c>
      <c r="AF108" s="165">
        <v>256035768.63064384</v>
      </c>
      <c r="AG108" s="166">
        <v>127.91913773759235</v>
      </c>
      <c r="AH108" s="116">
        <f t="shared" si="120"/>
        <v>-1.9098761184686735E-3</v>
      </c>
      <c r="AI108" s="116">
        <f t="shared" si="121"/>
        <v>-1.8793871910708939E-3</v>
      </c>
      <c r="AJ108" s="117">
        <f t="shared" si="80"/>
        <v>1.4349639244868196E-3</v>
      </c>
      <c r="AK108" s="117">
        <f t="shared" si="81"/>
        <v>1.4298114742201161E-3</v>
      </c>
      <c r="AL108" s="118">
        <f t="shared" si="82"/>
        <v>-1.3336227861140517E-2</v>
      </c>
      <c r="AM108" s="118">
        <f t="shared" si="83"/>
        <v>-1.3274161234245879E-2</v>
      </c>
      <c r="AN108" s="119">
        <f t="shared" si="84"/>
        <v>1.3080812413580863E-2</v>
      </c>
      <c r="AO108" s="203">
        <f t="shared" si="85"/>
        <v>1.3017767200972714E-2</v>
      </c>
      <c r="AP108" s="123"/>
      <c r="AQ108" s="121"/>
      <c r="AR108" s="125"/>
      <c r="AS108" s="122"/>
      <c r="AT108" s="122"/>
    </row>
    <row r="109" spans="1:46" s="279" customFormat="1">
      <c r="A109" s="198" t="s">
        <v>148</v>
      </c>
      <c r="B109" s="165">
        <v>171028911.03999999</v>
      </c>
      <c r="C109" s="166">
        <v>3.8180999999999998</v>
      </c>
      <c r="D109" s="165">
        <v>171373975.55000001</v>
      </c>
      <c r="E109" s="166">
        <v>3.8237000000000001</v>
      </c>
      <c r="F109" s="116">
        <f>((D109-B109)/B109)</f>
        <v>2.017579998035052E-3</v>
      </c>
      <c r="G109" s="116">
        <f>((E109-C109)/C109)</f>
        <v>1.4666980959116502E-3</v>
      </c>
      <c r="H109" s="165">
        <v>176289740.56</v>
      </c>
      <c r="I109" s="166">
        <v>3.8753000000000002</v>
      </c>
      <c r="J109" s="116">
        <f t="shared" si="108"/>
        <v>2.8684431193380166E-2</v>
      </c>
      <c r="K109" s="116">
        <f t="shared" si="109"/>
        <v>1.3494782540471295E-2</v>
      </c>
      <c r="L109" s="165">
        <v>179185786.47</v>
      </c>
      <c r="M109" s="166">
        <v>3.9323000000000001</v>
      </c>
      <c r="N109" s="116">
        <f t="shared" si="110"/>
        <v>1.6427762051271104E-2</v>
      </c>
      <c r="O109" s="116">
        <f t="shared" si="111"/>
        <v>1.470853869377853E-2</v>
      </c>
      <c r="P109" s="165">
        <v>177164220.63999999</v>
      </c>
      <c r="Q109" s="166">
        <v>3.8868</v>
      </c>
      <c r="R109" s="116">
        <f t="shared" si="112"/>
        <v>-1.1281954165145078E-2</v>
      </c>
      <c r="S109" s="116">
        <f t="shared" si="113"/>
        <v>-1.1570836406174527E-2</v>
      </c>
      <c r="T109" s="165">
        <v>172130517.12</v>
      </c>
      <c r="U109" s="166">
        <v>3.7444000000000002</v>
      </c>
      <c r="V109" s="116">
        <f t="shared" si="114"/>
        <v>-2.8412641682479062E-2</v>
      </c>
      <c r="W109" s="116">
        <f t="shared" si="115"/>
        <v>-3.663682206442314E-2</v>
      </c>
      <c r="X109" s="165">
        <v>172844819.91</v>
      </c>
      <c r="Y109" s="166">
        <v>3.7425000000000002</v>
      </c>
      <c r="Z109" s="116">
        <f t="shared" si="116"/>
        <v>4.1497742640372055E-3</v>
      </c>
      <c r="AA109" s="116">
        <f t="shared" si="117"/>
        <v>-5.0742442046790217E-4</v>
      </c>
      <c r="AB109" s="165">
        <v>172802425.69</v>
      </c>
      <c r="AC109" s="166">
        <v>3.7307999999999999</v>
      </c>
      <c r="AD109" s="116">
        <f t="shared" si="118"/>
        <v>-2.4527330366089884E-4</v>
      </c>
      <c r="AE109" s="116">
        <f t="shared" si="119"/>
        <v>-3.126252505010091E-3</v>
      </c>
      <c r="AF109" s="165">
        <v>171604637.19999999</v>
      </c>
      <c r="AG109" s="166">
        <v>3.7027000000000001</v>
      </c>
      <c r="AH109" s="116">
        <f t="shared" si="120"/>
        <v>-6.9315490521457707E-3</v>
      </c>
      <c r="AI109" s="116">
        <f t="shared" si="121"/>
        <v>-7.5318966441513327E-3</v>
      </c>
      <c r="AJ109" s="117">
        <f t="shared" si="80"/>
        <v>5.5101616291158926E-4</v>
      </c>
      <c r="AK109" s="117">
        <f t="shared" si="81"/>
        <v>-3.71290158875819E-3</v>
      </c>
      <c r="AL109" s="118">
        <f t="shared" si="82"/>
        <v>1.3459549459578148E-3</v>
      </c>
      <c r="AM109" s="118">
        <f t="shared" si="83"/>
        <v>-3.1644742003818289E-2</v>
      </c>
      <c r="AN109" s="119">
        <f t="shared" si="84"/>
        <v>1.7296562384782603E-2</v>
      </c>
      <c r="AO109" s="203">
        <f t="shared" si="85"/>
        <v>1.6182961725255178E-2</v>
      </c>
      <c r="AP109" s="123"/>
      <c r="AQ109" s="121"/>
      <c r="AR109" s="125"/>
      <c r="AS109" s="122"/>
      <c r="AT109" s="122"/>
    </row>
    <row r="110" spans="1:46" s="279" customFormat="1">
      <c r="A110" s="198" t="s">
        <v>204</v>
      </c>
      <c r="B110" s="165">
        <v>303970643.45999998</v>
      </c>
      <c r="C110" s="166">
        <v>125.14</v>
      </c>
      <c r="D110" s="165">
        <v>313332800.68000001</v>
      </c>
      <c r="E110" s="166">
        <v>129.22999999999999</v>
      </c>
      <c r="F110" s="116">
        <f>((D110-B110)/B110)</f>
        <v>3.0799544039627008E-2</v>
      </c>
      <c r="G110" s="116">
        <f>((E110-C110)/C110)</f>
        <v>3.26833945980501E-2</v>
      </c>
      <c r="H110" s="165">
        <v>307068120.81999999</v>
      </c>
      <c r="I110" s="166">
        <v>128.1</v>
      </c>
      <c r="J110" s="116">
        <f t="shared" si="108"/>
        <v>-1.9993693116087122E-2</v>
      </c>
      <c r="K110" s="116">
        <f t="shared" si="109"/>
        <v>-8.7440996672598897E-3</v>
      </c>
      <c r="L110" s="165">
        <v>401738837.63</v>
      </c>
      <c r="M110" s="166">
        <v>127.7</v>
      </c>
      <c r="N110" s="116">
        <f t="shared" si="110"/>
        <v>0.30830525994424196</v>
      </c>
      <c r="O110" s="116">
        <f t="shared" si="111"/>
        <v>-3.1225604996096136E-3</v>
      </c>
      <c r="P110" s="165">
        <v>401415014.97000003</v>
      </c>
      <c r="Q110" s="166">
        <v>127.42</v>
      </c>
      <c r="R110" s="116">
        <f t="shared" si="112"/>
        <v>-8.0605266324339328E-4</v>
      </c>
      <c r="S110" s="116">
        <f t="shared" si="113"/>
        <v>-2.1926389976507526E-3</v>
      </c>
      <c r="T110" s="165">
        <v>397016131.41000003</v>
      </c>
      <c r="U110" s="166">
        <v>125.9</v>
      </c>
      <c r="V110" s="116">
        <f t="shared" si="114"/>
        <v>-1.0958442997775644E-2</v>
      </c>
      <c r="W110" s="116">
        <f t="shared" si="115"/>
        <v>-1.1929053523779595E-2</v>
      </c>
      <c r="X110" s="165">
        <v>406679671.45999998</v>
      </c>
      <c r="Y110" s="166">
        <v>129.07</v>
      </c>
      <c r="Z110" s="116">
        <f t="shared" si="116"/>
        <v>2.4340421674252773E-2</v>
      </c>
      <c r="AA110" s="116">
        <f t="shared" si="117"/>
        <v>2.5178713264495532E-2</v>
      </c>
      <c r="AB110" s="165">
        <v>409695976.02999997</v>
      </c>
      <c r="AC110" s="166">
        <v>130.01</v>
      </c>
      <c r="AD110" s="116">
        <f t="shared" si="118"/>
        <v>7.4169052000344921E-3</v>
      </c>
      <c r="AE110" s="116">
        <f t="shared" si="119"/>
        <v>7.2828697605950088E-3</v>
      </c>
      <c r="AF110" s="165">
        <v>413759363.92000002</v>
      </c>
      <c r="AG110" s="166">
        <v>131.27000000000001</v>
      </c>
      <c r="AH110" s="116">
        <f t="shared" si="120"/>
        <v>9.9180566267082493E-3</v>
      </c>
      <c r="AI110" s="116">
        <f t="shared" si="121"/>
        <v>9.6915621875241862E-3</v>
      </c>
      <c r="AJ110" s="117">
        <f t="shared" si="80"/>
        <v>4.3627749838469787E-2</v>
      </c>
      <c r="AK110" s="117">
        <f t="shared" si="81"/>
        <v>6.1060233902956208E-3</v>
      </c>
      <c r="AL110" s="118">
        <f t="shared" si="82"/>
        <v>0.32051085306757743</v>
      </c>
      <c r="AM110" s="118">
        <f t="shared" si="83"/>
        <v>1.5785808248858783E-2</v>
      </c>
      <c r="AN110" s="119">
        <f t="shared" si="84"/>
        <v>0.10825896214310766</v>
      </c>
      <c r="AO110" s="203">
        <f t="shared" si="85"/>
        <v>1.596509553173148E-2</v>
      </c>
      <c r="AP110" s="123"/>
      <c r="AQ110" s="121"/>
      <c r="AR110" s="125"/>
      <c r="AS110" s="122"/>
      <c r="AT110" s="122"/>
    </row>
    <row r="111" spans="1:46" s="279" customFormat="1">
      <c r="A111" s="198" t="s">
        <v>166</v>
      </c>
      <c r="B111" s="165">
        <v>196840156.66</v>
      </c>
      <c r="C111" s="166">
        <v>130.44796299999999</v>
      </c>
      <c r="D111" s="165">
        <v>226903850.59</v>
      </c>
      <c r="E111" s="166">
        <v>149.90051500000001</v>
      </c>
      <c r="F111" s="116">
        <f>((D111-B111)/B111)</f>
        <v>0.15273150783927042</v>
      </c>
      <c r="G111" s="116">
        <f>((E111-C111)/C111)</f>
        <v>0.14912116335615014</v>
      </c>
      <c r="H111" s="165">
        <v>215846692.97</v>
      </c>
      <c r="I111" s="166">
        <v>142.64799099999999</v>
      </c>
      <c r="J111" s="116">
        <f t="shared" si="108"/>
        <v>-4.8730586066516542E-2</v>
      </c>
      <c r="K111" s="116">
        <f t="shared" si="109"/>
        <v>-4.8382248720092932E-2</v>
      </c>
      <c r="L111" s="165">
        <v>212274593.22</v>
      </c>
      <c r="M111" s="166">
        <v>140.150779</v>
      </c>
      <c r="N111" s="116">
        <f t="shared" si="110"/>
        <v>-1.6549244747967842E-2</v>
      </c>
      <c r="O111" s="116">
        <f t="shared" si="111"/>
        <v>-1.7506114053859972E-2</v>
      </c>
      <c r="P111" s="165">
        <v>121057345.91</v>
      </c>
      <c r="Q111" s="166">
        <v>141.42469399999999</v>
      </c>
      <c r="R111" s="116">
        <f t="shared" si="112"/>
        <v>-0.42971344769207986</v>
      </c>
      <c r="S111" s="116">
        <f t="shared" si="113"/>
        <v>9.0896034191860469E-3</v>
      </c>
      <c r="T111" s="165">
        <v>117298230.92</v>
      </c>
      <c r="U111" s="166">
        <v>135.89094800000001</v>
      </c>
      <c r="V111" s="116">
        <f t="shared" si="114"/>
        <v>-3.1052349295636352E-2</v>
      </c>
      <c r="W111" s="116">
        <f t="shared" si="115"/>
        <v>-3.9128569724888214E-2</v>
      </c>
      <c r="X111" s="165">
        <v>148673401.61000001</v>
      </c>
      <c r="Y111" s="166">
        <v>142.084508</v>
      </c>
      <c r="Z111" s="116">
        <f t="shared" si="116"/>
        <v>0.26748204507362583</v>
      </c>
      <c r="AA111" s="116">
        <f t="shared" si="117"/>
        <v>4.5577428748234138E-2</v>
      </c>
      <c r="AB111" s="165">
        <v>148251197.38999999</v>
      </c>
      <c r="AC111" s="166">
        <v>141.46241599999999</v>
      </c>
      <c r="AD111" s="116">
        <f t="shared" si="118"/>
        <v>-2.8398100495982091E-3</v>
      </c>
      <c r="AE111" s="116">
        <f t="shared" si="119"/>
        <v>-4.3783239197338055E-3</v>
      </c>
      <c r="AF111" s="165">
        <v>151233942.38999999</v>
      </c>
      <c r="AG111" s="166">
        <v>141.50116700000001</v>
      </c>
      <c r="AH111" s="116">
        <f t="shared" si="120"/>
        <v>2.0119533956635655E-2</v>
      </c>
      <c r="AI111" s="116">
        <f t="shared" si="121"/>
        <v>2.7393141652563803E-4</v>
      </c>
      <c r="AJ111" s="117">
        <f t="shared" si="80"/>
        <v>-1.1069043872783357E-2</v>
      </c>
      <c r="AK111" s="117">
        <f t="shared" si="81"/>
        <v>1.1833358815190129E-2</v>
      </c>
      <c r="AL111" s="118">
        <f t="shared" si="82"/>
        <v>-0.33348886765580038</v>
      </c>
      <c r="AM111" s="118">
        <f t="shared" si="83"/>
        <v>-5.6032816164774367E-2</v>
      </c>
      <c r="AN111" s="119">
        <f t="shared" si="84"/>
        <v>0.20091671027625277</v>
      </c>
      <c r="AO111" s="203">
        <f t="shared" si="85"/>
        <v>6.2649151132637013E-2</v>
      </c>
      <c r="AP111" s="123"/>
      <c r="AQ111" s="121"/>
      <c r="AR111" s="125"/>
      <c r="AS111" s="122"/>
      <c r="AT111" s="122"/>
    </row>
    <row r="112" spans="1:46" s="379" customFormat="1">
      <c r="A112" s="198" t="s">
        <v>186</v>
      </c>
      <c r="B112" s="165">
        <v>1269427394.8599999</v>
      </c>
      <c r="C112" s="166">
        <v>2.2488999999999999</v>
      </c>
      <c r="D112" s="165">
        <v>1344780375.47</v>
      </c>
      <c r="E112" s="166">
        <v>2.3866000000000001</v>
      </c>
      <c r="F112" s="116">
        <f>((D112-B112)/B112)</f>
        <v>5.935981917131268E-2</v>
      </c>
      <c r="G112" s="116">
        <f>((E112-C112)/C112)</f>
        <v>6.1229934634710374E-2</v>
      </c>
      <c r="H112" s="165">
        <v>1331437599.3499999</v>
      </c>
      <c r="I112" s="166">
        <v>2.3098999999999998</v>
      </c>
      <c r="J112" s="116">
        <f t="shared" ref="J112" si="122">((H112-D112)/D112)</f>
        <v>-9.9218997863028974E-3</v>
      </c>
      <c r="K112" s="116">
        <f t="shared" ref="K112" si="123">((I112-E112)/E112)</f>
        <v>-3.2137769211430578E-2</v>
      </c>
      <c r="L112" s="165">
        <v>1315531421.71</v>
      </c>
      <c r="M112" s="166">
        <v>2.3117999999999999</v>
      </c>
      <c r="N112" s="116">
        <f t="shared" ref="N112" si="124">((L112-H112)/H112)</f>
        <v>-1.1946618938630823E-2</v>
      </c>
      <c r="O112" s="116">
        <f t="shared" ref="O112" si="125">((M112-I112)/I112)</f>
        <v>8.2254643058141607E-4</v>
      </c>
      <c r="P112" s="165">
        <v>1292448020.29</v>
      </c>
      <c r="Q112" s="166">
        <v>2.2715000000000001</v>
      </c>
      <c r="R112" s="116">
        <f t="shared" ref="R112" si="126">((P112-L112)/L112)</f>
        <v>-1.7546826354018212E-2</v>
      </c>
      <c r="S112" s="116">
        <f t="shared" ref="S112" si="127">((Q112-M112)/M112)</f>
        <v>-1.7432303832511369E-2</v>
      </c>
      <c r="T112" s="165">
        <v>1256983950.73</v>
      </c>
      <c r="U112" s="166">
        <v>2.2084999999999999</v>
      </c>
      <c r="V112" s="116">
        <f t="shared" ref="V112" si="128">((T112-P112)/P112)</f>
        <v>-2.7439455206904571E-2</v>
      </c>
      <c r="W112" s="116">
        <f t="shared" ref="W112" si="129">((U112-Q112)/Q112)</f>
        <v>-2.7734976887519334E-2</v>
      </c>
      <c r="X112" s="165">
        <v>1281240155.71</v>
      </c>
      <c r="Y112" s="166">
        <v>2.2519999999999998</v>
      </c>
      <c r="Z112" s="116">
        <f t="shared" si="116"/>
        <v>1.9297147720870343E-2</v>
      </c>
      <c r="AA112" s="116">
        <f t="shared" si="117"/>
        <v>1.969662666968525E-2</v>
      </c>
      <c r="AB112" s="165">
        <v>1298103443.27</v>
      </c>
      <c r="AC112" s="166">
        <v>2.2829000000000002</v>
      </c>
      <c r="AD112" s="116">
        <f t="shared" si="118"/>
        <v>1.3161691416590937E-2</v>
      </c>
      <c r="AE112" s="116">
        <f t="shared" si="119"/>
        <v>1.3721136767318107E-2</v>
      </c>
      <c r="AF112" s="165">
        <v>1296613250.6900001</v>
      </c>
      <c r="AG112" s="166">
        <v>2.2812000000000001</v>
      </c>
      <c r="AH112" s="116">
        <f t="shared" si="120"/>
        <v>-1.1479767561867332E-3</v>
      </c>
      <c r="AI112" s="116">
        <f t="shared" si="121"/>
        <v>-7.4466687108503868E-4</v>
      </c>
      <c r="AJ112" s="117">
        <f t="shared" si="80"/>
        <v>2.9769851583413406E-3</v>
      </c>
      <c r="AK112" s="117">
        <f t="shared" si="81"/>
        <v>2.1775659624686033E-3</v>
      </c>
      <c r="AL112" s="118">
        <f t="shared" si="82"/>
        <v>-3.5817837364830366E-2</v>
      </c>
      <c r="AM112" s="118">
        <f t="shared" si="83"/>
        <v>-4.4163244783373808E-2</v>
      </c>
      <c r="AN112" s="119">
        <f t="shared" si="84"/>
        <v>2.7520374544042152E-2</v>
      </c>
      <c r="AO112" s="203">
        <f t="shared" si="85"/>
        <v>3.0224348568385455E-2</v>
      </c>
      <c r="AP112" s="123"/>
      <c r="AQ112" s="121"/>
      <c r="AR112" s="125"/>
      <c r="AS112" s="122"/>
      <c r="AT112" s="122"/>
    </row>
    <row r="113" spans="1:46">
      <c r="A113" s="198" t="s">
        <v>214</v>
      </c>
      <c r="B113" s="165">
        <v>0</v>
      </c>
      <c r="C113" s="166">
        <v>0</v>
      </c>
      <c r="D113" s="165">
        <v>0</v>
      </c>
      <c r="E113" s="166">
        <v>0</v>
      </c>
      <c r="F113" s="116" t="e">
        <f>((D113-B113)/B113)</f>
        <v>#DIV/0!</v>
      </c>
      <c r="G113" s="116" t="e">
        <f>((E113-C113)/C113)</f>
        <v>#DIV/0!</v>
      </c>
      <c r="H113" s="165">
        <v>0</v>
      </c>
      <c r="I113" s="166">
        <v>0</v>
      </c>
      <c r="J113" s="116" t="e">
        <f t="shared" si="108"/>
        <v>#DIV/0!</v>
      </c>
      <c r="K113" s="116" t="e">
        <f t="shared" si="109"/>
        <v>#DIV/0!</v>
      </c>
      <c r="L113" s="165">
        <v>0</v>
      </c>
      <c r="M113" s="166">
        <v>0</v>
      </c>
      <c r="N113" s="116" t="e">
        <f t="shared" si="110"/>
        <v>#DIV/0!</v>
      </c>
      <c r="O113" s="116" t="e">
        <f t="shared" si="111"/>
        <v>#DIV/0!</v>
      </c>
      <c r="P113" s="165">
        <v>0</v>
      </c>
      <c r="Q113" s="166">
        <v>0</v>
      </c>
      <c r="R113" s="116" t="e">
        <f t="shared" si="112"/>
        <v>#DIV/0!</v>
      </c>
      <c r="S113" s="116" t="e">
        <f t="shared" si="113"/>
        <v>#DIV/0!</v>
      </c>
      <c r="T113" s="165">
        <v>0</v>
      </c>
      <c r="U113" s="166">
        <v>0</v>
      </c>
      <c r="V113" s="116" t="e">
        <f t="shared" si="114"/>
        <v>#DIV/0!</v>
      </c>
      <c r="W113" s="116" t="e">
        <f t="shared" si="115"/>
        <v>#DIV/0!</v>
      </c>
      <c r="X113" s="165">
        <v>13769524.91</v>
      </c>
      <c r="Y113" s="409">
        <v>0.99709999999999999</v>
      </c>
      <c r="Z113" s="116" t="e">
        <f t="shared" si="116"/>
        <v>#DIV/0!</v>
      </c>
      <c r="AA113" s="116" t="e">
        <f t="shared" si="117"/>
        <v>#DIV/0!</v>
      </c>
      <c r="AB113" s="165">
        <v>15760499.85</v>
      </c>
      <c r="AC113" s="166">
        <v>0.98809999999999998</v>
      </c>
      <c r="AD113" s="116">
        <f t="shared" si="118"/>
        <v>0.14459285654467793</v>
      </c>
      <c r="AE113" s="116">
        <f t="shared" si="119"/>
        <v>-9.0261759101394126E-3</v>
      </c>
      <c r="AF113" s="165">
        <v>15774582.99</v>
      </c>
      <c r="AG113" s="166">
        <v>0.98899999999999999</v>
      </c>
      <c r="AH113" s="116">
        <f t="shared" si="120"/>
        <v>8.9357191294923283E-4</v>
      </c>
      <c r="AI113" s="116">
        <f t="shared" si="121"/>
        <v>9.1083898390852331E-4</v>
      </c>
      <c r="AJ113" s="117" t="e">
        <f t="shared" si="80"/>
        <v>#DIV/0!</v>
      </c>
      <c r="AK113" s="117" t="e">
        <f t="shared" si="81"/>
        <v>#DIV/0!</v>
      </c>
      <c r="AL113" s="118" t="e">
        <f t="shared" si="82"/>
        <v>#DIV/0!</v>
      </c>
      <c r="AM113" s="118" t="e">
        <f t="shared" si="83"/>
        <v>#DIV/0!</v>
      </c>
      <c r="AN113" s="119" t="e">
        <f t="shared" si="84"/>
        <v>#DIV/0!</v>
      </c>
      <c r="AO113" s="203" t="e">
        <f t="shared" si="85"/>
        <v>#DIV/0!</v>
      </c>
      <c r="AP113" s="123"/>
      <c r="AQ113" s="149">
        <f>SUM(AQ93:AQ104)</f>
        <v>19048418430.824383</v>
      </c>
      <c r="AR113" s="150"/>
      <c r="AS113" s="122" t="e">
        <f>(#REF!/AQ113)-1</f>
        <v>#REF!</v>
      </c>
      <c r="AT113" s="122" t="e">
        <f>(#REF!/AR113)-1</f>
        <v>#REF!</v>
      </c>
    </row>
    <row r="114" spans="1:46">
      <c r="A114" s="200" t="s">
        <v>56</v>
      </c>
      <c r="B114" s="180">
        <f>SUM(B94:B113)</f>
        <v>27030140849.410645</v>
      </c>
      <c r="C114" s="71"/>
      <c r="D114" s="180">
        <f>SUM(D94:D113)</f>
        <v>29411355936.93</v>
      </c>
      <c r="E114" s="71"/>
      <c r="F114" s="116">
        <f>((D114-B114)/B114)</f>
        <v>8.8094808709488284E-2</v>
      </c>
      <c r="G114" s="116"/>
      <c r="H114" s="180">
        <f>SUM(H94:H113)</f>
        <v>28834732205.040646</v>
      </c>
      <c r="I114" s="71"/>
      <c r="J114" s="116">
        <f>((H114-D114)/D114)</f>
        <v>-1.9605479364020899E-2</v>
      </c>
      <c r="K114" s="116"/>
      <c r="L114" s="180">
        <f>SUM(L94:L113)</f>
        <v>29371328968.590649</v>
      </c>
      <c r="M114" s="71"/>
      <c r="N114" s="116">
        <f>((L114-H114)/H114)</f>
        <v>1.8609389528375774E-2</v>
      </c>
      <c r="O114" s="116"/>
      <c r="P114" s="180">
        <f>SUM(P94:P113)</f>
        <v>29069195742.49065</v>
      </c>
      <c r="Q114" s="71"/>
      <c r="R114" s="116">
        <f>((P114-L114)/L114)</f>
        <v>-1.0286671959007921E-2</v>
      </c>
      <c r="S114" s="116"/>
      <c r="T114" s="180">
        <f>SUM(T94:T113)</f>
        <v>28893069276.419998</v>
      </c>
      <c r="U114" s="71"/>
      <c r="V114" s="116">
        <f>((T114-P114)/P114)</f>
        <v>-6.0588695893366842E-3</v>
      </c>
      <c r="W114" s="116"/>
      <c r="X114" s="180">
        <f>SUM(X94:X113)</f>
        <v>29594543698.040005</v>
      </c>
      <c r="Y114" s="71"/>
      <c r="Z114" s="116">
        <f>((X114-T114)/T114)</f>
        <v>2.4278293694207448E-2</v>
      </c>
      <c r="AA114" s="116"/>
      <c r="AB114" s="180">
        <f>SUM(AB94:AB113)</f>
        <v>29456136497.55064</v>
      </c>
      <c r="AC114" s="71"/>
      <c r="AD114" s="116">
        <f>((AB114-X114)/X114)</f>
        <v>-4.6767810276639298E-3</v>
      </c>
      <c r="AE114" s="116"/>
      <c r="AF114" s="180">
        <f>SUM(AF94:AF113)</f>
        <v>29632958911.520641</v>
      </c>
      <c r="AG114" s="71"/>
      <c r="AH114" s="116">
        <f>((AF114-AB114)/AB114)</f>
        <v>6.002905845602138E-3</v>
      </c>
      <c r="AI114" s="116"/>
      <c r="AJ114" s="117">
        <f t="shared" si="80"/>
        <v>1.2044699479705526E-2</v>
      </c>
      <c r="AK114" s="117"/>
      <c r="AL114" s="118">
        <f t="shared" si="82"/>
        <v>7.5346058531217874E-3</v>
      </c>
      <c r="AM114" s="118"/>
      <c r="AN114" s="119">
        <f t="shared" si="84"/>
        <v>3.4060134765249613E-2</v>
      </c>
      <c r="AO114" s="203"/>
      <c r="AP114" s="123"/>
      <c r="AQ114" s="133"/>
      <c r="AR114" s="99"/>
      <c r="AS114" s="122" t="e">
        <f>(#REF!/AQ114)-1</f>
        <v>#REF!</v>
      </c>
      <c r="AT114" s="122" t="e">
        <f>(#REF!/AR114)-1</f>
        <v>#REF!</v>
      </c>
    </row>
    <row r="115" spans="1:46">
      <c r="A115" s="201" t="s">
        <v>90</v>
      </c>
      <c r="B115" s="170"/>
      <c r="C115" s="172"/>
      <c r="D115" s="170"/>
      <c r="E115" s="172"/>
      <c r="F115" s="116"/>
      <c r="G115" s="116"/>
      <c r="H115" s="170"/>
      <c r="I115" s="172"/>
      <c r="J115" s="116"/>
      <c r="K115" s="116"/>
      <c r="L115" s="170"/>
      <c r="M115" s="172"/>
      <c r="N115" s="116"/>
      <c r="O115" s="116"/>
      <c r="P115" s="170"/>
      <c r="Q115" s="172"/>
      <c r="R115" s="116"/>
      <c r="S115" s="116"/>
      <c r="T115" s="170"/>
      <c r="U115" s="172"/>
      <c r="V115" s="116"/>
      <c r="W115" s="116"/>
      <c r="X115" s="170"/>
      <c r="Y115" s="172"/>
      <c r="Z115" s="116"/>
      <c r="AA115" s="116"/>
      <c r="AB115" s="170"/>
      <c r="AC115" s="172"/>
      <c r="AD115" s="116"/>
      <c r="AE115" s="116"/>
      <c r="AF115" s="170"/>
      <c r="AG115" s="172"/>
      <c r="AH115" s="116"/>
      <c r="AI115" s="116"/>
      <c r="AJ115" s="117"/>
      <c r="AK115" s="117"/>
      <c r="AL115" s="118"/>
      <c r="AM115" s="118"/>
      <c r="AN115" s="119"/>
      <c r="AO115" s="203"/>
      <c r="AP115" s="123"/>
      <c r="AQ115" s="121">
        <v>640873657.65999997</v>
      </c>
      <c r="AR115" s="125">
        <v>11.5358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36</v>
      </c>
      <c r="B116" s="173">
        <v>583925989.57000005</v>
      </c>
      <c r="C116" s="373">
        <v>13.1464</v>
      </c>
      <c r="D116" s="173">
        <v>635287352.92999995</v>
      </c>
      <c r="E116" s="373">
        <v>13.966900000000001</v>
      </c>
      <c r="F116" s="116">
        <f>((D116-B116)/B116)</f>
        <v>8.7958687020973536E-2</v>
      </c>
      <c r="G116" s="116">
        <f>((E116-C116)/C116)</f>
        <v>6.2412523580600079E-2</v>
      </c>
      <c r="H116" s="173">
        <v>616764186.96000004</v>
      </c>
      <c r="I116" s="373">
        <v>13.670999999999999</v>
      </c>
      <c r="J116" s="116">
        <f t="shared" ref="J116:J121" si="130">((H116-D116)/D116)</f>
        <v>-2.9157145793268942E-2</v>
      </c>
      <c r="K116" s="116">
        <f t="shared" ref="K116:K121" si="131">((I116-E116)/E116)</f>
        <v>-2.1185803578460602E-2</v>
      </c>
      <c r="L116" s="173">
        <v>617053646.73000002</v>
      </c>
      <c r="M116" s="373">
        <v>13.675700000000001</v>
      </c>
      <c r="N116" s="116">
        <f t="shared" ref="N116:N121" si="132">((L116-H116)/H116)</f>
        <v>4.6932000287940474E-4</v>
      </c>
      <c r="O116" s="116">
        <f t="shared" ref="O116:O121" si="133">((M116-I116)/I116)</f>
        <v>3.4379343135114334E-4</v>
      </c>
      <c r="P116" s="173">
        <v>612128800.95000005</v>
      </c>
      <c r="Q116" s="373">
        <v>13.5969</v>
      </c>
      <c r="R116" s="116">
        <f t="shared" ref="R116:R121" si="134">((P116-L116)/L116)</f>
        <v>-7.9812278982525856E-3</v>
      </c>
      <c r="S116" s="116">
        <f t="shared" ref="S116:S121" si="135">((Q116-M116)/M116)</f>
        <v>-5.7620450872716633E-3</v>
      </c>
      <c r="T116" s="173">
        <v>597756270.98000002</v>
      </c>
      <c r="U116" s="373">
        <v>13.3775</v>
      </c>
      <c r="V116" s="116">
        <f t="shared" ref="V116:V121" si="136">((T116-P116)/P116)</f>
        <v>-2.3479584603263923E-2</v>
      </c>
      <c r="W116" s="116">
        <f t="shared" ref="W116:W121" si="137">((U116-Q116)/Q116)</f>
        <v>-1.6136031007067807E-2</v>
      </c>
      <c r="X116" s="173">
        <v>611535678.27999997</v>
      </c>
      <c r="Y116" s="373">
        <v>13.5945</v>
      </c>
      <c r="Z116" s="116">
        <f t="shared" ref="Z116:Z121" si="138">((X116-T116)/T116)</f>
        <v>2.3051882462745404E-2</v>
      </c>
      <c r="AA116" s="116">
        <f t="shared" ref="AA116:AA121" si="139">((Y116-U116)/U116)</f>
        <v>1.6221267052887352E-2</v>
      </c>
      <c r="AB116" s="173">
        <v>618388873.04999995</v>
      </c>
      <c r="AC116" s="373">
        <v>13.7041</v>
      </c>
      <c r="AD116" s="116">
        <f t="shared" ref="AD116:AD121" si="140">((AB116-X116)/X116)</f>
        <v>1.1206533017460597E-2</v>
      </c>
      <c r="AE116" s="116">
        <f t="shared" ref="AE116:AE121" si="141">((AC116-Y116)/Y116)</f>
        <v>8.0620839310015339E-3</v>
      </c>
      <c r="AF116" s="173">
        <v>617909760.00999999</v>
      </c>
      <c r="AG116" s="373">
        <v>13.3873</v>
      </c>
      <c r="AH116" s="116">
        <f t="shared" ref="AH116:AH121" si="142">((AF116-AB116)/AB116)</f>
        <v>-7.747762951116733E-4</v>
      </c>
      <c r="AI116" s="116">
        <f t="shared" ref="AI116:AI121" si="143">((AG116-AC116)/AC116)</f>
        <v>-2.3117169314292849E-2</v>
      </c>
      <c r="AJ116" s="117">
        <f t="shared" si="80"/>
        <v>7.6617109892702269E-3</v>
      </c>
      <c r="AK116" s="117">
        <f t="shared" si="81"/>
        <v>2.6048273760933983E-3</v>
      </c>
      <c r="AL116" s="118">
        <f t="shared" si="82"/>
        <v>-2.7353909754149839E-2</v>
      </c>
      <c r="AM116" s="118">
        <f t="shared" si="83"/>
        <v>-4.1498113396673635E-2</v>
      </c>
      <c r="AN116" s="119">
        <f t="shared" si="84"/>
        <v>3.6625600628570079E-2</v>
      </c>
      <c r="AO116" s="203">
        <f t="shared" si="85"/>
        <v>2.7892911134960542E-2</v>
      </c>
      <c r="AP116" s="123"/>
      <c r="AQ116" s="121">
        <v>2128320668.46</v>
      </c>
      <c r="AR116" s="128">
        <v>1.04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38</v>
      </c>
      <c r="B117" s="173">
        <v>2609043011.6999998</v>
      </c>
      <c r="C117" s="373">
        <v>1.33</v>
      </c>
      <c r="D117" s="173">
        <v>2764342430.71</v>
      </c>
      <c r="E117" s="373">
        <v>1.41</v>
      </c>
      <c r="F117" s="116">
        <f>((D117-B117)/B117)</f>
        <v>5.9523518130431378E-2</v>
      </c>
      <c r="G117" s="116">
        <f>((E117-C117)/C117)</f>
        <v>6.015037593984951E-2</v>
      </c>
      <c r="H117" s="173">
        <v>2788945373.8299999</v>
      </c>
      <c r="I117" s="373">
        <v>1.4</v>
      </c>
      <c r="J117" s="116">
        <f t="shared" si="130"/>
        <v>8.9001068922133532E-3</v>
      </c>
      <c r="K117" s="116">
        <f t="shared" si="131"/>
        <v>-7.0921985815602905E-3</v>
      </c>
      <c r="L117" s="173">
        <v>2814178207.9499998</v>
      </c>
      <c r="M117" s="373">
        <v>1.41</v>
      </c>
      <c r="N117" s="116">
        <f t="shared" si="132"/>
        <v>9.0474465211013311E-3</v>
      </c>
      <c r="O117" s="116">
        <f t="shared" si="133"/>
        <v>7.1428571428571496E-3</v>
      </c>
      <c r="P117" s="173">
        <v>2803774171.4400001</v>
      </c>
      <c r="Q117" s="373">
        <v>1.4</v>
      </c>
      <c r="R117" s="116">
        <f t="shared" si="134"/>
        <v>-3.6970069914579492E-3</v>
      </c>
      <c r="S117" s="116">
        <f t="shared" si="135"/>
        <v>-7.0921985815602905E-3</v>
      </c>
      <c r="T117" s="173">
        <v>2780087070.6999998</v>
      </c>
      <c r="U117" s="373">
        <v>1.39</v>
      </c>
      <c r="V117" s="116">
        <f t="shared" si="136"/>
        <v>-8.4482912287599504E-3</v>
      </c>
      <c r="W117" s="116">
        <f t="shared" si="137"/>
        <v>-7.1428571428571496E-3</v>
      </c>
      <c r="X117" s="173">
        <v>2848891160.9400001</v>
      </c>
      <c r="Y117" s="373">
        <v>1.43</v>
      </c>
      <c r="Z117" s="116">
        <f t="shared" si="138"/>
        <v>2.4748897602935877E-2</v>
      </c>
      <c r="AA117" s="116">
        <f t="shared" si="139"/>
        <v>2.8776978417266216E-2</v>
      </c>
      <c r="AB117" s="173">
        <v>2840032602.6599998</v>
      </c>
      <c r="AC117" s="373">
        <v>1.42</v>
      </c>
      <c r="AD117" s="116">
        <f t="shared" si="140"/>
        <v>-3.1094758555385818E-3</v>
      </c>
      <c r="AE117" s="116">
        <f t="shared" si="141"/>
        <v>-6.9930069930069999E-3</v>
      </c>
      <c r="AF117" s="173">
        <v>2924144370.71</v>
      </c>
      <c r="AG117" s="373">
        <v>1.46</v>
      </c>
      <c r="AH117" s="116">
        <f t="shared" si="142"/>
        <v>2.9616479744359398E-2</v>
      </c>
      <c r="AI117" s="116">
        <f t="shared" si="143"/>
        <v>2.8169014084507067E-2</v>
      </c>
      <c r="AJ117" s="117">
        <f t="shared" si="80"/>
        <v>1.4572709351910606E-2</v>
      </c>
      <c r="AK117" s="117">
        <f t="shared" si="81"/>
        <v>1.1989870535686901E-2</v>
      </c>
      <c r="AL117" s="118">
        <f t="shared" si="82"/>
        <v>5.7808301252662141E-2</v>
      </c>
      <c r="AM117" s="118">
        <f t="shared" si="83"/>
        <v>3.5460992907801449E-2</v>
      </c>
      <c r="AN117" s="119">
        <f t="shared" si="84"/>
        <v>2.2644963708491773E-2</v>
      </c>
      <c r="AO117" s="203">
        <f t="shared" si="85"/>
        <v>2.4903129831687749E-2</v>
      </c>
      <c r="AP117" s="123"/>
      <c r="AQ117" s="121">
        <v>1789192828.73</v>
      </c>
      <c r="AR117" s="125">
        <v>0.79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39</v>
      </c>
      <c r="B118" s="169">
        <v>1458809815.51</v>
      </c>
      <c r="C118" s="169">
        <v>1.0900000000000001</v>
      </c>
      <c r="D118" s="169">
        <v>1590790023.05</v>
      </c>
      <c r="E118" s="169">
        <v>1.19</v>
      </c>
      <c r="F118" s="116">
        <f>((D118-B118)/B118)</f>
        <v>9.0471154044065485E-2</v>
      </c>
      <c r="G118" s="116">
        <f>((E118-C118)/C118)</f>
        <v>9.1743119266054912E-2</v>
      </c>
      <c r="H118" s="169">
        <v>1534138873.5699999</v>
      </c>
      <c r="I118" s="169">
        <v>1.1399999999999999</v>
      </c>
      <c r="J118" s="116">
        <f t="shared" si="130"/>
        <v>-3.5611959252411923E-2</v>
      </c>
      <c r="K118" s="116">
        <f t="shared" si="131"/>
        <v>-4.2016806722689114E-2</v>
      </c>
      <c r="L118" s="169">
        <v>1533084995.4100001</v>
      </c>
      <c r="M118" s="169">
        <v>1.1399999999999999</v>
      </c>
      <c r="N118" s="116">
        <f t="shared" si="132"/>
        <v>-6.8695095219602415E-4</v>
      </c>
      <c r="O118" s="116">
        <f t="shared" si="133"/>
        <v>0</v>
      </c>
      <c r="P118" s="169">
        <v>1506441654.22</v>
      </c>
      <c r="Q118" s="169">
        <v>1.1299999999999999</v>
      </c>
      <c r="R118" s="116">
        <f t="shared" si="134"/>
        <v>-1.7378906759748635E-2</v>
      </c>
      <c r="S118" s="116">
        <f t="shared" si="135"/>
        <v>-8.7719298245614117E-3</v>
      </c>
      <c r="T118" s="169">
        <v>1481298751.1300001</v>
      </c>
      <c r="U118" s="169">
        <v>1.1100000000000001</v>
      </c>
      <c r="V118" s="116">
        <f t="shared" si="136"/>
        <v>-1.6690260136904084E-2</v>
      </c>
      <c r="W118" s="116">
        <f t="shared" si="137"/>
        <v>-1.7699115044247607E-2</v>
      </c>
      <c r="X118" s="169">
        <v>1532166273.6600001</v>
      </c>
      <c r="Y118" s="169">
        <v>1.1499999999999999</v>
      </c>
      <c r="Z118" s="116">
        <f t="shared" si="138"/>
        <v>3.43398132829019E-2</v>
      </c>
      <c r="AA118" s="116">
        <f t="shared" si="139"/>
        <v>3.6036036036035862E-2</v>
      </c>
      <c r="AB118" s="169">
        <v>1549427252.3099999</v>
      </c>
      <c r="AC118" s="169">
        <v>1.1599999999999999</v>
      </c>
      <c r="AD118" s="116">
        <f t="shared" si="140"/>
        <v>1.1265734631246822E-2</v>
      </c>
      <c r="AE118" s="116">
        <f t="shared" si="141"/>
        <v>8.6956521739130523E-3</v>
      </c>
      <c r="AF118" s="169">
        <v>1566587657.9000001</v>
      </c>
      <c r="AG118" s="169">
        <v>1.18</v>
      </c>
      <c r="AH118" s="116">
        <f t="shared" si="142"/>
        <v>1.107532190647619E-2</v>
      </c>
      <c r="AI118" s="116">
        <f t="shared" si="143"/>
        <v>1.7241379310344845E-2</v>
      </c>
      <c r="AJ118" s="117">
        <f t="shared" si="80"/>
        <v>9.597993345428716E-3</v>
      </c>
      <c r="AK118" s="117">
        <f t="shared" si="81"/>
        <v>1.0653541899356318E-2</v>
      </c>
      <c r="AL118" s="118">
        <f t="shared" si="82"/>
        <v>-1.5214053897318889E-2</v>
      </c>
      <c r="AM118" s="118">
        <f t="shared" si="83"/>
        <v>-8.4033613445378234E-3</v>
      </c>
      <c r="AN118" s="119">
        <f t="shared" si="84"/>
        <v>3.9144667470112748E-2</v>
      </c>
      <c r="AO118" s="203">
        <f t="shared" si="85"/>
        <v>4.0241963148766109E-2</v>
      </c>
      <c r="AP118" s="123"/>
      <c r="AQ118" s="121">
        <v>204378030.47999999</v>
      </c>
      <c r="AR118" s="125">
        <v>22.9087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40</v>
      </c>
      <c r="B119" s="169">
        <v>263884767.74000001</v>
      </c>
      <c r="C119" s="169">
        <v>31.494800000000001</v>
      </c>
      <c r="D119" s="169">
        <v>357654262.86000001</v>
      </c>
      <c r="E119" s="169">
        <v>35.078400000000002</v>
      </c>
      <c r="F119" s="116">
        <f>((D119-B119)/B119)</f>
        <v>0.35534258351883757</v>
      </c>
      <c r="G119" s="116">
        <f>((E119-C119)/C119)</f>
        <v>0.1137838627328956</v>
      </c>
      <c r="H119" s="169">
        <v>355697532.31999999</v>
      </c>
      <c r="I119" s="169">
        <v>34.809600000000003</v>
      </c>
      <c r="J119" s="116">
        <f t="shared" si="130"/>
        <v>-5.4710113738137183E-3</v>
      </c>
      <c r="K119" s="116">
        <f t="shared" si="131"/>
        <v>-7.6628352490421114E-3</v>
      </c>
      <c r="L119" s="169">
        <v>353866433.49000001</v>
      </c>
      <c r="M119" s="169">
        <v>34.721600000000002</v>
      </c>
      <c r="N119" s="116">
        <f t="shared" si="132"/>
        <v>-5.1479098492947994E-3</v>
      </c>
      <c r="O119" s="116">
        <f t="shared" si="133"/>
        <v>-2.528038242323984E-3</v>
      </c>
      <c r="P119" s="169">
        <v>353866433.49000001</v>
      </c>
      <c r="Q119" s="169">
        <v>34.721600000000002</v>
      </c>
      <c r="R119" s="116">
        <f t="shared" si="134"/>
        <v>0</v>
      </c>
      <c r="S119" s="116">
        <f t="shared" si="135"/>
        <v>0</v>
      </c>
      <c r="T119" s="169">
        <v>352951704.11000001</v>
      </c>
      <c r="U119" s="169">
        <v>34.588099999999997</v>
      </c>
      <c r="V119" s="116">
        <f t="shared" si="136"/>
        <v>-2.5849566204358423E-3</v>
      </c>
      <c r="W119" s="116">
        <f t="shared" si="137"/>
        <v>-3.8448689000508342E-3</v>
      </c>
      <c r="X119" s="169">
        <v>357371625.29000002</v>
      </c>
      <c r="Y119" s="169">
        <v>34.815899999999999</v>
      </c>
      <c r="Z119" s="116">
        <f t="shared" si="138"/>
        <v>1.2522736477913438E-2</v>
      </c>
      <c r="AA119" s="116">
        <f t="shared" si="139"/>
        <v>6.5860801836470353E-3</v>
      </c>
      <c r="AB119" s="169">
        <v>361801319.07999998</v>
      </c>
      <c r="AC119" s="169">
        <v>35.429400000000001</v>
      </c>
      <c r="AD119" s="116">
        <f t="shared" si="140"/>
        <v>1.2395202854746381E-2</v>
      </c>
      <c r="AE119" s="116">
        <f t="shared" si="141"/>
        <v>1.7621259252238258E-2</v>
      </c>
      <c r="AF119" s="169">
        <v>358963764.81999999</v>
      </c>
      <c r="AG119" s="169">
        <v>35.459200000000003</v>
      </c>
      <c r="AH119" s="116">
        <f t="shared" si="142"/>
        <v>-7.8428521687411608E-3</v>
      </c>
      <c r="AI119" s="116">
        <f t="shared" si="143"/>
        <v>8.4110936115208278E-4</v>
      </c>
      <c r="AJ119" s="117">
        <f t="shared" si="80"/>
        <v>4.490172410490148E-2</v>
      </c>
      <c r="AK119" s="117">
        <f t="shared" si="81"/>
        <v>1.5599571142314505E-2</v>
      </c>
      <c r="AL119" s="118">
        <f t="shared" si="82"/>
        <v>3.6613626509816527E-3</v>
      </c>
      <c r="AM119" s="118">
        <f t="shared" si="83"/>
        <v>1.0855683269476392E-2</v>
      </c>
      <c r="AN119" s="119">
        <f t="shared" si="84"/>
        <v>0.12568334262624647</v>
      </c>
      <c r="AO119" s="203">
        <f t="shared" si="85"/>
        <v>4.0416545750595771E-2</v>
      </c>
      <c r="AP119" s="123"/>
      <c r="AQ119" s="121">
        <v>160273731.87</v>
      </c>
      <c r="AR119" s="125">
        <v>133.94</v>
      </c>
      <c r="AS119" s="122" t="e">
        <f>(#REF!/AQ119)-1</f>
        <v>#REF!</v>
      </c>
      <c r="AT119" s="122" t="e">
        <f>(#REF!/AR119)-1</f>
        <v>#REF!</v>
      </c>
    </row>
    <row r="120" spans="1:46" s="279" customFormat="1">
      <c r="A120" s="198" t="s">
        <v>89</v>
      </c>
      <c r="B120" s="165">
        <v>200703199.75999999</v>
      </c>
      <c r="C120" s="177">
        <v>198.28</v>
      </c>
      <c r="D120" s="165">
        <v>217678720.38999999</v>
      </c>
      <c r="E120" s="177">
        <v>198.28</v>
      </c>
      <c r="F120" s="116">
        <f>((D120-B120)/B120)</f>
        <v>8.4580219200786275E-2</v>
      </c>
      <c r="G120" s="116">
        <f>((E120-C120)/C120)</f>
        <v>0</v>
      </c>
      <c r="H120" s="165">
        <v>215215109.91999999</v>
      </c>
      <c r="I120" s="177">
        <v>207.22</v>
      </c>
      <c r="J120" s="116">
        <f t="shared" si="130"/>
        <v>-1.1317644947499312E-2</v>
      </c>
      <c r="K120" s="116">
        <f t="shared" si="131"/>
        <v>4.5087754690336886E-2</v>
      </c>
      <c r="L120" s="165">
        <v>217948382.31</v>
      </c>
      <c r="M120" s="177">
        <v>209.32</v>
      </c>
      <c r="N120" s="116">
        <f t="shared" si="132"/>
        <v>1.2700188156008334E-2</v>
      </c>
      <c r="O120" s="116">
        <f t="shared" si="133"/>
        <v>1.013415693465879E-2</v>
      </c>
      <c r="P120" s="165">
        <v>219630348.91999999</v>
      </c>
      <c r="Q120" s="177">
        <v>207.32</v>
      </c>
      <c r="R120" s="116">
        <f t="shared" si="134"/>
        <v>7.7172704480441183E-3</v>
      </c>
      <c r="S120" s="116">
        <f t="shared" si="135"/>
        <v>-9.5547487101089248E-3</v>
      </c>
      <c r="T120" s="165">
        <v>217965222.83000001</v>
      </c>
      <c r="U120" s="177">
        <v>203.9</v>
      </c>
      <c r="V120" s="116">
        <f t="shared" si="136"/>
        <v>-7.5814936241188294E-3</v>
      </c>
      <c r="W120" s="116">
        <f t="shared" si="137"/>
        <v>-1.6496237700173586E-2</v>
      </c>
      <c r="X120" s="165">
        <v>223740839.47</v>
      </c>
      <c r="Y120" s="177">
        <v>210.24</v>
      </c>
      <c r="Z120" s="116">
        <f t="shared" si="138"/>
        <v>2.6497881473984613E-2</v>
      </c>
      <c r="AA120" s="116">
        <f t="shared" si="139"/>
        <v>3.1093673369298691E-2</v>
      </c>
      <c r="AB120" s="165">
        <v>224850736.72999999</v>
      </c>
      <c r="AC120" s="177">
        <v>213.49</v>
      </c>
      <c r="AD120" s="116">
        <f t="shared" si="140"/>
        <v>4.9606377746196379E-3</v>
      </c>
      <c r="AE120" s="116">
        <f t="shared" si="141"/>
        <v>1.5458523592085235E-2</v>
      </c>
      <c r="AF120" s="165">
        <v>231578959.25999999</v>
      </c>
      <c r="AG120" s="177">
        <v>219.87</v>
      </c>
      <c r="AH120" s="116">
        <f t="shared" si="142"/>
        <v>2.9923061973682694E-2</v>
      </c>
      <c r="AI120" s="116">
        <f t="shared" si="143"/>
        <v>2.9884303714459669E-2</v>
      </c>
      <c r="AJ120" s="117">
        <f t="shared" si="80"/>
        <v>1.8435015056938439E-2</v>
      </c>
      <c r="AK120" s="117">
        <f t="shared" si="81"/>
        <v>1.3200928236319595E-2</v>
      </c>
      <c r="AL120" s="118">
        <f t="shared" si="82"/>
        <v>6.3856673013769572E-2</v>
      </c>
      <c r="AM120" s="118">
        <f t="shared" si="83"/>
        <v>0.10888642323986283</v>
      </c>
      <c r="AN120" s="119">
        <f t="shared" si="84"/>
        <v>3.038695608686242E-2</v>
      </c>
      <c r="AO120" s="203">
        <f t="shared" si="85"/>
        <v>2.1393469879195527E-2</v>
      </c>
      <c r="AP120" s="123"/>
      <c r="AQ120" s="121"/>
      <c r="AR120" s="125"/>
      <c r="AS120" s="122"/>
      <c r="AT120" s="122"/>
    </row>
    <row r="121" spans="1:46">
      <c r="A121" s="198" t="s">
        <v>185</v>
      </c>
      <c r="B121" s="165">
        <v>1641952520.0899999</v>
      </c>
      <c r="C121" s="177">
        <v>109.8</v>
      </c>
      <c r="D121" s="165">
        <v>2470453730.5900002</v>
      </c>
      <c r="E121" s="177">
        <v>110.65</v>
      </c>
      <c r="F121" s="116">
        <f>((D121-B121)/B121)</f>
        <v>0.50458292816809824</v>
      </c>
      <c r="G121" s="116">
        <f>((E121-C121)/C121)</f>
        <v>7.7413479052824098E-3</v>
      </c>
      <c r="H121" s="165">
        <v>2780082147.79</v>
      </c>
      <c r="I121" s="177">
        <v>110.74</v>
      </c>
      <c r="J121" s="116">
        <f t="shared" si="130"/>
        <v>0.12533261131996734</v>
      </c>
      <c r="K121" s="116">
        <f t="shared" si="131"/>
        <v>8.1337550835959506E-4</v>
      </c>
      <c r="L121" s="165">
        <v>2780082147.79</v>
      </c>
      <c r="M121" s="177">
        <v>110.74</v>
      </c>
      <c r="N121" s="116">
        <f t="shared" si="132"/>
        <v>0</v>
      </c>
      <c r="O121" s="116">
        <f t="shared" si="133"/>
        <v>0</v>
      </c>
      <c r="P121" s="165">
        <v>4185044602.9899998</v>
      </c>
      <c r="Q121" s="177">
        <v>111.36</v>
      </c>
      <c r="R121" s="116">
        <f t="shared" si="134"/>
        <v>0.50536724474737604</v>
      </c>
      <c r="S121" s="116">
        <f t="shared" si="135"/>
        <v>5.5986996568539336E-3</v>
      </c>
      <c r="T121" s="165">
        <v>4936616086.1300001</v>
      </c>
      <c r="U121" s="177">
        <v>111</v>
      </c>
      <c r="V121" s="116">
        <f t="shared" si="136"/>
        <v>0.1795850592853995</v>
      </c>
      <c r="W121" s="116">
        <f t="shared" si="137"/>
        <v>-3.2327586206896499E-3</v>
      </c>
      <c r="X121" s="165">
        <v>4936616086.1300001</v>
      </c>
      <c r="Y121" s="177">
        <v>111</v>
      </c>
      <c r="Z121" s="116">
        <f t="shared" si="138"/>
        <v>0</v>
      </c>
      <c r="AA121" s="116">
        <f t="shared" si="139"/>
        <v>0</v>
      </c>
      <c r="AB121" s="165">
        <v>5989135497.1000004</v>
      </c>
      <c r="AC121" s="177">
        <v>110.07</v>
      </c>
      <c r="AD121" s="116">
        <f t="shared" si="140"/>
        <v>0.21320665666653249</v>
      </c>
      <c r="AE121" s="116">
        <f t="shared" si="141"/>
        <v>-8.3783783783784403E-3</v>
      </c>
      <c r="AF121" s="165">
        <v>6785734572.2600002</v>
      </c>
      <c r="AG121" s="177">
        <v>111.57</v>
      </c>
      <c r="AH121" s="116">
        <f t="shared" si="142"/>
        <v>0.13300735566021527</v>
      </c>
      <c r="AI121" s="116">
        <f t="shared" si="143"/>
        <v>1.3627691469065142E-2</v>
      </c>
      <c r="AJ121" s="117">
        <f t="shared" si="80"/>
        <v>0.20763523198094863</v>
      </c>
      <c r="AK121" s="117">
        <f t="shared" si="81"/>
        <v>2.0212471925616237E-3</v>
      </c>
      <c r="AL121" s="118">
        <f t="shared" si="82"/>
        <v>1.7467563906325068</v>
      </c>
      <c r="AM121" s="118">
        <f t="shared" si="83"/>
        <v>8.3145051965656351E-3</v>
      </c>
      <c r="AN121" s="119">
        <f t="shared" si="84"/>
        <v>0.19864108302932912</v>
      </c>
      <c r="AO121" s="203">
        <f t="shared" si="85"/>
        <v>6.8202837244640381E-3</v>
      </c>
      <c r="AP121" s="123"/>
      <c r="AQ121" s="151">
        <f>SUM(AQ115:AQ119)</f>
        <v>4923038917.1999998</v>
      </c>
      <c r="AR121" s="99"/>
      <c r="AS121" s="122" t="e">
        <f>(#REF!/AQ121)-1</f>
        <v>#REF!</v>
      </c>
      <c r="AT121" s="122" t="e">
        <f>(#REF!/AR121)-1</f>
        <v>#REF!</v>
      </c>
    </row>
    <row r="122" spans="1:46">
      <c r="A122" s="200" t="s">
        <v>56</v>
      </c>
      <c r="B122" s="181">
        <f>SUM(B116:B121)</f>
        <v>6758319304.3699999</v>
      </c>
      <c r="C122" s="172"/>
      <c r="D122" s="181">
        <f>SUM(D116:D121)</f>
        <v>8036206520.5299997</v>
      </c>
      <c r="E122" s="172"/>
      <c r="F122" s="116">
        <f>((D122-B122)/B122)</f>
        <v>0.18908358108112835</v>
      </c>
      <c r="G122" s="116"/>
      <c r="H122" s="181">
        <f>SUM(H116:H121)</f>
        <v>8290843224.3899994</v>
      </c>
      <c r="I122" s="172"/>
      <c r="J122" s="116">
        <f>((H122-D122)/D122)</f>
        <v>3.1686182181789674E-2</v>
      </c>
      <c r="K122" s="116"/>
      <c r="L122" s="181">
        <f>SUM(L116:L121)</f>
        <v>8316213813.6800003</v>
      </c>
      <c r="M122" s="172"/>
      <c r="N122" s="116">
        <f>((L122-H122)/H122)</f>
        <v>3.0600734573493953E-3</v>
      </c>
      <c r="O122" s="116"/>
      <c r="P122" s="181">
        <f>SUM(P116:P121)</f>
        <v>9680886012.0100002</v>
      </c>
      <c r="Q122" s="172"/>
      <c r="R122" s="116">
        <f>((P122-L122)/L122)</f>
        <v>0.16409777681342708</v>
      </c>
      <c r="S122" s="116"/>
      <c r="T122" s="181">
        <f>SUM(T116:T121)</f>
        <v>10366675105.879999</v>
      </c>
      <c r="U122" s="172"/>
      <c r="V122" s="116">
        <f>((T122-P122)/P122)</f>
        <v>7.0839496820767914E-2</v>
      </c>
      <c r="W122" s="116"/>
      <c r="X122" s="181">
        <f>SUM(X116:X121)</f>
        <v>10510321663.77</v>
      </c>
      <c r="Y122" s="172"/>
      <c r="Z122" s="116">
        <f>((X122-T122)/T122)</f>
        <v>1.3856569866699564E-2</v>
      </c>
      <c r="AA122" s="116"/>
      <c r="AB122" s="181">
        <f>SUM(AB116:AB121)</f>
        <v>11583636280.93</v>
      </c>
      <c r="AC122" s="172"/>
      <c r="AD122" s="116">
        <f>((AB122-X122)/X122)</f>
        <v>0.10212005412353928</v>
      </c>
      <c r="AE122" s="116"/>
      <c r="AF122" s="181">
        <f>SUM(AF116:AF121)</f>
        <v>12484919084.960001</v>
      </c>
      <c r="AG122" s="172"/>
      <c r="AH122" s="116">
        <f>((AF122-AB122)/AB122)</f>
        <v>7.7806552465202281E-2</v>
      </c>
      <c r="AI122" s="116"/>
      <c r="AJ122" s="117">
        <f t="shared" si="80"/>
        <v>8.1568785851237946E-2</v>
      </c>
      <c r="AK122" s="117"/>
      <c r="AL122" s="118">
        <f t="shared" si="82"/>
        <v>0.55358365331514681</v>
      </c>
      <c r="AM122" s="118"/>
      <c r="AN122" s="119">
        <f t="shared" si="84"/>
        <v>6.7780031274957117E-2</v>
      </c>
      <c r="AO122" s="203"/>
      <c r="AP122" s="123"/>
      <c r="AQ122" s="98">
        <f>SUM(AQ19,AQ47,AQ59,AQ86,AQ91,AQ113,AQ121)</f>
        <v>244289452404.71518</v>
      </c>
      <c r="AR122" s="99"/>
      <c r="AS122" s="122" t="e">
        <f>(#REF!/AQ122)-1</f>
        <v>#REF!</v>
      </c>
      <c r="AT122" s="122" t="e">
        <f>(#REF!/AR122)-1</f>
        <v>#REF!</v>
      </c>
    </row>
    <row r="123" spans="1:46" ht="15" customHeight="1">
      <c r="A123" s="200" t="s">
        <v>42</v>
      </c>
      <c r="B123" s="72">
        <f>SUM(B19,B47,B59,B87,B92,B114,B122)</f>
        <v>1487207542203.8721</v>
      </c>
      <c r="C123" s="97"/>
      <c r="D123" s="72">
        <f>SUM(D19,D47,D59,D87,D92,D114,D122)</f>
        <v>1490616836346.4514</v>
      </c>
      <c r="E123" s="97"/>
      <c r="F123" s="116">
        <f>((D123-B123)/B123)</f>
        <v>2.2924131607933891E-3</v>
      </c>
      <c r="G123" s="116"/>
      <c r="H123" s="72">
        <f>SUM(H19,H47,H59,H87,H92,H114,H122)</f>
        <v>1484983854361.7876</v>
      </c>
      <c r="I123" s="97"/>
      <c r="J123" s="116">
        <f>((H123-D123)/D123)</f>
        <v>-3.7789603923100946E-3</v>
      </c>
      <c r="K123" s="116"/>
      <c r="L123" s="72">
        <f>SUM(L19,L47,L59,L87,L92,L114,L122)</f>
        <v>1470397832750.2893</v>
      </c>
      <c r="M123" s="97"/>
      <c r="N123" s="116">
        <f>((L123-H123)/H123)</f>
        <v>-9.8223435686895285E-3</v>
      </c>
      <c r="O123" s="116"/>
      <c r="P123" s="72">
        <f>SUM(P19,P47,P59,P87,P92,P114,P122)</f>
        <v>1479512388034.3594</v>
      </c>
      <c r="Q123" s="97"/>
      <c r="R123" s="116">
        <f>((P123-L123)/L123)</f>
        <v>6.1987001619975522E-3</v>
      </c>
      <c r="S123" s="116"/>
      <c r="T123" s="72">
        <f>SUM(T19,T47,T59,T87,T92,T114,T122)</f>
        <v>1477100079932.5444</v>
      </c>
      <c r="U123" s="97"/>
      <c r="V123" s="116">
        <f>((T123-P123)/P123)</f>
        <v>-1.6304750952574783E-3</v>
      </c>
      <c r="W123" s="116"/>
      <c r="X123" s="72">
        <f>SUM(X19,X47,X59,X87,X92,X114,X122)</f>
        <v>1477731826209.4199</v>
      </c>
      <c r="Y123" s="97"/>
      <c r="Z123" s="116">
        <f>((X123-T123)/T123)</f>
        <v>4.276936176892893E-4</v>
      </c>
      <c r="AA123" s="116"/>
      <c r="AB123" s="72">
        <f>SUM(AB19,AB47,AB59,AB87,AB92,AB114,AB122)</f>
        <v>1479144917010.8352</v>
      </c>
      <c r="AC123" s="97"/>
      <c r="AD123" s="116">
        <f>((AB123-X123)/X123)</f>
        <v>9.5625659294355889E-4</v>
      </c>
      <c r="AE123" s="116"/>
      <c r="AF123" s="72">
        <f>SUM(AF19,AF47,AF59,AF87,AF92,AF114,AF122)</f>
        <v>1493761634797.3459</v>
      </c>
      <c r="AG123" s="97"/>
      <c r="AH123" s="116">
        <f>((AF123-AB123)/AB123)</f>
        <v>9.8818700036838042E-3</v>
      </c>
      <c r="AI123" s="116"/>
      <c r="AJ123" s="117">
        <f t="shared" si="80"/>
        <v>5.6564431010631164E-4</v>
      </c>
      <c r="AK123" s="117"/>
      <c r="AL123" s="118">
        <f t="shared" si="82"/>
        <v>2.1097295926178661E-3</v>
      </c>
      <c r="AM123" s="118"/>
      <c r="AN123" s="119">
        <f t="shared" si="84"/>
        <v>6.0152845918878999E-3</v>
      </c>
      <c r="AO123" s="203"/>
      <c r="AP123" s="123"/>
      <c r="AQ123" s="152"/>
      <c r="AR123" s="153"/>
      <c r="AS123" s="122" t="e">
        <f>(#REF!/AQ123)-1</f>
        <v>#REF!</v>
      </c>
      <c r="AT123" s="122" t="e">
        <f>(#REF!/AR123)-1</f>
        <v>#REF!</v>
      </c>
    </row>
    <row r="124" spans="1:46" ht="17.25" customHeight="1" thickBot="1">
      <c r="A124" s="199"/>
      <c r="B124" s="272"/>
      <c r="C124" s="272"/>
      <c r="D124" s="272"/>
      <c r="E124" s="272"/>
      <c r="F124" s="116"/>
      <c r="G124" s="116"/>
      <c r="H124" s="272"/>
      <c r="I124" s="272"/>
      <c r="J124" s="116"/>
      <c r="K124" s="116"/>
      <c r="L124" s="272"/>
      <c r="M124" s="272"/>
      <c r="N124" s="116"/>
      <c r="O124" s="116"/>
      <c r="P124" s="272"/>
      <c r="Q124" s="272"/>
      <c r="R124" s="116"/>
      <c r="S124" s="116"/>
      <c r="T124" s="272"/>
      <c r="U124" s="272"/>
      <c r="V124" s="116"/>
      <c r="W124" s="116"/>
      <c r="X124" s="272"/>
      <c r="Y124" s="272"/>
      <c r="Z124" s="116"/>
      <c r="AA124" s="116"/>
      <c r="AB124" s="272"/>
      <c r="AC124" s="272"/>
      <c r="AD124" s="116"/>
      <c r="AE124" s="116"/>
      <c r="AF124" s="272"/>
      <c r="AG124" s="272"/>
      <c r="AH124" s="116"/>
      <c r="AI124" s="116"/>
      <c r="AJ124" s="117"/>
      <c r="AK124" s="117"/>
      <c r="AL124" s="118"/>
      <c r="AM124" s="118"/>
      <c r="AN124" s="119"/>
      <c r="AO124" s="203"/>
      <c r="AP124" s="123"/>
      <c r="AQ124" s="461" t="s">
        <v>109</v>
      </c>
      <c r="AR124" s="461"/>
      <c r="AS124" s="122" t="e">
        <f>(#REF!/AQ124)-1</f>
        <v>#REF!</v>
      </c>
      <c r="AT124" s="122" t="e">
        <f>(#REF!/AR124)-1</f>
        <v>#REF!</v>
      </c>
    </row>
    <row r="125" spans="1:46" ht="29.25" customHeight="1">
      <c r="A125" s="202" t="s">
        <v>63</v>
      </c>
      <c r="B125" s="453" t="s">
        <v>196</v>
      </c>
      <c r="C125" s="454"/>
      <c r="D125" s="453" t="s">
        <v>197</v>
      </c>
      <c r="E125" s="454"/>
      <c r="F125" s="453" t="s">
        <v>84</v>
      </c>
      <c r="G125" s="454"/>
      <c r="H125" s="453" t="s">
        <v>199</v>
      </c>
      <c r="I125" s="454"/>
      <c r="J125" s="453" t="s">
        <v>84</v>
      </c>
      <c r="K125" s="454"/>
      <c r="L125" s="453" t="s">
        <v>202</v>
      </c>
      <c r="M125" s="454"/>
      <c r="N125" s="453" t="s">
        <v>84</v>
      </c>
      <c r="O125" s="454"/>
      <c r="P125" s="453" t="s">
        <v>205</v>
      </c>
      <c r="Q125" s="454"/>
      <c r="R125" s="453" t="s">
        <v>84</v>
      </c>
      <c r="S125" s="454"/>
      <c r="T125" s="453" t="s">
        <v>210</v>
      </c>
      <c r="U125" s="454"/>
      <c r="V125" s="453" t="s">
        <v>84</v>
      </c>
      <c r="W125" s="454"/>
      <c r="X125" s="453" t="s">
        <v>212</v>
      </c>
      <c r="Y125" s="454"/>
      <c r="Z125" s="453" t="s">
        <v>84</v>
      </c>
      <c r="AA125" s="454"/>
      <c r="AB125" s="453" t="s">
        <v>219</v>
      </c>
      <c r="AC125" s="454"/>
      <c r="AD125" s="453" t="s">
        <v>84</v>
      </c>
      <c r="AE125" s="454"/>
      <c r="AF125" s="453" t="s">
        <v>221</v>
      </c>
      <c r="AG125" s="454"/>
      <c r="AH125" s="453" t="s">
        <v>84</v>
      </c>
      <c r="AI125" s="454"/>
      <c r="AJ125" s="460" t="s">
        <v>103</v>
      </c>
      <c r="AK125" s="460"/>
      <c r="AL125" s="460" t="s">
        <v>104</v>
      </c>
      <c r="AM125" s="460"/>
      <c r="AN125" s="460" t="s">
        <v>94</v>
      </c>
      <c r="AO125" s="462"/>
      <c r="AP125" s="123"/>
      <c r="AQ125" s="154" t="s">
        <v>97</v>
      </c>
      <c r="AR125" s="155" t="s">
        <v>98</v>
      </c>
      <c r="AS125" s="122" t="e">
        <f>(#REF!/AQ125)-1</f>
        <v>#REF!</v>
      </c>
      <c r="AT125" s="122" t="e">
        <f>(#REF!/AR125)-1</f>
        <v>#REF!</v>
      </c>
    </row>
    <row r="126" spans="1:46" ht="25.5" customHeight="1">
      <c r="A126" s="202"/>
      <c r="B126" s="206" t="s">
        <v>97</v>
      </c>
      <c r="C126" s="207" t="s">
        <v>98</v>
      </c>
      <c r="D126" s="206" t="s">
        <v>97</v>
      </c>
      <c r="E126" s="207" t="s">
        <v>98</v>
      </c>
      <c r="F126" s="386" t="s">
        <v>96</v>
      </c>
      <c r="G126" s="386" t="s">
        <v>5</v>
      </c>
      <c r="H126" s="206" t="s">
        <v>97</v>
      </c>
      <c r="I126" s="207" t="s">
        <v>98</v>
      </c>
      <c r="J126" s="398" t="s">
        <v>96</v>
      </c>
      <c r="K126" s="398" t="s">
        <v>5</v>
      </c>
      <c r="L126" s="206" t="s">
        <v>97</v>
      </c>
      <c r="M126" s="207" t="s">
        <v>98</v>
      </c>
      <c r="N126" s="400" t="s">
        <v>96</v>
      </c>
      <c r="O126" s="400" t="s">
        <v>5</v>
      </c>
      <c r="P126" s="206" t="s">
        <v>97</v>
      </c>
      <c r="Q126" s="207" t="s">
        <v>98</v>
      </c>
      <c r="R126" s="402" t="s">
        <v>96</v>
      </c>
      <c r="S126" s="402" t="s">
        <v>5</v>
      </c>
      <c r="T126" s="206" t="s">
        <v>97</v>
      </c>
      <c r="U126" s="207" t="s">
        <v>98</v>
      </c>
      <c r="V126" s="405" t="s">
        <v>96</v>
      </c>
      <c r="W126" s="405" t="s">
        <v>5</v>
      </c>
      <c r="X126" s="206" t="s">
        <v>97</v>
      </c>
      <c r="Y126" s="207" t="s">
        <v>98</v>
      </c>
      <c r="Z126" s="406" t="s">
        <v>96</v>
      </c>
      <c r="AA126" s="406" t="s">
        <v>5</v>
      </c>
      <c r="AB126" s="206" t="s">
        <v>97</v>
      </c>
      <c r="AC126" s="207" t="s">
        <v>98</v>
      </c>
      <c r="AD126" s="414" t="s">
        <v>96</v>
      </c>
      <c r="AE126" s="414" t="s">
        <v>5</v>
      </c>
      <c r="AF126" s="206" t="s">
        <v>97</v>
      </c>
      <c r="AG126" s="207" t="s">
        <v>98</v>
      </c>
      <c r="AH126" s="416" t="s">
        <v>96</v>
      </c>
      <c r="AI126" s="416" t="s">
        <v>5</v>
      </c>
      <c r="AJ126" s="252" t="s">
        <v>102</v>
      </c>
      <c r="AK126" s="252" t="s">
        <v>102</v>
      </c>
      <c r="AL126" s="252" t="s">
        <v>102</v>
      </c>
      <c r="AM126" s="252" t="s">
        <v>102</v>
      </c>
      <c r="AN126" s="252" t="s">
        <v>102</v>
      </c>
      <c r="AO126" s="253" t="s">
        <v>102</v>
      </c>
      <c r="AP126" s="123"/>
      <c r="AQ126" s="148">
        <v>1901056000</v>
      </c>
      <c r="AR126" s="140">
        <v>12.64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44</v>
      </c>
      <c r="B127" s="179">
        <v>2096001000</v>
      </c>
      <c r="C127" s="178">
        <v>13.89</v>
      </c>
      <c r="D127" s="179">
        <v>2390256000</v>
      </c>
      <c r="E127" s="178">
        <v>15.76</v>
      </c>
      <c r="F127" s="116">
        <f>((D127-B127)/B127)</f>
        <v>0.14038876889848811</v>
      </c>
      <c r="G127" s="116">
        <f>((E127-C127)/C127)</f>
        <v>0.13462922966162702</v>
      </c>
      <c r="H127" s="179">
        <v>2390256000</v>
      </c>
      <c r="I127" s="178">
        <v>15.84</v>
      </c>
      <c r="J127" s="116">
        <f t="shared" ref="J127:J136" si="144">((H127-D127)/D127)</f>
        <v>0</v>
      </c>
      <c r="K127" s="116">
        <f t="shared" ref="K127:K136" si="145">((I127-E127)/E127)</f>
        <v>5.0761421319797002E-3</v>
      </c>
      <c r="L127" s="179">
        <v>2364603000</v>
      </c>
      <c r="M127" s="178">
        <v>15.67</v>
      </c>
      <c r="N127" s="116">
        <f t="shared" ref="N127:N136" si="146">((L127-H127)/H127)</f>
        <v>-1.0732323232323232E-2</v>
      </c>
      <c r="O127" s="116">
        <f t="shared" ref="O127:O136" si="147">((M127-I127)/I127)</f>
        <v>-1.0732323232323229E-2</v>
      </c>
      <c r="P127" s="179">
        <v>2334423000</v>
      </c>
      <c r="Q127" s="178">
        <v>15.47</v>
      </c>
      <c r="R127" s="116">
        <f t="shared" ref="R127:R136" si="148">((P127-L127)/L127)</f>
        <v>-1.2763241863433313E-2</v>
      </c>
      <c r="S127" s="116">
        <f t="shared" ref="S127:S136" si="149">((Q127-M127)/M127)</f>
        <v>-1.2763241863433267E-2</v>
      </c>
      <c r="T127" s="179">
        <v>2286135000</v>
      </c>
      <c r="U127" s="178">
        <v>15.15</v>
      </c>
      <c r="V127" s="116">
        <f t="shared" ref="V127:V136" si="150">((T127-P127)/P127)</f>
        <v>-2.068519715578539E-2</v>
      </c>
      <c r="W127" s="116">
        <f t="shared" ref="W127:W136" si="151">((U127-Q127)/Q127)</f>
        <v>-2.0685197155785408E-2</v>
      </c>
      <c r="X127" s="179">
        <v>2373657000</v>
      </c>
      <c r="Y127" s="178">
        <v>15.73</v>
      </c>
      <c r="Z127" s="116">
        <f t="shared" ref="Z127:Z136" si="152">((X127-T127)/T127)</f>
        <v>3.8283828382838281E-2</v>
      </c>
      <c r="AA127" s="116">
        <f t="shared" ref="AA127:AA136" si="153">((Y127-U127)/U127)</f>
        <v>3.8283828382838288E-2</v>
      </c>
      <c r="AB127" s="179">
        <v>2369130000</v>
      </c>
      <c r="AC127" s="178">
        <v>15.7</v>
      </c>
      <c r="AD127" s="116">
        <f t="shared" ref="AD127:AD136" si="154">((AB127-X127)/X127)</f>
        <v>-1.9071837253655435E-3</v>
      </c>
      <c r="AE127" s="116">
        <f t="shared" ref="AE127:AE136" si="155">((AC127-Y127)/Y127)</f>
        <v>-1.9071837253656157E-3</v>
      </c>
      <c r="AF127" s="179">
        <v>2547192000</v>
      </c>
      <c r="AG127" s="178">
        <v>16.88</v>
      </c>
      <c r="AH127" s="116">
        <f t="shared" ref="AH127:AH136" si="156">((AF127-AB127)/AB127)</f>
        <v>7.5159235668789806E-2</v>
      </c>
      <c r="AI127" s="116">
        <f t="shared" ref="AI127:AI136" si="157">((AG127-AC127)/AC127)</f>
        <v>7.5159235668789792E-2</v>
      </c>
      <c r="AJ127" s="117">
        <f t="shared" ref="AJ127" si="158">AVERAGE(F127,J127,N127,R127,V127,Z127,AD127,AH127)</f>
        <v>2.5967985871651091E-2</v>
      </c>
      <c r="AK127" s="117">
        <f t="shared" ref="AK127" si="159">AVERAGE(G127,K127,O127,S127,W127,AA127,AE127,AI127)</f>
        <v>2.5882561233540911E-2</v>
      </c>
      <c r="AL127" s="118">
        <f t="shared" ref="AL127" si="160">((AF127-D127)/D127)</f>
        <v>6.5656565656565663E-2</v>
      </c>
      <c r="AM127" s="118">
        <f t="shared" ref="AM127" si="161">((AG127-E127)/E127)</f>
        <v>7.1065989847715685E-2</v>
      </c>
      <c r="AN127" s="119">
        <f t="shared" ref="AN127" si="162">STDEV(F127,J127,N127,R127,V127,Z127,AD127,AH127)</f>
        <v>5.6237349268102463E-2</v>
      </c>
      <c r="AO127" s="203">
        <f t="shared" ref="AO127" si="163">STDEV(G127,K127,O127,S127,W127,AA127,AE127,AI127)</f>
        <v>5.4268776800674629E-2</v>
      </c>
      <c r="AP127" s="123"/>
      <c r="AQ127" s="148">
        <v>106884243.56</v>
      </c>
      <c r="AR127" s="140">
        <v>2.92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80</v>
      </c>
      <c r="B128" s="179">
        <v>315255514.10000002</v>
      </c>
      <c r="C128" s="178">
        <v>3.7</v>
      </c>
      <c r="D128" s="179">
        <v>372342323.41000003</v>
      </c>
      <c r="E128" s="178">
        <v>4.37</v>
      </c>
      <c r="F128" s="116">
        <f>((D128-B128)/B128)</f>
        <v>0.18108108108108106</v>
      </c>
      <c r="G128" s="116">
        <f>((E128-C128)/C128)</f>
        <v>0.18108108108108106</v>
      </c>
      <c r="H128" s="179">
        <v>372342323.41000003</v>
      </c>
      <c r="I128" s="178">
        <v>4.37</v>
      </c>
      <c r="J128" s="116">
        <f t="shared" si="144"/>
        <v>0</v>
      </c>
      <c r="K128" s="116">
        <f t="shared" si="145"/>
        <v>0</v>
      </c>
      <c r="L128" s="179">
        <v>344224939.72000003</v>
      </c>
      <c r="M128" s="178">
        <v>4.04</v>
      </c>
      <c r="N128" s="116">
        <f t="shared" si="146"/>
        <v>-7.5514874141876423E-2</v>
      </c>
      <c r="O128" s="116">
        <f t="shared" si="147"/>
        <v>-7.5514874141876451E-2</v>
      </c>
      <c r="P128" s="179">
        <v>332296352.69999999</v>
      </c>
      <c r="Q128" s="178">
        <v>3.9</v>
      </c>
      <c r="R128" s="116">
        <f t="shared" si="148"/>
        <v>-3.4653465346534768E-2</v>
      </c>
      <c r="S128" s="116">
        <f t="shared" si="149"/>
        <v>-3.4653465346534684E-2</v>
      </c>
      <c r="T128" s="179">
        <v>323775933.39999998</v>
      </c>
      <c r="U128" s="178">
        <v>3.8</v>
      </c>
      <c r="V128" s="116">
        <f t="shared" si="150"/>
        <v>-2.5641025641025678E-2</v>
      </c>
      <c r="W128" s="116">
        <f t="shared" si="151"/>
        <v>-2.5641025641025664E-2</v>
      </c>
      <c r="X128" s="179">
        <v>323775933.39999998</v>
      </c>
      <c r="Y128" s="178">
        <v>4</v>
      </c>
      <c r="Z128" s="116">
        <f t="shared" si="152"/>
        <v>0</v>
      </c>
      <c r="AA128" s="116">
        <f t="shared" si="153"/>
        <v>5.2631578947368474E-2</v>
      </c>
      <c r="AB128" s="179">
        <v>337408604.27999997</v>
      </c>
      <c r="AC128" s="178">
        <v>3.96</v>
      </c>
      <c r="AD128" s="116">
        <f t="shared" si="154"/>
        <v>4.2105263157894722E-2</v>
      </c>
      <c r="AE128" s="116">
        <f t="shared" si="155"/>
        <v>-1.0000000000000009E-2</v>
      </c>
      <c r="AF128" s="179">
        <v>337408604.27999997</v>
      </c>
      <c r="AG128" s="178">
        <v>3.96</v>
      </c>
      <c r="AH128" s="116">
        <f t="shared" si="156"/>
        <v>0</v>
      </c>
      <c r="AI128" s="116">
        <f t="shared" si="157"/>
        <v>0</v>
      </c>
      <c r="AJ128" s="117">
        <f t="shared" ref="AJ128:AJ138" si="164">AVERAGE(F128,J128,N128,R128,V128,Z128,AD128,AH128)</f>
        <v>1.0922122388692366E-2</v>
      </c>
      <c r="AK128" s="117">
        <f t="shared" ref="AK128:AK138" si="165">AVERAGE(G128,K128,O128,S128,W128,AA128,AE128,AI128)</f>
        <v>1.0987911862376592E-2</v>
      </c>
      <c r="AL128" s="118">
        <f t="shared" ref="AL128:AL138" si="166">((AF128-D128)/D128)</f>
        <v>-9.382151029748298E-2</v>
      </c>
      <c r="AM128" s="118">
        <f t="shared" ref="AM128:AM138" si="167">((AG128-E128)/E128)</f>
        <v>-9.3821510297482869E-2</v>
      </c>
      <c r="AN128" s="119">
        <f t="shared" ref="AN128:AN138" si="168">STDEV(F128,J128,N128,R128,V128,Z128,AD128,AH128)</f>
        <v>7.6690183879602483E-2</v>
      </c>
      <c r="AO128" s="203">
        <f t="shared" ref="AO128:AO138" si="169">STDEV(G128,K128,O128,S128,W128,AA128,AE128,AI128)</f>
        <v>7.7694813620191386E-2</v>
      </c>
      <c r="AP128" s="123"/>
      <c r="AQ128" s="148">
        <v>84059843.040000007</v>
      </c>
      <c r="AR128" s="140">
        <v>7.19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69</v>
      </c>
      <c r="B129" s="179">
        <v>139962627.19999999</v>
      </c>
      <c r="C129" s="178">
        <v>5.45</v>
      </c>
      <c r="D129" s="179">
        <v>155628168.96000001</v>
      </c>
      <c r="E129" s="178">
        <v>6.06</v>
      </c>
      <c r="F129" s="116">
        <f>((D129-B129)/B129)</f>
        <v>0.11192660550458731</v>
      </c>
      <c r="G129" s="116">
        <f>((E129-C129)/C129)</f>
        <v>0.11192660550458705</v>
      </c>
      <c r="H129" s="179">
        <v>155628168.96000001</v>
      </c>
      <c r="I129" s="178">
        <v>6.06</v>
      </c>
      <c r="J129" s="116">
        <f t="shared" si="144"/>
        <v>0</v>
      </c>
      <c r="K129" s="116">
        <f t="shared" si="145"/>
        <v>0</v>
      </c>
      <c r="L129" s="179">
        <v>149464677.12</v>
      </c>
      <c r="M129" s="178">
        <v>5.82</v>
      </c>
      <c r="N129" s="116">
        <f t="shared" si="146"/>
        <v>-3.9603960396039625E-2</v>
      </c>
      <c r="O129" s="116">
        <f t="shared" si="147"/>
        <v>-3.9603960396039493E-2</v>
      </c>
      <c r="P129" s="179">
        <v>146382931.19999999</v>
      </c>
      <c r="Q129" s="178">
        <v>5.82</v>
      </c>
      <c r="R129" s="116">
        <f t="shared" si="148"/>
        <v>-2.0618556701031038E-2</v>
      </c>
      <c r="S129" s="116">
        <f t="shared" si="149"/>
        <v>0</v>
      </c>
      <c r="T129" s="179">
        <v>146382931.19999999</v>
      </c>
      <c r="U129" s="178">
        <v>5.7</v>
      </c>
      <c r="V129" s="116">
        <f t="shared" si="150"/>
        <v>0</v>
      </c>
      <c r="W129" s="116">
        <f t="shared" si="151"/>
        <v>-2.0618556701030945E-2</v>
      </c>
      <c r="X129" s="179">
        <v>147666992</v>
      </c>
      <c r="Y129" s="178">
        <v>5.75</v>
      </c>
      <c r="Z129" s="116">
        <f t="shared" si="152"/>
        <v>8.7719298245614863E-3</v>
      </c>
      <c r="AA129" s="116">
        <f t="shared" si="153"/>
        <v>8.7719298245613718E-3</v>
      </c>
      <c r="AB129" s="179">
        <v>147923804.16</v>
      </c>
      <c r="AC129" s="178">
        <v>5.76</v>
      </c>
      <c r="AD129" s="116">
        <f t="shared" si="154"/>
        <v>1.7391304347825845E-3</v>
      </c>
      <c r="AE129" s="116">
        <f t="shared" si="155"/>
        <v>1.7391304347825717E-3</v>
      </c>
      <c r="AF129" s="179">
        <v>147153367.68000001</v>
      </c>
      <c r="AG129" s="178">
        <v>5.73</v>
      </c>
      <c r="AH129" s="116">
        <f t="shared" si="156"/>
        <v>-5.2083333333332611E-3</v>
      </c>
      <c r="AI129" s="116">
        <f t="shared" si="157"/>
        <v>-5.2083333333332229E-3</v>
      </c>
      <c r="AJ129" s="117">
        <f t="shared" si="164"/>
        <v>7.1258519166909331E-3</v>
      </c>
      <c r="AK129" s="117">
        <f t="shared" si="165"/>
        <v>7.1258519166909149E-3</v>
      </c>
      <c r="AL129" s="118">
        <f t="shared" si="166"/>
        <v>-5.4455445544554462E-2</v>
      </c>
      <c r="AM129" s="118">
        <f t="shared" si="167"/>
        <v>-5.4455445544554323E-2</v>
      </c>
      <c r="AN129" s="119">
        <f t="shared" si="168"/>
        <v>4.5074604060669217E-2</v>
      </c>
      <c r="AO129" s="203">
        <f t="shared" si="169"/>
        <v>4.5074604060669099E-2</v>
      </c>
      <c r="AP129" s="123"/>
      <c r="AQ129" s="148">
        <v>82672021.189999998</v>
      </c>
      <c r="AR129" s="140">
        <v>18.53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70</v>
      </c>
      <c r="B130" s="179">
        <v>136844799</v>
      </c>
      <c r="C130" s="178">
        <v>13</v>
      </c>
      <c r="D130" s="179">
        <v>165582206.78999999</v>
      </c>
      <c r="E130" s="178">
        <v>15.73</v>
      </c>
      <c r="F130" s="116">
        <f>((D130-B130)/B130)</f>
        <v>0.20999999999999994</v>
      </c>
      <c r="G130" s="116">
        <f>((E130-C130)/C130)</f>
        <v>0.21000000000000002</v>
      </c>
      <c r="H130" s="179">
        <v>165582206.78999999</v>
      </c>
      <c r="I130" s="178">
        <v>15.73</v>
      </c>
      <c r="J130" s="116">
        <f t="shared" si="144"/>
        <v>0</v>
      </c>
      <c r="K130" s="116">
        <f t="shared" si="145"/>
        <v>0</v>
      </c>
      <c r="L130" s="179">
        <v>174424486.11000001</v>
      </c>
      <c r="M130" s="178">
        <v>15.8</v>
      </c>
      <c r="N130" s="116">
        <f t="shared" si="146"/>
        <v>5.3401144310235356E-2</v>
      </c>
      <c r="O130" s="116">
        <f t="shared" si="147"/>
        <v>4.450095359186286E-3</v>
      </c>
      <c r="P130" s="179">
        <v>172108651.05000001</v>
      </c>
      <c r="Q130" s="178">
        <v>16.350000000000001</v>
      </c>
      <c r="R130" s="116">
        <f t="shared" si="148"/>
        <v>-1.3277006638503331E-2</v>
      </c>
      <c r="S130" s="116">
        <f t="shared" si="149"/>
        <v>3.4810126582278528E-2</v>
      </c>
      <c r="T130" s="179">
        <v>165792737.25</v>
      </c>
      <c r="U130" s="178">
        <v>14.73</v>
      </c>
      <c r="V130" s="116">
        <f t="shared" si="150"/>
        <v>-3.6697247706422083E-2</v>
      </c>
      <c r="W130" s="116">
        <f t="shared" si="151"/>
        <v>-9.9082568807339497E-2</v>
      </c>
      <c r="X130" s="179">
        <v>174740281.80000001</v>
      </c>
      <c r="Y130" s="178">
        <v>16.600000000000001</v>
      </c>
      <c r="Z130" s="116">
        <f t="shared" si="152"/>
        <v>5.396825396825404E-2</v>
      </c>
      <c r="AA130" s="116">
        <f t="shared" si="153"/>
        <v>0.12695179904955878</v>
      </c>
      <c r="AB130" s="179">
        <v>196319653.94999999</v>
      </c>
      <c r="AC130" s="178">
        <v>18.649999999999999</v>
      </c>
      <c r="AD130" s="116">
        <f t="shared" si="154"/>
        <v>0.12349397590361431</v>
      </c>
      <c r="AE130" s="116">
        <f t="shared" si="155"/>
        <v>0.12349397590361427</v>
      </c>
      <c r="AF130" s="179">
        <v>216004251.96000001</v>
      </c>
      <c r="AG130" s="178">
        <v>20.52</v>
      </c>
      <c r="AH130" s="116">
        <f t="shared" si="156"/>
        <v>0.10026809651474541</v>
      </c>
      <c r="AI130" s="116">
        <f t="shared" si="157"/>
        <v>0.10026809651474537</v>
      </c>
      <c r="AJ130" s="117">
        <f t="shared" si="164"/>
        <v>6.1394652043990458E-2</v>
      </c>
      <c r="AK130" s="117">
        <f t="shared" si="165"/>
        <v>6.2611440575255473E-2</v>
      </c>
      <c r="AL130" s="118">
        <f t="shared" si="166"/>
        <v>0.30451366815003189</v>
      </c>
      <c r="AM130" s="118">
        <f t="shared" si="167"/>
        <v>0.30451366815003172</v>
      </c>
      <c r="AN130" s="119">
        <f t="shared" si="168"/>
        <v>8.1536362099443843E-2</v>
      </c>
      <c r="AO130" s="203">
        <f t="shared" si="169"/>
        <v>9.6516894391354843E-2</v>
      </c>
      <c r="AP130" s="123"/>
      <c r="AQ130" s="148">
        <v>541500000</v>
      </c>
      <c r="AR130" s="140">
        <v>3610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117</v>
      </c>
      <c r="B131" s="179">
        <v>969718090.13999999</v>
      </c>
      <c r="C131" s="178">
        <v>275.45999999999998</v>
      </c>
      <c r="D131" s="179">
        <v>956411133.12</v>
      </c>
      <c r="E131" s="178">
        <v>271.68</v>
      </c>
      <c r="F131" s="116">
        <f>((D131-B131)/B131)</f>
        <v>-1.3722500544543654E-2</v>
      </c>
      <c r="G131" s="116">
        <f>((E131-C131)/C131)</f>
        <v>-1.3722500544543574E-2</v>
      </c>
      <c r="H131" s="179">
        <v>955038193.11000001</v>
      </c>
      <c r="I131" s="178">
        <v>271.29000000000002</v>
      </c>
      <c r="J131" s="116">
        <f t="shared" si="144"/>
        <v>-1.4355123674911561E-3</v>
      </c>
      <c r="K131" s="116">
        <f t="shared" si="145"/>
        <v>-1.4355123674911158E-3</v>
      </c>
      <c r="L131" s="179">
        <v>980208759.96000004</v>
      </c>
      <c r="M131" s="178">
        <v>278.44</v>
      </c>
      <c r="N131" s="116">
        <f t="shared" si="146"/>
        <v>2.6355560470345412E-2</v>
      </c>
      <c r="O131" s="116">
        <f t="shared" si="147"/>
        <v>2.6355560470345301E-2</v>
      </c>
      <c r="P131" s="179">
        <v>980208759.96000004</v>
      </c>
      <c r="Q131" s="178">
        <v>278.44</v>
      </c>
      <c r="R131" s="116">
        <f t="shared" si="148"/>
        <v>0</v>
      </c>
      <c r="S131" s="116">
        <f t="shared" si="149"/>
        <v>0</v>
      </c>
      <c r="T131" s="179">
        <v>964226330.10000002</v>
      </c>
      <c r="U131" s="178">
        <v>273.89999999999998</v>
      </c>
      <c r="V131" s="116">
        <f t="shared" si="150"/>
        <v>-1.6305128573480834E-2</v>
      </c>
      <c r="W131" s="116">
        <f t="shared" si="151"/>
        <v>-1.6305128573480897E-2</v>
      </c>
      <c r="X131" s="179">
        <v>964226330.10000002</v>
      </c>
      <c r="Y131" s="178">
        <v>273.89999999999998</v>
      </c>
      <c r="Z131" s="116">
        <f t="shared" si="152"/>
        <v>0</v>
      </c>
      <c r="AA131" s="116">
        <f t="shared" si="153"/>
        <v>0</v>
      </c>
      <c r="AB131" s="179">
        <v>879068845.88999999</v>
      </c>
      <c r="AC131" s="178">
        <v>249.71</v>
      </c>
      <c r="AD131" s="116">
        <f t="shared" si="154"/>
        <v>-8.831690397955462E-2</v>
      </c>
      <c r="AE131" s="116">
        <f t="shared" si="155"/>
        <v>-8.8316903979554481E-2</v>
      </c>
      <c r="AF131" s="179">
        <v>854179907.75999999</v>
      </c>
      <c r="AG131" s="178">
        <v>249.64</v>
      </c>
      <c r="AH131" s="116">
        <f t="shared" si="156"/>
        <v>-2.8312842897761398E-2</v>
      </c>
      <c r="AI131" s="116">
        <f t="shared" si="157"/>
        <v>-2.8032517720564496E-4</v>
      </c>
      <c r="AJ131" s="117">
        <f t="shared" si="164"/>
        <v>-1.521716598656078E-2</v>
      </c>
      <c r="AK131" s="117">
        <f t="shared" si="165"/>
        <v>-1.1713101271491302E-2</v>
      </c>
      <c r="AL131" s="118">
        <f t="shared" si="166"/>
        <v>-0.10689045936395761</v>
      </c>
      <c r="AM131" s="118">
        <f t="shared" si="167"/>
        <v>-8.1124852767962385E-2</v>
      </c>
      <c r="AN131" s="119">
        <f t="shared" si="168"/>
        <v>3.3593868442752729E-2</v>
      </c>
      <c r="AO131" s="203">
        <f t="shared" si="169"/>
        <v>3.3494606563754886E-2</v>
      </c>
      <c r="AP131" s="123"/>
      <c r="AQ131" s="148">
        <v>551092000</v>
      </c>
      <c r="AR131" s="140">
        <v>8.86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46</v>
      </c>
      <c r="B132" s="179">
        <v>19686403500</v>
      </c>
      <c r="C132" s="178">
        <v>8700</v>
      </c>
      <c r="D132" s="179">
        <v>14823906575</v>
      </c>
      <c r="E132" s="178">
        <v>8915</v>
      </c>
      <c r="F132" s="116">
        <f>((D132-B132)/B132)</f>
        <v>-0.24699772739088682</v>
      </c>
      <c r="G132" s="116">
        <f>((E132-C132)/C132)</f>
        <v>2.4712643678160919E-2</v>
      </c>
      <c r="H132" s="179">
        <v>16765245000</v>
      </c>
      <c r="I132" s="178">
        <v>9000</v>
      </c>
      <c r="J132" s="116">
        <f t="shared" si="144"/>
        <v>0.13095997436154916</v>
      </c>
      <c r="K132" s="116">
        <f t="shared" si="145"/>
        <v>9.534492428491307E-3</v>
      </c>
      <c r="L132" s="179">
        <v>16951525500</v>
      </c>
      <c r="M132" s="178">
        <v>9100</v>
      </c>
      <c r="N132" s="116">
        <f t="shared" si="146"/>
        <v>1.1111111111111112E-2</v>
      </c>
      <c r="O132" s="116">
        <f t="shared" si="147"/>
        <v>1.1111111111111112E-2</v>
      </c>
      <c r="P132" s="179">
        <v>16020123000</v>
      </c>
      <c r="Q132" s="178">
        <v>8600</v>
      </c>
      <c r="R132" s="116">
        <f t="shared" si="148"/>
        <v>-5.4945054945054944E-2</v>
      </c>
      <c r="S132" s="116">
        <f t="shared" si="149"/>
        <v>-5.4945054945054944E-2</v>
      </c>
      <c r="T132" s="179">
        <v>12566584580</v>
      </c>
      <c r="U132" s="178">
        <v>8635</v>
      </c>
      <c r="V132" s="116">
        <f t="shared" si="150"/>
        <v>-0.21557502523544919</v>
      </c>
      <c r="W132" s="116">
        <f t="shared" si="151"/>
        <v>4.0697674418604651E-3</v>
      </c>
      <c r="X132" s="179">
        <v>12755774620</v>
      </c>
      <c r="Y132" s="178">
        <v>8765</v>
      </c>
      <c r="Z132" s="116">
        <f t="shared" si="152"/>
        <v>1.5055008685581933E-2</v>
      </c>
      <c r="AA132" s="116">
        <f t="shared" si="153"/>
        <v>1.5055008685581933E-2</v>
      </c>
      <c r="AB132" s="179">
        <v>12690285760</v>
      </c>
      <c r="AC132" s="178">
        <v>8720</v>
      </c>
      <c r="AD132" s="116">
        <f t="shared" si="154"/>
        <v>-5.1340559041642897E-3</v>
      </c>
      <c r="AE132" s="116">
        <f t="shared" si="155"/>
        <v>-5.1340559041642897E-3</v>
      </c>
      <c r="AF132" s="179">
        <v>13243302800</v>
      </c>
      <c r="AG132" s="178">
        <v>9100</v>
      </c>
      <c r="AH132" s="116">
        <f t="shared" si="156"/>
        <v>4.3577981651376149E-2</v>
      </c>
      <c r="AI132" s="116">
        <f t="shared" si="157"/>
        <v>4.3577981651376149E-2</v>
      </c>
      <c r="AJ132" s="117">
        <f t="shared" si="164"/>
        <v>-4.0243473458242113E-2</v>
      </c>
      <c r="AK132" s="117">
        <f t="shared" si="165"/>
        <v>5.9977367684203317E-3</v>
      </c>
      <c r="AL132" s="118">
        <f t="shared" si="166"/>
        <v>-0.10662531951365863</v>
      </c>
      <c r="AM132" s="118">
        <f t="shared" si="167"/>
        <v>2.0751542344363431E-2</v>
      </c>
      <c r="AN132" s="119">
        <f t="shared" si="168"/>
        <v>0.12926669808292102</v>
      </c>
      <c r="AO132" s="203">
        <f t="shared" si="169"/>
        <v>2.859787628007595E-2</v>
      </c>
      <c r="AP132" s="123"/>
      <c r="AQ132" s="121">
        <v>913647681</v>
      </c>
      <c r="AR132" s="125">
        <v>81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64</v>
      </c>
      <c r="B133" s="179">
        <v>510920000</v>
      </c>
      <c r="C133" s="178">
        <v>10.6</v>
      </c>
      <c r="D133" s="179">
        <v>510920000</v>
      </c>
      <c r="E133" s="178">
        <v>10.6</v>
      </c>
      <c r="F133" s="116">
        <f>((D133-B133)/B133)</f>
        <v>0</v>
      </c>
      <c r="G133" s="116">
        <f>((E133-C133)/C133)</f>
        <v>0</v>
      </c>
      <c r="H133" s="179">
        <v>510920000</v>
      </c>
      <c r="I133" s="178">
        <v>10.6</v>
      </c>
      <c r="J133" s="116">
        <f t="shared" si="144"/>
        <v>0</v>
      </c>
      <c r="K133" s="116">
        <f t="shared" si="145"/>
        <v>0</v>
      </c>
      <c r="L133" s="179">
        <v>560084000</v>
      </c>
      <c r="M133" s="178">
        <v>11.62</v>
      </c>
      <c r="N133" s="116">
        <f t="shared" si="146"/>
        <v>9.6226415094339629E-2</v>
      </c>
      <c r="O133" s="116">
        <f t="shared" si="147"/>
        <v>9.6226415094339587E-2</v>
      </c>
      <c r="P133" s="179">
        <v>560084000</v>
      </c>
      <c r="Q133" s="178">
        <v>11.62</v>
      </c>
      <c r="R133" s="116">
        <f t="shared" si="148"/>
        <v>0</v>
      </c>
      <c r="S133" s="116">
        <f t="shared" si="149"/>
        <v>0</v>
      </c>
      <c r="T133" s="179">
        <v>560084000</v>
      </c>
      <c r="U133" s="178">
        <v>11.62</v>
      </c>
      <c r="V133" s="116">
        <f t="shared" si="150"/>
        <v>0</v>
      </c>
      <c r="W133" s="116">
        <f t="shared" si="151"/>
        <v>0</v>
      </c>
      <c r="X133" s="179">
        <v>560084000</v>
      </c>
      <c r="Y133" s="178">
        <v>11.62</v>
      </c>
      <c r="Z133" s="116">
        <f t="shared" si="152"/>
        <v>0</v>
      </c>
      <c r="AA133" s="116">
        <f t="shared" si="153"/>
        <v>0</v>
      </c>
      <c r="AB133" s="179">
        <v>560084000</v>
      </c>
      <c r="AC133" s="178">
        <v>11.62</v>
      </c>
      <c r="AD133" s="116">
        <f t="shared" si="154"/>
        <v>0</v>
      </c>
      <c r="AE133" s="116">
        <f t="shared" si="155"/>
        <v>0</v>
      </c>
      <c r="AF133" s="179">
        <v>613586000</v>
      </c>
      <c r="AG133" s="178">
        <v>12.73</v>
      </c>
      <c r="AH133" s="116">
        <f t="shared" si="156"/>
        <v>9.5524956970740107E-2</v>
      </c>
      <c r="AI133" s="116">
        <f t="shared" si="157"/>
        <v>9.5524956970740219E-2</v>
      </c>
      <c r="AJ133" s="117">
        <f t="shared" si="164"/>
        <v>2.3968921508134969E-2</v>
      </c>
      <c r="AK133" s="117">
        <f t="shared" si="165"/>
        <v>2.3968921508134976E-2</v>
      </c>
      <c r="AL133" s="118">
        <f t="shared" si="166"/>
        <v>0.20094339622641511</v>
      </c>
      <c r="AM133" s="118">
        <f t="shared" si="167"/>
        <v>0.20094339622641519</v>
      </c>
      <c r="AN133" s="119">
        <f t="shared" si="168"/>
        <v>4.4382214552461087E-2</v>
      </c>
      <c r="AO133" s="203">
        <f t="shared" si="169"/>
        <v>4.4382214552461115E-2</v>
      </c>
      <c r="AP133" s="123"/>
      <c r="AQ133" s="156">
        <f>SUM(AQ126:AQ132)</f>
        <v>4180911788.79</v>
      </c>
      <c r="AR133" s="157"/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54</v>
      </c>
      <c r="B134" s="179">
        <v>468112335.91000003</v>
      </c>
      <c r="C134" s="177">
        <v>80.3</v>
      </c>
      <c r="D134" s="179">
        <v>517876413.69999999</v>
      </c>
      <c r="E134" s="177">
        <v>95.7</v>
      </c>
      <c r="F134" s="116">
        <f>((D134-B134)/B134)</f>
        <v>0.10630798202157971</v>
      </c>
      <c r="G134" s="116">
        <f>((E134-C134)/C134)</f>
        <v>0.19178082191780829</v>
      </c>
      <c r="H134" s="179">
        <v>501886525.57999998</v>
      </c>
      <c r="I134" s="177">
        <v>115</v>
      </c>
      <c r="J134" s="116">
        <f t="shared" si="144"/>
        <v>-3.0875876361619297E-2</v>
      </c>
      <c r="K134" s="116">
        <f t="shared" si="145"/>
        <v>0.2016718913270637</v>
      </c>
      <c r="L134" s="179">
        <v>509942047.85000002</v>
      </c>
      <c r="M134" s="177">
        <v>105</v>
      </c>
      <c r="N134" s="116">
        <f t="shared" si="146"/>
        <v>1.605048523805408E-2</v>
      </c>
      <c r="O134" s="116">
        <f t="shared" si="147"/>
        <v>-8.6956521739130432E-2</v>
      </c>
      <c r="P134" s="179">
        <v>501494430.95999998</v>
      </c>
      <c r="Q134" s="177">
        <v>105</v>
      </c>
      <c r="R134" s="116">
        <f t="shared" si="148"/>
        <v>-1.6565837089952858E-2</v>
      </c>
      <c r="S134" s="116">
        <f t="shared" si="149"/>
        <v>0</v>
      </c>
      <c r="T134" s="179">
        <v>487309164.37</v>
      </c>
      <c r="U134" s="177">
        <v>96</v>
      </c>
      <c r="V134" s="116">
        <f t="shared" si="150"/>
        <v>-2.8285990260839833E-2</v>
      </c>
      <c r="W134" s="116">
        <f t="shared" si="151"/>
        <v>-8.5714285714285715E-2</v>
      </c>
      <c r="X134" s="179">
        <v>513477699.22000003</v>
      </c>
      <c r="Y134" s="177">
        <v>90</v>
      </c>
      <c r="Z134" s="116">
        <f t="shared" si="152"/>
        <v>5.3700067151068391E-2</v>
      </c>
      <c r="AA134" s="116">
        <f t="shared" si="153"/>
        <v>-6.25E-2</v>
      </c>
      <c r="AB134" s="179">
        <v>537201063.20000005</v>
      </c>
      <c r="AC134" s="177">
        <v>90</v>
      </c>
      <c r="AD134" s="116">
        <f t="shared" si="154"/>
        <v>4.6201352105528774E-2</v>
      </c>
      <c r="AE134" s="116">
        <f t="shared" si="155"/>
        <v>0</v>
      </c>
      <c r="AF134" s="179">
        <v>560995235.95000005</v>
      </c>
      <c r="AG134" s="177">
        <v>90</v>
      </c>
      <c r="AH134" s="116">
        <f t="shared" si="156"/>
        <v>4.4292862356345386E-2</v>
      </c>
      <c r="AI134" s="116">
        <f t="shared" si="157"/>
        <v>0</v>
      </c>
      <c r="AJ134" s="117">
        <f t="shared" si="164"/>
        <v>2.3853130645020544E-2</v>
      </c>
      <c r="AK134" s="117">
        <f t="shared" si="165"/>
        <v>1.9785238223931977E-2</v>
      </c>
      <c r="AL134" s="118">
        <f t="shared" si="166"/>
        <v>8.3260834263400751E-2</v>
      </c>
      <c r="AM134" s="118">
        <f t="shared" si="167"/>
        <v>-5.9561128526645794E-2</v>
      </c>
      <c r="AN134" s="119">
        <f t="shared" si="168"/>
        <v>4.7831839566311915E-2</v>
      </c>
      <c r="AO134" s="203">
        <f t="shared" si="169"/>
        <v>0.11534693979640059</v>
      </c>
      <c r="AP134" s="123"/>
      <c r="AQ134" s="204"/>
      <c r="AR134" s="205"/>
      <c r="AS134" s="122"/>
      <c r="AT134" s="122"/>
    </row>
    <row r="135" spans="1:46" s="279" customFormat="1">
      <c r="A135" s="199" t="s">
        <v>119</v>
      </c>
      <c r="B135" s="179">
        <v>801824621.57000005</v>
      </c>
      <c r="C135" s="167">
        <v>120.92</v>
      </c>
      <c r="D135" s="179">
        <v>896533458.58000004</v>
      </c>
      <c r="E135" s="167">
        <v>120.92</v>
      </c>
      <c r="F135" s="116">
        <f>((D135-B135)/B135)</f>
        <v>0.11811664853164131</v>
      </c>
      <c r="G135" s="116">
        <f>((E135-C135)/C135)</f>
        <v>0</v>
      </c>
      <c r="H135" s="179">
        <v>851517911.69000006</v>
      </c>
      <c r="I135" s="167">
        <v>120.92</v>
      </c>
      <c r="J135" s="116">
        <f t="shared" si="144"/>
        <v>-5.0210671402380384E-2</v>
      </c>
      <c r="K135" s="116">
        <f t="shared" si="145"/>
        <v>0</v>
      </c>
      <c r="L135" s="179">
        <v>853592047.85000002</v>
      </c>
      <c r="M135" s="167">
        <v>120.92</v>
      </c>
      <c r="N135" s="116">
        <f t="shared" si="146"/>
        <v>2.4358103705457552E-3</v>
      </c>
      <c r="O135" s="116">
        <f t="shared" si="147"/>
        <v>0</v>
      </c>
      <c r="P135" s="179">
        <v>833903151.75999999</v>
      </c>
      <c r="Q135" s="167">
        <v>120.92</v>
      </c>
      <c r="R135" s="116">
        <f t="shared" si="148"/>
        <v>-2.3065931951441895E-2</v>
      </c>
      <c r="S135" s="116">
        <f t="shared" si="149"/>
        <v>0</v>
      </c>
      <c r="T135" s="179">
        <v>811078012.61000001</v>
      </c>
      <c r="U135" s="167">
        <v>120.92</v>
      </c>
      <c r="V135" s="116">
        <f t="shared" si="150"/>
        <v>-2.7371450871514543E-2</v>
      </c>
      <c r="W135" s="116">
        <f t="shared" si="151"/>
        <v>0</v>
      </c>
      <c r="X135" s="179">
        <v>850277077.01999998</v>
      </c>
      <c r="Y135" s="167">
        <v>120.92</v>
      </c>
      <c r="Z135" s="116">
        <f t="shared" si="152"/>
        <v>4.8329585811184482E-2</v>
      </c>
      <c r="AA135" s="116">
        <f t="shared" si="153"/>
        <v>0</v>
      </c>
      <c r="AB135" s="179">
        <v>767743930.97000003</v>
      </c>
      <c r="AC135" s="167">
        <v>120.92</v>
      </c>
      <c r="AD135" s="116">
        <f t="shared" si="154"/>
        <v>-9.7066177932559547E-2</v>
      </c>
      <c r="AE135" s="116">
        <f t="shared" si="155"/>
        <v>0</v>
      </c>
      <c r="AF135" s="179">
        <v>776804319.88</v>
      </c>
      <c r="AG135" s="167">
        <v>120.92</v>
      </c>
      <c r="AH135" s="116">
        <f t="shared" si="156"/>
        <v>1.1801316226039964E-2</v>
      </c>
      <c r="AI135" s="116">
        <f t="shared" si="157"/>
        <v>0</v>
      </c>
      <c r="AJ135" s="117">
        <f t="shared" si="164"/>
        <v>-2.1288589023106081E-3</v>
      </c>
      <c r="AK135" s="117">
        <f t="shared" si="165"/>
        <v>0</v>
      </c>
      <c r="AL135" s="118">
        <f t="shared" si="166"/>
        <v>-0.13354676008370781</v>
      </c>
      <c r="AM135" s="118">
        <f t="shared" si="167"/>
        <v>0</v>
      </c>
      <c r="AN135" s="119">
        <f t="shared" si="168"/>
        <v>6.5049901065876242E-2</v>
      </c>
      <c r="AO135" s="203">
        <f t="shared" si="169"/>
        <v>0</v>
      </c>
      <c r="AP135" s="123"/>
      <c r="AQ135" s="204"/>
      <c r="AR135" s="205"/>
      <c r="AS135" s="122"/>
      <c r="AT135" s="122"/>
    </row>
    <row r="136" spans="1:46" ht="15.75" thickBot="1">
      <c r="A136" s="199" t="s">
        <v>180</v>
      </c>
      <c r="B136" s="179">
        <v>654350000</v>
      </c>
      <c r="C136" s="167">
        <v>100</v>
      </c>
      <c r="D136" s="179">
        <v>654350000</v>
      </c>
      <c r="E136" s="167">
        <v>100</v>
      </c>
      <c r="F136" s="116">
        <f>((D136-B136)/B136)</f>
        <v>0</v>
      </c>
      <c r="G136" s="116">
        <f>((E136-C136)/C136)</f>
        <v>0</v>
      </c>
      <c r="H136" s="179">
        <v>654350000</v>
      </c>
      <c r="I136" s="167">
        <v>100</v>
      </c>
      <c r="J136" s="116">
        <f t="shared" si="144"/>
        <v>0</v>
      </c>
      <c r="K136" s="116">
        <f t="shared" si="145"/>
        <v>0</v>
      </c>
      <c r="L136" s="179">
        <v>654350000</v>
      </c>
      <c r="M136" s="167">
        <v>100</v>
      </c>
      <c r="N136" s="116">
        <f t="shared" si="146"/>
        <v>0</v>
      </c>
      <c r="O136" s="116">
        <f t="shared" si="147"/>
        <v>0</v>
      </c>
      <c r="P136" s="179">
        <v>654350000</v>
      </c>
      <c r="Q136" s="167">
        <v>100</v>
      </c>
      <c r="R136" s="116">
        <f t="shared" si="148"/>
        <v>0</v>
      </c>
      <c r="S136" s="116">
        <f t="shared" si="149"/>
        <v>0</v>
      </c>
      <c r="T136" s="179">
        <v>654350000</v>
      </c>
      <c r="U136" s="167">
        <v>100</v>
      </c>
      <c r="V136" s="116">
        <f t="shared" si="150"/>
        <v>0</v>
      </c>
      <c r="W136" s="116">
        <f t="shared" si="151"/>
        <v>0</v>
      </c>
      <c r="X136" s="179">
        <v>654350000</v>
      </c>
      <c r="Y136" s="167">
        <v>100</v>
      </c>
      <c r="Z136" s="116">
        <f t="shared" si="152"/>
        <v>0</v>
      </c>
      <c r="AA136" s="116">
        <f t="shared" si="153"/>
        <v>0</v>
      </c>
      <c r="AB136" s="179">
        <v>654350000</v>
      </c>
      <c r="AC136" s="167">
        <v>100</v>
      </c>
      <c r="AD136" s="116">
        <f t="shared" si="154"/>
        <v>0</v>
      </c>
      <c r="AE136" s="116">
        <f t="shared" si="155"/>
        <v>0</v>
      </c>
      <c r="AF136" s="179">
        <v>654350000</v>
      </c>
      <c r="AG136" s="167">
        <v>100</v>
      </c>
      <c r="AH136" s="116">
        <f t="shared" si="156"/>
        <v>0</v>
      </c>
      <c r="AI136" s="116">
        <f t="shared" si="157"/>
        <v>0</v>
      </c>
      <c r="AJ136" s="117">
        <f t="shared" si="164"/>
        <v>0</v>
      </c>
      <c r="AK136" s="117">
        <f t="shared" si="165"/>
        <v>0</v>
      </c>
      <c r="AL136" s="118">
        <f t="shared" si="166"/>
        <v>0</v>
      </c>
      <c r="AM136" s="118">
        <f t="shared" si="167"/>
        <v>0</v>
      </c>
      <c r="AN136" s="119">
        <f t="shared" si="168"/>
        <v>0</v>
      </c>
      <c r="AO136" s="203">
        <f t="shared" si="169"/>
        <v>0</v>
      </c>
      <c r="AP136" s="123"/>
      <c r="AQ136" s="159">
        <f>SUM(AQ122,AQ133)</f>
        <v>248470364193.50519</v>
      </c>
      <c r="AR136" s="160"/>
      <c r="AS136" s="122" t="e">
        <f>(#REF!/AQ136)-1</f>
        <v>#REF!</v>
      </c>
      <c r="AT136" s="122" t="e">
        <f>(#REF!/AR136)-1</f>
        <v>#REF!</v>
      </c>
    </row>
    <row r="137" spans="1:46">
      <c r="A137" s="200" t="s">
        <v>47</v>
      </c>
      <c r="B137" s="182">
        <f>SUM(B127:B136)</f>
        <v>25779392487.919998</v>
      </c>
      <c r="C137" s="172"/>
      <c r="D137" s="182">
        <f>SUM(D127:D136)</f>
        <v>21443806279.560001</v>
      </c>
      <c r="E137" s="172"/>
      <c r="F137" s="116">
        <f>((D137-B137)/B137)</f>
        <v>-0.16818030953955238</v>
      </c>
      <c r="G137" s="116"/>
      <c r="H137" s="182">
        <f>SUM(H127:H136)</f>
        <v>23322766329.540001</v>
      </c>
      <c r="I137" s="172"/>
      <c r="J137" s="116">
        <f>((H137-D137)/D137)</f>
        <v>8.7622506260514182E-2</v>
      </c>
      <c r="K137" s="116"/>
      <c r="L137" s="182">
        <f>SUM(L127:L136)</f>
        <v>23542419458.609997</v>
      </c>
      <c r="M137" s="172"/>
      <c r="N137" s="116">
        <f>((L137-H137)/H137)</f>
        <v>9.4179706629307098E-3</v>
      </c>
      <c r="O137" s="116"/>
      <c r="P137" s="182">
        <f>SUM(P127:P136)</f>
        <v>22535374277.629997</v>
      </c>
      <c r="Q137" s="172"/>
      <c r="R137" s="116">
        <f>((P137-L137)/L137)</f>
        <v>-4.2775772590004563E-2</v>
      </c>
      <c r="S137" s="116"/>
      <c r="T137" s="182">
        <f>SUM(T127:T136)</f>
        <v>18965718688.93</v>
      </c>
      <c r="U137" s="172"/>
      <c r="V137" s="116">
        <f>((T137-P137)/P137)</f>
        <v>-0.15840232093431247</v>
      </c>
      <c r="W137" s="116"/>
      <c r="X137" s="182">
        <f>SUM(X127:X136)</f>
        <v>19318029933.540001</v>
      </c>
      <c r="Y137" s="172"/>
      <c r="Z137" s="116">
        <f>((X137-T137)/T137)</f>
        <v>1.8576213766981542E-2</v>
      </c>
      <c r="AA137" s="116"/>
      <c r="AB137" s="182">
        <f>SUM(AB127:AB136)</f>
        <v>19139515662.450001</v>
      </c>
      <c r="AC137" s="172"/>
      <c r="AD137" s="116">
        <f>((AB137-X137)/X137)</f>
        <v>-9.2408113924734806E-3</v>
      </c>
      <c r="AE137" s="116"/>
      <c r="AF137" s="182">
        <f>SUM(AF127:AF136)</f>
        <v>19950976487.510002</v>
      </c>
      <c r="AG137" s="172"/>
      <c r="AH137" s="116">
        <f>((AF137-AB137)/AB137)</f>
        <v>4.2397145224108992E-2</v>
      </c>
      <c r="AI137" s="116"/>
      <c r="AJ137" s="117">
        <f t="shared" si="164"/>
        <v>-2.7573172317725929E-2</v>
      </c>
      <c r="AK137" s="117"/>
      <c r="AL137" s="118">
        <f t="shared" si="166"/>
        <v>-6.9615896198099311E-2</v>
      </c>
      <c r="AM137" s="118"/>
      <c r="AN137" s="119">
        <f t="shared" si="168"/>
        <v>9.1898879110689641E-2</v>
      </c>
      <c r="AO137" s="203"/>
    </row>
    <row r="138" spans="1:46" ht="15.75" thickBot="1">
      <c r="A138" s="158" t="s">
        <v>57</v>
      </c>
      <c r="B138" s="183">
        <f>SUM(B123,B137)</f>
        <v>1512986934691.792</v>
      </c>
      <c r="C138" s="184"/>
      <c r="D138" s="183">
        <f>SUM(D123,D137)</f>
        <v>1512060642626.0115</v>
      </c>
      <c r="E138" s="184"/>
      <c r="F138" s="116">
        <f>((D138-B138)/B138)</f>
        <v>-6.1222740563137183E-4</v>
      </c>
      <c r="G138" s="116"/>
      <c r="H138" s="183">
        <f>SUM(H123,H137)</f>
        <v>1508306620691.3276</v>
      </c>
      <c r="I138" s="184"/>
      <c r="J138" s="116">
        <f>((H138-D138)/D138)</f>
        <v>-2.4827191640701585E-3</v>
      </c>
      <c r="K138" s="116"/>
      <c r="L138" s="183">
        <f>SUM(L123,L137)</f>
        <v>1493940252208.8994</v>
      </c>
      <c r="M138" s="184"/>
      <c r="N138" s="116">
        <f>((L138-H138)/H138)</f>
        <v>-9.5248328724059049E-3</v>
      </c>
      <c r="O138" s="116"/>
      <c r="P138" s="183">
        <f>SUM(P123,P137)</f>
        <v>1502047762311.9893</v>
      </c>
      <c r="Q138" s="184"/>
      <c r="R138" s="116">
        <f>((P138-L138)/L138)</f>
        <v>5.4269306226285155E-3</v>
      </c>
      <c r="S138" s="116"/>
      <c r="T138" s="183">
        <f>SUM(T123,T137)</f>
        <v>1496065798621.4744</v>
      </c>
      <c r="U138" s="184"/>
      <c r="V138" s="116">
        <f>((T138-P138)/P138)</f>
        <v>-3.9825389315898355E-3</v>
      </c>
      <c r="W138" s="116"/>
      <c r="X138" s="183">
        <f>SUM(X123,X137)</f>
        <v>1497049856142.96</v>
      </c>
      <c r="Y138" s="184"/>
      <c r="Z138" s="116">
        <f>((X138-T138)/T138)</f>
        <v>6.5776353044922199E-4</v>
      </c>
      <c r="AA138" s="116"/>
      <c r="AB138" s="183">
        <f>SUM(AB123,AB137)</f>
        <v>1498284432673.2852</v>
      </c>
      <c r="AC138" s="184"/>
      <c r="AD138" s="116">
        <f>((AB138-X138)/X138)</f>
        <v>8.2467295612050756E-4</v>
      </c>
      <c r="AE138" s="116"/>
      <c r="AF138" s="183">
        <f>SUM(AF123,AF137)</f>
        <v>1513712611284.856</v>
      </c>
      <c r="AG138" s="184"/>
      <c r="AH138" s="116">
        <f>((AF138-AB138)/AB138)</f>
        <v>1.0297229468001193E-2</v>
      </c>
      <c r="AI138" s="116"/>
      <c r="AJ138" s="117">
        <f t="shared" si="164"/>
        <v>7.5534775437771E-5</v>
      </c>
      <c r="AK138" s="117"/>
      <c r="AL138" s="118">
        <f t="shared" si="166"/>
        <v>1.0925280456843922E-3</v>
      </c>
      <c r="AM138" s="118"/>
      <c r="AN138" s="119">
        <f t="shared" si="168"/>
        <v>5.9722379086232652E-3</v>
      </c>
      <c r="AO138" s="203"/>
    </row>
  </sheetData>
  <protectedRanges>
    <protectedRange password="CADF" sqref="C78" name="BidOffer Prices_2_1_4"/>
    <protectedRange password="CADF" sqref="B44:B46" name="Yield_2_1_2"/>
    <protectedRange password="CADF" sqref="C81" name="Fund Name_2_1_3"/>
    <protectedRange password="CADF" sqref="B18" name="Fund Name_1_1_1_5"/>
    <protectedRange password="CADF" sqref="C18" name="Fund Name_1_1_1_1_1"/>
    <protectedRange password="CADF" sqref="B43" name="Yield_2_1_2_3_1"/>
    <protectedRange password="CADF" sqref="B81" name="Yield_2_1_2_4_2"/>
    <protectedRange password="CADF" sqref="E78" name="BidOffer Prices_2_1_5"/>
    <protectedRange password="CADF" sqref="D44:D46" name="Yield_2_1_2_7"/>
    <protectedRange password="CADF" sqref="E81" name="Fund Name_2_1_4"/>
    <protectedRange password="CADF" sqref="D18" name="Fund Name_1_1_1_2_3"/>
    <protectedRange password="CADF" sqref="E18" name="Fund Name_1_1_1_3_2"/>
    <protectedRange password="CADF" sqref="D43" name="Yield_2_1_2_1_4"/>
    <protectedRange password="CADF" sqref="D81" name="Yield_2_1_2_2_3"/>
    <protectedRange password="CADF" sqref="I78" name="BidOffer Prices_2_1"/>
    <protectedRange password="CADF" sqref="H44:H46" name="Yield_2_1_2_2"/>
    <protectedRange password="CADF" sqref="H43" name="Yield_2_1_2_3"/>
    <protectedRange password="CADF" sqref="H18" name="Fund Name_1_1_1_6"/>
    <protectedRange password="CADF" sqref="I18" name="Fund Name_1_1_1_1_2"/>
    <protectedRange password="CADF" sqref="H81" name="Yield_2_1_2_4_4"/>
    <protectedRange password="CADF" sqref="I81" name="Fund Name_2"/>
    <protectedRange password="CADF" sqref="M78" name="BidOffer Prices_2_1_6"/>
    <protectedRange password="CADF" sqref="L44:L46" name="Yield_2_1_2_5"/>
    <protectedRange password="CADF" sqref="L18" name="Fund Name_1_1_1_2_1"/>
    <protectedRange password="CADF" sqref="M18" name="Fund Name_1_1_1_3_3"/>
    <protectedRange password="CADF" sqref="L43" name="Yield_2_1_2_1_1"/>
    <protectedRange password="CADF" sqref="L81" name="Yield_2_1_2_2_4"/>
    <protectedRange password="CADF" sqref="M81" name="Fund Name_2_1_1"/>
    <protectedRange password="CADF" sqref="Q78" name="BidOffer Prices_2_1_8"/>
    <protectedRange password="CADF" sqref="P44:P46" name="Yield_2_1_2_11"/>
    <protectedRange password="CADF" sqref="P18" name="Fund Name_1_1_1_4_1"/>
    <protectedRange password="CADF" sqref="Q18" name="Fund Name_1_1_1_5_2"/>
    <protectedRange password="CADF" sqref="P43" name="Yield_2_1_2_5_2"/>
    <protectedRange password="CADF" sqref="P81" name="Yield_2_1_2_6_2"/>
    <protectedRange password="CADF" sqref="Q81" name="Fund Name_2_2_2"/>
    <protectedRange password="CADF" sqref="U78" name="BidOffer Prices_2_1_1"/>
    <protectedRange password="CADF" sqref="T44:T46" name="Yield_2_1_2_4"/>
    <protectedRange password="CADF" sqref="U81" name="Fund Name_2_2"/>
    <protectedRange password="CADF" sqref="T18" name="Fund Name_1_1_1_4"/>
    <protectedRange password="CADF" sqref="U18" name="Fund Name_1_1_1_1_4"/>
    <protectedRange password="CADF" sqref="T43" name="Yield_2_1_2_1_2"/>
    <protectedRange password="CADF" sqref="T81" name="Yield_2_1_2_2_1"/>
    <protectedRange password="CADF" sqref="Y78" name="BidOffer Prices_2_1_7"/>
    <protectedRange password="CADF" sqref="X44:X46" name="Yield_2_1_2_8"/>
    <protectedRange password="CADF" sqref="X18" name="Fund Name_1_1_1_2_2"/>
    <protectedRange password="CADF" sqref="Y18" name="Fund Name_1_1_1_3_1"/>
    <protectedRange password="CADF" sqref="X43" name="Yield_2_1_2_3_3"/>
    <protectedRange password="CADF" sqref="X81" name="Yield_2_1_2_4_5"/>
    <protectedRange password="CADF" sqref="Y81" name="Fund Name_2_1"/>
    <protectedRange password="CADF" sqref="AC78" name="BidOffer Prices_2_1_2"/>
    <protectedRange password="CADF" sqref="AB44:AB46" name="Yield_2_1_2_6"/>
    <protectedRange password="CADF" sqref="AB18" name="Fund Name_1_1_1"/>
    <protectedRange password="CADF" sqref="AC18" name="Fund Name_1_1_1_1"/>
    <protectedRange password="CADF" sqref="AB43" name="Yield_2_1_2_1_5"/>
    <protectedRange password="CADF" sqref="AB81" name="Yield_2_1_2_2_5"/>
    <protectedRange password="CADF" sqref="AC81" name="Fund Name_2_1_5"/>
    <protectedRange password="CADF" sqref="AG78" name="BidOffer Prices_2_1_9"/>
    <protectedRange password="CADF" sqref="AF44:AF46" name="Yield_2_1_2_9"/>
    <protectedRange password="CADF" sqref="AF18" name="Fund Name_1_1_1_7"/>
    <protectedRange password="CADF" sqref="AG18" name="Fund Name_1_1_1_1_3"/>
    <protectedRange password="CADF" sqref="AF43" name="Yield_2_1_2_1_6"/>
    <protectedRange password="CADF" sqref="AF81" name="Yield_2_1_2_2_6"/>
    <protectedRange password="CADF" sqref="AG81" name="Fund Name_2_1_6"/>
  </protectedRanges>
  <mergeCells count="43">
    <mergeCell ref="AF125:AG125"/>
    <mergeCell ref="AF2:AG2"/>
    <mergeCell ref="AH2:AI2"/>
    <mergeCell ref="AH125:AI125"/>
    <mergeCell ref="V2:W2"/>
    <mergeCell ref="V125:W125"/>
    <mergeCell ref="AD2:AE2"/>
    <mergeCell ref="AD125:AE125"/>
    <mergeCell ref="AB2:AC2"/>
    <mergeCell ref="AB125:AC125"/>
    <mergeCell ref="X125:Y125"/>
    <mergeCell ref="Z2:AA2"/>
    <mergeCell ref="Z125:AA125"/>
    <mergeCell ref="X2:Y2"/>
    <mergeCell ref="R2:S2"/>
    <mergeCell ref="R125:S125"/>
    <mergeCell ref="P2:Q2"/>
    <mergeCell ref="P125:Q125"/>
    <mergeCell ref="N2:O2"/>
    <mergeCell ref="N125:O125"/>
    <mergeCell ref="L2:M2"/>
    <mergeCell ref="L125:M125"/>
    <mergeCell ref="D125:E125"/>
    <mergeCell ref="F125:G125"/>
    <mergeCell ref="J125:K125"/>
    <mergeCell ref="H125:I125"/>
    <mergeCell ref="AQ2:AR2"/>
    <mergeCell ref="AJ125:AK125"/>
    <mergeCell ref="AQ124:AR124"/>
    <mergeCell ref="AN125:AO125"/>
    <mergeCell ref="AL125:AM125"/>
    <mergeCell ref="T2:U2"/>
    <mergeCell ref="T125:U125"/>
    <mergeCell ref="A1:AO1"/>
    <mergeCell ref="AN2:AO2"/>
    <mergeCell ref="AL2:AM2"/>
    <mergeCell ref="AJ2:AK2"/>
    <mergeCell ref="J2:K2"/>
    <mergeCell ref="H2:I2"/>
    <mergeCell ref="F2:G2"/>
    <mergeCell ref="D2:E2"/>
    <mergeCell ref="B2:C2"/>
    <mergeCell ref="B125:C12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2021-01-07T13:44:34Z</dcterms:modified>
</cp:coreProperties>
</file>