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Data!$F$148</definedName>
    <definedName name="OLE_LINK6" localSheetId="0">Data!$H$64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35" i="11" l="1"/>
  <c r="AL135" i="11" s="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O124" i="11"/>
  <c r="AN124" i="11"/>
  <c r="AM124" i="11"/>
  <c r="AL124" i="11"/>
  <c r="AK124" i="11"/>
  <c r="AJ12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L46" i="11"/>
  <c r="AN46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L90" i="11"/>
  <c r="AN90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0" i="11"/>
  <c r="AL120" i="11"/>
  <c r="AN120" i="11"/>
  <c r="AO5" i="11"/>
  <c r="AN5" i="11"/>
  <c r="AM5" i="11"/>
  <c r="AL5" i="11"/>
  <c r="AK5" i="11"/>
  <c r="AJ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4" i="11"/>
  <c r="AF119" i="11"/>
  <c r="AF111" i="11"/>
  <c r="AF90" i="11"/>
  <c r="AG84" i="11"/>
  <c r="AF84" i="11"/>
  <c r="AF85" i="11" s="1"/>
  <c r="AF58" i="11"/>
  <c r="AF46" i="11"/>
  <c r="AF19" i="11"/>
  <c r="E126" i="9"/>
  <c r="E127" i="9"/>
  <c r="E128" i="9"/>
  <c r="E129" i="9"/>
  <c r="E130" i="9"/>
  <c r="E131" i="9"/>
  <c r="E132" i="9"/>
  <c r="E133" i="9"/>
  <c r="E134" i="9"/>
  <c r="E125" i="9"/>
  <c r="E119" i="9"/>
  <c r="E114" i="9"/>
  <c r="E115" i="9"/>
  <c r="E116" i="9"/>
  <c r="E117" i="9"/>
  <c r="E118" i="9"/>
  <c r="E113" i="9"/>
  <c r="E111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92" i="9"/>
  <c r="E90" i="9"/>
  <c r="E88" i="9"/>
  <c r="E89" i="9"/>
  <c r="E87" i="9"/>
  <c r="E85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60" i="9"/>
  <c r="E58" i="9"/>
  <c r="E49" i="9"/>
  <c r="E50" i="9"/>
  <c r="E51" i="9"/>
  <c r="E52" i="9"/>
  <c r="E53" i="9"/>
  <c r="E54" i="9"/>
  <c r="E55" i="9"/>
  <c r="E56" i="9"/>
  <c r="E57" i="9"/>
  <c r="E48" i="9"/>
  <c r="E46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21" i="9"/>
  <c r="E1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5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AE44" i="11"/>
  <c r="AD44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I9" i="1"/>
  <c r="H9" i="1"/>
  <c r="G9" i="1"/>
  <c r="F9" i="1"/>
  <c r="E9" i="1"/>
  <c r="D9" i="1"/>
  <c r="C9" i="1"/>
  <c r="AF120" i="11" l="1"/>
  <c r="I84" i="9"/>
  <c r="G84" i="9"/>
  <c r="K44" i="9" l="1"/>
  <c r="J44" i="9"/>
  <c r="K61" i="9"/>
  <c r="J61" i="9"/>
  <c r="F84" i="9" l="1"/>
  <c r="D84" i="9"/>
  <c r="AE133" i="11" l="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89" i="11"/>
  <c r="AD89" i="11"/>
  <c r="AE88" i="11"/>
  <c r="AD88" i="11"/>
  <c r="AE87" i="11"/>
  <c r="AD87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61" i="11"/>
  <c r="AD61" i="11"/>
  <c r="AE48" i="11"/>
  <c r="AD48" i="11"/>
  <c r="AE45" i="11"/>
  <c r="AD45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4" i="11"/>
  <c r="AB119" i="11"/>
  <c r="AB111" i="11"/>
  <c r="AB90" i="11"/>
  <c r="AC84" i="11"/>
  <c r="AE84" i="11" s="1"/>
  <c r="AB84" i="11"/>
  <c r="AD84" i="11" s="1"/>
  <c r="AB58" i="11"/>
  <c r="AB46" i="11"/>
  <c r="AH46" i="11" s="1"/>
  <c r="AB19" i="11"/>
  <c r="AB85" i="11" l="1"/>
  <c r="AB120" i="11" l="1"/>
  <c r="AH120" i="11" s="1"/>
  <c r="AB135" i="11" l="1"/>
  <c r="AH135" i="11" s="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89" i="11"/>
  <c r="Z89" i="11"/>
  <c r="AA88" i="11"/>
  <c r="Z88" i="11"/>
  <c r="AA87" i="11"/>
  <c r="Z87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61" i="11"/>
  <c r="Z61" i="11"/>
  <c r="AA48" i="11"/>
  <c r="Z48" i="11"/>
  <c r="AA45" i="11"/>
  <c r="Z45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4" i="11"/>
  <c r="AD134" i="11" s="1"/>
  <c r="X119" i="11"/>
  <c r="AD119" i="11" s="1"/>
  <c r="X111" i="11"/>
  <c r="AD111" i="11" s="1"/>
  <c r="X90" i="11"/>
  <c r="AD90" i="11" s="1"/>
  <c r="X85" i="11"/>
  <c r="AD85" i="11" s="1"/>
  <c r="X58" i="11"/>
  <c r="AD58" i="11" s="1"/>
  <c r="X46" i="11"/>
  <c r="AD46" i="11" s="1"/>
  <c r="X19" i="11"/>
  <c r="AD19" i="11" s="1"/>
  <c r="AJ135" i="11" l="1"/>
  <c r="AN135" i="11"/>
  <c r="X120" i="11"/>
  <c r="AD120" i="11" s="1"/>
  <c r="W83" i="11"/>
  <c r="V83" i="11"/>
  <c r="S83" i="11"/>
  <c r="R83" i="11"/>
  <c r="O83" i="11"/>
  <c r="N83" i="11"/>
  <c r="K83" i="11"/>
  <c r="J83" i="11"/>
  <c r="G83" i="11"/>
  <c r="F83" i="11"/>
  <c r="K83" i="9"/>
  <c r="J83" i="9"/>
  <c r="X135" i="11" l="1"/>
  <c r="AD135" i="11" s="1"/>
  <c r="W133" i="11" l="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89" i="11"/>
  <c r="V89" i="11"/>
  <c r="W88" i="11"/>
  <c r="V88" i="11"/>
  <c r="W87" i="11"/>
  <c r="V87" i="11"/>
  <c r="W84" i="11"/>
  <c r="V84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0" i="11"/>
  <c r="V60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61" i="11"/>
  <c r="V61" i="11"/>
  <c r="W48" i="11"/>
  <c r="V48" i="11"/>
  <c r="W45" i="11"/>
  <c r="V45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4" i="11"/>
  <c r="Z134" i="11" s="1"/>
  <c r="T119" i="11"/>
  <c r="Z119" i="11" s="1"/>
  <c r="T111" i="11"/>
  <c r="Z111" i="11" s="1"/>
  <c r="T90" i="11"/>
  <c r="Z90" i="11" s="1"/>
  <c r="T85" i="11"/>
  <c r="Z85" i="11" s="1"/>
  <c r="T58" i="11"/>
  <c r="Z58" i="11" s="1"/>
  <c r="T46" i="11"/>
  <c r="Z46" i="11" s="1"/>
  <c r="T19" i="11"/>
  <c r="Z19" i="11" s="1"/>
  <c r="T120" i="11" l="1"/>
  <c r="Z120" i="11" s="1"/>
  <c r="P134" i="11"/>
  <c r="V134" i="11" s="1"/>
  <c r="L134" i="11"/>
  <c r="H134" i="11"/>
  <c r="D134" i="11"/>
  <c r="B134" i="11"/>
  <c r="AT133" i="11"/>
  <c r="S133" i="11"/>
  <c r="R133" i="11"/>
  <c r="O133" i="11"/>
  <c r="N133" i="11"/>
  <c r="K133" i="11"/>
  <c r="J133" i="11"/>
  <c r="G133" i="11"/>
  <c r="F133" i="11"/>
  <c r="S132" i="11"/>
  <c r="R132" i="11"/>
  <c r="O132" i="11"/>
  <c r="N132" i="11"/>
  <c r="K132" i="11"/>
  <c r="J132" i="11"/>
  <c r="G132" i="11"/>
  <c r="F132" i="11"/>
  <c r="S131" i="11"/>
  <c r="R131" i="11"/>
  <c r="O131" i="11"/>
  <c r="N131" i="11"/>
  <c r="K131" i="11"/>
  <c r="J131" i="11"/>
  <c r="G131" i="11"/>
  <c r="F131" i="11"/>
  <c r="AT130" i="11"/>
  <c r="AQ130" i="11"/>
  <c r="AS130" i="11" s="1"/>
  <c r="S130" i="11"/>
  <c r="R130" i="11"/>
  <c r="O130" i="11"/>
  <c r="N130" i="11"/>
  <c r="K130" i="11"/>
  <c r="J130" i="11"/>
  <c r="G130" i="11"/>
  <c r="F130" i="11"/>
  <c r="AT129" i="11"/>
  <c r="AS129" i="11"/>
  <c r="S129" i="11"/>
  <c r="R129" i="11"/>
  <c r="O129" i="11"/>
  <c r="N129" i="11"/>
  <c r="K129" i="11"/>
  <c r="J129" i="11"/>
  <c r="G129" i="11"/>
  <c r="F129" i="11"/>
  <c r="AT128" i="11"/>
  <c r="AS128" i="11"/>
  <c r="S128" i="11"/>
  <c r="R128" i="11"/>
  <c r="O128" i="11"/>
  <c r="N128" i="11"/>
  <c r="K128" i="11"/>
  <c r="J128" i="11"/>
  <c r="G128" i="11"/>
  <c r="F128" i="11"/>
  <c r="AT127" i="11"/>
  <c r="AS127" i="11"/>
  <c r="S127" i="11"/>
  <c r="R127" i="11"/>
  <c r="O127" i="11"/>
  <c r="N127" i="11"/>
  <c r="K127" i="11"/>
  <c r="J127" i="11"/>
  <c r="G127" i="11"/>
  <c r="F127" i="11"/>
  <c r="AT126" i="11"/>
  <c r="AS126" i="11"/>
  <c r="S126" i="11"/>
  <c r="R126" i="11"/>
  <c r="O126" i="11"/>
  <c r="N126" i="11"/>
  <c r="K126" i="11"/>
  <c r="J126" i="11"/>
  <c r="G126" i="11"/>
  <c r="F126" i="11"/>
  <c r="AT125" i="11"/>
  <c r="AS125" i="11"/>
  <c r="S125" i="11"/>
  <c r="R125" i="11"/>
  <c r="O125" i="11"/>
  <c r="N125" i="11"/>
  <c r="K125" i="11"/>
  <c r="J125" i="11"/>
  <c r="G125" i="11"/>
  <c r="F125" i="11"/>
  <c r="AT124" i="11"/>
  <c r="AS124" i="11"/>
  <c r="S124" i="11"/>
  <c r="R124" i="11"/>
  <c r="O124" i="11"/>
  <c r="N124" i="11"/>
  <c r="K124" i="11"/>
  <c r="J124" i="11"/>
  <c r="G124" i="11"/>
  <c r="F124" i="11"/>
  <c r="AT123" i="11"/>
  <c r="AS123" i="11"/>
  <c r="AT122" i="11"/>
  <c r="AS122" i="11"/>
  <c r="AT121" i="11"/>
  <c r="AS121" i="11"/>
  <c r="AT120" i="11"/>
  <c r="AS120" i="11"/>
  <c r="AT119" i="11"/>
  <c r="P119" i="11"/>
  <c r="V119" i="11" s="1"/>
  <c r="L119" i="11"/>
  <c r="H119" i="11"/>
  <c r="D119" i="11"/>
  <c r="B119" i="11"/>
  <c r="AT118" i="11"/>
  <c r="AQ118" i="11"/>
  <c r="AS118" i="11" s="1"/>
  <c r="S118" i="11"/>
  <c r="R118" i="11"/>
  <c r="O118" i="11"/>
  <c r="N118" i="11"/>
  <c r="K118" i="11"/>
  <c r="J118" i="11"/>
  <c r="G118" i="11"/>
  <c r="F118" i="11"/>
  <c r="S117" i="11"/>
  <c r="R117" i="11"/>
  <c r="O117" i="11"/>
  <c r="N117" i="11"/>
  <c r="K117" i="11"/>
  <c r="J117" i="11"/>
  <c r="G117" i="11"/>
  <c r="F117" i="11"/>
  <c r="AT116" i="11"/>
  <c r="AS116" i="11"/>
  <c r="S116" i="11"/>
  <c r="R116" i="11"/>
  <c r="O116" i="11"/>
  <c r="N116" i="11"/>
  <c r="K116" i="11"/>
  <c r="J116" i="11"/>
  <c r="G116" i="11"/>
  <c r="F116" i="11"/>
  <c r="AT115" i="11"/>
  <c r="AS115" i="11"/>
  <c r="S115" i="11"/>
  <c r="R115" i="11"/>
  <c r="O115" i="11"/>
  <c r="N115" i="11"/>
  <c r="K115" i="11"/>
  <c r="J115" i="11"/>
  <c r="G115" i="11"/>
  <c r="F115" i="11"/>
  <c r="AT114" i="11"/>
  <c r="AS114" i="11"/>
  <c r="S114" i="11"/>
  <c r="R114" i="11"/>
  <c r="O114" i="11"/>
  <c r="N114" i="11"/>
  <c r="K114" i="11"/>
  <c r="J114" i="11"/>
  <c r="G114" i="11"/>
  <c r="F114" i="11"/>
  <c r="AT113" i="11"/>
  <c r="AS113" i="11"/>
  <c r="S113" i="11"/>
  <c r="R113" i="11"/>
  <c r="O113" i="11"/>
  <c r="N113" i="11"/>
  <c r="K113" i="11"/>
  <c r="J113" i="11"/>
  <c r="G113" i="11"/>
  <c r="F113" i="11"/>
  <c r="AT112" i="11"/>
  <c r="AS112" i="11"/>
  <c r="AT111" i="11"/>
  <c r="AS111" i="11"/>
  <c r="P111" i="11"/>
  <c r="V111" i="11" s="1"/>
  <c r="L111" i="11"/>
  <c r="H111" i="11"/>
  <c r="D111" i="11"/>
  <c r="B111" i="11"/>
  <c r="AT110" i="11"/>
  <c r="AQ110" i="11"/>
  <c r="AS110" i="11" s="1"/>
  <c r="S110" i="11"/>
  <c r="R110" i="11"/>
  <c r="O110" i="11"/>
  <c r="N110" i="11"/>
  <c r="K110" i="11"/>
  <c r="J110" i="11"/>
  <c r="G110" i="11"/>
  <c r="F110" i="11"/>
  <c r="S109" i="11"/>
  <c r="R109" i="11"/>
  <c r="O109" i="11"/>
  <c r="N109" i="11"/>
  <c r="K109" i="11"/>
  <c r="J109" i="11"/>
  <c r="G109" i="11"/>
  <c r="F109" i="11"/>
  <c r="S108" i="11"/>
  <c r="R108" i="11"/>
  <c r="O108" i="11"/>
  <c r="N108" i="11"/>
  <c r="K108" i="11"/>
  <c r="J108" i="11"/>
  <c r="G108" i="11"/>
  <c r="F108" i="11"/>
  <c r="S107" i="11"/>
  <c r="R107" i="11"/>
  <c r="O107" i="11"/>
  <c r="N107" i="11"/>
  <c r="K107" i="11"/>
  <c r="J107" i="11"/>
  <c r="G107" i="11"/>
  <c r="F107" i="11"/>
  <c r="S106" i="11"/>
  <c r="R106" i="11"/>
  <c r="O106" i="11"/>
  <c r="N106" i="11"/>
  <c r="K106" i="11"/>
  <c r="J106" i="11"/>
  <c r="G106" i="11"/>
  <c r="F106" i="11"/>
  <c r="S105" i="11"/>
  <c r="R105" i="11"/>
  <c r="O105" i="11"/>
  <c r="N105" i="11"/>
  <c r="K105" i="11"/>
  <c r="J105" i="11"/>
  <c r="G105" i="11"/>
  <c r="F105" i="11"/>
  <c r="S104" i="11"/>
  <c r="R104" i="11"/>
  <c r="O104" i="11"/>
  <c r="N104" i="11"/>
  <c r="K104" i="11"/>
  <c r="J104" i="11"/>
  <c r="G104" i="11"/>
  <c r="F104" i="11"/>
  <c r="S103" i="11"/>
  <c r="R103" i="11"/>
  <c r="O103" i="11"/>
  <c r="N103" i="11"/>
  <c r="K103" i="11"/>
  <c r="J103" i="11"/>
  <c r="G103" i="11"/>
  <c r="F103" i="11"/>
  <c r="AT102" i="11"/>
  <c r="AS102" i="11"/>
  <c r="S102" i="11"/>
  <c r="R102" i="11"/>
  <c r="O102" i="11"/>
  <c r="N102" i="11"/>
  <c r="K102" i="11"/>
  <c r="J102" i="11"/>
  <c r="G102" i="11"/>
  <c r="F102" i="11"/>
  <c r="AT101" i="11"/>
  <c r="AS101" i="11"/>
  <c r="S101" i="11"/>
  <c r="R101" i="11"/>
  <c r="O101" i="11"/>
  <c r="N101" i="11"/>
  <c r="K101" i="11"/>
  <c r="J101" i="11"/>
  <c r="G101" i="11"/>
  <c r="F101" i="11"/>
  <c r="AT100" i="11"/>
  <c r="AS100" i="11"/>
  <c r="S100" i="11"/>
  <c r="R100" i="11"/>
  <c r="O100" i="11"/>
  <c r="N100" i="11"/>
  <c r="K100" i="11"/>
  <c r="J100" i="11"/>
  <c r="G100" i="11"/>
  <c r="F100" i="11"/>
  <c r="AT99" i="11"/>
  <c r="AS99" i="11"/>
  <c r="S99" i="11"/>
  <c r="R99" i="11"/>
  <c r="O99" i="11"/>
  <c r="N99" i="11"/>
  <c r="K99" i="11"/>
  <c r="J99" i="11"/>
  <c r="G99" i="11"/>
  <c r="F99" i="11"/>
  <c r="AT98" i="11"/>
  <c r="AS98" i="11"/>
  <c r="S98" i="11"/>
  <c r="R98" i="11"/>
  <c r="O98" i="11"/>
  <c r="N98" i="11"/>
  <c r="K98" i="11"/>
  <c r="J98" i="11"/>
  <c r="G98" i="11"/>
  <c r="F98" i="11"/>
  <c r="AT97" i="11"/>
  <c r="AS97" i="11"/>
  <c r="S97" i="11"/>
  <c r="R97" i="11"/>
  <c r="O97" i="11"/>
  <c r="N97" i="11"/>
  <c r="K97" i="11"/>
  <c r="J97" i="11"/>
  <c r="G97" i="11"/>
  <c r="F97" i="11"/>
  <c r="AT96" i="11"/>
  <c r="AS96" i="11"/>
  <c r="S96" i="11"/>
  <c r="R96" i="11"/>
  <c r="O96" i="11"/>
  <c r="N96" i="11"/>
  <c r="K96" i="11"/>
  <c r="J96" i="11"/>
  <c r="G96" i="11"/>
  <c r="F96" i="11"/>
  <c r="AT95" i="11"/>
  <c r="AS95" i="11"/>
  <c r="S95" i="11"/>
  <c r="R95" i="11"/>
  <c r="O95" i="11"/>
  <c r="N95" i="11"/>
  <c r="K95" i="11"/>
  <c r="J95" i="11"/>
  <c r="G95" i="11"/>
  <c r="F95" i="11"/>
  <c r="AT94" i="11"/>
  <c r="AS94" i="11"/>
  <c r="S94" i="11"/>
  <c r="R94" i="11"/>
  <c r="O94" i="11"/>
  <c r="N94" i="11"/>
  <c r="K94" i="11"/>
  <c r="J94" i="11"/>
  <c r="G94" i="11"/>
  <c r="F94" i="11"/>
  <c r="AT93" i="11"/>
  <c r="AS93" i="11"/>
  <c r="S93" i="11"/>
  <c r="R93" i="11"/>
  <c r="O93" i="11"/>
  <c r="N93" i="11"/>
  <c r="K93" i="11"/>
  <c r="J93" i="11"/>
  <c r="G93" i="11"/>
  <c r="F93" i="11"/>
  <c r="AT92" i="11"/>
  <c r="AS92" i="11"/>
  <c r="S92" i="11"/>
  <c r="R92" i="11"/>
  <c r="O92" i="11"/>
  <c r="N92" i="11"/>
  <c r="K92" i="11"/>
  <c r="J92" i="11"/>
  <c r="G92" i="11"/>
  <c r="F92" i="11"/>
  <c r="AT91" i="11"/>
  <c r="AS91" i="11"/>
  <c r="AT90" i="11"/>
  <c r="AS90" i="11"/>
  <c r="P90" i="11"/>
  <c r="V90" i="11" s="1"/>
  <c r="L90" i="11"/>
  <c r="H90" i="11"/>
  <c r="D90" i="11"/>
  <c r="B90" i="11"/>
  <c r="AT89" i="11"/>
  <c r="AQ89" i="11"/>
  <c r="AS89" i="11" s="1"/>
  <c r="S89" i="11"/>
  <c r="R89" i="11"/>
  <c r="O89" i="11"/>
  <c r="N89" i="11"/>
  <c r="K89" i="11"/>
  <c r="J89" i="11"/>
  <c r="G89" i="11"/>
  <c r="F89" i="11"/>
  <c r="AT88" i="11"/>
  <c r="AS88" i="11"/>
  <c r="S88" i="11"/>
  <c r="R88" i="11"/>
  <c r="O88" i="11"/>
  <c r="N88" i="11"/>
  <c r="K88" i="11"/>
  <c r="J88" i="11"/>
  <c r="G88" i="11"/>
  <c r="F88" i="11"/>
  <c r="AT87" i="11"/>
  <c r="AS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P85" i="11"/>
  <c r="V85" i="11" s="1"/>
  <c r="L85" i="11"/>
  <c r="H85" i="11"/>
  <c r="D85" i="11"/>
  <c r="B85" i="11"/>
  <c r="AT84" i="11"/>
  <c r="AQ84" i="11"/>
  <c r="AS84" i="11" s="1"/>
  <c r="S84" i="11"/>
  <c r="R84" i="11"/>
  <c r="O84" i="11"/>
  <c r="N84" i="11"/>
  <c r="K84" i="11"/>
  <c r="J84" i="11"/>
  <c r="G84" i="11"/>
  <c r="F84" i="11"/>
  <c r="S82" i="11"/>
  <c r="R82" i="11"/>
  <c r="O82" i="11"/>
  <c r="N82" i="11"/>
  <c r="K82" i="11"/>
  <c r="J82" i="11"/>
  <c r="G82" i="11"/>
  <c r="F82" i="11"/>
  <c r="S81" i="11"/>
  <c r="R81" i="11"/>
  <c r="O81" i="11"/>
  <c r="N81" i="11"/>
  <c r="K81" i="11"/>
  <c r="J81" i="11"/>
  <c r="G81" i="11"/>
  <c r="F81" i="11"/>
  <c r="S80" i="11"/>
  <c r="R80" i="11"/>
  <c r="O80" i="11"/>
  <c r="N80" i="11"/>
  <c r="K80" i="11"/>
  <c r="J80" i="11"/>
  <c r="G80" i="11"/>
  <c r="F80" i="11"/>
  <c r="S79" i="11"/>
  <c r="R79" i="11"/>
  <c r="O79" i="11"/>
  <c r="N79" i="11"/>
  <c r="K79" i="11"/>
  <c r="J79" i="11"/>
  <c r="G79" i="11"/>
  <c r="F79" i="11"/>
  <c r="S78" i="11"/>
  <c r="R78" i="11"/>
  <c r="O78" i="11"/>
  <c r="N78" i="11"/>
  <c r="K78" i="11"/>
  <c r="J78" i="11"/>
  <c r="G78" i="11"/>
  <c r="F78" i="11"/>
  <c r="S77" i="11"/>
  <c r="R77" i="11"/>
  <c r="O77" i="11"/>
  <c r="N77" i="11"/>
  <c r="K77" i="11"/>
  <c r="J77" i="11"/>
  <c r="G77" i="11"/>
  <c r="F77" i="11"/>
  <c r="S76" i="11"/>
  <c r="R76" i="11"/>
  <c r="O76" i="11"/>
  <c r="N76" i="11"/>
  <c r="K76" i="11"/>
  <c r="J76" i="11"/>
  <c r="G76" i="11"/>
  <c r="F76" i="11"/>
  <c r="S75" i="11"/>
  <c r="R75" i="11"/>
  <c r="O75" i="11"/>
  <c r="N75" i="11"/>
  <c r="K75" i="11"/>
  <c r="J75" i="11"/>
  <c r="G75" i="11"/>
  <c r="F75" i="11"/>
  <c r="S74" i="11"/>
  <c r="R74" i="11"/>
  <c r="O74" i="11"/>
  <c r="N74" i="11"/>
  <c r="K74" i="11"/>
  <c r="J74" i="11"/>
  <c r="G74" i="11"/>
  <c r="F74" i="11"/>
  <c r="S73" i="11"/>
  <c r="R73" i="11"/>
  <c r="O73" i="11"/>
  <c r="N73" i="11"/>
  <c r="K73" i="11"/>
  <c r="J73" i="11"/>
  <c r="G73" i="11"/>
  <c r="F73" i="11"/>
  <c r="S72" i="11"/>
  <c r="R72" i="11"/>
  <c r="O72" i="11"/>
  <c r="N72" i="11"/>
  <c r="K72" i="11"/>
  <c r="J72" i="11"/>
  <c r="G72" i="11"/>
  <c r="F72" i="11"/>
  <c r="S71" i="11"/>
  <c r="R71" i="11"/>
  <c r="O71" i="11"/>
  <c r="N71" i="11"/>
  <c r="K71" i="11"/>
  <c r="J71" i="11"/>
  <c r="G71" i="11"/>
  <c r="F71" i="11"/>
  <c r="AT70" i="11"/>
  <c r="AS70" i="11"/>
  <c r="S70" i="11"/>
  <c r="R70" i="11"/>
  <c r="O70" i="11"/>
  <c r="N70" i="11"/>
  <c r="K70" i="11"/>
  <c r="J70" i="11"/>
  <c r="G70" i="11"/>
  <c r="F70" i="11"/>
  <c r="S69" i="11"/>
  <c r="R69" i="11"/>
  <c r="O69" i="11"/>
  <c r="N69" i="11"/>
  <c r="K69" i="11"/>
  <c r="J69" i="11"/>
  <c r="G69" i="11"/>
  <c r="F69" i="11"/>
  <c r="AT68" i="11"/>
  <c r="AS68" i="11"/>
  <c r="S68" i="11"/>
  <c r="R68" i="11"/>
  <c r="O68" i="11"/>
  <c r="N68" i="11"/>
  <c r="K68" i="11"/>
  <c r="J68" i="11"/>
  <c r="G68" i="11"/>
  <c r="F68" i="11"/>
  <c r="AT67" i="11"/>
  <c r="AS67" i="11"/>
  <c r="S67" i="11"/>
  <c r="R67" i="11"/>
  <c r="O67" i="11"/>
  <c r="N67" i="11"/>
  <c r="K67" i="11"/>
  <c r="J67" i="11"/>
  <c r="G67" i="11"/>
  <c r="F67" i="11"/>
  <c r="AT66" i="11"/>
  <c r="AS66" i="11"/>
  <c r="S66" i="11"/>
  <c r="R66" i="11"/>
  <c r="O66" i="11"/>
  <c r="N66" i="11"/>
  <c r="K66" i="11"/>
  <c r="J66" i="11"/>
  <c r="G66" i="11"/>
  <c r="F66" i="11"/>
  <c r="AT65" i="11"/>
  <c r="AS65" i="11"/>
  <c r="S65" i="11"/>
  <c r="R65" i="11"/>
  <c r="O65" i="11"/>
  <c r="N65" i="11"/>
  <c r="K65" i="11"/>
  <c r="J65" i="11"/>
  <c r="G65" i="11"/>
  <c r="F65" i="11"/>
  <c r="AT64" i="11"/>
  <c r="AS64" i="11"/>
  <c r="S64" i="11"/>
  <c r="R64" i="11"/>
  <c r="O64" i="11"/>
  <c r="N64" i="11"/>
  <c r="K64" i="11"/>
  <c r="J64" i="11"/>
  <c r="G64" i="11"/>
  <c r="F64" i="11"/>
  <c r="AT63" i="11"/>
  <c r="AS63" i="11"/>
  <c r="S63" i="11"/>
  <c r="R63" i="11"/>
  <c r="O63" i="11"/>
  <c r="N63" i="11"/>
  <c r="K63" i="11"/>
  <c r="J63" i="11"/>
  <c r="G63" i="11"/>
  <c r="F63" i="11"/>
  <c r="AT62" i="11"/>
  <c r="AS62" i="11"/>
  <c r="S62" i="11"/>
  <c r="R62" i="11"/>
  <c r="O62" i="11"/>
  <c r="N62" i="11"/>
  <c r="K62" i="11"/>
  <c r="J62" i="11"/>
  <c r="G62" i="11"/>
  <c r="F62" i="11"/>
  <c r="AT60" i="11"/>
  <c r="AS60" i="11"/>
  <c r="S60" i="11"/>
  <c r="R60" i="11"/>
  <c r="O60" i="11"/>
  <c r="N60" i="11"/>
  <c r="K60" i="11"/>
  <c r="J60" i="11"/>
  <c r="G60" i="11"/>
  <c r="F60" i="11"/>
  <c r="AT59" i="11"/>
  <c r="AS59" i="11"/>
  <c r="AT58" i="11"/>
  <c r="AQ58" i="11"/>
  <c r="AS58" i="11" s="1"/>
  <c r="P58" i="11"/>
  <c r="V58" i="11" s="1"/>
  <c r="L58" i="11"/>
  <c r="H58" i="11"/>
  <c r="D58" i="11"/>
  <c r="B58" i="11"/>
  <c r="AT57" i="11"/>
  <c r="AS57" i="11"/>
  <c r="S57" i="11"/>
  <c r="R57" i="11"/>
  <c r="O57" i="11"/>
  <c r="N57" i="11"/>
  <c r="K57" i="11"/>
  <c r="J57" i="11"/>
  <c r="G57" i="11"/>
  <c r="F57" i="11"/>
  <c r="S56" i="11"/>
  <c r="R56" i="11"/>
  <c r="O56" i="11"/>
  <c r="N56" i="11"/>
  <c r="K56" i="11"/>
  <c r="J56" i="11"/>
  <c r="G56" i="11"/>
  <c r="F56" i="11"/>
  <c r="S55" i="11"/>
  <c r="R55" i="11"/>
  <c r="O55" i="11"/>
  <c r="N55" i="11"/>
  <c r="K55" i="11"/>
  <c r="J55" i="11"/>
  <c r="G55" i="11"/>
  <c r="F55" i="11"/>
  <c r="S54" i="11"/>
  <c r="R54" i="11"/>
  <c r="O54" i="11"/>
  <c r="N54" i="11"/>
  <c r="K54" i="11"/>
  <c r="J54" i="11"/>
  <c r="G54" i="11"/>
  <c r="F54" i="11"/>
  <c r="S53" i="11"/>
  <c r="R53" i="11"/>
  <c r="O53" i="11"/>
  <c r="N53" i="11"/>
  <c r="K53" i="11"/>
  <c r="J53" i="11"/>
  <c r="G53" i="11"/>
  <c r="F53" i="11"/>
  <c r="S52" i="11"/>
  <c r="R52" i="11"/>
  <c r="O52" i="11"/>
  <c r="N52" i="11"/>
  <c r="K52" i="11"/>
  <c r="J52" i="11"/>
  <c r="G52" i="11"/>
  <c r="F52" i="11"/>
  <c r="AT51" i="11"/>
  <c r="AS51" i="11"/>
  <c r="S51" i="11"/>
  <c r="R51" i="11"/>
  <c r="O51" i="11"/>
  <c r="N51" i="11"/>
  <c r="K51" i="11"/>
  <c r="J51" i="11"/>
  <c r="G51" i="11"/>
  <c r="F51" i="11"/>
  <c r="AT50" i="11"/>
  <c r="AS50" i="11"/>
  <c r="S50" i="11"/>
  <c r="R50" i="11"/>
  <c r="O50" i="11"/>
  <c r="N50" i="11"/>
  <c r="K50" i="11"/>
  <c r="J50" i="11"/>
  <c r="G50" i="11"/>
  <c r="F50" i="11"/>
  <c r="AT49" i="11"/>
  <c r="AS49" i="11"/>
  <c r="S49" i="11"/>
  <c r="R49" i="11"/>
  <c r="O49" i="11"/>
  <c r="N49" i="11"/>
  <c r="K49" i="11"/>
  <c r="J49" i="11"/>
  <c r="G49" i="11"/>
  <c r="F49" i="11"/>
  <c r="AT61" i="11"/>
  <c r="AS61" i="11"/>
  <c r="S61" i="11"/>
  <c r="R61" i="11"/>
  <c r="O61" i="11"/>
  <c r="N61" i="11"/>
  <c r="K61" i="11"/>
  <c r="J61" i="11"/>
  <c r="G61" i="11"/>
  <c r="F61" i="11"/>
  <c r="AT48" i="11"/>
  <c r="AS48" i="11"/>
  <c r="S48" i="11"/>
  <c r="R48" i="11"/>
  <c r="O48" i="11"/>
  <c r="N48" i="11"/>
  <c r="K48" i="11"/>
  <c r="J48" i="11"/>
  <c r="G48" i="11"/>
  <c r="F48" i="11"/>
  <c r="AT47" i="11"/>
  <c r="AS47" i="11"/>
  <c r="AT46" i="11"/>
  <c r="AQ46" i="11"/>
  <c r="AS46" i="11" s="1"/>
  <c r="P46" i="11"/>
  <c r="V46" i="11" s="1"/>
  <c r="L46" i="11"/>
  <c r="H46" i="11"/>
  <c r="D46" i="11"/>
  <c r="B46" i="11"/>
  <c r="AT45" i="11"/>
  <c r="AS45" i="11"/>
  <c r="S45" i="11"/>
  <c r="R45" i="11"/>
  <c r="O45" i="11"/>
  <c r="N45" i="11"/>
  <c r="K45" i="11"/>
  <c r="J45" i="11"/>
  <c r="G45" i="11"/>
  <c r="F45" i="11"/>
  <c r="S43" i="11"/>
  <c r="R43" i="11"/>
  <c r="O43" i="11"/>
  <c r="N43" i="11"/>
  <c r="K43" i="11"/>
  <c r="J43" i="11"/>
  <c r="G43" i="11"/>
  <c r="F43" i="11"/>
  <c r="S42" i="11"/>
  <c r="R42" i="11"/>
  <c r="O42" i="11"/>
  <c r="N42" i="11"/>
  <c r="K42" i="11"/>
  <c r="J42" i="11"/>
  <c r="G42" i="11"/>
  <c r="F42" i="11"/>
  <c r="S41" i="11"/>
  <c r="R41" i="11"/>
  <c r="O41" i="11"/>
  <c r="N41" i="11"/>
  <c r="K41" i="11"/>
  <c r="J41" i="11"/>
  <c r="G41" i="11"/>
  <c r="F41" i="11"/>
  <c r="S40" i="11"/>
  <c r="R40" i="11"/>
  <c r="O40" i="11"/>
  <c r="N40" i="11"/>
  <c r="K40" i="11"/>
  <c r="J40" i="11"/>
  <c r="G40" i="11"/>
  <c r="F40" i="11"/>
  <c r="S39" i="11"/>
  <c r="R39" i="11"/>
  <c r="O39" i="11"/>
  <c r="N39" i="11"/>
  <c r="K39" i="11"/>
  <c r="J39" i="11"/>
  <c r="G39" i="11"/>
  <c r="F39" i="11"/>
  <c r="S38" i="11"/>
  <c r="R38" i="11"/>
  <c r="O38" i="11"/>
  <c r="N38" i="11"/>
  <c r="K38" i="11"/>
  <c r="J38" i="11"/>
  <c r="G38" i="11"/>
  <c r="F38" i="11"/>
  <c r="S37" i="11"/>
  <c r="R37" i="11"/>
  <c r="O37" i="11"/>
  <c r="N37" i="11"/>
  <c r="K37" i="11"/>
  <c r="J37" i="11"/>
  <c r="G37" i="11"/>
  <c r="F37" i="11"/>
  <c r="S36" i="11"/>
  <c r="R36" i="11"/>
  <c r="O36" i="11"/>
  <c r="N36" i="11"/>
  <c r="K36" i="11"/>
  <c r="J36" i="11"/>
  <c r="G36" i="11"/>
  <c r="F36" i="11"/>
  <c r="S35" i="11"/>
  <c r="R35" i="11"/>
  <c r="O35" i="11"/>
  <c r="N35" i="11"/>
  <c r="K35" i="11"/>
  <c r="J35" i="11"/>
  <c r="G35" i="11"/>
  <c r="F35" i="11"/>
  <c r="S34" i="11"/>
  <c r="R34" i="11"/>
  <c r="O34" i="11"/>
  <c r="N34" i="11"/>
  <c r="K34" i="11"/>
  <c r="J34" i="11"/>
  <c r="G34" i="11"/>
  <c r="F34" i="11"/>
  <c r="S33" i="11"/>
  <c r="R33" i="11"/>
  <c r="O33" i="11"/>
  <c r="N33" i="11"/>
  <c r="K33" i="11"/>
  <c r="J33" i="11"/>
  <c r="G33" i="11"/>
  <c r="F33" i="11"/>
  <c r="S32" i="11"/>
  <c r="R32" i="11"/>
  <c r="O32" i="11"/>
  <c r="N32" i="11"/>
  <c r="K32" i="11"/>
  <c r="J32" i="11"/>
  <c r="G32" i="11"/>
  <c r="F32" i="11"/>
  <c r="S31" i="11"/>
  <c r="R31" i="11"/>
  <c r="O31" i="11"/>
  <c r="N31" i="11"/>
  <c r="K31" i="11"/>
  <c r="J31" i="11"/>
  <c r="G31" i="11"/>
  <c r="F31" i="11"/>
  <c r="S30" i="11"/>
  <c r="R30" i="11"/>
  <c r="O30" i="11"/>
  <c r="N30" i="11"/>
  <c r="K30" i="11"/>
  <c r="J30" i="11"/>
  <c r="G30" i="11"/>
  <c r="F30" i="11"/>
  <c r="S29" i="11"/>
  <c r="R29" i="11"/>
  <c r="O29" i="11"/>
  <c r="N29" i="11"/>
  <c r="K29" i="11"/>
  <c r="J29" i="11"/>
  <c r="G29" i="11"/>
  <c r="F29" i="11"/>
  <c r="S28" i="11"/>
  <c r="R28" i="11"/>
  <c r="O28" i="11"/>
  <c r="N28" i="11"/>
  <c r="K28" i="11"/>
  <c r="J28" i="11"/>
  <c r="G28" i="11"/>
  <c r="F28" i="11"/>
  <c r="S27" i="11"/>
  <c r="R27" i="11"/>
  <c r="O27" i="11"/>
  <c r="N27" i="11"/>
  <c r="K27" i="11"/>
  <c r="J27" i="11"/>
  <c r="G27" i="11"/>
  <c r="F27" i="11"/>
  <c r="AT26" i="11"/>
  <c r="AS26" i="11"/>
  <c r="S26" i="11"/>
  <c r="R26" i="11"/>
  <c r="O26" i="11"/>
  <c r="N26" i="11"/>
  <c r="K26" i="11"/>
  <c r="J26" i="11"/>
  <c r="G26" i="11"/>
  <c r="F26" i="11"/>
  <c r="AT25" i="11"/>
  <c r="AS25" i="11"/>
  <c r="S25" i="11"/>
  <c r="R25" i="11"/>
  <c r="O25" i="11"/>
  <c r="N25" i="11"/>
  <c r="K25" i="11"/>
  <c r="J25" i="11"/>
  <c r="G25" i="11"/>
  <c r="F25" i="11"/>
  <c r="AT24" i="11"/>
  <c r="AS24" i="11"/>
  <c r="S24" i="11"/>
  <c r="R24" i="11"/>
  <c r="O24" i="11"/>
  <c r="N24" i="11"/>
  <c r="K24" i="11"/>
  <c r="J24" i="11"/>
  <c r="G24" i="11"/>
  <c r="F24" i="11"/>
  <c r="AT23" i="11"/>
  <c r="AS23" i="11"/>
  <c r="S23" i="11"/>
  <c r="R23" i="11"/>
  <c r="O23" i="11"/>
  <c r="N23" i="11"/>
  <c r="K23" i="11"/>
  <c r="J23" i="11"/>
  <c r="G23" i="11"/>
  <c r="F23" i="11"/>
  <c r="AT22" i="11"/>
  <c r="AS22" i="11"/>
  <c r="S22" i="11"/>
  <c r="R22" i="11"/>
  <c r="O22" i="11"/>
  <c r="N22" i="11"/>
  <c r="K22" i="11"/>
  <c r="J22" i="11"/>
  <c r="G22" i="11"/>
  <c r="F22" i="11"/>
  <c r="AT21" i="11"/>
  <c r="AS21" i="11"/>
  <c r="S21" i="11"/>
  <c r="R21" i="11"/>
  <c r="O21" i="11"/>
  <c r="N21" i="11"/>
  <c r="K21" i="11"/>
  <c r="J21" i="11"/>
  <c r="G21" i="11"/>
  <c r="F21" i="11"/>
  <c r="AT20" i="11"/>
  <c r="AS20" i="11"/>
  <c r="AT19" i="11"/>
  <c r="AQ19" i="11"/>
  <c r="AS19" i="11" s="1"/>
  <c r="P19" i="11"/>
  <c r="V19" i="11" s="1"/>
  <c r="L19" i="11"/>
  <c r="H19" i="11"/>
  <c r="D19" i="11"/>
  <c r="B19" i="11"/>
  <c r="AT18" i="11"/>
  <c r="AS18" i="11"/>
  <c r="S18" i="11"/>
  <c r="R18" i="11"/>
  <c r="O18" i="11"/>
  <c r="N18" i="11"/>
  <c r="K18" i="11"/>
  <c r="J18" i="11"/>
  <c r="G18" i="11"/>
  <c r="F18" i="11"/>
  <c r="S17" i="11"/>
  <c r="R17" i="11"/>
  <c r="O17" i="11"/>
  <c r="N17" i="11"/>
  <c r="K17" i="11"/>
  <c r="J17" i="11"/>
  <c r="G17" i="11"/>
  <c r="F17" i="11"/>
  <c r="S16" i="11"/>
  <c r="R16" i="11"/>
  <c r="O16" i="11"/>
  <c r="N16" i="11"/>
  <c r="K16" i="11"/>
  <c r="J16" i="11"/>
  <c r="G16" i="11"/>
  <c r="F16" i="11"/>
  <c r="S15" i="11"/>
  <c r="R15" i="11"/>
  <c r="O15" i="11"/>
  <c r="N15" i="11"/>
  <c r="K15" i="11"/>
  <c r="J15" i="11"/>
  <c r="G15" i="11"/>
  <c r="F15" i="11"/>
  <c r="AT14" i="11"/>
  <c r="AS14" i="11"/>
  <c r="S14" i="11"/>
  <c r="R14" i="11"/>
  <c r="O14" i="11"/>
  <c r="N14" i="11"/>
  <c r="K14" i="11"/>
  <c r="J14" i="11"/>
  <c r="G14" i="11"/>
  <c r="F14" i="11"/>
  <c r="AT13" i="11"/>
  <c r="AS13" i="11"/>
  <c r="S13" i="11"/>
  <c r="R13" i="11"/>
  <c r="O13" i="11"/>
  <c r="N13" i="11"/>
  <c r="K13" i="11"/>
  <c r="J13" i="11"/>
  <c r="G13" i="11"/>
  <c r="F13" i="11"/>
  <c r="AT12" i="11"/>
  <c r="AS12" i="11"/>
  <c r="S12" i="11"/>
  <c r="R12" i="11"/>
  <c r="O12" i="11"/>
  <c r="N12" i="11"/>
  <c r="K12" i="11"/>
  <c r="J12" i="11"/>
  <c r="G12" i="11"/>
  <c r="F12" i="11"/>
  <c r="AT11" i="11"/>
  <c r="AS11" i="11"/>
  <c r="S11" i="11"/>
  <c r="R11" i="11"/>
  <c r="O11" i="11"/>
  <c r="N11" i="11"/>
  <c r="K11" i="11"/>
  <c r="J11" i="11"/>
  <c r="G11" i="11"/>
  <c r="F11" i="11"/>
  <c r="AT10" i="11"/>
  <c r="AS10" i="11"/>
  <c r="S10" i="11"/>
  <c r="R10" i="11"/>
  <c r="O10" i="11"/>
  <c r="N10" i="11"/>
  <c r="K10" i="11"/>
  <c r="J10" i="11"/>
  <c r="G10" i="11"/>
  <c r="F10" i="11"/>
  <c r="S9" i="11"/>
  <c r="R9" i="11"/>
  <c r="O9" i="11"/>
  <c r="N9" i="11"/>
  <c r="K9" i="11"/>
  <c r="J9" i="11"/>
  <c r="G9" i="11"/>
  <c r="F9" i="11"/>
  <c r="AT8" i="11"/>
  <c r="AS8" i="11"/>
  <c r="S8" i="11"/>
  <c r="R8" i="11"/>
  <c r="O8" i="11"/>
  <c r="N8" i="11"/>
  <c r="K8" i="11"/>
  <c r="J8" i="11"/>
  <c r="G8" i="11"/>
  <c r="F8" i="11"/>
  <c r="AT7" i="11"/>
  <c r="AS7" i="11"/>
  <c r="S7" i="11"/>
  <c r="R7" i="11"/>
  <c r="O7" i="11"/>
  <c r="N7" i="11"/>
  <c r="K7" i="11"/>
  <c r="J7" i="11"/>
  <c r="G7" i="11"/>
  <c r="F7" i="11"/>
  <c r="AT6" i="11"/>
  <c r="AS6" i="11"/>
  <c r="S6" i="11"/>
  <c r="R6" i="11"/>
  <c r="O6" i="11"/>
  <c r="N6" i="11"/>
  <c r="K6" i="11"/>
  <c r="J6" i="11"/>
  <c r="G6" i="11"/>
  <c r="F6" i="11"/>
  <c r="AT5" i="11"/>
  <c r="AS5" i="11"/>
  <c r="S5" i="11"/>
  <c r="R5" i="11"/>
  <c r="O5" i="11"/>
  <c r="N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2" i="9"/>
  <c r="J142" i="9"/>
  <c r="G135" i="9"/>
  <c r="H134" i="9" s="1"/>
  <c r="D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G119" i="9"/>
  <c r="D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G111" i="9"/>
  <c r="D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G90" i="9"/>
  <c r="D90" i="9"/>
  <c r="K89" i="9"/>
  <c r="J89" i="9"/>
  <c r="K88" i="9"/>
  <c r="J88" i="9"/>
  <c r="K87" i="9"/>
  <c r="J87" i="9"/>
  <c r="D85" i="9"/>
  <c r="K84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0" i="9"/>
  <c r="J60" i="9"/>
  <c r="G58" i="9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G46" i="9"/>
  <c r="D46" i="9"/>
  <c r="K45" i="9"/>
  <c r="J45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4" i="9" l="1"/>
  <c r="H57" i="9"/>
  <c r="N90" i="11"/>
  <c r="T135" i="11"/>
  <c r="Z135" i="11" s="1"/>
  <c r="N58" i="11"/>
  <c r="H126" i="9"/>
  <c r="H129" i="9"/>
  <c r="H125" i="9"/>
  <c r="H127" i="9"/>
  <c r="H133" i="9"/>
  <c r="H131" i="9"/>
  <c r="J135" i="9"/>
  <c r="D120" i="9"/>
  <c r="D136" i="9" s="1"/>
  <c r="N19" i="11"/>
  <c r="N46" i="11"/>
  <c r="N119" i="11"/>
  <c r="J111" i="11"/>
  <c r="J46" i="11"/>
  <c r="J90" i="11"/>
  <c r="J119" i="11"/>
  <c r="R19" i="11"/>
  <c r="R119" i="11"/>
  <c r="F111" i="11"/>
  <c r="F134" i="11"/>
  <c r="F90" i="11"/>
  <c r="J134" i="11"/>
  <c r="F119" i="11"/>
  <c r="J19" i="11"/>
  <c r="R46" i="11"/>
  <c r="R90" i="11"/>
  <c r="R111" i="11"/>
  <c r="F58" i="11"/>
  <c r="L120" i="11"/>
  <c r="L135" i="11" s="1"/>
  <c r="N111" i="11"/>
  <c r="F46" i="11"/>
  <c r="F85" i="11"/>
  <c r="N134" i="11"/>
  <c r="AQ119" i="11"/>
  <c r="AQ133" i="11" s="1"/>
  <c r="AS133" i="11" s="1"/>
  <c r="J85" i="11"/>
  <c r="R134" i="11"/>
  <c r="H120" i="11"/>
  <c r="J58" i="11"/>
  <c r="N85" i="11"/>
  <c r="D120" i="11"/>
  <c r="F19" i="11"/>
  <c r="B120" i="11"/>
  <c r="P120" i="11"/>
  <c r="V120" i="11" s="1"/>
  <c r="R58" i="11"/>
  <c r="R85" i="11"/>
  <c r="H128" i="9"/>
  <c r="H130" i="9"/>
  <c r="H132" i="9"/>
  <c r="J90" i="9"/>
  <c r="H87" i="9"/>
  <c r="H89" i="9"/>
  <c r="H88" i="9"/>
  <c r="H52" i="9"/>
  <c r="H56" i="9"/>
  <c r="H50" i="9"/>
  <c r="H54" i="9"/>
  <c r="J58" i="9"/>
  <c r="H48" i="9"/>
  <c r="H49" i="9"/>
  <c r="H51" i="9"/>
  <c r="H53" i="9"/>
  <c r="H55" i="9"/>
  <c r="H5" i="9"/>
  <c r="J19" i="9"/>
  <c r="H114" i="9"/>
  <c r="H117" i="9"/>
  <c r="H115" i="9"/>
  <c r="H113" i="9"/>
  <c r="H118" i="9"/>
  <c r="H116" i="9"/>
  <c r="J119" i="9"/>
  <c r="H39" i="9"/>
  <c r="H29" i="9"/>
  <c r="H21" i="9"/>
  <c r="H33" i="9"/>
  <c r="H27" i="9"/>
  <c r="H25" i="9"/>
  <c r="H35" i="9"/>
  <c r="J46" i="9"/>
  <c r="H23" i="9"/>
  <c r="H43" i="9"/>
  <c r="H37" i="9"/>
  <c r="H31" i="9"/>
  <c r="H41" i="9"/>
  <c r="H26" i="9"/>
  <c r="H45" i="9"/>
  <c r="H22" i="9"/>
  <c r="H30" i="9"/>
  <c r="H34" i="9"/>
  <c r="H38" i="9"/>
  <c r="H40" i="9"/>
  <c r="H24" i="9"/>
  <c r="H28" i="9"/>
  <c r="H32" i="9"/>
  <c r="H36" i="9"/>
  <c r="H42" i="9"/>
  <c r="J111" i="9"/>
  <c r="H93" i="9"/>
  <c r="H95" i="9"/>
  <c r="H97" i="9"/>
  <c r="H99" i="9"/>
  <c r="H101" i="9"/>
  <c r="H103" i="9"/>
  <c r="H105" i="9"/>
  <c r="H107" i="9"/>
  <c r="H110" i="9"/>
  <c r="H92" i="9"/>
  <c r="H94" i="9"/>
  <c r="H96" i="9"/>
  <c r="H98" i="9"/>
  <c r="H100" i="9"/>
  <c r="H102" i="9"/>
  <c r="H104" i="9"/>
  <c r="H106" i="9"/>
  <c r="H108" i="9"/>
  <c r="H109" i="9"/>
  <c r="N120" i="11" l="1"/>
  <c r="AS119" i="11"/>
  <c r="H135" i="11"/>
  <c r="N135" i="11" s="1"/>
  <c r="J120" i="11"/>
  <c r="R120" i="11"/>
  <c r="P135" i="11"/>
  <c r="V135" i="11" s="1"/>
  <c r="B135" i="11"/>
  <c r="F120" i="11"/>
  <c r="D135" i="11"/>
  <c r="F135" i="11" l="1"/>
  <c r="R135" i="11"/>
  <c r="J135" i="11"/>
  <c r="J84" i="9" l="1"/>
  <c r="G85" i="9"/>
  <c r="J85" i="9" l="1"/>
  <c r="G120" i="9"/>
  <c r="H60" i="9"/>
  <c r="H46" i="9" l="1"/>
  <c r="H111" i="9"/>
  <c r="H90" i="9"/>
  <c r="J120" i="9"/>
  <c r="M120" i="9"/>
  <c r="H19" i="9"/>
  <c r="H119" i="9"/>
  <c r="G136" i="9"/>
  <c r="J136" i="9" s="1"/>
  <c r="H58" i="9"/>
  <c r="H85" i="9"/>
</calcChain>
</file>

<file path=xl/sharedStrings.xml><?xml version="1.0" encoding="utf-8"?>
<sst xmlns="http://schemas.openxmlformats.org/spreadsheetml/2006/main" count="626" uniqueCount="222">
  <si>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</si>
  <si>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</si>
  <si>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</si>
  <si>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</si>
  <si>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</si>
  <si>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</si>
  <si>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</si>
  <si>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</si>
  <si>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</si>
  <si>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</si>
  <si>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</si>
  <si>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</si>
  <si>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</si>
  <si>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</si>
  <si>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</si>
  <si>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</si>
  <si>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</si>
  <si>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</si>
  <si>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</si>
  <si>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</si>
  <si>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</si>
  <si>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</si>
  <si>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</si>
  <si>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</si>
  <si>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</si>
  <si>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</si>
  <si>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</si>
  <si>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</si>
  <si>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</si>
  <si>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</si>
  <si>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</si>
  <si>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</si>
  <si>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</si>
  <si>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</si>
  <si>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</si>
  <si>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</si>
  <si>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</si>
  <si>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</si>
  <si>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</si>
  <si>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</si>
  <si>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</si>
  <si>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</si>
  <si>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</si>
  <si>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</si>
  <si>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</si>
  <si>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</si>
  <si>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</si>
  <si>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</si>
  <si>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</si>
  <si>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</si>
  <si>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</si>
  <si>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</si>
  <si>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</si>
  <si>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</si>
  <si>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</si>
  <si>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</si>
  <si>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</si>
  <si>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</si>
  <si>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</si>
  <si>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</si>
  <si>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</si>
  <si>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</si>
  <si>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</si>
  <si>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</si>
  <si>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</si>
  <si>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</si>
  <si>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</si>
  <si>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</si>
  <si>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</si>
  <si>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</si>
  <si>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</si>
  <si>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</si>
  <si>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</si>
  <si>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</si>
  <si>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</si>
  <si>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</si>
  <si>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</si>
  <si>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</si>
  <si>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</si>
  <si>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</si>
  <si>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</si>
  <si>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</si>
  <si>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</si>
  <si>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</si>
  <si>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</si>
  <si>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</si>
  <si>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</si>
  <si>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</si>
  <si>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</si>
  <si>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</si>
  <si>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</si>
  <si>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</si>
  <si>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</si>
  <si>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</si>
  <si>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</si>
  <si>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</si>
  <si>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</si>
  <si>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</si>
  <si>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</si>
  <si>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</si>
  <si>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</si>
  <si>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</si>
  <si>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</si>
  <si>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</si>
  <si>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</si>
  <si>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</si>
  <si>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</si>
  <si>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</si>
  <si>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</si>
  <si>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</si>
  <si>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</si>
  <si>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</si>
  <si>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</si>
  <si>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</si>
  <si>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</si>
  <si>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</si>
  <si>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</si>
  <si>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</si>
  <si>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</si>
  <si>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</si>
  <si>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</si>
  <si>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</si>
  <si>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</si>
  <si>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</si>
  <si>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</si>
  <si>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</si>
  <si>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</si>
  <si>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</si>
  <si>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</si>
  <si>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</si>
  <si>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</si>
  <si>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</si>
  <si>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</si>
  <si>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</si>
  <si>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</si>
  <si>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</si>
  <si>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</si>
  <si>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</si>
  <si>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</si>
  <si>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</si>
  <si>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</si>
  <si>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</si>
  <si>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</si>
  <si>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</si>
  <si>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</si>
  <si>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</si>
  <si>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</si>
  <si>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</si>
  <si>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</si>
  <si>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</si>
  <si>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</si>
  <si>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</si>
  <si>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</si>
  <si>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</si>
  <si>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</si>
  <si>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</si>
  <si>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</si>
  <si>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</si>
  <si>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</si>
  <si>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</si>
  <si>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</si>
  <si>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</si>
  <si>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</si>
  <si>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</si>
  <si>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</si>
  <si>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</si>
  <si>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</si>
  <si>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</si>
  <si>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</si>
  <si>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</si>
  <si>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</si>
  <si>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</si>
  <si>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</si>
  <si>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</si>
  <si>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</si>
  <si>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</si>
  <si>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</si>
  <si>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</si>
  <si>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</si>
  <si>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</si>
  <si>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</si>
  <si>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</si>
  <si>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</si>
  <si>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</si>
  <si>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</si>
  <si>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</si>
  <si>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</si>
  <si>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</si>
  <si>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</si>
  <si>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</si>
  <si>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</si>
  <si>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</si>
  <si>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</si>
  <si>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</si>
  <si>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</si>
  <si>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</si>
  <si>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</si>
  <si>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</si>
  <si>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</si>
  <si>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</si>
  <si>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</si>
  <si>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</si>
  <si>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</si>
  <si>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</si>
  <si>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</si>
  <si>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</si>
  <si>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</si>
  <si>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</si>
  <si>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</si>
  <si>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</si>
  <si>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</si>
  <si>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NET ASSET VALUES AND UNIT PRICES OF FUND MANAGEMENT AND COLLECTIVE INVESTMENT SCHEMES AS AT WEEK ENDED DECEMBER 4, 2020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</si>
  <si>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</si>
  <si>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</si>
  <si>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</si>
  <si>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</si>
  <si>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</si>
  <si>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MARKET CAPITALIZATION OF EXCHANGE TRADED FUNDS AS AT DECEMBER 4, 2020</t>
  </si>
  <si>
    <t>The chart above shows that Money Market Funds category maintains the highest share at 51.40% of the Total NAV, followed by Fixed Income Funds at 27.82%, Bond Funds with 14.32%, Real Estate Funds at 2.86%.  Next is Mixed/Balanced Funds at 1.97%, Equity Based Funds at 0.97% and Ethical Funds at 0.66%.</t>
  </si>
  <si>
    <t>(ii) A new Fund has been added to the Money Market Category - ValuAlliance Money Market Fund</t>
  </si>
  <si>
    <t>Notes:</t>
  </si>
  <si>
    <t>(i)  United Capital Bond Fund is now United Capital Fixed Income Fund in line with the new SEC 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</si>
</sst>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8"/>
      <color rgb="FFFF0000"/>
      <name val="Californian FB"/>
      <family val="1"/>
    </font>
    <font>
      <b/>
      <sz val="8"/>
      <color rgb="FF00B050"/>
      <name val="Berlin Sans FB Dem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6" fillId="0" borderId="0" xfId="0" applyFont="1" applyBorder="1" applyAlignment="1">
      <alignment horizontal="left"/>
    </xf>
    <xf numFmtId="0" fontId="87" fillId="0" borderId="0" xfId="0" applyFont="1" applyBorder="1"/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4TH DECEMBER,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9680886012.0100002</c:v>
                </c:pt>
                <c:pt idx="1">
                  <c:v>29069195742.49065</c:v>
                </c:pt>
                <c:pt idx="2" formatCode="#,##0.00">
                  <c:v>410887858524.85992</c:v>
                </c:pt>
                <c:pt idx="3" formatCode="#,##0.00">
                  <c:v>14397003172.85</c:v>
                </c:pt>
                <c:pt idx="4" formatCode="#,##0.00">
                  <c:v>42245517361.358917</c:v>
                </c:pt>
                <c:pt idx="5" formatCode="#,##0.00">
                  <c:v>759145393298.31982</c:v>
                </c:pt>
                <c:pt idx="6" formatCode="#,##0.00">
                  <c:v>211415946654.23004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1446303193549.7483</c:v>
                </c:pt>
                <c:pt idx="1">
                  <c:v>1453811387552.8225</c:v>
                </c:pt>
                <c:pt idx="2">
                  <c:v>1481563677423.3984</c:v>
                </c:pt>
                <c:pt idx="3">
                  <c:v>1486283709838.7119</c:v>
                </c:pt>
                <c:pt idx="4">
                  <c:v>1488904927747.1514</c:v>
                </c:pt>
                <c:pt idx="5">
                  <c:v>1484395604929.3279</c:v>
                </c:pt>
                <c:pt idx="6">
                  <c:v>1469675584060.5674</c:v>
                </c:pt>
                <c:pt idx="7">
                  <c:v>1476841800766.1191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5937821934.8099995</c:v>
                </c:pt>
                <c:pt idx="1">
                  <c:v>6024609941.7800007</c:v>
                </c:pt>
                <c:pt idx="2">
                  <c:v>6207922099.6599998</c:v>
                </c:pt>
                <c:pt idx="3">
                  <c:v>6758319304.3699999</c:v>
                </c:pt>
                <c:pt idx="4">
                  <c:v>8036206520.5299997</c:v>
                </c:pt>
                <c:pt idx="5">
                  <c:v>8290843224.3899994</c:v>
                </c:pt>
                <c:pt idx="6">
                  <c:v>8316213813.6800003</c:v>
                </c:pt>
                <c:pt idx="7">
                  <c:v>9680886012.0100002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26277472890.174564</c:v>
                </c:pt>
                <c:pt idx="1">
                  <c:v>26177170704.640644</c:v>
                </c:pt>
                <c:pt idx="2">
                  <c:v>26766516862.49065</c:v>
                </c:pt>
                <c:pt idx="3">
                  <c:v>27157149224.650646</c:v>
                </c:pt>
                <c:pt idx="4">
                  <c:v>29554978877.700001</c:v>
                </c:pt>
                <c:pt idx="5">
                  <c:v>28945803297.180645</c:v>
                </c:pt>
                <c:pt idx="6">
                  <c:v>29372267371.92065</c:v>
                </c:pt>
                <c:pt idx="7">
                  <c:v>29069195742.49065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12047863348.309999</c:v>
                </c:pt>
                <c:pt idx="1">
                  <c:v>12548085588.360003</c:v>
                </c:pt>
                <c:pt idx="2">
                  <c:v>13001401417.809999</c:v>
                </c:pt>
                <c:pt idx="3">
                  <c:v>13181858080.250002</c:v>
                </c:pt>
                <c:pt idx="4">
                  <c:v>15493832478.309999</c:v>
                </c:pt>
                <c:pt idx="5">
                  <c:v>14734989703.129999</c:v>
                </c:pt>
                <c:pt idx="6">
                  <c:v>14547459281.550003</c:v>
                </c:pt>
                <c:pt idx="7">
                  <c:v>14397003172.85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42197843164.508911</c:v>
                </c:pt>
                <c:pt idx="1">
                  <c:v>42199465715.618896</c:v>
                </c:pt>
                <c:pt idx="2">
                  <c:v>42331646337.318916</c:v>
                </c:pt>
                <c:pt idx="3">
                  <c:v>42214114830.608917</c:v>
                </c:pt>
                <c:pt idx="4">
                  <c:v>42226005382.15892</c:v>
                </c:pt>
                <c:pt idx="5">
                  <c:v>42288210075.28891</c:v>
                </c:pt>
                <c:pt idx="6">
                  <c:v>42237273851.878914</c:v>
                </c:pt>
                <c:pt idx="7">
                  <c:v>42245517361.358917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44120</c:v>
                </c:pt>
                <c:pt idx="1">
                  <c:v>44127</c:v>
                </c:pt>
                <c:pt idx="2">
                  <c:v>44134</c:v>
                </c:pt>
                <c:pt idx="3">
                  <c:v>44141</c:v>
                </c:pt>
                <c:pt idx="4">
                  <c:v>44148</c:v>
                </c:pt>
                <c:pt idx="5">
                  <c:v>44155</c:v>
                </c:pt>
                <c:pt idx="6">
                  <c:v>44162</c:v>
                </c:pt>
                <c:pt idx="7">
                  <c:v>44169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816722034519.56482</c:v>
                </c:pt>
                <c:pt idx="1">
                  <c:v>815165326720.50293</c:v>
                </c:pt>
                <c:pt idx="2">
                  <c:v>819910200359.48889</c:v>
                </c:pt>
                <c:pt idx="3">
                  <c:v>811132173250.49231</c:v>
                </c:pt>
                <c:pt idx="4">
                  <c:v>795709860514.28735</c:v>
                </c:pt>
                <c:pt idx="5">
                  <c:v>780062936115.14832</c:v>
                </c:pt>
                <c:pt idx="6">
                  <c:v>767677186154.91333</c:v>
                </c:pt>
                <c:pt idx="7">
                  <c:v>759145393298.31982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44120</c:v>
                </c:pt>
                <c:pt idx="1">
                  <c:v>44127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271908771177.89001</c:v>
                </c:pt>
                <c:pt idx="1">
                  <c:v>272530107565.88998</c:v>
                </c:pt>
                <c:pt idx="2">
                  <c:v>276071831140.66998</c:v>
                </c:pt>
                <c:pt idx="3">
                  <c:v>279825229804.9101</c:v>
                </c:pt>
                <c:pt idx="4">
                  <c:v>282844255018.625</c:v>
                </c:pt>
                <c:pt idx="5">
                  <c:v>288637298993.57996</c:v>
                </c:pt>
                <c:pt idx="6">
                  <c:v>291355228866.43463</c:v>
                </c:pt>
                <c:pt idx="7">
                  <c:v>410887858524.85992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271211386514.49002</c:v>
                </c:pt>
                <c:pt idx="1">
                  <c:v>279166621316.03003</c:v>
                </c:pt>
                <c:pt idx="2">
                  <c:v>297274159205.95996</c:v>
                </c:pt>
                <c:pt idx="3">
                  <c:v>306014865343.42999</c:v>
                </c:pt>
                <c:pt idx="4">
                  <c:v>315039788955.53998</c:v>
                </c:pt>
                <c:pt idx="5">
                  <c:v>321435523520.61011</c:v>
                </c:pt>
                <c:pt idx="6">
                  <c:v>316169954720.19</c:v>
                </c:pt>
                <c:pt idx="7">
                  <c:v>211415946654.23004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69</xdr:row>
      <xdr:rowOff>0</xdr:rowOff>
    </xdr:from>
    <xdr:to>
      <xdr:col>14</xdr:col>
      <xdr:colOff>990600</xdr:colOff>
      <xdr:row>73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304800</xdr:colOff>
      <xdr:row>89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zoomScale="140" zoomScaleNormal="14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3" t="s">
        <v>211</v>
      </c>
      <c r="B1" s="434"/>
      <c r="C1" s="434"/>
      <c r="D1" s="434"/>
      <c r="E1" s="434"/>
      <c r="F1" s="434"/>
      <c r="G1" s="434"/>
      <c r="H1" s="434"/>
      <c r="I1" s="434"/>
      <c r="J1" s="434"/>
      <c r="K1" s="435"/>
      <c r="M1" s="4"/>
    </row>
    <row r="2" spans="1:19" ht="24.75" customHeight="1" thickBot="1">
      <c r="A2" s="187"/>
      <c r="B2" s="190"/>
      <c r="C2" s="188"/>
      <c r="D2" s="436" t="s">
        <v>208</v>
      </c>
      <c r="E2" s="437"/>
      <c r="F2" s="438"/>
      <c r="G2" s="436" t="s">
        <v>212</v>
      </c>
      <c r="H2" s="437"/>
      <c r="I2" s="438"/>
      <c r="J2" s="427" t="s">
        <v>84</v>
      </c>
      <c r="K2" s="428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1">
        <v>1</v>
      </c>
      <c r="B5" s="402" t="s">
        <v>7</v>
      </c>
      <c r="C5" s="402" t="s">
        <v>8</v>
      </c>
      <c r="D5" s="73">
        <v>6146196147.6700001</v>
      </c>
      <c r="E5" s="55">
        <f>(D5/$D$19)</f>
        <v>0.42249275483210941</v>
      </c>
      <c r="F5" s="73">
        <v>9848.83</v>
      </c>
      <c r="G5" s="73">
        <v>6044169526.7600002</v>
      </c>
      <c r="H5" s="55">
        <f t="shared" ref="H5:H18" si="0">(G5/$G$19)</f>
        <v>0.41982136519620628</v>
      </c>
      <c r="I5" s="73">
        <v>9688.52</v>
      </c>
      <c r="J5" s="186">
        <f t="shared" ref="J5:J13" si="1">((G5-D5)/D5)</f>
        <v>-1.6599961741975606E-2</v>
      </c>
      <c r="K5" s="186">
        <f t="shared" ref="K5:K13" si="2">((I5-F5)/F5)</f>
        <v>-1.6277060320870548E-2</v>
      </c>
      <c r="L5" s="9"/>
      <c r="M5" s="194"/>
      <c r="N5" s="276"/>
    </row>
    <row r="6" spans="1:19" ht="12.75" customHeight="1">
      <c r="A6" s="401">
        <v>2</v>
      </c>
      <c r="B6" s="54" t="s">
        <v>170</v>
      </c>
      <c r="C6" s="402" t="s">
        <v>61</v>
      </c>
      <c r="D6" s="74">
        <v>740322681.38999999</v>
      </c>
      <c r="E6" s="55">
        <f t="shared" ref="E6:E18" si="3">(D6/$D$19)</f>
        <v>5.0890170376962217E-2</v>
      </c>
      <c r="F6" s="73">
        <v>1.49</v>
      </c>
      <c r="G6" s="74">
        <v>749479136.37</v>
      </c>
      <c r="H6" s="55">
        <f t="shared" si="0"/>
        <v>5.2057996193497727E-2</v>
      </c>
      <c r="I6" s="73">
        <v>1.51</v>
      </c>
      <c r="J6" s="186">
        <f t="shared" si="1"/>
        <v>1.236819458618805E-2</v>
      </c>
      <c r="K6" s="186">
        <f t="shared" si="2"/>
        <v>1.3422818791946321E-2</v>
      </c>
      <c r="L6" s="9"/>
      <c r="M6" s="194"/>
      <c r="N6" s="276"/>
    </row>
    <row r="7" spans="1:19" ht="12.95" customHeight="1">
      <c r="A7" s="401">
        <v>3</v>
      </c>
      <c r="B7" s="54" t="s">
        <v>76</v>
      </c>
      <c r="C7" s="402" t="s">
        <v>13</v>
      </c>
      <c r="D7" s="74">
        <v>263451386.18000001</v>
      </c>
      <c r="E7" s="55">
        <f t="shared" si="3"/>
        <v>1.8109786807523533E-2</v>
      </c>
      <c r="F7" s="73">
        <v>135.33000000000001</v>
      </c>
      <c r="G7" s="74">
        <v>266123632.97</v>
      </c>
      <c r="H7" s="55">
        <f t="shared" si="0"/>
        <v>1.8484654742027033E-2</v>
      </c>
      <c r="I7" s="73">
        <v>136.75</v>
      </c>
      <c r="J7" s="186">
        <f t="shared" si="1"/>
        <v>1.0143225392536788E-2</v>
      </c>
      <c r="K7" s="186">
        <f t="shared" si="2"/>
        <v>1.0492869282494549E-2</v>
      </c>
      <c r="L7" s="9"/>
      <c r="M7" s="234"/>
      <c r="N7" s="10"/>
    </row>
    <row r="8" spans="1:19" ht="12.95" customHeight="1">
      <c r="A8" s="401">
        <v>4</v>
      </c>
      <c r="B8" s="402" t="s">
        <v>14</v>
      </c>
      <c r="C8" s="402" t="s">
        <v>15</v>
      </c>
      <c r="D8" s="74">
        <v>554780063</v>
      </c>
      <c r="E8" s="55">
        <f t="shared" si="3"/>
        <v>3.8135873231390088E-2</v>
      </c>
      <c r="F8" s="96">
        <v>16.2</v>
      </c>
      <c r="G8" s="74">
        <v>534585693</v>
      </c>
      <c r="H8" s="55">
        <f t="shared" si="0"/>
        <v>3.7131734054773741E-2</v>
      </c>
      <c r="I8" s="96">
        <v>15.73</v>
      </c>
      <c r="J8" s="186">
        <f t="shared" si="1"/>
        <v>-3.6400677217558915E-2</v>
      </c>
      <c r="K8" s="186">
        <f t="shared" si="2"/>
        <v>-2.9012345679012275E-2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1">
        <v>5</v>
      </c>
      <c r="B9" s="402" t="s">
        <v>77</v>
      </c>
      <c r="C9" s="402" t="s">
        <v>20</v>
      </c>
      <c r="D9" s="73">
        <v>342388721.17000002</v>
      </c>
      <c r="E9" s="55">
        <f t="shared" si="3"/>
        <v>2.3535980719618772E-2</v>
      </c>
      <c r="F9" s="73">
        <v>160.38</v>
      </c>
      <c r="G9" s="73">
        <v>336414028.92000002</v>
      </c>
      <c r="H9" s="55">
        <f t="shared" si="0"/>
        <v>2.3366948307298609E-2</v>
      </c>
      <c r="I9" s="73">
        <v>157.68270000000001</v>
      </c>
      <c r="J9" s="230">
        <f>((G9-D9)/D9)</f>
        <v>-1.7450026477459506E-2</v>
      </c>
      <c r="K9" s="230">
        <f>((I9-F9)/F9)</f>
        <v>-1.6818181818181722E-2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1">
        <v>6</v>
      </c>
      <c r="B10" s="402" t="s">
        <v>55</v>
      </c>
      <c r="C10" s="402" t="s">
        <v>100</v>
      </c>
      <c r="D10" s="73">
        <v>1739581374.5</v>
      </c>
      <c r="E10" s="55">
        <f t="shared" si="3"/>
        <v>0.11957973834690473</v>
      </c>
      <c r="F10" s="73">
        <v>0.88539999999999996</v>
      </c>
      <c r="G10" s="73">
        <v>1717780749.1099999</v>
      </c>
      <c r="H10" s="55">
        <f t="shared" si="0"/>
        <v>0.11931516083495811</v>
      </c>
      <c r="I10" s="73">
        <v>0.87109999999999999</v>
      </c>
      <c r="J10" s="186">
        <f t="shared" si="1"/>
        <v>-1.2532110144181189E-2</v>
      </c>
      <c r="K10" s="186">
        <f t="shared" si="2"/>
        <v>-1.6150892252089429E-2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1">
        <v>7</v>
      </c>
      <c r="B11" s="402" t="s">
        <v>9</v>
      </c>
      <c r="C11" s="402" t="s">
        <v>16</v>
      </c>
      <c r="D11" s="73">
        <v>2693643348.8800001</v>
      </c>
      <c r="E11" s="55">
        <f t="shared" si="3"/>
        <v>0.18516246010712309</v>
      </c>
      <c r="F11" s="73">
        <v>18.709700000000002</v>
      </c>
      <c r="G11" s="73">
        <v>2693643348.8800001</v>
      </c>
      <c r="H11" s="55">
        <f t="shared" si="0"/>
        <v>0.18709750331650252</v>
      </c>
      <c r="I11" s="73">
        <v>18.709700000000002</v>
      </c>
      <c r="J11" s="186">
        <f t="shared" si="1"/>
        <v>0</v>
      </c>
      <c r="K11" s="186">
        <f t="shared" si="2"/>
        <v>0</v>
      </c>
      <c r="L11" s="49"/>
      <c r="M11" s="227"/>
      <c r="N11" s="10"/>
    </row>
    <row r="12" spans="1:19" ht="12.95" customHeight="1">
      <c r="A12" s="401">
        <v>8</v>
      </c>
      <c r="B12" s="75" t="s">
        <v>17</v>
      </c>
      <c r="C12" s="75" t="s">
        <v>72</v>
      </c>
      <c r="D12" s="73">
        <v>260952299.19999999</v>
      </c>
      <c r="E12" s="55">
        <f t="shared" si="3"/>
        <v>1.7937998254510052E-2</v>
      </c>
      <c r="F12" s="73">
        <v>151.69999999999999</v>
      </c>
      <c r="G12" s="73">
        <v>260038949.97999999</v>
      </c>
      <c r="H12" s="55">
        <f t="shared" si="0"/>
        <v>1.8062019356249348E-2</v>
      </c>
      <c r="I12" s="73">
        <v>149.53</v>
      </c>
      <c r="J12" s="186">
        <f>((G12-D12)/D12)</f>
        <v>-3.5000619760778059E-3</v>
      </c>
      <c r="K12" s="186">
        <f>((I12-F12)/F12)</f>
        <v>-1.4304548450889833E-2</v>
      </c>
      <c r="L12" s="9"/>
      <c r="M12" s="350"/>
      <c r="N12" s="10"/>
    </row>
    <row r="13" spans="1:19" ht="12.95" customHeight="1">
      <c r="A13" s="401">
        <v>9</v>
      </c>
      <c r="B13" s="402" t="s">
        <v>74</v>
      </c>
      <c r="C13" s="402" t="s">
        <v>73</v>
      </c>
      <c r="D13" s="73">
        <v>288406336.14999998</v>
      </c>
      <c r="E13" s="55">
        <f t="shared" si="3"/>
        <v>1.9825203189657654E-2</v>
      </c>
      <c r="F13" s="73">
        <v>10.520799999999999</v>
      </c>
      <c r="G13" s="73">
        <v>282658430.98000002</v>
      </c>
      <c r="H13" s="55">
        <f t="shared" si="0"/>
        <v>1.9633143619294316E-2</v>
      </c>
      <c r="I13" s="73">
        <v>10.295400000000001</v>
      </c>
      <c r="J13" s="186">
        <f t="shared" si="1"/>
        <v>-1.9929885198536258E-2</v>
      </c>
      <c r="K13" s="186">
        <f t="shared" si="2"/>
        <v>-2.1424226294578238E-2</v>
      </c>
      <c r="L13" s="48"/>
      <c r="M13"/>
      <c r="N13" s="50"/>
      <c r="O13" s="50"/>
    </row>
    <row r="14" spans="1:19" ht="12.95" customHeight="1">
      <c r="A14" s="401">
        <v>10</v>
      </c>
      <c r="B14" s="402" t="s">
        <v>7</v>
      </c>
      <c r="C14" s="54" t="s">
        <v>91</v>
      </c>
      <c r="D14" s="73">
        <v>314656362.37</v>
      </c>
      <c r="E14" s="55">
        <f t="shared" si="3"/>
        <v>2.1629643794161834E-2</v>
      </c>
      <c r="F14" s="73">
        <v>2487.23</v>
      </c>
      <c r="G14" s="73">
        <v>308960998.06</v>
      </c>
      <c r="H14" s="55">
        <f t="shared" si="0"/>
        <v>2.1460090989119281E-2</v>
      </c>
      <c r="I14" s="73">
        <v>2441.9499999999998</v>
      </c>
      <c r="J14" s="186">
        <f t="shared" ref="J14:J19" si="4">((G14-D14)/D14)</f>
        <v>-1.8100267438110478E-2</v>
      </c>
      <c r="K14" s="186">
        <f>((I14-F14)/F14)</f>
        <v>-1.820499109451084E-2</v>
      </c>
      <c r="L14" s="48"/>
      <c r="M14" s="343"/>
      <c r="N14" s="282"/>
      <c r="O14" s="282"/>
    </row>
    <row r="15" spans="1:19" ht="12.95" customHeight="1">
      <c r="A15" s="401">
        <v>11</v>
      </c>
      <c r="B15" s="402" t="s">
        <v>105</v>
      </c>
      <c r="C15" s="73" t="s">
        <v>106</v>
      </c>
      <c r="D15" s="73">
        <v>251640689.53999999</v>
      </c>
      <c r="E15" s="55">
        <f t="shared" si="3"/>
        <v>1.7297913310480712E-2</v>
      </c>
      <c r="F15" s="73">
        <v>125.17</v>
      </c>
      <c r="G15" s="73">
        <v>263843519.94999999</v>
      </c>
      <c r="H15" s="55">
        <f t="shared" si="0"/>
        <v>1.8326280600365393E-2</v>
      </c>
      <c r="I15" s="73">
        <v>123.17</v>
      </c>
      <c r="J15" s="186">
        <f t="shared" si="4"/>
        <v>4.8493073327317657E-2</v>
      </c>
      <c r="K15" s="186">
        <f>((I15-F15)/F15)</f>
        <v>-1.5978269553407365E-2</v>
      </c>
      <c r="L15" s="48"/>
      <c r="M15" s="333"/>
      <c r="N15" s="282"/>
      <c r="O15" s="282"/>
    </row>
    <row r="16" spans="1:19" ht="12.95" customHeight="1">
      <c r="A16" s="401">
        <v>12</v>
      </c>
      <c r="B16" s="411" t="s">
        <v>65</v>
      </c>
      <c r="C16" s="411" t="s">
        <v>159</v>
      </c>
      <c r="D16" s="73">
        <v>287425022.23000002</v>
      </c>
      <c r="E16" s="55">
        <f t="shared" si="3"/>
        <v>1.9757747154826574E-2</v>
      </c>
      <c r="F16" s="73">
        <v>1.1499999999999999</v>
      </c>
      <c r="G16" s="73">
        <v>284088497.66000003</v>
      </c>
      <c r="H16" s="55">
        <f t="shared" si="0"/>
        <v>1.9732474477447966E-2</v>
      </c>
      <c r="I16" s="73">
        <v>1.1399999999999999</v>
      </c>
      <c r="J16" s="186">
        <f t="shared" si="4"/>
        <v>-1.1608330214653604E-2</v>
      </c>
      <c r="K16" s="186">
        <f>((I16-F16)/F16)</f>
        <v>-8.6956521739130523E-3</v>
      </c>
      <c r="L16" s="48"/>
      <c r="M16" s="50"/>
      <c r="N16" s="282"/>
      <c r="O16" s="282"/>
    </row>
    <row r="17" spans="1:18" ht="12.95" customHeight="1">
      <c r="A17" s="401">
        <v>13</v>
      </c>
      <c r="B17" s="402" t="s">
        <v>115</v>
      </c>
      <c r="C17" s="54" t="s">
        <v>162</v>
      </c>
      <c r="D17" s="73">
        <v>283321440.58999997</v>
      </c>
      <c r="E17" s="55">
        <f t="shared" si="3"/>
        <v>1.9475664795248881E-2</v>
      </c>
      <c r="F17" s="73">
        <v>1.5531779999999999</v>
      </c>
      <c r="G17" s="73">
        <v>280626534.72000003</v>
      </c>
      <c r="H17" s="55">
        <f t="shared" si="0"/>
        <v>1.9492010340680353E-2</v>
      </c>
      <c r="I17" s="73">
        <v>1.5389120000000001</v>
      </c>
      <c r="J17" s="186">
        <f t="shared" si="4"/>
        <v>-9.5118317356708507E-3</v>
      </c>
      <c r="K17" s="186">
        <f>((I17-F17)/F17)</f>
        <v>-9.185038675541303E-3</v>
      </c>
      <c r="L17" s="48"/>
      <c r="M17" s="50"/>
      <c r="N17" s="282"/>
      <c r="O17" s="282"/>
    </row>
    <row r="18" spans="1:18" ht="12.95" customHeight="1">
      <c r="A18" s="401">
        <v>14</v>
      </c>
      <c r="B18" s="402" t="s">
        <v>174</v>
      </c>
      <c r="C18" s="54" t="s">
        <v>175</v>
      </c>
      <c r="D18" s="73">
        <v>380693408.68000001</v>
      </c>
      <c r="E18" s="55">
        <f t="shared" si="3"/>
        <v>2.6169065079482242E-2</v>
      </c>
      <c r="F18" s="73">
        <v>130.77000000000001</v>
      </c>
      <c r="G18" s="73">
        <v>374590125.49000001</v>
      </c>
      <c r="H18" s="55">
        <f t="shared" si="0"/>
        <v>2.6018617971579356E-2</v>
      </c>
      <c r="I18" s="73">
        <v>128.66999999999999</v>
      </c>
      <c r="J18" s="186">
        <f t="shared" si="4"/>
        <v>-1.6032016974400109E-2</v>
      </c>
      <c r="K18" s="186">
        <f>((I18-F18)/F18)</f>
        <v>-1.6058729066299782E-2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14547459281.550003</v>
      </c>
      <c r="E19" s="66">
        <f>(D19/$D$120)</f>
        <v>9.8984152960865154E-3</v>
      </c>
      <c r="F19" s="79"/>
      <c r="G19" s="78">
        <f>SUM(G5:G18)</f>
        <v>14397003172.85</v>
      </c>
      <c r="H19" s="66">
        <f>(G19/$G$120)</f>
        <v>9.748507365773016E-3</v>
      </c>
      <c r="I19" s="79"/>
      <c r="J19" s="186">
        <f t="shared" si="4"/>
        <v>-1.0342432021158534E-2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400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1">
        <v>15</v>
      </c>
      <c r="B21" s="402" t="s">
        <v>7</v>
      </c>
      <c r="C21" s="402" t="s">
        <v>48</v>
      </c>
      <c r="D21" s="84">
        <v>314555388078.19</v>
      </c>
      <c r="E21" s="55">
        <f>(D21/$D$46)</f>
        <v>0.40974955847484873</v>
      </c>
      <c r="F21" s="84">
        <v>100</v>
      </c>
      <c r="G21" s="84">
        <v>308269327936.48999</v>
      </c>
      <c r="H21" s="55">
        <f t="shared" ref="H21:H45" si="5">(G21/$G$46)</f>
        <v>0.40607416004611124</v>
      </c>
      <c r="I21" s="84">
        <v>100</v>
      </c>
      <c r="J21" s="186">
        <f>((G21-D21)/D21)</f>
        <v>-1.9983953160380985E-2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1">
        <v>16</v>
      </c>
      <c r="B22" s="402" t="s">
        <v>21</v>
      </c>
      <c r="C22" s="402" t="s">
        <v>22</v>
      </c>
      <c r="D22" s="84">
        <v>223572150308.73999</v>
      </c>
      <c r="E22" s="55">
        <f t="shared" ref="E22:E45" si="7">(D22/$D$46)</f>
        <v>0.2912319844081237</v>
      </c>
      <c r="F22" s="84">
        <v>100</v>
      </c>
      <c r="G22" s="84">
        <v>223470267599.04001</v>
      </c>
      <c r="H22" s="55">
        <f t="shared" si="5"/>
        <v>0.29437084064767993</v>
      </c>
      <c r="I22" s="84">
        <v>100</v>
      </c>
      <c r="J22" s="186">
        <f t="shared" ref="J22:J46" si="8">((G22-D22)/D22)</f>
        <v>-4.5570393968697646E-4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1">
        <v>17</v>
      </c>
      <c r="B23" s="402" t="s">
        <v>55</v>
      </c>
      <c r="C23" s="402" t="s">
        <v>101</v>
      </c>
      <c r="D23" s="84">
        <v>14052174615.940001</v>
      </c>
      <c r="E23" s="55">
        <f t="shared" si="7"/>
        <v>1.8304796429243299E-2</v>
      </c>
      <c r="F23" s="84">
        <v>1</v>
      </c>
      <c r="G23" s="84">
        <v>12186456372.799999</v>
      </c>
      <c r="H23" s="55">
        <f t="shared" si="5"/>
        <v>1.6052862179473323E-2</v>
      </c>
      <c r="I23" s="84">
        <v>1</v>
      </c>
      <c r="J23" s="186">
        <f t="shared" si="8"/>
        <v>-0.13277078417625376</v>
      </c>
      <c r="K23" s="186">
        <f t="shared" si="6"/>
        <v>0</v>
      </c>
      <c r="L23" s="9"/>
      <c r="M23" s="4"/>
      <c r="N23" s="10"/>
    </row>
    <row r="24" spans="1:18" ht="12.95" customHeight="1">
      <c r="A24" s="401">
        <v>18</v>
      </c>
      <c r="B24" s="402" t="s">
        <v>50</v>
      </c>
      <c r="C24" s="402" t="s">
        <v>51</v>
      </c>
      <c r="D24" s="84">
        <v>909628173.05999994</v>
      </c>
      <c r="E24" s="55">
        <f t="shared" si="7"/>
        <v>1.1849097374067876E-3</v>
      </c>
      <c r="F24" s="84">
        <v>100</v>
      </c>
      <c r="G24" s="84">
        <v>871071914.58000004</v>
      </c>
      <c r="H24" s="55">
        <f t="shared" si="5"/>
        <v>1.1474375294505629E-3</v>
      </c>
      <c r="I24" s="84">
        <v>100</v>
      </c>
      <c r="J24" s="186">
        <f t="shared" si="8"/>
        <v>-4.2386834117391275E-2</v>
      </c>
      <c r="K24" s="186">
        <f t="shared" si="6"/>
        <v>0</v>
      </c>
      <c r="L24" s="9"/>
      <c r="M24" s="233"/>
      <c r="N24" s="95"/>
    </row>
    <row r="25" spans="1:18" ht="12.95" customHeight="1">
      <c r="A25" s="401">
        <v>19</v>
      </c>
      <c r="B25" s="402" t="s">
        <v>9</v>
      </c>
      <c r="C25" s="402" t="s">
        <v>23</v>
      </c>
      <c r="D25" s="84">
        <v>86514410008.360001</v>
      </c>
      <c r="E25" s="55">
        <f t="shared" si="7"/>
        <v>0.11269634107753963</v>
      </c>
      <c r="F25" s="76">
        <v>1</v>
      </c>
      <c r="G25" s="84">
        <v>86514410008.360001</v>
      </c>
      <c r="H25" s="55">
        <f t="shared" si="5"/>
        <v>0.11396289929716087</v>
      </c>
      <c r="I25" s="76">
        <v>1</v>
      </c>
      <c r="J25" s="186">
        <f t="shared" si="8"/>
        <v>0</v>
      </c>
      <c r="K25" s="186">
        <f t="shared" si="6"/>
        <v>0</v>
      </c>
      <c r="L25" s="9"/>
      <c r="M25" s="215"/>
      <c r="N25" s="10"/>
    </row>
    <row r="26" spans="1:18" ht="12.95" customHeight="1">
      <c r="A26" s="401">
        <v>20</v>
      </c>
      <c r="B26" s="402" t="s">
        <v>74</v>
      </c>
      <c r="C26" s="402" t="s">
        <v>75</v>
      </c>
      <c r="D26" s="84">
        <v>1427678763.8499999</v>
      </c>
      <c r="E26" s="55">
        <f t="shared" si="7"/>
        <v>1.8597384285976445E-3</v>
      </c>
      <c r="F26" s="76">
        <v>10</v>
      </c>
      <c r="G26" s="84">
        <v>1484840888.5799999</v>
      </c>
      <c r="H26" s="55">
        <f t="shared" si="5"/>
        <v>1.9559374287034699E-3</v>
      </c>
      <c r="I26" s="76">
        <v>10</v>
      </c>
      <c r="J26" s="186">
        <f t="shared" si="8"/>
        <v>4.0038505984253611E-2</v>
      </c>
      <c r="K26" s="186">
        <f t="shared" si="6"/>
        <v>0</v>
      </c>
      <c r="L26" s="9"/>
      <c r="M26" s="50"/>
      <c r="N26" s="50"/>
      <c r="O26" s="441"/>
      <c r="P26" s="441"/>
    </row>
    <row r="27" spans="1:18" ht="12.95" customHeight="1">
      <c r="A27" s="401">
        <v>21</v>
      </c>
      <c r="B27" s="402" t="s">
        <v>105</v>
      </c>
      <c r="C27" s="402" t="s">
        <v>107</v>
      </c>
      <c r="D27" s="84">
        <v>30012709515.650002</v>
      </c>
      <c r="E27" s="55">
        <f t="shared" si="7"/>
        <v>3.9095481873019464E-2</v>
      </c>
      <c r="F27" s="76">
        <v>1</v>
      </c>
      <c r="G27" s="84">
        <v>28657620874.34</v>
      </c>
      <c r="H27" s="55">
        <f t="shared" si="5"/>
        <v>3.7749844927371476E-2</v>
      </c>
      <c r="I27" s="76">
        <v>1</v>
      </c>
      <c r="J27" s="186">
        <f t="shared" si="8"/>
        <v>-4.5150493346940102E-2</v>
      </c>
      <c r="K27" s="186">
        <f t="shared" si="6"/>
        <v>0</v>
      </c>
      <c r="L27" s="9"/>
      <c r="M27" s="233"/>
      <c r="N27" s="10"/>
      <c r="O27" s="440"/>
      <c r="P27" s="440"/>
    </row>
    <row r="28" spans="1:18" ht="12.95" customHeight="1">
      <c r="A28" s="401">
        <v>22</v>
      </c>
      <c r="B28" s="402" t="s">
        <v>112</v>
      </c>
      <c r="C28" s="402" t="s">
        <v>111</v>
      </c>
      <c r="D28" s="84">
        <v>6834440717.1032829</v>
      </c>
      <c r="E28" s="55">
        <f t="shared" si="7"/>
        <v>8.9027534494481222E-3</v>
      </c>
      <c r="F28" s="76">
        <v>100</v>
      </c>
      <c r="G28" s="84">
        <v>6491310877.8811512</v>
      </c>
      <c r="H28" s="55">
        <f t="shared" si="5"/>
        <v>8.5508137639850948E-3</v>
      </c>
      <c r="I28" s="76">
        <v>100</v>
      </c>
      <c r="J28" s="186">
        <f t="shared" si="8"/>
        <v>-5.020598662352057E-2</v>
      </c>
      <c r="K28" s="186">
        <f t="shared" si="6"/>
        <v>0</v>
      </c>
      <c r="L28" s="9"/>
      <c r="M28" s="4"/>
      <c r="N28" s="10"/>
      <c r="O28" s="441"/>
      <c r="P28" s="441"/>
    </row>
    <row r="29" spans="1:18" ht="12.95" customHeight="1">
      <c r="A29" s="401">
        <v>23</v>
      </c>
      <c r="B29" s="402" t="s">
        <v>113</v>
      </c>
      <c r="C29" s="402" t="s">
        <v>114</v>
      </c>
      <c r="D29" s="84">
        <v>8543841910.9099998</v>
      </c>
      <c r="E29" s="55">
        <f t="shared" si="7"/>
        <v>1.112947221175581E-2</v>
      </c>
      <c r="F29" s="76">
        <v>100</v>
      </c>
      <c r="G29" s="84">
        <v>8580289889.6199999</v>
      </c>
      <c r="H29" s="55">
        <f t="shared" si="5"/>
        <v>1.1302564654104699E-2</v>
      </c>
      <c r="I29" s="76">
        <v>100</v>
      </c>
      <c r="J29" s="186">
        <f t="shared" si="8"/>
        <v>4.2659940446063312E-3</v>
      </c>
      <c r="K29" s="186">
        <f t="shared" si="6"/>
        <v>0</v>
      </c>
      <c r="L29" s="9"/>
      <c r="M29" s="338"/>
      <c r="N29" s="10"/>
    </row>
    <row r="30" spans="1:18" ht="12.95" customHeight="1">
      <c r="A30" s="401">
        <v>24</v>
      </c>
      <c r="B30" s="402" t="s">
        <v>115</v>
      </c>
      <c r="C30" s="54" t="s">
        <v>120</v>
      </c>
      <c r="D30" s="84">
        <v>1073249342.62</v>
      </c>
      <c r="E30" s="55">
        <f t="shared" si="7"/>
        <v>1.3980477236735596E-3</v>
      </c>
      <c r="F30" s="76">
        <v>10</v>
      </c>
      <c r="G30" s="84">
        <v>1071284349.41</v>
      </c>
      <c r="H30" s="55">
        <f t="shared" si="5"/>
        <v>1.4111715079446179E-3</v>
      </c>
      <c r="I30" s="76">
        <v>10</v>
      </c>
      <c r="J30" s="186">
        <f t="shared" si="8"/>
        <v>-1.8308822861266578E-3</v>
      </c>
      <c r="K30" s="186">
        <f t="shared" si="6"/>
        <v>0</v>
      </c>
      <c r="L30" s="9"/>
      <c r="M30" s="369"/>
      <c r="N30" s="370"/>
    </row>
    <row r="31" spans="1:18" ht="12.95" customHeight="1">
      <c r="A31" s="401">
        <v>25</v>
      </c>
      <c r="B31" s="402" t="s">
        <v>14</v>
      </c>
      <c r="C31" s="402" t="s">
        <v>122</v>
      </c>
      <c r="D31" s="75">
        <v>2764077182</v>
      </c>
      <c r="E31" s="55">
        <f t="shared" si="7"/>
        <v>3.6005722611668484E-3</v>
      </c>
      <c r="F31" s="76">
        <v>100</v>
      </c>
      <c r="G31" s="75">
        <v>2759716234</v>
      </c>
      <c r="H31" s="55">
        <f t="shared" si="5"/>
        <v>3.6352933948655603E-3</v>
      </c>
      <c r="I31" s="76">
        <v>100</v>
      </c>
      <c r="J31" s="186">
        <f t="shared" si="8"/>
        <v>-1.577722947969403E-3</v>
      </c>
      <c r="K31" s="186">
        <f t="shared" ref="K31:K45" si="9">((I31-F31)/F31)</f>
        <v>0</v>
      </c>
      <c r="L31" s="9"/>
      <c r="M31" s="278"/>
      <c r="N31" s="10"/>
      <c r="O31" s="441"/>
      <c r="P31" s="441"/>
    </row>
    <row r="32" spans="1:18" ht="12.95" customHeight="1">
      <c r="A32" s="401">
        <v>26</v>
      </c>
      <c r="B32" s="402" t="s">
        <v>65</v>
      </c>
      <c r="C32" s="402" t="s">
        <v>123</v>
      </c>
      <c r="D32" s="75">
        <v>10977088503.959999</v>
      </c>
      <c r="E32" s="55">
        <f t="shared" si="7"/>
        <v>1.4299094335395397E-2</v>
      </c>
      <c r="F32" s="76">
        <v>100</v>
      </c>
      <c r="G32" s="75">
        <v>10981090202.379999</v>
      </c>
      <c r="H32" s="55">
        <f t="shared" si="5"/>
        <v>1.4465068614418613E-2</v>
      </c>
      <c r="I32" s="76">
        <v>100</v>
      </c>
      <c r="J32" s="186">
        <f t="shared" si="8"/>
        <v>3.6455007341486392E-4</v>
      </c>
      <c r="K32" s="186">
        <f t="shared" si="9"/>
        <v>0</v>
      </c>
      <c r="L32" s="9"/>
      <c r="M32" s="334"/>
      <c r="N32" s="213"/>
    </row>
    <row r="33" spans="1:16" ht="12.95" customHeight="1">
      <c r="A33" s="401">
        <v>27</v>
      </c>
      <c r="B33" s="402" t="s">
        <v>126</v>
      </c>
      <c r="C33" s="402" t="s">
        <v>128</v>
      </c>
      <c r="D33" s="75">
        <v>15084606446.200001</v>
      </c>
      <c r="E33" s="55">
        <f t="shared" si="7"/>
        <v>1.9649674001326913E-2</v>
      </c>
      <c r="F33" s="76">
        <v>100</v>
      </c>
      <c r="G33" s="75">
        <v>14927609839.67</v>
      </c>
      <c r="H33" s="55">
        <f t="shared" si="5"/>
        <v>1.9663703384687373E-2</v>
      </c>
      <c r="I33" s="76">
        <v>100</v>
      </c>
      <c r="J33" s="186">
        <f t="shared" si="8"/>
        <v>-1.0407736329743629E-2</v>
      </c>
      <c r="K33" s="186">
        <f t="shared" si="9"/>
        <v>0</v>
      </c>
      <c r="L33" s="9"/>
      <c r="M33" s="351"/>
      <c r="N33" s="351"/>
    </row>
    <row r="34" spans="1:16" ht="12.95" customHeight="1">
      <c r="A34" s="401">
        <v>28</v>
      </c>
      <c r="B34" s="402" t="s">
        <v>126</v>
      </c>
      <c r="C34" s="402" t="s">
        <v>127</v>
      </c>
      <c r="D34" s="75">
        <v>488902816.22000003</v>
      </c>
      <c r="E34" s="55">
        <f t="shared" si="7"/>
        <v>6.3685990027759134E-4</v>
      </c>
      <c r="F34" s="76">
        <v>1000000</v>
      </c>
      <c r="G34" s="75">
        <v>489021181.57999998</v>
      </c>
      <c r="H34" s="55">
        <f t="shared" si="5"/>
        <v>6.4417328471863663E-4</v>
      </c>
      <c r="I34" s="76">
        <v>1000000</v>
      </c>
      <c r="J34" s="186">
        <f t="shared" si="8"/>
        <v>2.421040666427493E-4</v>
      </c>
      <c r="K34" s="186">
        <f t="shared" si="9"/>
        <v>0</v>
      </c>
      <c r="L34" s="9"/>
      <c r="M34" s="371"/>
      <c r="N34" s="213"/>
    </row>
    <row r="35" spans="1:16" ht="12.95" customHeight="1">
      <c r="A35" s="401">
        <v>29</v>
      </c>
      <c r="B35" s="402" t="s">
        <v>138</v>
      </c>
      <c r="C35" s="402" t="s">
        <v>139</v>
      </c>
      <c r="D35" s="75">
        <v>10311335578</v>
      </c>
      <c r="E35" s="55">
        <f t="shared" si="7"/>
        <v>1.3431864023010351E-2</v>
      </c>
      <c r="F35" s="76">
        <v>1</v>
      </c>
      <c r="G35" s="75">
        <v>10311335578</v>
      </c>
      <c r="H35" s="55">
        <f t="shared" si="5"/>
        <v>1.3582820457092566E-2</v>
      </c>
      <c r="I35" s="76">
        <v>1</v>
      </c>
      <c r="J35" s="186">
        <f t="shared" si="8"/>
        <v>0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401">
        <v>30</v>
      </c>
      <c r="B36" s="402" t="s">
        <v>18</v>
      </c>
      <c r="C36" s="75" t="s">
        <v>144</v>
      </c>
      <c r="D36" s="75">
        <v>14446163516.51</v>
      </c>
      <c r="E36" s="55">
        <f t="shared" si="7"/>
        <v>1.8818018533111439E-2</v>
      </c>
      <c r="F36" s="76">
        <v>1</v>
      </c>
      <c r="G36" s="75">
        <v>14402139899.629999</v>
      </c>
      <c r="H36" s="55">
        <f t="shared" si="5"/>
        <v>1.897151721761212E-2</v>
      </c>
      <c r="I36" s="76">
        <v>1</v>
      </c>
      <c r="J36" s="186">
        <f t="shared" si="8"/>
        <v>-3.0474261785620842E-3</v>
      </c>
      <c r="K36" s="186">
        <f t="shared" si="9"/>
        <v>0</v>
      </c>
      <c r="L36" s="9"/>
      <c r="M36" s="313"/>
      <c r="N36" s="442"/>
      <c r="O36" s="347"/>
    </row>
    <row r="37" spans="1:16" ht="12.95" customHeight="1" thickBot="1">
      <c r="A37" s="401">
        <v>31</v>
      </c>
      <c r="B37" s="402" t="s">
        <v>78</v>
      </c>
      <c r="C37" s="402" t="s">
        <v>147</v>
      </c>
      <c r="D37" s="75">
        <v>593089432.24000001</v>
      </c>
      <c r="E37" s="55">
        <f t="shared" si="7"/>
        <v>7.7257660242663199E-4</v>
      </c>
      <c r="F37" s="76">
        <v>100</v>
      </c>
      <c r="G37" s="75">
        <v>598714312.26999998</v>
      </c>
      <c r="H37" s="55">
        <f t="shared" si="5"/>
        <v>7.8866883413296882E-4</v>
      </c>
      <c r="I37" s="76">
        <v>100</v>
      </c>
      <c r="J37" s="230">
        <f t="shared" ref="J37:J44" si="10">((G37-D37)/D37)</f>
        <v>9.484033476630559E-3</v>
      </c>
      <c r="K37" s="230">
        <f t="shared" ref="K37:K44" si="11">((I37-F37)/F37)</f>
        <v>0</v>
      </c>
      <c r="L37" s="9"/>
      <c r="M37" s="304"/>
      <c r="N37" s="443"/>
      <c r="O37" s="348"/>
    </row>
    <row r="38" spans="1:16" ht="12.95" customHeight="1">
      <c r="A38" s="401">
        <v>32</v>
      </c>
      <c r="B38" s="54" t="s">
        <v>170</v>
      </c>
      <c r="C38" s="402" t="s">
        <v>157</v>
      </c>
      <c r="D38" s="74">
        <v>13921595961.93</v>
      </c>
      <c r="E38" s="55">
        <f t="shared" si="7"/>
        <v>1.8134700643716528E-2</v>
      </c>
      <c r="F38" s="76">
        <v>1</v>
      </c>
      <c r="G38" s="74">
        <v>13484503951.98</v>
      </c>
      <c r="H38" s="55">
        <f t="shared" si="5"/>
        <v>1.7762742250720637E-2</v>
      </c>
      <c r="I38" s="76">
        <v>1</v>
      </c>
      <c r="J38" s="230">
        <f t="shared" si="10"/>
        <v>-3.1396688364270349E-2</v>
      </c>
      <c r="K38" s="230">
        <f t="shared" si="11"/>
        <v>0</v>
      </c>
      <c r="L38" s="9"/>
      <c r="M38" s="4"/>
      <c r="N38" s="213"/>
    </row>
    <row r="39" spans="1:16" ht="12.95" customHeight="1">
      <c r="A39" s="401">
        <v>33</v>
      </c>
      <c r="B39" s="54" t="s">
        <v>182</v>
      </c>
      <c r="C39" s="402" t="s">
        <v>158</v>
      </c>
      <c r="D39" s="74">
        <v>813901290.67999995</v>
      </c>
      <c r="E39" s="55">
        <f t="shared" si="7"/>
        <v>1.0602129454394895E-3</v>
      </c>
      <c r="F39" s="76">
        <v>10</v>
      </c>
      <c r="G39" s="74">
        <v>803939832.42999995</v>
      </c>
      <c r="H39" s="55">
        <f t="shared" si="5"/>
        <v>1.0590064031569212E-3</v>
      </c>
      <c r="I39" s="76">
        <v>10</v>
      </c>
      <c r="J39" s="186">
        <f t="shared" si="10"/>
        <v>-1.2239147872191455E-2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401">
        <v>34</v>
      </c>
      <c r="B40" s="54" t="s">
        <v>52</v>
      </c>
      <c r="C40" s="402" t="s">
        <v>169</v>
      </c>
      <c r="D40" s="74">
        <v>1225907890.47</v>
      </c>
      <c r="E40" s="55">
        <f t="shared" si="7"/>
        <v>1.5969054604973217E-3</v>
      </c>
      <c r="F40" s="76">
        <v>1</v>
      </c>
      <c r="G40" s="74">
        <v>1226085757.51</v>
      </c>
      <c r="H40" s="55">
        <f t="shared" si="5"/>
        <v>1.6150868704912071E-3</v>
      </c>
      <c r="I40" s="76">
        <v>1</v>
      </c>
      <c r="J40" s="186">
        <f t="shared" si="10"/>
        <v>1.4509005234624074E-4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401">
        <v>35</v>
      </c>
      <c r="B41" s="402" t="s">
        <v>11</v>
      </c>
      <c r="C41" s="54" t="s">
        <v>171</v>
      </c>
      <c r="D41" s="74">
        <v>8470988079.6499996</v>
      </c>
      <c r="E41" s="55">
        <f t="shared" si="7"/>
        <v>1.1034570562242288E-2</v>
      </c>
      <c r="F41" s="76">
        <v>100</v>
      </c>
      <c r="G41" s="74">
        <v>8543086501.6000004</v>
      </c>
      <c r="H41" s="55">
        <f>(G41/$G$46)</f>
        <v>1.1253557720323069E-2</v>
      </c>
      <c r="I41" s="76">
        <v>100</v>
      </c>
      <c r="J41" s="186">
        <f t="shared" si="10"/>
        <v>8.5112174957728999E-3</v>
      </c>
      <c r="K41" s="186">
        <f t="shared" si="11"/>
        <v>0</v>
      </c>
      <c r="L41" s="9"/>
      <c r="M41" s="337"/>
      <c r="N41" s="213"/>
    </row>
    <row r="42" spans="1:16" ht="12.95" customHeight="1">
      <c r="A42" s="401">
        <v>36</v>
      </c>
      <c r="B42" s="402" t="s">
        <v>172</v>
      </c>
      <c r="C42" s="54" t="s">
        <v>173</v>
      </c>
      <c r="D42" s="74">
        <v>702517026.86000001</v>
      </c>
      <c r="E42" s="55">
        <f t="shared" si="7"/>
        <v>9.1512036508303331E-4</v>
      </c>
      <c r="F42" s="76">
        <v>1</v>
      </c>
      <c r="G42" s="74">
        <v>703923279.75</v>
      </c>
      <c r="H42" s="55">
        <f>(G42/$G$46)</f>
        <v>9.2725752664006577E-4</v>
      </c>
      <c r="I42" s="76">
        <v>1</v>
      </c>
      <c r="J42" s="186">
        <f t="shared" si="10"/>
        <v>2.0017349562122836E-3</v>
      </c>
      <c r="K42" s="186">
        <f t="shared" si="11"/>
        <v>0</v>
      </c>
      <c r="L42" s="9"/>
      <c r="M42" s="4"/>
      <c r="N42" s="213"/>
    </row>
    <row r="43" spans="1:16" ht="12.95" customHeight="1">
      <c r="A43" s="401">
        <v>37</v>
      </c>
      <c r="B43" s="402" t="s">
        <v>174</v>
      </c>
      <c r="C43" s="54" t="s">
        <v>176</v>
      </c>
      <c r="D43" s="74">
        <v>281717023.11000001</v>
      </c>
      <c r="E43" s="55">
        <f t="shared" si="7"/>
        <v>3.6697329058460644E-4</v>
      </c>
      <c r="F43" s="76">
        <v>100</v>
      </c>
      <c r="G43" s="74">
        <v>279786426.63</v>
      </c>
      <c r="H43" s="55">
        <f>(G43/$G$46)</f>
        <v>3.6855446808995243E-4</v>
      </c>
      <c r="I43" s="76">
        <v>100</v>
      </c>
      <c r="J43" s="186">
        <f t="shared" si="10"/>
        <v>-6.8529635117086729E-3</v>
      </c>
      <c r="K43" s="186">
        <f t="shared" si="11"/>
        <v>0</v>
      </c>
      <c r="L43" s="9"/>
      <c r="M43" s="4"/>
      <c r="N43" s="213"/>
    </row>
    <row r="44" spans="1:16" ht="12.95" customHeight="1">
      <c r="A44" s="401">
        <v>38</v>
      </c>
      <c r="B44" s="402" t="s">
        <v>192</v>
      </c>
      <c r="C44" s="54" t="s">
        <v>193</v>
      </c>
      <c r="D44" s="74">
        <v>99623972.659999996</v>
      </c>
      <c r="E44" s="55">
        <f t="shared" si="7"/>
        <v>1.2977326206473509E-4</v>
      </c>
      <c r="F44" s="76">
        <v>1</v>
      </c>
      <c r="G44" s="74">
        <v>98655282.658633888</v>
      </c>
      <c r="H44" s="55">
        <f t="shared" ref="H44" si="12">(G44/$G$46)</f>
        <v>1.2995571537357078E-4</v>
      </c>
      <c r="I44" s="76">
        <v>1</v>
      </c>
      <c r="J44" s="186">
        <f t="shared" si="10"/>
        <v>-9.7234628925317607E-3</v>
      </c>
      <c r="K44" s="186">
        <f t="shared" si="11"/>
        <v>0</v>
      </c>
      <c r="L44" s="9"/>
      <c r="M44" s="4"/>
      <c r="N44" s="213"/>
    </row>
    <row r="45" spans="1:16" ht="12.95" customHeight="1">
      <c r="A45" s="401">
        <v>39</v>
      </c>
      <c r="B45" s="404" t="s">
        <v>137</v>
      </c>
      <c r="C45" s="404" t="s">
        <v>215</v>
      </c>
      <c r="D45" s="74">
        <v>0</v>
      </c>
      <c r="E45" s="55">
        <f t="shared" si="7"/>
        <v>0</v>
      </c>
      <c r="F45" s="76">
        <v>0</v>
      </c>
      <c r="G45" s="74">
        <v>1938904307.1300001</v>
      </c>
      <c r="H45" s="55">
        <f t="shared" si="5"/>
        <v>2.5540618756914103E-3</v>
      </c>
      <c r="I45" s="76">
        <v>1</v>
      </c>
      <c r="J45" s="186" t="e">
        <f t="shared" si="8"/>
        <v>#DIV/0!</v>
      </c>
      <c r="K45" s="186" t="e">
        <f t="shared" si="9"/>
        <v>#DIV/0!</v>
      </c>
      <c r="L45" s="9"/>
      <c r="M45" s="251"/>
      <c r="N45" s="213"/>
    </row>
    <row r="46" spans="1:16" ht="12.95" customHeight="1">
      <c r="A46" s="237"/>
      <c r="B46" s="241"/>
      <c r="C46" s="239" t="s">
        <v>56</v>
      </c>
      <c r="D46" s="85">
        <f>SUM(D21:D45)</f>
        <v>767677186154.91333</v>
      </c>
      <c r="E46" s="66">
        <f>(D46/$D$120)</f>
        <v>0.52234465516117345</v>
      </c>
      <c r="F46" s="86"/>
      <c r="G46" s="85">
        <f>SUM(G21:G45)</f>
        <v>759145393298.31982</v>
      </c>
      <c r="H46" s="66">
        <f>(G46/$G$120)</f>
        <v>0.51403298098991324</v>
      </c>
      <c r="I46" s="86"/>
      <c r="J46" s="186">
        <f t="shared" si="8"/>
        <v>-1.1113776741662652E-2</v>
      </c>
      <c r="K46" s="186"/>
      <c r="L46" s="9"/>
      <c r="M46" s="4"/>
    </row>
    <row r="47" spans="1:16" ht="12.95" customHeight="1">
      <c r="A47" s="240"/>
      <c r="B47" s="80"/>
      <c r="C47" s="80" t="s">
        <v>81</v>
      </c>
      <c r="D47" s="400"/>
      <c r="E47" s="82"/>
      <c r="F47" s="83"/>
      <c r="G47" s="81"/>
      <c r="H47" s="82"/>
      <c r="I47" s="83"/>
      <c r="J47" s="186"/>
      <c r="K47" s="186"/>
      <c r="L47" s="9"/>
      <c r="M47" s="4"/>
      <c r="O47" s="59"/>
      <c r="P47" s="60"/>
    </row>
    <row r="48" spans="1:16" ht="12.95" customHeight="1">
      <c r="A48" s="401">
        <v>40</v>
      </c>
      <c r="B48" s="402" t="s">
        <v>7</v>
      </c>
      <c r="C48" s="402" t="s">
        <v>24</v>
      </c>
      <c r="D48" s="73">
        <v>141044352366.57999</v>
      </c>
      <c r="E48" s="55">
        <f>(D48/$D$58)</f>
        <v>0.6899127680083843</v>
      </c>
      <c r="F48" s="96">
        <v>224.01</v>
      </c>
      <c r="G48" s="73">
        <v>146656803320.64999</v>
      </c>
      <c r="H48" s="55">
        <f t="shared" ref="H48:H57" si="13">(G48/$G$58)</f>
        <v>0.69368846409919416</v>
      </c>
      <c r="I48" s="96">
        <v>224.18</v>
      </c>
      <c r="J48" s="186">
        <f>((G48-D48)/D48)</f>
        <v>3.9792099860071109E-2</v>
      </c>
      <c r="K48" s="186">
        <f t="shared" ref="K48:K57" si="14">((I48-F48)/F48)</f>
        <v>7.5889469220131209E-4</v>
      </c>
      <c r="L48" s="9"/>
      <c r="M48" s="4"/>
    </row>
    <row r="49" spans="1:16" ht="12.95" customHeight="1">
      <c r="A49" s="401">
        <v>41</v>
      </c>
      <c r="B49" s="402" t="s">
        <v>78</v>
      </c>
      <c r="C49" s="402" t="s">
        <v>25</v>
      </c>
      <c r="D49" s="73">
        <v>2293276821.6999998</v>
      </c>
      <c r="E49" s="55">
        <f t="shared" ref="E49:E57" si="15">(D49/$D$58)</f>
        <v>1.1217471194850939E-2</v>
      </c>
      <c r="F49" s="96">
        <v>442.91399999999999</v>
      </c>
      <c r="G49" s="73">
        <v>2346652291.3400002</v>
      </c>
      <c r="H49" s="55">
        <f t="shared" si="13"/>
        <v>1.1099693890063746E-2</v>
      </c>
      <c r="I49" s="96">
        <v>443.43470000000002</v>
      </c>
      <c r="J49" s="230">
        <f t="shared" ref="J49:J58" si="16">((G49-D49)/D49)</f>
        <v>2.3274760872711936E-2</v>
      </c>
      <c r="K49" s="230">
        <f t="shared" si="14"/>
        <v>1.1756232586913791E-3</v>
      </c>
      <c r="L49" s="9"/>
      <c r="M49" s="215"/>
      <c r="N49" s="216"/>
    </row>
    <row r="50" spans="1:16" ht="12.95" customHeight="1">
      <c r="A50" s="401">
        <v>42</v>
      </c>
      <c r="B50" s="406" t="s">
        <v>21</v>
      </c>
      <c r="C50" s="406" t="s">
        <v>28</v>
      </c>
      <c r="D50" s="73">
        <v>19593429845.869999</v>
      </c>
      <c r="E50" s="55">
        <f t="shared" si="15"/>
        <v>9.5840472822400311E-2</v>
      </c>
      <c r="F50" s="344">
        <v>1484.14</v>
      </c>
      <c r="G50" s="73">
        <v>19593429845.869999</v>
      </c>
      <c r="H50" s="55">
        <f t="shared" si="13"/>
        <v>9.2677161566790317E-2</v>
      </c>
      <c r="I50" s="96">
        <v>1480.21</v>
      </c>
      <c r="J50" s="186">
        <f t="shared" si="16"/>
        <v>0</v>
      </c>
      <c r="K50" s="186">
        <f t="shared" si="14"/>
        <v>-2.6479981672888429E-3</v>
      </c>
      <c r="L50" s="9"/>
      <c r="M50" s="310" t="s">
        <v>183</v>
      </c>
      <c r="N50" s="217"/>
      <c r="O50" s="95"/>
    </row>
    <row r="51" spans="1:16" ht="12.95" customHeight="1">
      <c r="A51" s="401" t="s">
        <v>199</v>
      </c>
      <c r="B51" s="402" t="s">
        <v>21</v>
      </c>
      <c r="C51" s="402" t="s">
        <v>86</v>
      </c>
      <c r="D51" s="73">
        <v>4344569315.3199997</v>
      </c>
      <c r="E51" s="55">
        <f t="shared" si="15"/>
        <v>2.1251285796586989E-2</v>
      </c>
      <c r="F51" s="344">
        <v>48235.55</v>
      </c>
      <c r="G51" s="73">
        <v>4344569315.3199997</v>
      </c>
      <c r="H51" s="55">
        <f t="shared" si="13"/>
        <v>2.0549865722407051E-2</v>
      </c>
      <c r="I51" s="96">
        <v>48235.55</v>
      </c>
      <c r="J51" s="186">
        <f t="shared" si="16"/>
        <v>0</v>
      </c>
      <c r="K51" s="186">
        <f t="shared" si="14"/>
        <v>0</v>
      </c>
      <c r="L51" s="9"/>
      <c r="M51" s="317"/>
      <c r="N51" s="218"/>
    </row>
    <row r="52" spans="1:16" ht="12.95" customHeight="1">
      <c r="A52" s="401" t="s">
        <v>200</v>
      </c>
      <c r="B52" s="402" t="s">
        <v>21</v>
      </c>
      <c r="C52" s="402" t="s">
        <v>85</v>
      </c>
      <c r="D52" s="73">
        <v>551736343.03999996</v>
      </c>
      <c r="E52" s="55">
        <f t="shared" si="15"/>
        <v>2.6987960967641243E-3</v>
      </c>
      <c r="F52" s="344">
        <v>48161.38</v>
      </c>
      <c r="G52" s="73">
        <v>551736343.03999996</v>
      </c>
      <c r="H52" s="55">
        <f t="shared" si="13"/>
        <v>2.6097196156274938E-3</v>
      </c>
      <c r="I52" s="96">
        <v>48161.38</v>
      </c>
      <c r="J52" s="186">
        <f t="shared" si="16"/>
        <v>0</v>
      </c>
      <c r="K52" s="186">
        <f>((I52-F52)/F52)</f>
        <v>0</v>
      </c>
      <c r="L52" s="9"/>
      <c r="M52" s="310"/>
      <c r="N52" s="218"/>
    </row>
    <row r="53" spans="1:16" ht="12.95" customHeight="1">
      <c r="A53" s="401">
        <v>44</v>
      </c>
      <c r="B53" s="405" t="s">
        <v>55</v>
      </c>
      <c r="C53" s="406" t="s">
        <v>132</v>
      </c>
      <c r="D53" s="73">
        <v>26540789409.450001</v>
      </c>
      <c r="E53" s="55">
        <f t="shared" si="15"/>
        <v>0.12982320227193977</v>
      </c>
      <c r="F53" s="344">
        <v>45445.120000000003</v>
      </c>
      <c r="G53" s="73">
        <v>27843507798.200001</v>
      </c>
      <c r="H53" s="55">
        <f t="shared" si="13"/>
        <v>0.1317001306610894</v>
      </c>
      <c r="I53" s="344">
        <v>46035.28</v>
      </c>
      <c r="J53" s="186">
        <f t="shared" si="16"/>
        <v>4.9083633823120559E-2</v>
      </c>
      <c r="K53" s="186">
        <f>((I53-F53)/F53)</f>
        <v>1.2986212821090498E-2</v>
      </c>
      <c r="L53" s="9"/>
      <c r="M53" s="281"/>
      <c r="N53" s="218"/>
    </row>
    <row r="54" spans="1:16" ht="12.95" customHeight="1">
      <c r="A54" s="401">
        <v>45</v>
      </c>
      <c r="B54" s="54" t="s">
        <v>170</v>
      </c>
      <c r="C54" s="402" t="s">
        <v>156</v>
      </c>
      <c r="D54" s="73">
        <v>3851026689.3400002</v>
      </c>
      <c r="E54" s="55">
        <f t="shared" si="15"/>
        <v>1.8837141922644338E-2</v>
      </c>
      <c r="F54" s="73">
        <v>379.5</v>
      </c>
      <c r="G54" s="73">
        <v>3856286950.23</v>
      </c>
      <c r="H54" s="55">
        <f t="shared" si="13"/>
        <v>1.8240284194535914E-2</v>
      </c>
      <c r="I54" s="344">
        <v>379.5</v>
      </c>
      <c r="J54" s="186">
        <f>((G54-D54)/D54)</f>
        <v>1.3659372718866783E-3</v>
      </c>
      <c r="K54" s="186">
        <f>((I54-F54)/F54)</f>
        <v>0</v>
      </c>
      <c r="L54" s="9"/>
      <c r="M54" s="318"/>
      <c r="N54" s="218"/>
    </row>
    <row r="55" spans="1:16" ht="12.95" customHeight="1">
      <c r="A55" s="401">
        <v>46</v>
      </c>
      <c r="B55" s="402" t="s">
        <v>115</v>
      </c>
      <c r="C55" s="402" t="s">
        <v>164</v>
      </c>
      <c r="D55" s="73">
        <v>553391723.79999995</v>
      </c>
      <c r="E55" s="55">
        <f t="shared" si="15"/>
        <v>2.7068933250690985E-3</v>
      </c>
      <c r="F55" s="344">
        <v>41675.5</v>
      </c>
      <c r="G55" s="73">
        <v>553981339.39999998</v>
      </c>
      <c r="H55" s="55">
        <f t="shared" si="13"/>
        <v>2.6203384757254584E-3</v>
      </c>
      <c r="I55" s="344">
        <v>41684.019999999997</v>
      </c>
      <c r="J55" s="186">
        <f>((G55-D55)/D55)</f>
        <v>1.0654579290620462E-3</v>
      </c>
      <c r="K55" s="186">
        <f>((I55-F55)/F55)</f>
        <v>2.0443665942812442E-4</v>
      </c>
      <c r="L55" s="9"/>
      <c r="M55" s="318"/>
      <c r="N55" s="218"/>
    </row>
    <row r="56" spans="1:16" ht="12.95" customHeight="1">
      <c r="A56" s="401">
        <v>47</v>
      </c>
      <c r="B56" s="402" t="s">
        <v>78</v>
      </c>
      <c r="C56" s="402" t="s">
        <v>188</v>
      </c>
      <c r="D56" s="73">
        <v>650065775.79999995</v>
      </c>
      <c r="E56" s="55">
        <f t="shared" si="15"/>
        <v>3.1797705561726814E-3</v>
      </c>
      <c r="F56" s="344">
        <v>39865.305999999997</v>
      </c>
      <c r="G56" s="73">
        <v>653667166.91999996</v>
      </c>
      <c r="H56" s="55">
        <f t="shared" si="13"/>
        <v>3.0918536527855681E-3</v>
      </c>
      <c r="I56" s="344">
        <v>39966.080600000001</v>
      </c>
      <c r="J56" s="186">
        <f>((G56-D56)/D56)</f>
        <v>5.5400411067141201E-3</v>
      </c>
      <c r="K56" s="186">
        <f>((I56-F56)/F56)</f>
        <v>2.5278772474493058E-3</v>
      </c>
      <c r="L56" s="9"/>
      <c r="M56" s="318"/>
      <c r="N56" s="218"/>
    </row>
    <row r="57" spans="1:16" ht="12.95" customHeight="1">
      <c r="A57" s="401">
        <v>48</v>
      </c>
      <c r="B57" s="402" t="s">
        <v>9</v>
      </c>
      <c r="C57" s="402" t="s">
        <v>189</v>
      </c>
      <c r="D57" s="73">
        <v>5015312283.2600002</v>
      </c>
      <c r="E57" s="55">
        <f t="shared" si="15"/>
        <v>2.4532198005187359E-2</v>
      </c>
      <c r="F57" s="344">
        <v>457.49090000000001</v>
      </c>
      <c r="G57" s="73">
        <v>5015312283.2600002</v>
      </c>
      <c r="H57" s="55">
        <f t="shared" si="13"/>
        <v>2.3722488121780728E-2</v>
      </c>
      <c r="I57" s="344">
        <v>457.49090000000001</v>
      </c>
      <c r="J57" s="186">
        <f t="shared" si="16"/>
        <v>0</v>
      </c>
      <c r="K57" s="186">
        <f t="shared" si="14"/>
        <v>0</v>
      </c>
      <c r="L57" s="9"/>
      <c r="M57" s="219"/>
      <c r="N57" s="232"/>
      <c r="O57"/>
    </row>
    <row r="58" spans="1:16" ht="12.95" customHeight="1">
      <c r="A58" s="237"/>
      <c r="B58" s="241"/>
      <c r="C58" s="239" t="s">
        <v>56</v>
      </c>
      <c r="D58" s="208">
        <f>SUM(D48:D57)</f>
        <v>204437950574.16</v>
      </c>
      <c r="E58" s="66">
        <f>(D58/$D$120)</f>
        <v>0.13910413481138353</v>
      </c>
      <c r="F58" s="86"/>
      <c r="G58" s="208">
        <f>SUM(G48:G57)</f>
        <v>211415946654.23004</v>
      </c>
      <c r="H58" s="66">
        <f>(G58/$G$120)</f>
        <v>0.1431540917548223</v>
      </c>
      <c r="I58" s="86"/>
      <c r="J58" s="186">
        <f t="shared" si="16"/>
        <v>3.4132586735840735E-2</v>
      </c>
      <c r="K58" s="186"/>
      <c r="L58" s="9"/>
      <c r="M58" s="319"/>
      <c r="N58"/>
      <c r="O58"/>
    </row>
    <row r="59" spans="1:16" ht="15">
      <c r="A59" s="240"/>
      <c r="B59" s="80"/>
      <c r="C59" s="80" t="s">
        <v>62</v>
      </c>
      <c r="D59" s="400"/>
      <c r="E59" s="82"/>
      <c r="F59" s="87"/>
      <c r="G59" s="87"/>
      <c r="H59" s="82"/>
      <c r="I59" s="87"/>
      <c r="J59" s="186"/>
      <c r="K59" s="186"/>
      <c r="L59" s="9"/>
      <c r="M59" s="4"/>
      <c r="N59" s="220"/>
      <c r="O59"/>
    </row>
    <row r="60" spans="1:16" ht="12.95" customHeight="1">
      <c r="A60" s="401">
        <v>49</v>
      </c>
      <c r="B60" s="402" t="s">
        <v>11</v>
      </c>
      <c r="C60" s="54" t="s">
        <v>26</v>
      </c>
      <c r="D60" s="76">
        <v>13140853607</v>
      </c>
      <c r="E60" s="55">
        <f>(D60/$D$85)</f>
        <v>3.2600520509647721E-2</v>
      </c>
      <c r="F60" s="76">
        <v>3235.02</v>
      </c>
      <c r="G60" s="73">
        <v>12992135882.01</v>
      </c>
      <c r="H60" s="55">
        <f>(G60/$G$85)</f>
        <v>3.1619663644122838E-2</v>
      </c>
      <c r="I60" s="344">
        <v>3246.49</v>
      </c>
      <c r="J60" s="186">
        <f t="shared" ref="J60:J68" si="17">((G60-D60)/D60)</f>
        <v>-1.131720430328661E-2</v>
      </c>
      <c r="K60" s="186">
        <f t="shared" ref="K60:K84" si="18">((I60-F60)/F60)</f>
        <v>3.5455731340145657E-3</v>
      </c>
      <c r="L60" s="9"/>
      <c r="M60" s="235"/>
      <c r="N60"/>
      <c r="O60"/>
    </row>
    <row r="61" spans="1:16" ht="12.95" customHeight="1">
      <c r="A61" s="401">
        <v>50</v>
      </c>
      <c r="B61" s="402" t="s">
        <v>55</v>
      </c>
      <c r="C61" s="402" t="s">
        <v>213</v>
      </c>
      <c r="D61" s="73">
        <v>111732004146.03</v>
      </c>
      <c r="E61" s="55">
        <f t="shared" ref="E61:E84" si="19">(D61/$D$85)</f>
        <v>0.27719063020429363</v>
      </c>
      <c r="F61" s="96">
        <v>1.8771</v>
      </c>
      <c r="G61" s="73">
        <v>114425187770.27</v>
      </c>
      <c r="H61" s="55">
        <f t="shared" ref="H61:H84" si="20">(G61/$G$85)</f>
        <v>0.2784827670038027</v>
      </c>
      <c r="I61" s="96">
        <v>1.8791</v>
      </c>
      <c r="J61" s="230">
        <f t="shared" si="17"/>
        <v>2.4103958796980893E-2</v>
      </c>
      <c r="K61" s="230">
        <f t="shared" si="18"/>
        <v>1.0654733365297543E-3</v>
      </c>
      <c r="L61" s="9"/>
      <c r="M61" s="235"/>
      <c r="N61" s="381"/>
      <c r="O61" s="381"/>
    </row>
    <row r="62" spans="1:16" ht="12.95" customHeight="1">
      <c r="A62" s="401">
        <v>51</v>
      </c>
      <c r="B62" s="402" t="s">
        <v>65</v>
      </c>
      <c r="C62" s="402" t="s">
        <v>68</v>
      </c>
      <c r="D62" s="76">
        <v>11438526408.67</v>
      </c>
      <c r="E62" s="55">
        <f t="shared" si="19"/>
        <v>2.8377297696045585E-2</v>
      </c>
      <c r="F62" s="76">
        <v>1</v>
      </c>
      <c r="G62" s="73">
        <v>11424513408.67</v>
      </c>
      <c r="H62" s="55">
        <f t="shared" si="20"/>
        <v>2.780445606177186E-2</v>
      </c>
      <c r="I62" s="76">
        <v>1</v>
      </c>
      <c r="J62" s="186">
        <f t="shared" si="17"/>
        <v>-1.2250703892573644E-3</v>
      </c>
      <c r="K62" s="186">
        <f t="shared" si="18"/>
        <v>0</v>
      </c>
      <c r="L62" s="9"/>
      <c r="M62" s="339"/>
      <c r="N62" s="220"/>
      <c r="O62"/>
    </row>
    <row r="63" spans="1:16" ht="12" customHeight="1" thickBot="1">
      <c r="A63" s="401">
        <v>52</v>
      </c>
      <c r="B63" s="402" t="s">
        <v>18</v>
      </c>
      <c r="C63" s="402" t="s">
        <v>27</v>
      </c>
      <c r="D63" s="76">
        <v>25275368432.82</v>
      </c>
      <c r="E63" s="55">
        <f t="shared" si="19"/>
        <v>6.2704462862604282E-2</v>
      </c>
      <c r="F63" s="76">
        <v>24.855599999999999</v>
      </c>
      <c r="G63" s="73">
        <v>25787883102.98</v>
      </c>
      <c r="H63" s="55">
        <f t="shared" si="20"/>
        <v>6.2761365584181064E-2</v>
      </c>
      <c r="I63" s="76">
        <v>24.894400000000001</v>
      </c>
      <c r="J63" s="186">
        <f t="shared" si="17"/>
        <v>2.0277238352517976E-2</v>
      </c>
      <c r="K63" s="186">
        <f t="shared" si="18"/>
        <v>1.561016430904985E-3</v>
      </c>
      <c r="L63" s="9"/>
      <c r="M63" s="314"/>
      <c r="N63" s="314"/>
      <c r="O63" s="299"/>
    </row>
    <row r="64" spans="1:16" ht="12.95" customHeight="1" thickBot="1">
      <c r="A64" s="401">
        <v>53</v>
      </c>
      <c r="B64" s="402" t="s">
        <v>133</v>
      </c>
      <c r="C64" s="412" t="s">
        <v>136</v>
      </c>
      <c r="D64" s="76">
        <v>563838477.63</v>
      </c>
      <c r="E64" s="55">
        <f t="shared" si="19"/>
        <v>1.398800139156391E-3</v>
      </c>
      <c r="F64" s="76">
        <v>2.3020999999999998</v>
      </c>
      <c r="G64" s="76">
        <v>551256363.69000006</v>
      </c>
      <c r="H64" s="55">
        <f t="shared" si="20"/>
        <v>1.3416224214292461E-3</v>
      </c>
      <c r="I64" s="76">
        <v>2.2503000000000002</v>
      </c>
      <c r="J64" s="230">
        <f t="shared" si="17"/>
        <v>-2.2315103419132964E-2</v>
      </c>
      <c r="K64" s="230">
        <f t="shared" si="18"/>
        <v>-2.2501194561487175E-2</v>
      </c>
      <c r="L64" s="9"/>
      <c r="N64" s="312"/>
      <c r="O64" s="311"/>
      <c r="P64" s="296"/>
    </row>
    <row r="65" spans="1:16" ht="12.95" customHeight="1" thickBot="1">
      <c r="A65" s="401">
        <v>54</v>
      </c>
      <c r="B65" s="402" t="s">
        <v>7</v>
      </c>
      <c r="C65" s="402" t="s">
        <v>87</v>
      </c>
      <c r="D65" s="73">
        <v>31520550840.25</v>
      </c>
      <c r="E65" s="55">
        <f t="shared" si="19"/>
        <v>7.8197839719908221E-2</v>
      </c>
      <c r="F65" s="96">
        <v>294.01</v>
      </c>
      <c r="G65" s="73">
        <v>33029123348.889999</v>
      </c>
      <c r="H65" s="55">
        <f t="shared" si="20"/>
        <v>8.0384763539786228E-2</v>
      </c>
      <c r="I65" s="96">
        <v>294.14</v>
      </c>
      <c r="J65" s="186">
        <f t="shared" si="17"/>
        <v>4.7859966543276129E-2</v>
      </c>
      <c r="K65" s="186">
        <f t="shared" si="18"/>
        <v>4.4216183123021481E-4</v>
      </c>
      <c r="L65" s="9"/>
      <c r="M65" s="4"/>
      <c r="N65"/>
      <c r="O65" s="305"/>
      <c r="P65" s="298"/>
    </row>
    <row r="66" spans="1:16" ht="12.95" customHeight="1">
      <c r="A66" s="401">
        <v>55</v>
      </c>
      <c r="B66" s="402" t="s">
        <v>29</v>
      </c>
      <c r="C66" s="402" t="s">
        <v>49</v>
      </c>
      <c r="D66" s="73">
        <v>5117523643.5799999</v>
      </c>
      <c r="E66" s="55">
        <f t="shared" si="19"/>
        <v>1.2695821709197504E-2</v>
      </c>
      <c r="F66" s="96">
        <v>1.01</v>
      </c>
      <c r="G66" s="73">
        <v>5105837207.4700003</v>
      </c>
      <c r="H66" s="55">
        <f t="shared" si="20"/>
        <v>1.2426352109309364E-2</v>
      </c>
      <c r="I66" s="96">
        <v>1.01</v>
      </c>
      <c r="J66" s="186">
        <f t="shared" si="17"/>
        <v>-2.2836115519779656E-3</v>
      </c>
      <c r="K66" s="186">
        <f t="shared" si="18"/>
        <v>0</v>
      </c>
      <c r="L66" s="9"/>
      <c r="M66" s="4"/>
      <c r="N66" s="222"/>
      <c r="O66" s="221"/>
    </row>
    <row r="67" spans="1:16" ht="12.95" customHeight="1">
      <c r="A67" s="401">
        <v>56</v>
      </c>
      <c r="B67" s="54" t="s">
        <v>170</v>
      </c>
      <c r="C67" s="402" t="s">
        <v>143</v>
      </c>
      <c r="D67" s="74">
        <v>25858113299.93</v>
      </c>
      <c r="E67" s="55">
        <f t="shared" si="19"/>
        <v>6.4150166966787547E-2</v>
      </c>
      <c r="F67" s="96">
        <v>3.86</v>
      </c>
      <c r="G67" s="74">
        <v>26573567396.68</v>
      </c>
      <c r="H67" s="55">
        <f t="shared" si="20"/>
        <v>6.4673527935535782E-2</v>
      </c>
      <c r="I67" s="96">
        <v>3.86</v>
      </c>
      <c r="J67" s="186">
        <f t="shared" si="17"/>
        <v>2.7668457031315458E-2</v>
      </c>
      <c r="K67" s="186">
        <f t="shared" si="18"/>
        <v>0</v>
      </c>
      <c r="L67" s="9"/>
      <c r="M67" s="4"/>
      <c r="N67" s="311"/>
      <c r="O67" s="315"/>
    </row>
    <row r="68" spans="1:16" ht="12" customHeight="1" thickBot="1">
      <c r="A68" s="401">
        <v>57</v>
      </c>
      <c r="B68" s="402" t="s">
        <v>7</v>
      </c>
      <c r="C68" s="54" t="s">
        <v>92</v>
      </c>
      <c r="D68" s="73">
        <v>34715804287.699997</v>
      </c>
      <c r="E68" s="55">
        <f t="shared" si="19"/>
        <v>8.6124792463041097E-2</v>
      </c>
      <c r="F68" s="73">
        <v>3928.37</v>
      </c>
      <c r="G68" s="73">
        <v>35077575059.940002</v>
      </c>
      <c r="H68" s="55">
        <f t="shared" si="20"/>
        <v>8.5370191238731158E-2</v>
      </c>
      <c r="I68" s="73">
        <v>3931.49</v>
      </c>
      <c r="J68" s="186">
        <f t="shared" si="17"/>
        <v>1.0420924407854866E-2</v>
      </c>
      <c r="K68" s="186">
        <f t="shared" si="18"/>
        <v>7.9422254013748479E-4</v>
      </c>
      <c r="L68" s="9"/>
      <c r="M68" s="4"/>
      <c r="N68" s="305"/>
      <c r="O68" s="316"/>
    </row>
    <row r="69" spans="1:16" ht="12.95" customHeight="1">
      <c r="A69" s="401">
        <v>58</v>
      </c>
      <c r="B69" s="402" t="s">
        <v>7</v>
      </c>
      <c r="C69" s="54" t="s">
        <v>93</v>
      </c>
      <c r="D69" s="73">
        <v>387665158.42000002</v>
      </c>
      <c r="E69" s="55">
        <f t="shared" si="19"/>
        <v>9.6174010653424084E-4</v>
      </c>
      <c r="F69" s="73">
        <v>3477.2</v>
      </c>
      <c r="G69" s="73">
        <v>384386968.69999999</v>
      </c>
      <c r="H69" s="55">
        <f t="shared" si="20"/>
        <v>9.3550335140103302E-4</v>
      </c>
      <c r="I69" s="73">
        <v>3447.4</v>
      </c>
      <c r="J69" s="186">
        <f t="shared" ref="J69:J84" si="21">((G69-D69)/D69)</f>
        <v>-8.456240259921444E-3</v>
      </c>
      <c r="K69" s="186">
        <f t="shared" si="18"/>
        <v>-8.5701138847347653E-3</v>
      </c>
      <c r="L69" s="9"/>
      <c r="M69" s="4"/>
      <c r="N69" s="439"/>
      <c r="O69" s="439"/>
    </row>
    <row r="70" spans="1:16" ht="12.95" customHeight="1">
      <c r="A70" s="401">
        <v>59</v>
      </c>
      <c r="B70" s="402" t="s">
        <v>115</v>
      </c>
      <c r="C70" s="54" t="s">
        <v>116</v>
      </c>
      <c r="D70" s="73">
        <v>56823772.060000002</v>
      </c>
      <c r="E70" s="55">
        <f t="shared" si="19"/>
        <v>1.4097140124069089E-4</v>
      </c>
      <c r="F70" s="73">
        <v>12.191265</v>
      </c>
      <c r="G70" s="73">
        <v>56918710.049999997</v>
      </c>
      <c r="H70" s="55">
        <f t="shared" si="20"/>
        <v>1.3852614252060272E-4</v>
      </c>
      <c r="I70" s="73">
        <v>12.199476000000001</v>
      </c>
      <c r="J70" s="186">
        <f t="shared" si="21"/>
        <v>1.6707442423876749E-3</v>
      </c>
      <c r="K70" s="186">
        <f t="shared" si="18"/>
        <v>6.7351501259312128E-4</v>
      </c>
      <c r="L70" s="9"/>
      <c r="M70" s="254"/>
      <c r="N70" s="255"/>
      <c r="O70" s="415"/>
      <c r="P70" s="59"/>
    </row>
    <row r="71" spans="1:16" ht="12.95" customHeight="1">
      <c r="A71" s="401">
        <v>60</v>
      </c>
      <c r="B71" s="402" t="s">
        <v>37</v>
      </c>
      <c r="C71" s="402" t="s">
        <v>110</v>
      </c>
      <c r="D71" s="73">
        <v>11703770812.870001</v>
      </c>
      <c r="E71" s="55">
        <f t="shared" si="19"/>
        <v>2.9035329959230163E-2</v>
      </c>
      <c r="F71" s="73">
        <v>1145.6400000000001</v>
      </c>
      <c r="G71" s="73">
        <v>11825350934.52</v>
      </c>
      <c r="H71" s="55">
        <f t="shared" si="20"/>
        <v>2.8779996023670609E-2</v>
      </c>
      <c r="I71" s="73">
        <v>1147.25</v>
      </c>
      <c r="J71" s="186">
        <f t="shared" si="21"/>
        <v>1.0388115385539212E-2</v>
      </c>
      <c r="K71" s="186">
        <f t="shared" si="18"/>
        <v>1.4053280262559791E-3</v>
      </c>
      <c r="L71" s="9"/>
      <c r="M71" s="4"/>
      <c r="N71" s="223"/>
      <c r="O71" s="415"/>
    </row>
    <row r="72" spans="1:16" ht="12.95" customHeight="1">
      <c r="A72" s="401">
        <v>61</v>
      </c>
      <c r="B72" s="402" t="s">
        <v>7</v>
      </c>
      <c r="C72" s="405" t="s">
        <v>118</v>
      </c>
      <c r="D72" s="344">
        <v>109957965693.55</v>
      </c>
      <c r="E72" s="55">
        <f t="shared" si="19"/>
        <v>0.27278950234117144</v>
      </c>
      <c r="F72" s="73">
        <v>476.15</v>
      </c>
      <c r="G72" s="73">
        <v>111472457703.60001</v>
      </c>
      <c r="H72" s="55">
        <f t="shared" si="20"/>
        <v>0.27129654817204973</v>
      </c>
      <c r="I72" s="73">
        <v>482.33</v>
      </c>
      <c r="J72" s="186">
        <f t="shared" si="21"/>
        <v>1.3773372401876304E-2</v>
      </c>
      <c r="K72" s="186">
        <f t="shared" si="18"/>
        <v>1.2979103223774036E-2</v>
      </c>
      <c r="L72" s="9"/>
      <c r="M72" s="256"/>
      <c r="N72" s="257"/>
      <c r="O72" s="415"/>
    </row>
    <row r="73" spans="1:16" ht="12.95" customHeight="1" thickBot="1">
      <c r="A73" s="401">
        <v>62</v>
      </c>
      <c r="B73" s="54" t="s">
        <v>124</v>
      </c>
      <c r="C73" s="402" t="s">
        <v>125</v>
      </c>
      <c r="D73" s="73">
        <v>183944352.19999999</v>
      </c>
      <c r="E73" s="55">
        <f t="shared" si="19"/>
        <v>4.5633881982640699E-4</v>
      </c>
      <c r="F73" s="73">
        <v>0.85470000000000002</v>
      </c>
      <c r="G73" s="73">
        <v>183730623.37</v>
      </c>
      <c r="H73" s="55">
        <f t="shared" si="20"/>
        <v>4.4715515330537265E-4</v>
      </c>
      <c r="I73" s="73">
        <v>0.85540000000000005</v>
      </c>
      <c r="J73" s="186">
        <f t="shared" si="21"/>
        <v>-1.1619211323628958E-3</v>
      </c>
      <c r="K73" s="186">
        <f t="shared" si="18"/>
        <v>8.1900081900085873E-4</v>
      </c>
      <c r="L73" s="9"/>
      <c r="M73" s="359"/>
      <c r="N73" s="257"/>
      <c r="O73" s="415"/>
    </row>
    <row r="74" spans="1:16" ht="12.95" customHeight="1">
      <c r="A74" s="401">
        <v>63</v>
      </c>
      <c r="B74" s="402" t="s">
        <v>126</v>
      </c>
      <c r="C74" s="402" t="s">
        <v>129</v>
      </c>
      <c r="D74" s="73">
        <v>738551496.87</v>
      </c>
      <c r="E74" s="55">
        <f t="shared" si="19"/>
        <v>1.8322373828375804E-3</v>
      </c>
      <c r="F74" s="73">
        <v>1211.0899999999999</v>
      </c>
      <c r="G74" s="73">
        <v>756340686.90999997</v>
      </c>
      <c r="H74" s="55">
        <f t="shared" si="20"/>
        <v>1.8407472287581335E-3</v>
      </c>
      <c r="I74" s="73">
        <v>1229.46</v>
      </c>
      <c r="J74" s="186">
        <f t="shared" si="21"/>
        <v>2.4086593982127178E-2</v>
      </c>
      <c r="K74" s="186">
        <f t="shared" si="18"/>
        <v>1.5168154307277014E-2</v>
      </c>
      <c r="L74" s="9"/>
      <c r="M74" s="351"/>
      <c r="N74" s="257"/>
      <c r="O74" s="415"/>
    </row>
    <row r="75" spans="1:16" ht="12.95" customHeight="1">
      <c r="A75" s="401">
        <v>64</v>
      </c>
      <c r="B75" s="402" t="s">
        <v>65</v>
      </c>
      <c r="C75" s="402" t="s">
        <v>130</v>
      </c>
      <c r="D75" s="73">
        <v>287194279.06</v>
      </c>
      <c r="E75" s="55">
        <f t="shared" si="19"/>
        <v>7.1248666675364331E-4</v>
      </c>
      <c r="F75" s="73">
        <v>156.79</v>
      </c>
      <c r="G75" s="73">
        <v>288641322.69</v>
      </c>
      <c r="H75" s="55">
        <f t="shared" si="20"/>
        <v>7.0248199527301518E-4</v>
      </c>
      <c r="I75" s="73">
        <v>156.49</v>
      </c>
      <c r="J75" s="186">
        <f t="shared" si="21"/>
        <v>5.038553117200785E-3</v>
      </c>
      <c r="K75" s="186">
        <f t="shared" si="18"/>
        <v>-1.9133873333757444E-3</v>
      </c>
      <c r="L75" s="9"/>
      <c r="M75" s="351"/>
      <c r="N75" s="257"/>
      <c r="O75" s="415"/>
    </row>
    <row r="76" spans="1:16" ht="12.95" customHeight="1">
      <c r="A76" s="401">
        <v>65</v>
      </c>
      <c r="B76" s="402" t="s">
        <v>134</v>
      </c>
      <c r="C76" s="402" t="s">
        <v>135</v>
      </c>
      <c r="D76" s="73">
        <v>601644448.16999996</v>
      </c>
      <c r="E76" s="55">
        <f t="shared" si="19"/>
        <v>1.4925911785238692E-3</v>
      </c>
      <c r="F76" s="73">
        <v>170.93919299999999</v>
      </c>
      <c r="G76" s="73">
        <v>607823547.36000001</v>
      </c>
      <c r="H76" s="55">
        <f t="shared" si="20"/>
        <v>1.4792930351900989E-3</v>
      </c>
      <c r="I76" s="73">
        <v>171.40900099999999</v>
      </c>
      <c r="J76" s="186">
        <f t="shared" si="21"/>
        <v>1.0270350218962044E-2</v>
      </c>
      <c r="K76" s="186">
        <f t="shared" si="18"/>
        <v>2.7483925234162098E-3</v>
      </c>
      <c r="L76" s="9"/>
      <c r="M76" s="351"/>
      <c r="N76" s="224"/>
      <c r="O76" s="415"/>
    </row>
    <row r="77" spans="1:16" ht="12.95" customHeight="1">
      <c r="A77" s="401">
        <v>66</v>
      </c>
      <c r="B77" s="402" t="s">
        <v>138</v>
      </c>
      <c r="C77" s="402" t="s">
        <v>141</v>
      </c>
      <c r="D77" s="73">
        <v>3659831993.8600001</v>
      </c>
      <c r="E77" s="55">
        <f t="shared" si="19"/>
        <v>9.0795036263200835E-3</v>
      </c>
      <c r="F77" s="73">
        <v>1.7430000000000001</v>
      </c>
      <c r="G77" s="73">
        <v>3659831993.8600001</v>
      </c>
      <c r="H77" s="55">
        <f t="shared" si="20"/>
        <v>8.9071310284009504E-3</v>
      </c>
      <c r="I77" s="73">
        <v>1.7312000000000001</v>
      </c>
      <c r="J77" s="186">
        <f t="shared" ref="J77:J83" si="22">((G77-D77)/D77)</f>
        <v>0</v>
      </c>
      <c r="K77" s="186">
        <f t="shared" ref="K77:K83" si="23">((I77-F77)/F77)</f>
        <v>-6.7699368904188366E-3</v>
      </c>
      <c r="L77" s="9"/>
      <c r="M77" s="352"/>
      <c r="N77" s="224"/>
      <c r="O77" s="415"/>
    </row>
    <row r="78" spans="1:16" ht="12.95" customHeight="1">
      <c r="A78" s="401">
        <v>67</v>
      </c>
      <c r="B78" s="402" t="s">
        <v>65</v>
      </c>
      <c r="C78" s="402" t="s">
        <v>160</v>
      </c>
      <c r="D78" s="73">
        <v>1910977439.3325</v>
      </c>
      <c r="E78" s="55">
        <f t="shared" si="19"/>
        <v>4.7408533012838127E-3</v>
      </c>
      <c r="F78" s="73">
        <v>519.75</v>
      </c>
      <c r="G78" s="73">
        <v>1854668885.1500001</v>
      </c>
      <c r="H78" s="55">
        <f t="shared" si="20"/>
        <v>4.5138079567707337E-3</v>
      </c>
      <c r="I78" s="73">
        <v>503.5</v>
      </c>
      <c r="J78" s="186">
        <f t="shared" si="22"/>
        <v>-2.9465839325747527E-2</v>
      </c>
      <c r="K78" s="186">
        <f t="shared" si="23"/>
        <v>-3.1265031265031266E-2</v>
      </c>
      <c r="L78" s="9"/>
      <c r="M78" s="264"/>
      <c r="N78" s="224"/>
      <c r="O78" s="415"/>
    </row>
    <row r="79" spans="1:16" ht="12.95" customHeight="1">
      <c r="A79" s="401">
        <v>68</v>
      </c>
      <c r="B79" s="402" t="s">
        <v>7</v>
      </c>
      <c r="C79" s="54" t="s">
        <v>168</v>
      </c>
      <c r="D79" s="73">
        <v>8671386027.9899998</v>
      </c>
      <c r="E79" s="55">
        <f t="shared" si="19"/>
        <v>2.1512430357033555E-2</v>
      </c>
      <c r="F79" s="96">
        <v>110.65</v>
      </c>
      <c r="G79" s="73">
        <v>9261774968.2600002</v>
      </c>
      <c r="H79" s="55">
        <f t="shared" si="20"/>
        <v>2.2540882569543327E-2</v>
      </c>
      <c r="I79" s="96">
        <v>110.75</v>
      </c>
      <c r="J79" s="186">
        <f t="shared" si="22"/>
        <v>6.8084725828640197E-2</v>
      </c>
      <c r="K79" s="186">
        <f t="shared" si="23"/>
        <v>9.0375056484405156E-4</v>
      </c>
      <c r="L79" s="9"/>
      <c r="M79" s="264"/>
      <c r="N79" s="224"/>
      <c r="O79" s="415"/>
    </row>
    <row r="80" spans="1:16" ht="12.95" customHeight="1">
      <c r="A80" s="401">
        <v>69</v>
      </c>
      <c r="B80" s="402" t="s">
        <v>174</v>
      </c>
      <c r="C80" s="54" t="s">
        <v>177</v>
      </c>
      <c r="D80" s="73">
        <v>539521857.64999998</v>
      </c>
      <c r="E80" s="55">
        <f t="shared" si="19"/>
        <v>1.3384741898618171E-3</v>
      </c>
      <c r="F80" s="96">
        <v>1.46</v>
      </c>
      <c r="G80" s="73">
        <v>541202444.96000004</v>
      </c>
      <c r="H80" s="55">
        <f t="shared" si="20"/>
        <v>1.317153655751684E-3</v>
      </c>
      <c r="I80" s="96">
        <v>1.45</v>
      </c>
      <c r="J80" s="186">
        <f t="shared" si="22"/>
        <v>3.1149568570219021E-3</v>
      </c>
      <c r="K80" s="186">
        <f t="shared" si="23"/>
        <v>-6.8493150684931572E-3</v>
      </c>
      <c r="L80" s="9"/>
      <c r="M80" s="264"/>
      <c r="N80" s="224"/>
      <c r="O80" s="415"/>
    </row>
    <row r="81" spans="1:18" ht="12.95" customHeight="1">
      <c r="A81" s="401">
        <v>70</v>
      </c>
      <c r="B81" s="409" t="s">
        <v>113</v>
      </c>
      <c r="C81" s="410" t="s">
        <v>181</v>
      </c>
      <c r="D81" s="73">
        <v>1411744918.3199999</v>
      </c>
      <c r="E81" s="55">
        <f t="shared" si="19"/>
        <v>3.5023310159673178E-3</v>
      </c>
      <c r="F81" s="344">
        <v>41168.160000000003</v>
      </c>
      <c r="G81" s="73">
        <v>1407522339.47</v>
      </c>
      <c r="H81" s="55">
        <f t="shared" si="20"/>
        <v>3.4255632291574291E-3</v>
      </c>
      <c r="I81" s="344">
        <v>41152.980000000003</v>
      </c>
      <c r="J81" s="186">
        <f t="shared" si="22"/>
        <v>-2.9910352750019769E-3</v>
      </c>
      <c r="K81" s="186">
        <f t="shared" si="23"/>
        <v>-3.6873156342183595E-4</v>
      </c>
      <c r="L81" s="9"/>
      <c r="M81" s="264"/>
      <c r="N81" s="224"/>
      <c r="O81" s="415"/>
    </row>
    <row r="82" spans="1:18" ht="12.95" customHeight="1">
      <c r="A82" s="401">
        <v>71</v>
      </c>
      <c r="B82" s="402" t="s">
        <v>9</v>
      </c>
      <c r="C82" s="402" t="s">
        <v>187</v>
      </c>
      <c r="D82" s="73">
        <v>2362982385.75</v>
      </c>
      <c r="E82" s="55">
        <f t="shared" si="19"/>
        <v>5.862210936551618E-3</v>
      </c>
      <c r="F82" s="344">
        <v>1.1328</v>
      </c>
      <c r="G82" s="73">
        <v>2362982385.75</v>
      </c>
      <c r="H82" s="55">
        <f t="shared" si="20"/>
        <v>5.7509180101680529E-3</v>
      </c>
      <c r="I82" s="344">
        <v>1.1328</v>
      </c>
      <c r="J82" s="186">
        <f t="shared" si="22"/>
        <v>0</v>
      </c>
      <c r="K82" s="186">
        <f t="shared" si="23"/>
        <v>0</v>
      </c>
      <c r="L82" s="9"/>
      <c r="M82" s="264"/>
      <c r="N82" s="224"/>
      <c r="O82" s="415"/>
    </row>
    <row r="83" spans="1:18" ht="12.95" customHeight="1">
      <c r="A83" s="401">
        <v>72</v>
      </c>
      <c r="B83" s="402" t="s">
        <v>190</v>
      </c>
      <c r="C83" s="402" t="s">
        <v>191</v>
      </c>
      <c r="D83" s="73">
        <v>527458139.69999999</v>
      </c>
      <c r="E83" s="55">
        <f t="shared" si="19"/>
        <v>1.308545884120546E-3</v>
      </c>
      <c r="F83" s="344">
        <v>47071.95</v>
      </c>
      <c r="G83" s="73">
        <v>525462508.5</v>
      </c>
      <c r="H83" s="55">
        <f t="shared" si="20"/>
        <v>1.2788465212539445E-3</v>
      </c>
      <c r="I83" s="344">
        <v>47104.5</v>
      </c>
      <c r="J83" s="186">
        <f t="shared" si="22"/>
        <v>-3.7834873514987072E-3</v>
      </c>
      <c r="K83" s="186">
        <f t="shared" si="23"/>
        <v>6.9149461622054992E-4</v>
      </c>
      <c r="L83" s="9"/>
      <c r="M83" s="264"/>
      <c r="N83" s="224"/>
      <c r="O83" s="415"/>
    </row>
    <row r="84" spans="1:18" ht="12.95" customHeight="1">
      <c r="A84" s="401">
        <v>73</v>
      </c>
      <c r="B84" s="54" t="s">
        <v>11</v>
      </c>
      <c r="C84" s="402" t="s">
        <v>206</v>
      </c>
      <c r="D84" s="73">
        <f>1861293.8*388.54</f>
        <v>723187093.05200005</v>
      </c>
      <c r="E84" s="55">
        <f t="shared" si="19"/>
        <v>1.7941205620611584E-3</v>
      </c>
      <c r="F84" s="344">
        <f>1.0165*388.54</f>
        <v>394.95091000000002</v>
      </c>
      <c r="G84" s="73">
        <f>1867729.32*391.75</f>
        <v>731682961.11000001</v>
      </c>
      <c r="H84" s="55">
        <f t="shared" si="20"/>
        <v>1.7807363881153257E-3</v>
      </c>
      <c r="I84" s="344">
        <f>1.01728240743333*391.75</f>
        <v>398.52038311200704</v>
      </c>
      <c r="J84" s="186">
        <f t="shared" si="21"/>
        <v>1.1747814831906966E-2</v>
      </c>
      <c r="K84" s="186">
        <f t="shared" si="18"/>
        <v>9.0377639894715454E-3</v>
      </c>
      <c r="L84" s="9"/>
      <c r="M84" s="338"/>
      <c r="N84" s="338"/>
      <c r="O84" s="415"/>
    </row>
    <row r="85" spans="1:18" ht="12.95" customHeight="1">
      <c r="A85" s="237"/>
      <c r="B85" s="238"/>
      <c r="C85" s="239" t="s">
        <v>56</v>
      </c>
      <c r="D85" s="78">
        <f>SUM(D60:D84)</f>
        <v>403087233012.46454</v>
      </c>
      <c r="E85" s="66">
        <f>(D85/$D$120)</f>
        <v>0.27426953089795136</v>
      </c>
      <c r="F85" s="88"/>
      <c r="G85" s="78">
        <f>SUM(G60:G84)</f>
        <v>410887858524.85992</v>
      </c>
      <c r="H85" s="66">
        <f>(G85/$G$120)</f>
        <v>0.2782206315610174</v>
      </c>
      <c r="I85" s="88"/>
      <c r="J85" s="186">
        <f>((G85-D85)/D85)</f>
        <v>1.9352201889644493E-2</v>
      </c>
      <c r="K85" s="186"/>
      <c r="L85" s="9"/>
      <c r="M85" s="4"/>
      <c r="N85"/>
      <c r="O85"/>
    </row>
    <row r="86" spans="1:18" ht="12.95" customHeight="1">
      <c r="A86" s="240"/>
      <c r="B86" s="80"/>
      <c r="C86" s="336" t="s">
        <v>58</v>
      </c>
      <c r="D86" s="400"/>
      <c r="E86" s="82"/>
      <c r="F86" s="83"/>
      <c r="G86" s="81"/>
      <c r="H86" s="82"/>
      <c r="I86" s="83"/>
      <c r="J86" s="186"/>
      <c r="K86" s="186"/>
      <c r="L86" s="9"/>
      <c r="M86" s="4"/>
      <c r="N86" s="220"/>
      <c r="O86"/>
    </row>
    <row r="87" spans="1:18" ht="12.95" customHeight="1">
      <c r="A87" s="401">
        <v>74</v>
      </c>
      <c r="B87" s="402" t="s">
        <v>29</v>
      </c>
      <c r="C87" s="402" t="s">
        <v>179</v>
      </c>
      <c r="D87" s="73">
        <v>2273959455.5799999</v>
      </c>
      <c r="E87" s="55">
        <f>(D87/$D$90)</f>
        <v>5.383774207479642E-2</v>
      </c>
      <c r="F87" s="96">
        <v>69.3</v>
      </c>
      <c r="G87" s="73">
        <v>2274379253.6799998</v>
      </c>
      <c r="H87" s="55">
        <f>(G87/$G$90)</f>
        <v>5.3837173639642216E-2</v>
      </c>
      <c r="I87" s="96">
        <v>69.3</v>
      </c>
      <c r="J87" s="186">
        <f>((G87-D87)/D87)</f>
        <v>1.8461107517540599E-4</v>
      </c>
      <c r="K87" s="186">
        <f>((I87-F87)/F87)</f>
        <v>0</v>
      </c>
      <c r="L87" s="9"/>
      <c r="M87" s="4"/>
      <c r="N87" s="225"/>
      <c r="O87"/>
    </row>
    <row r="88" spans="1:18" ht="12.95" customHeight="1">
      <c r="A88" s="401">
        <v>75</v>
      </c>
      <c r="B88" s="402" t="s">
        <v>29</v>
      </c>
      <c r="C88" s="402" t="s">
        <v>31</v>
      </c>
      <c r="D88" s="73">
        <v>9801923854.7000008</v>
      </c>
      <c r="E88" s="55">
        <f t="shared" ref="E88:E89" si="24">(D88/$D$90)</f>
        <v>0.23206809911724369</v>
      </c>
      <c r="F88" s="96">
        <v>40.65</v>
      </c>
      <c r="G88" s="73">
        <v>9809747566.0799999</v>
      </c>
      <c r="H88" s="55">
        <f>(G88/$G$90)</f>
        <v>0.23220801114043804</v>
      </c>
      <c r="I88" s="96">
        <v>40.65</v>
      </c>
      <c r="J88" s="186">
        <f>((G88-D88)/D88)</f>
        <v>7.9818120360603581E-4</v>
      </c>
      <c r="K88" s="186">
        <f>((I88-F88)/F88)</f>
        <v>0</v>
      </c>
      <c r="L88" s="9"/>
      <c r="M88" s="4"/>
      <c r="N88" s="225"/>
      <c r="O88"/>
    </row>
    <row r="89" spans="1:18" ht="12.95" customHeight="1">
      <c r="A89" s="401">
        <v>76</v>
      </c>
      <c r="B89" s="54" t="s">
        <v>11</v>
      </c>
      <c r="C89" s="402" t="s">
        <v>32</v>
      </c>
      <c r="D89" s="73">
        <v>30161390541.598915</v>
      </c>
      <c r="E89" s="55">
        <f t="shared" si="24"/>
        <v>0.7140941588079599</v>
      </c>
      <c r="F89" s="96">
        <v>11.3</v>
      </c>
      <c r="G89" s="73">
        <v>30161390541.598915</v>
      </c>
      <c r="H89" s="55">
        <f>(G89/$G$90)</f>
        <v>0.71395481521991966</v>
      </c>
      <c r="I89" s="96">
        <v>11.3</v>
      </c>
      <c r="J89" s="186">
        <f>((G89-D89)/D89)</f>
        <v>0</v>
      </c>
      <c r="K89" s="186">
        <f>((I89-F89)/F89)</f>
        <v>0</v>
      </c>
      <c r="L89" s="9"/>
      <c r="M89" s="4"/>
      <c r="N89" s="225"/>
      <c r="O89"/>
    </row>
    <row r="90" spans="1:18" ht="12.95" customHeight="1">
      <c r="A90" s="237"/>
      <c r="B90" s="241"/>
      <c r="C90" s="239" t="s">
        <v>56</v>
      </c>
      <c r="D90" s="78">
        <f>SUM(D87:D89)</f>
        <v>42237273851.878914</v>
      </c>
      <c r="E90" s="66">
        <f>(D90/$D$120)</f>
        <v>2.873918183711097E-2</v>
      </c>
      <c r="F90" s="88"/>
      <c r="G90" s="78">
        <f>SUM(G87:G89)</f>
        <v>42245517361.358917</v>
      </c>
      <c r="H90" s="66">
        <f>(G90/$G$120)</f>
        <v>2.8605309884541345E-2</v>
      </c>
      <c r="I90" s="88"/>
      <c r="J90" s="186">
        <f>((G90-D90)/D90)</f>
        <v>1.9517143812151236E-4</v>
      </c>
      <c r="K90" s="186"/>
      <c r="L90" s="9"/>
      <c r="M90" s="4"/>
      <c r="N90"/>
      <c r="O90"/>
    </row>
    <row r="91" spans="1:18" ht="12.95" customHeight="1">
      <c r="A91" s="240"/>
      <c r="B91" s="80"/>
      <c r="C91" s="80" t="s">
        <v>82</v>
      </c>
      <c r="D91" s="400"/>
      <c r="E91" s="82"/>
      <c r="F91" s="83"/>
      <c r="G91" s="81"/>
      <c r="H91" s="82"/>
      <c r="I91" s="83"/>
      <c r="J91" s="186"/>
      <c r="K91" s="186"/>
      <c r="L91" s="9"/>
      <c r="M91" s="4"/>
      <c r="N91"/>
      <c r="O91"/>
    </row>
    <row r="92" spans="1:18" ht="12.95" customHeight="1">
      <c r="A92" s="401">
        <v>77</v>
      </c>
      <c r="B92" s="402" t="s">
        <v>7</v>
      </c>
      <c r="C92" s="402" t="s">
        <v>35</v>
      </c>
      <c r="D92" s="73">
        <v>1635989666.55</v>
      </c>
      <c r="E92" s="55">
        <f>(D92/$D$111)</f>
        <v>5.5698446627718501E-2</v>
      </c>
      <c r="F92" s="73">
        <v>3273.75</v>
      </c>
      <c r="G92" s="73">
        <v>1624597601.6300001</v>
      </c>
      <c r="H92" s="55">
        <f t="shared" ref="H92:H110" si="25">(G92/$G$111)</f>
        <v>5.5887256600474645E-2</v>
      </c>
      <c r="I92" s="73">
        <v>3235.5</v>
      </c>
      <c r="J92" s="186">
        <f>((G92-D92)/D92)</f>
        <v>-6.9634088484333756E-3</v>
      </c>
      <c r="K92" s="186">
        <f t="shared" ref="K92:K102" si="26">((I92-F92)/F92)</f>
        <v>-1.1683848797250859E-2</v>
      </c>
      <c r="L92" s="9"/>
      <c r="M92" s="4"/>
      <c r="N92" s="226"/>
      <c r="O92"/>
    </row>
    <row r="93" spans="1:18" ht="12.95" customHeight="1">
      <c r="A93" s="401">
        <v>78</v>
      </c>
      <c r="B93" s="402" t="s">
        <v>14</v>
      </c>
      <c r="C93" s="402" t="s">
        <v>33</v>
      </c>
      <c r="D93" s="73">
        <v>189428770</v>
      </c>
      <c r="E93" s="55">
        <f t="shared" ref="E93:E110" si="27">(D93/$D$111)</f>
        <v>6.4492389232807552E-3</v>
      </c>
      <c r="F93" s="73">
        <v>139.04</v>
      </c>
      <c r="G93" s="73">
        <v>177134955</v>
      </c>
      <c r="H93" s="65">
        <f t="shared" si="25"/>
        <v>6.0935622907888221E-3</v>
      </c>
      <c r="I93" s="73">
        <v>131.66</v>
      </c>
      <c r="J93" s="186">
        <f>((G93-D93)/D93)</f>
        <v>-6.4899407835462372E-2</v>
      </c>
      <c r="K93" s="186">
        <f t="shared" si="26"/>
        <v>-5.3078250863060963E-2</v>
      </c>
      <c r="L93" s="9"/>
      <c r="M93" s="4"/>
      <c r="N93" s="349"/>
      <c r="O93" s="279"/>
    </row>
    <row r="94" spans="1:18" ht="12.95" customHeight="1">
      <c r="A94" s="401">
        <v>79</v>
      </c>
      <c r="B94" s="402" t="s">
        <v>55</v>
      </c>
      <c r="C94" s="402" t="s">
        <v>99</v>
      </c>
      <c r="D94" s="73">
        <v>1064187629.23</v>
      </c>
      <c r="E94" s="55">
        <f t="shared" si="27"/>
        <v>3.6231034388831143E-2</v>
      </c>
      <c r="F94" s="73">
        <v>1.4035</v>
      </c>
      <c r="G94" s="73">
        <v>1059392934.54</v>
      </c>
      <c r="H94" s="65">
        <f t="shared" si="25"/>
        <v>3.6443833669311934E-2</v>
      </c>
      <c r="I94" s="73">
        <v>1.3884000000000001</v>
      </c>
      <c r="J94" s="186">
        <f t="shared" ref="J94:J99" si="28">((G94-D94)/D94)</f>
        <v>-4.5054974877590812E-3</v>
      </c>
      <c r="K94" s="186">
        <f t="shared" si="26"/>
        <v>-1.075881724260769E-2</v>
      </c>
      <c r="L94" s="9"/>
      <c r="M94" s="4"/>
      <c r="N94" s="432"/>
      <c r="O94" s="61"/>
    </row>
    <row r="95" spans="1:18" ht="12.95" customHeight="1">
      <c r="A95" s="401">
        <v>80</v>
      </c>
      <c r="B95" s="402" t="s">
        <v>9</v>
      </c>
      <c r="C95" s="402" t="s">
        <v>209</v>
      </c>
      <c r="D95" s="73">
        <v>4078400342.73</v>
      </c>
      <c r="E95" s="55">
        <f t="shared" si="27"/>
        <v>0.13885207740648842</v>
      </c>
      <c r="F95" s="73">
        <v>413.63760000000002</v>
      </c>
      <c r="G95" s="73">
        <v>4078400342.73</v>
      </c>
      <c r="H95" s="65">
        <f t="shared" si="25"/>
        <v>0.14029973098872403</v>
      </c>
      <c r="I95" s="73">
        <v>413.63760000000002</v>
      </c>
      <c r="J95" s="186">
        <f>((G95-D95)/D95)</f>
        <v>0</v>
      </c>
      <c r="K95" s="186">
        <f t="shared" si="26"/>
        <v>0</v>
      </c>
      <c r="L95" s="9"/>
      <c r="M95" s="4"/>
      <c r="N95" s="432"/>
      <c r="O95" s="277"/>
    </row>
    <row r="96" spans="1:18" ht="15.75" customHeight="1">
      <c r="A96" s="401">
        <v>81</v>
      </c>
      <c r="B96" s="402" t="s">
        <v>18</v>
      </c>
      <c r="C96" s="402" t="s">
        <v>19</v>
      </c>
      <c r="D96" s="73">
        <v>2519899465.46</v>
      </c>
      <c r="E96" s="55">
        <f t="shared" si="27"/>
        <v>8.5791792426245503E-2</v>
      </c>
      <c r="F96" s="73">
        <v>12.3141</v>
      </c>
      <c r="G96" s="73">
        <v>2488794789.71</v>
      </c>
      <c r="H96" s="65">
        <f t="shared" si="25"/>
        <v>8.5616224533935456E-2</v>
      </c>
      <c r="I96" s="73">
        <v>12.203900000000001</v>
      </c>
      <c r="J96" s="186">
        <f>((G96-D96)/D96)</f>
        <v>-1.2343617742036362E-2</v>
      </c>
      <c r="K96" s="186">
        <f t="shared" si="26"/>
        <v>-8.9490908795607452E-3</v>
      </c>
      <c r="L96" s="9"/>
      <c r="M96" s="313"/>
      <c r="N96" s="366"/>
      <c r="O96" s="364"/>
      <c r="P96" s="357"/>
      <c r="Q96" s="296"/>
      <c r="R96" s="383">
        <v>2301437352.3499999</v>
      </c>
    </row>
    <row r="97" spans="1:18" ht="12.95" customHeight="1" thickBot="1">
      <c r="A97" s="401">
        <v>82</v>
      </c>
      <c r="B97" s="54" t="s">
        <v>34</v>
      </c>
      <c r="C97" s="54" t="s">
        <v>163</v>
      </c>
      <c r="D97" s="73">
        <v>3577104185.2199998</v>
      </c>
      <c r="E97" s="55">
        <f t="shared" si="27"/>
        <v>0.12178508863226697</v>
      </c>
      <c r="F97" s="73">
        <v>183.74</v>
      </c>
      <c r="G97" s="73">
        <v>3881817777.9000001</v>
      </c>
      <c r="H97" s="65">
        <f t="shared" si="25"/>
        <v>0.13353715776270753</v>
      </c>
      <c r="I97" s="73">
        <v>182.7</v>
      </c>
      <c r="J97" s="186">
        <f t="shared" si="28"/>
        <v>8.5184433246039137E-2</v>
      </c>
      <c r="K97" s="186">
        <f t="shared" si="26"/>
        <v>-5.6601719821487992E-3</v>
      </c>
      <c r="L97" s="9"/>
      <c r="M97" s="305"/>
      <c r="N97" s="365"/>
      <c r="O97" s="363"/>
      <c r="P97" s="358"/>
      <c r="Q97" s="298"/>
      <c r="R97" s="384"/>
    </row>
    <row r="98" spans="1:18" ht="12.75" customHeight="1">
      <c r="A98" s="401">
        <v>83</v>
      </c>
      <c r="B98" s="404" t="s">
        <v>137</v>
      </c>
      <c r="C98" s="404" t="s">
        <v>214</v>
      </c>
      <c r="D98" s="73">
        <v>5401915835.3000002</v>
      </c>
      <c r="E98" s="55">
        <f t="shared" si="27"/>
        <v>0.18391211570081692</v>
      </c>
      <c r="F98" s="73">
        <v>115.05</v>
      </c>
      <c r="G98" s="73">
        <v>5376501383.9300003</v>
      </c>
      <c r="H98" s="65">
        <f t="shared" si="25"/>
        <v>0.18495528502259628</v>
      </c>
      <c r="I98" s="73">
        <v>115.05</v>
      </c>
      <c r="J98" s="186">
        <f>((G98-D98)/D98)</f>
        <v>-4.7047107257620702E-3</v>
      </c>
      <c r="K98" s="186">
        <f t="shared" si="26"/>
        <v>0</v>
      </c>
      <c r="L98" s="9"/>
      <c r="M98" s="4"/>
      <c r="N98" s="308"/>
      <c r="O98" s="308"/>
      <c r="P98" s="308"/>
      <c r="Q98" s="306"/>
    </row>
    <row r="99" spans="1:18" ht="12.95" customHeight="1" thickBot="1">
      <c r="A99" s="401">
        <v>84</v>
      </c>
      <c r="B99" s="402" t="s">
        <v>11</v>
      </c>
      <c r="C99" s="73" t="s">
        <v>12</v>
      </c>
      <c r="D99" s="73">
        <v>2498743705.46</v>
      </c>
      <c r="E99" s="55">
        <f t="shared" si="27"/>
        <v>8.5071529338206733E-2</v>
      </c>
      <c r="F99" s="73">
        <v>4450.01</v>
      </c>
      <c r="G99" s="73">
        <v>2154958082.0500002</v>
      </c>
      <c r="H99" s="65">
        <f t="shared" si="25"/>
        <v>7.4132015936721724E-2</v>
      </c>
      <c r="I99" s="73">
        <v>3839.32</v>
      </c>
      <c r="J99" s="186">
        <f t="shared" si="28"/>
        <v>-0.13758338746738794</v>
      </c>
      <c r="K99" s="186">
        <f t="shared" si="26"/>
        <v>-0.13723339947550681</v>
      </c>
      <c r="L99" s="9"/>
      <c r="M99" s="4"/>
      <c r="N99" s="298"/>
      <c r="O99" s="298"/>
      <c r="P99" s="298"/>
      <c r="Q99" s="307"/>
    </row>
    <row r="100" spans="1:18" ht="13.5" customHeight="1">
      <c r="A100" s="401">
        <v>85</v>
      </c>
      <c r="B100" s="54" t="s">
        <v>60</v>
      </c>
      <c r="C100" s="73" t="s">
        <v>216</v>
      </c>
      <c r="D100" s="73">
        <v>1817161268.1700001</v>
      </c>
      <c r="E100" s="55">
        <f t="shared" si="27"/>
        <v>6.1866564305729184E-2</v>
      </c>
      <c r="F100" s="73">
        <v>1.0608</v>
      </c>
      <c r="G100" s="73">
        <v>1811238814.45</v>
      </c>
      <c r="H100" s="65">
        <f t="shared" si="25"/>
        <v>6.2307840591630109E-2</v>
      </c>
      <c r="I100" s="73">
        <v>1.0577000000000001</v>
      </c>
      <c r="J100" s="186">
        <f>((G100-D100)/D100)</f>
        <v>-3.2591789313032881E-3</v>
      </c>
      <c r="K100" s="186">
        <f t="shared" si="26"/>
        <v>-2.9223227752638394E-3</v>
      </c>
      <c r="L100" s="9"/>
      <c r="M100" s="4"/>
      <c r="N100" s="308"/>
      <c r="O100" s="308"/>
      <c r="P100" s="308"/>
      <c r="Q100" s="308"/>
    </row>
    <row r="101" spans="1:18" ht="12.95" customHeight="1">
      <c r="A101" s="401">
        <v>86</v>
      </c>
      <c r="B101" s="54" t="s">
        <v>76</v>
      </c>
      <c r="C101" s="402" t="s">
        <v>41</v>
      </c>
      <c r="D101" s="73">
        <v>1057276074.9400001</v>
      </c>
      <c r="E101" s="55">
        <f t="shared" si="27"/>
        <v>3.5995725544522877E-2</v>
      </c>
      <c r="F101" s="74">
        <v>552.20000000000005</v>
      </c>
      <c r="G101" s="73">
        <v>1049634079.73</v>
      </c>
      <c r="H101" s="65">
        <f t="shared" si="25"/>
        <v>3.6108122461597461E-2</v>
      </c>
      <c r="I101" s="74">
        <v>552.20000000000005</v>
      </c>
      <c r="J101" s="186">
        <f>((G101-D101)/D101)</f>
        <v>-7.2280035377077058E-3</v>
      </c>
      <c r="K101" s="186">
        <f t="shared" si="26"/>
        <v>0</v>
      </c>
      <c r="L101" s="9"/>
      <c r="M101" s="293"/>
      <c r="N101" s="255"/>
    </row>
    <row r="102" spans="1:18" ht="12.95" customHeight="1">
      <c r="A102" s="401">
        <v>87</v>
      </c>
      <c r="B102" s="54" t="s">
        <v>65</v>
      </c>
      <c r="C102" s="402" t="s">
        <v>71</v>
      </c>
      <c r="D102" s="73">
        <v>2049969811.0699999</v>
      </c>
      <c r="E102" s="55">
        <f t="shared" si="27"/>
        <v>6.979269884454796E-2</v>
      </c>
      <c r="F102" s="74">
        <v>2.88</v>
      </c>
      <c r="G102" s="73">
        <v>2004664188.3199999</v>
      </c>
      <c r="H102" s="65">
        <f t="shared" si="25"/>
        <v>6.8961804312658304E-2</v>
      </c>
      <c r="I102" s="74">
        <v>2.82</v>
      </c>
      <c r="J102" s="186">
        <f>((G102-D102)/D102)</f>
        <v>-2.2100629241145912E-2</v>
      </c>
      <c r="K102" s="186">
        <f t="shared" si="26"/>
        <v>-2.0833333333333353E-2</v>
      </c>
      <c r="L102" s="9"/>
      <c r="M102" s="209"/>
    </row>
    <row r="103" spans="1:18" ht="12.95" customHeight="1" thickBot="1">
      <c r="A103" s="401">
        <v>88</v>
      </c>
      <c r="B103" s="54" t="s">
        <v>115</v>
      </c>
      <c r="C103" s="407" t="s">
        <v>67</v>
      </c>
      <c r="D103" s="73">
        <v>156167250.27000001</v>
      </c>
      <c r="E103" s="55">
        <f t="shared" si="27"/>
        <v>5.3168265252580751E-3</v>
      </c>
      <c r="F103" s="74">
        <v>1.631267</v>
      </c>
      <c r="G103" s="73">
        <v>156101720.81</v>
      </c>
      <c r="H103" s="65">
        <f t="shared" si="25"/>
        <v>5.3700048048396813E-3</v>
      </c>
      <c r="I103" s="74">
        <v>1.6307659999999999</v>
      </c>
      <c r="J103" s="186">
        <f>((G103-D103)/D103)</f>
        <v>-4.1961076913830161E-4</v>
      </c>
      <c r="K103" s="186">
        <f t="shared" ref="K103:K110" si="29">((I103-F103)/F103)</f>
        <v>-3.0712323611038826E-4</v>
      </c>
      <c r="L103" s="9"/>
      <c r="M103" s="293"/>
      <c r="N103" s="294"/>
      <c r="O103" s="255"/>
    </row>
    <row r="104" spans="1:18" ht="12.95" customHeight="1">
      <c r="A104" s="401">
        <v>89</v>
      </c>
      <c r="B104" s="402" t="s">
        <v>55</v>
      </c>
      <c r="C104" s="402" t="s">
        <v>131</v>
      </c>
      <c r="D104" s="73">
        <v>536974275.46000004</v>
      </c>
      <c r="E104" s="55">
        <f t="shared" si="27"/>
        <v>1.8281675999359096E-2</v>
      </c>
      <c r="F104" s="74">
        <v>1.0788</v>
      </c>
      <c r="G104" s="73">
        <v>535182370.19999999</v>
      </c>
      <c r="H104" s="65">
        <f t="shared" si="25"/>
        <v>1.8410635606877838E-2</v>
      </c>
      <c r="I104" s="74">
        <v>1.0751999999999999</v>
      </c>
      <c r="J104" s="186">
        <f t="shared" ref="J104:J110" si="30">((G104-D104)/D104)</f>
        <v>-3.3370411617297886E-3</v>
      </c>
      <c r="K104" s="186">
        <f t="shared" si="29"/>
        <v>-3.3370411568409784E-3</v>
      </c>
      <c r="L104" s="9"/>
      <c r="M104" s="4"/>
      <c r="Q104" s="308"/>
    </row>
    <row r="105" spans="1:18" ht="12.95" customHeight="1">
      <c r="A105" s="401">
        <v>90</v>
      </c>
      <c r="B105" s="402" t="s">
        <v>138</v>
      </c>
      <c r="C105" s="402" t="s">
        <v>140</v>
      </c>
      <c r="D105" s="73">
        <v>423537612.24000001</v>
      </c>
      <c r="E105" s="55">
        <f t="shared" si="27"/>
        <v>1.4419643089756639E-2</v>
      </c>
      <c r="F105" s="74">
        <v>1.1200000000000001</v>
      </c>
      <c r="G105" s="73">
        <v>423537612.24000001</v>
      </c>
      <c r="H105" s="65">
        <f t="shared" si="25"/>
        <v>1.4569980400968303E-2</v>
      </c>
      <c r="I105" s="74">
        <v>1.1178999999999999</v>
      </c>
      <c r="J105" s="186">
        <f t="shared" si="30"/>
        <v>0</v>
      </c>
      <c r="K105" s="186">
        <f t="shared" si="29"/>
        <v>-1.8750000000001899E-3</v>
      </c>
      <c r="L105" s="9"/>
      <c r="M105" s="4"/>
    </row>
    <row r="106" spans="1:18" ht="12.95" customHeight="1">
      <c r="A106" s="401">
        <v>91</v>
      </c>
      <c r="B106" s="402" t="s">
        <v>112</v>
      </c>
      <c r="C106" s="402" t="s">
        <v>142</v>
      </c>
      <c r="D106" s="73">
        <v>256780840.79064384</v>
      </c>
      <c r="E106" s="55">
        <f t="shared" si="27"/>
        <v>8.7422886881426669E-3</v>
      </c>
      <c r="F106" s="74">
        <v>128.29</v>
      </c>
      <c r="G106" s="73">
        <v>255154487.44064382</v>
      </c>
      <c r="H106" s="65">
        <f t="shared" si="25"/>
        <v>8.7774869900402053E-3</v>
      </c>
      <c r="I106" s="74">
        <v>127.4806674543</v>
      </c>
      <c r="J106" s="186">
        <f t="shared" si="30"/>
        <v>-6.3336242104059743E-3</v>
      </c>
      <c r="K106" s="186">
        <f t="shared" si="29"/>
        <v>-6.3086175516407191E-3</v>
      </c>
      <c r="L106" s="9"/>
      <c r="N106" s="376"/>
    </row>
    <row r="107" spans="1:18" ht="12.95" customHeight="1">
      <c r="A107" s="401">
        <v>92</v>
      </c>
      <c r="B107" s="402" t="s">
        <v>50</v>
      </c>
      <c r="C107" s="402" t="s">
        <v>148</v>
      </c>
      <c r="D107" s="73">
        <v>179185786.47</v>
      </c>
      <c r="E107" s="55">
        <f t="shared" si="27"/>
        <v>6.100509170813906E-3</v>
      </c>
      <c r="F107" s="74">
        <v>3.9323000000000001</v>
      </c>
      <c r="G107" s="73">
        <v>177164220.63999999</v>
      </c>
      <c r="H107" s="65">
        <f t="shared" si="25"/>
        <v>6.0945690486041825E-3</v>
      </c>
      <c r="I107" s="74">
        <v>3.8868</v>
      </c>
      <c r="J107" s="186">
        <f t="shared" si="30"/>
        <v>-1.1281954165145078E-2</v>
      </c>
      <c r="K107" s="186">
        <f t="shared" si="29"/>
        <v>-1.1570836406174527E-2</v>
      </c>
      <c r="L107" s="9"/>
      <c r="M107" s="4"/>
    </row>
    <row r="108" spans="1:18" ht="12.95" customHeight="1">
      <c r="A108" s="401">
        <v>93</v>
      </c>
      <c r="B108" s="402" t="s">
        <v>113</v>
      </c>
      <c r="C108" s="402" t="s">
        <v>210</v>
      </c>
      <c r="D108" s="73">
        <v>401738837.63</v>
      </c>
      <c r="E108" s="55">
        <f t="shared" si="27"/>
        <v>1.3677488106146513E-2</v>
      </c>
      <c r="F108" s="74">
        <v>127.7</v>
      </c>
      <c r="G108" s="73">
        <v>401415014.97000003</v>
      </c>
      <c r="H108" s="65">
        <f t="shared" si="25"/>
        <v>1.3808948088070041E-2</v>
      </c>
      <c r="I108" s="74">
        <v>127.42</v>
      </c>
      <c r="J108" s="186">
        <f>((G108-D108)/D108)</f>
        <v>-8.0605266324339328E-4</v>
      </c>
      <c r="K108" s="186">
        <f t="shared" si="29"/>
        <v>-2.1926389976507526E-3</v>
      </c>
      <c r="L108" s="9"/>
      <c r="M108" s="4"/>
    </row>
    <row r="109" spans="1:18" ht="12.95" customHeight="1">
      <c r="A109" s="401">
        <v>94</v>
      </c>
      <c r="B109" s="402" t="s">
        <v>134</v>
      </c>
      <c r="C109" s="402" t="s">
        <v>166</v>
      </c>
      <c r="D109" s="73">
        <v>212274593.22</v>
      </c>
      <c r="E109" s="55">
        <f t="shared" si="27"/>
        <v>7.2270414310245121E-3</v>
      </c>
      <c r="F109" s="74">
        <v>140.150779</v>
      </c>
      <c r="G109" s="73">
        <v>121057345.91</v>
      </c>
      <c r="H109" s="65">
        <f t="shared" si="25"/>
        <v>4.1644545993768109E-3</v>
      </c>
      <c r="I109" s="74">
        <v>141.42469399999999</v>
      </c>
      <c r="J109" s="186">
        <f>((G109-D109)/D109)</f>
        <v>-0.42971344769207986</v>
      </c>
      <c r="K109" s="186">
        <f>((I109-F109)/F109)</f>
        <v>9.0896034191860469E-3</v>
      </c>
      <c r="L109" s="9"/>
      <c r="M109" s="4"/>
    </row>
    <row r="110" spans="1:18" ht="12.95" customHeight="1">
      <c r="A110" s="401">
        <v>95</v>
      </c>
      <c r="B110" s="402" t="s">
        <v>133</v>
      </c>
      <c r="C110" s="402" t="s">
        <v>186</v>
      </c>
      <c r="D110" s="73">
        <v>1315531421.71</v>
      </c>
      <c r="E110" s="55">
        <f t="shared" si="27"/>
        <v>4.4788214850843416E-2</v>
      </c>
      <c r="F110" s="74">
        <v>2.3117999999999999</v>
      </c>
      <c r="G110" s="73">
        <v>1292448020.29</v>
      </c>
      <c r="H110" s="65">
        <f t="shared" si="25"/>
        <v>4.446108629007646E-2</v>
      </c>
      <c r="I110" s="74">
        <v>2.2715000000000001</v>
      </c>
      <c r="J110" s="186">
        <f t="shared" si="30"/>
        <v>-1.7546826354018212E-2</v>
      </c>
      <c r="K110" s="186">
        <f t="shared" si="29"/>
        <v>-1.7432303832511369E-2</v>
      </c>
      <c r="L110" s="9"/>
      <c r="M110" s="273"/>
      <c r="N110" s="299"/>
    </row>
    <row r="111" spans="1:18" ht="12.95" customHeight="1">
      <c r="A111" s="242"/>
      <c r="B111" s="68"/>
      <c r="C111" s="43" t="s">
        <v>56</v>
      </c>
      <c r="D111" s="69">
        <f>SUM(D92:D110)</f>
        <v>29372267371.92065</v>
      </c>
      <c r="E111" s="66">
        <f>(D111/$D$120)</f>
        <v>1.9985544898805489E-2</v>
      </c>
      <c r="F111" s="68"/>
      <c r="G111" s="69">
        <f>SUM(G92:G110)</f>
        <v>29069195742.49065</v>
      </c>
      <c r="H111" s="66">
        <f>(G111/$G$120)</f>
        <v>1.9683351139851847E-2</v>
      </c>
      <c r="I111" s="68"/>
      <c r="J111" s="186">
        <f>((G111-D111)/D111)</f>
        <v>-1.0318291931379163E-2</v>
      </c>
      <c r="K111" s="210"/>
      <c r="L111" s="9"/>
      <c r="M111" s="274"/>
      <c r="N111" s="10"/>
    </row>
    <row r="112" spans="1:18" s="13" customFormat="1" ht="12.95" customHeight="1">
      <c r="A112" s="236"/>
      <c r="B112" s="236"/>
      <c r="C112" s="80" t="s">
        <v>90</v>
      </c>
      <c r="D112" s="400"/>
      <c r="E112" s="82"/>
      <c r="F112" s="83"/>
      <c r="G112" s="81"/>
      <c r="H112" s="82"/>
      <c r="I112" s="83"/>
      <c r="J112" s="186"/>
      <c r="K112" s="186"/>
      <c r="L112" s="9"/>
      <c r="M112" s="274"/>
      <c r="N112" s="10"/>
    </row>
    <row r="113" spans="1:16" ht="16.5" customHeight="1" thickBot="1">
      <c r="A113" s="401">
        <v>96</v>
      </c>
      <c r="B113" s="402" t="s">
        <v>18</v>
      </c>
      <c r="C113" s="54" t="s">
        <v>36</v>
      </c>
      <c r="D113" s="84">
        <v>617053646.73000002</v>
      </c>
      <c r="E113" s="55">
        <f>(D113/$D$119)</f>
        <v>7.419886748401773E-2</v>
      </c>
      <c r="F113" s="368">
        <v>13.675700000000001</v>
      </c>
      <c r="G113" s="84">
        <v>612128800.95000005</v>
      </c>
      <c r="H113" s="55">
        <f t="shared" ref="H113:H118" si="31">(G113/$G$119)</f>
        <v>6.3230658866409523E-2</v>
      </c>
      <c r="I113" s="368">
        <v>13.5969</v>
      </c>
      <c r="J113" s="186">
        <f t="shared" ref="J113:J119" si="32">((G113-D113)/D113)</f>
        <v>-7.9812278982525856E-3</v>
      </c>
      <c r="K113" s="230">
        <f t="shared" ref="K113:K118" si="33">((I113-F113)/F113)</f>
        <v>-5.7620450872716633E-3</v>
      </c>
      <c r="L113" s="9"/>
      <c r="M113" s="367"/>
      <c r="N113" s="365"/>
      <c r="O113" s="302"/>
      <c r="P113" s="418"/>
    </row>
    <row r="114" spans="1:16" ht="12" customHeight="1" thickBot="1">
      <c r="A114" s="401">
        <v>97</v>
      </c>
      <c r="B114" s="402" t="s">
        <v>37</v>
      </c>
      <c r="C114" s="54" t="s">
        <v>165</v>
      </c>
      <c r="D114" s="84">
        <v>2814178207.9499998</v>
      </c>
      <c r="E114" s="55">
        <f t="shared" ref="E114:E118" si="34">(D114/$D$119)</f>
        <v>0.33839656735625706</v>
      </c>
      <c r="F114" s="368">
        <v>1.41</v>
      </c>
      <c r="G114" s="84">
        <v>2803774171.4400001</v>
      </c>
      <c r="H114" s="55">
        <f t="shared" si="31"/>
        <v>0.28961958316229203</v>
      </c>
      <c r="I114" s="368">
        <v>1.4</v>
      </c>
      <c r="J114" s="230">
        <f t="shared" si="32"/>
        <v>-3.6970069914579492E-3</v>
      </c>
      <c r="K114" s="230">
        <f t="shared" si="33"/>
        <v>-7.0921985815602905E-3</v>
      </c>
      <c r="L114" s="9"/>
      <c r="M114" s="314"/>
      <c r="N114" s="312"/>
      <c r="O114" s="303"/>
      <c r="P114" s="419"/>
    </row>
    <row r="115" spans="1:16" ht="12" customHeight="1" thickBot="1">
      <c r="A115" s="401">
        <v>98</v>
      </c>
      <c r="B115" s="402" t="s">
        <v>7</v>
      </c>
      <c r="C115" s="54" t="s">
        <v>39</v>
      </c>
      <c r="D115" s="76">
        <v>1533084995.4100001</v>
      </c>
      <c r="E115" s="55">
        <f t="shared" si="34"/>
        <v>0.18434891523449132</v>
      </c>
      <c r="F115" s="76">
        <v>1.1399999999999999</v>
      </c>
      <c r="G115" s="76">
        <v>1506441654.22</v>
      </c>
      <c r="H115" s="55">
        <f t="shared" si="31"/>
        <v>0.15560989483308915</v>
      </c>
      <c r="I115" s="76">
        <v>1.1299999999999999</v>
      </c>
      <c r="J115" s="186">
        <f t="shared" si="32"/>
        <v>-1.7378906759748635E-2</v>
      </c>
      <c r="K115" s="186">
        <f t="shared" si="33"/>
        <v>-8.7719298245614117E-3</v>
      </c>
      <c r="L115" s="9"/>
      <c r="M115" s="416"/>
      <c r="N115" s="297"/>
      <c r="O115" s="298"/>
    </row>
    <row r="116" spans="1:16" ht="12" customHeight="1" thickBot="1">
      <c r="A116" s="401">
        <v>99</v>
      </c>
      <c r="B116" s="405" t="s">
        <v>9</v>
      </c>
      <c r="C116" s="402" t="s">
        <v>40</v>
      </c>
      <c r="D116" s="76">
        <v>353866433.49000001</v>
      </c>
      <c r="E116" s="55">
        <f t="shared" si="34"/>
        <v>4.2551387135801755E-2</v>
      </c>
      <c r="F116" s="76">
        <v>34.721600000000002</v>
      </c>
      <c r="G116" s="76">
        <v>353866433.49000001</v>
      </c>
      <c r="H116" s="55">
        <f t="shared" si="31"/>
        <v>3.6553104029011109E-2</v>
      </c>
      <c r="I116" s="76">
        <v>34.721600000000002</v>
      </c>
      <c r="J116" s="186">
        <f t="shared" si="32"/>
        <v>0</v>
      </c>
      <c r="K116" s="186">
        <f t="shared" si="33"/>
        <v>0</v>
      </c>
      <c r="L116" s="9"/>
      <c r="M116" s="417"/>
      <c r="P116" s="300"/>
    </row>
    <row r="117" spans="1:16" ht="12" customHeight="1">
      <c r="A117" s="401">
        <v>100</v>
      </c>
      <c r="B117" s="402" t="s">
        <v>7</v>
      </c>
      <c r="C117" s="402" t="s">
        <v>89</v>
      </c>
      <c r="D117" s="73">
        <v>217948382.31</v>
      </c>
      <c r="E117" s="55">
        <f t="shared" si="34"/>
        <v>2.6207645353162928E-2</v>
      </c>
      <c r="F117" s="96">
        <v>209.32</v>
      </c>
      <c r="G117" s="73">
        <v>219630348.91999999</v>
      </c>
      <c r="H117" s="55">
        <f t="shared" si="31"/>
        <v>2.2687009086516358E-2</v>
      </c>
      <c r="I117" s="96">
        <v>207.32</v>
      </c>
      <c r="J117" s="186">
        <f>((G117-D117)/D117)</f>
        <v>7.7172704480441183E-3</v>
      </c>
      <c r="K117" s="186">
        <f t="shared" si="33"/>
        <v>-9.5547487101089248E-3</v>
      </c>
      <c r="L117" s="9"/>
      <c r="M117" s="355"/>
      <c r="N117" s="10"/>
      <c r="P117" s="353"/>
    </row>
    <row r="118" spans="1:16" ht="12" customHeight="1" thickBot="1">
      <c r="A118" s="401">
        <v>101</v>
      </c>
      <c r="B118" s="54" t="s">
        <v>34</v>
      </c>
      <c r="C118" s="54" t="s">
        <v>185</v>
      </c>
      <c r="D118" s="73">
        <v>2780082147.79</v>
      </c>
      <c r="E118" s="55">
        <f t="shared" si="34"/>
        <v>0.33429661743626915</v>
      </c>
      <c r="F118" s="96">
        <v>110.74</v>
      </c>
      <c r="G118" s="73">
        <v>4185044602.9899998</v>
      </c>
      <c r="H118" s="55">
        <f t="shared" si="31"/>
        <v>0.43229975002268178</v>
      </c>
      <c r="I118" s="96">
        <v>111.36</v>
      </c>
      <c r="J118" s="186">
        <f t="shared" si="32"/>
        <v>0.50536724474737604</v>
      </c>
      <c r="K118" s="186">
        <f t="shared" si="33"/>
        <v>5.5986996568539336E-3</v>
      </c>
      <c r="L118" s="9"/>
      <c r="M118" s="4"/>
      <c r="N118" s="10"/>
      <c r="P118" s="301"/>
    </row>
    <row r="119" spans="1:16" ht="12" customHeight="1">
      <c r="A119" s="243"/>
      <c r="B119" s="244"/>
      <c r="C119" s="239" t="s">
        <v>56</v>
      </c>
      <c r="D119" s="91">
        <f>SUM(D113:D118)</f>
        <v>8316213813.6800003</v>
      </c>
      <c r="E119" s="66">
        <f>(D119/$D$120)</f>
        <v>5.6585370974886369E-3</v>
      </c>
      <c r="F119" s="88"/>
      <c r="G119" s="91">
        <f>SUM(G113:G118)</f>
        <v>9680886012.0100002</v>
      </c>
      <c r="H119" s="66">
        <f>(G119/$G$120)</f>
        <v>6.5551273040809046E-3</v>
      </c>
      <c r="I119" s="88"/>
      <c r="J119" s="186">
        <f t="shared" si="32"/>
        <v>0.16409777681342708</v>
      </c>
      <c r="K119" s="186"/>
      <c r="L119" s="9"/>
      <c r="M119" s="345" t="s">
        <v>184</v>
      </c>
      <c r="N119" s="10"/>
    </row>
    <row r="120" spans="1:16" ht="15" customHeight="1">
      <c r="A120" s="245"/>
      <c r="B120" s="246"/>
      <c r="C120" s="247" t="s">
        <v>42</v>
      </c>
      <c r="D120" s="42">
        <f>SUM(D19,D46,D58,D85,D90,D111,D119)</f>
        <v>1469675584060.5674</v>
      </c>
      <c r="E120" s="56"/>
      <c r="F120" s="41"/>
      <c r="G120" s="42">
        <f>SUM(G19,G46,G58,G85,G90,G111,G119)</f>
        <v>1476841800766.1194</v>
      </c>
      <c r="H120" s="56"/>
      <c r="I120" s="41"/>
      <c r="J120" s="186">
        <f>((G120-D120)/D120)</f>
        <v>4.8760534523901245E-3</v>
      </c>
      <c r="K120" s="186"/>
      <c r="L120" s="9"/>
      <c r="M120" s="346">
        <f>((G120-D120)/D120)</f>
        <v>4.8760534523901245E-3</v>
      </c>
      <c r="N120" s="194"/>
    </row>
    <row r="121" spans="1:16" ht="11.25" customHeight="1">
      <c r="A121" s="340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9"/>
      <c r="M121" s="4"/>
    </row>
    <row r="122" spans="1:16" ht="12" customHeight="1">
      <c r="A122" s="424" t="s">
        <v>217</v>
      </c>
      <c r="B122" s="425"/>
      <c r="C122" s="425"/>
      <c r="D122" s="425"/>
      <c r="E122" s="425"/>
      <c r="F122" s="425"/>
      <c r="G122" s="425"/>
      <c r="H122" s="425"/>
      <c r="I122" s="425"/>
      <c r="J122" s="425"/>
      <c r="K122" s="426"/>
      <c r="L122" s="9"/>
      <c r="M122" s="4"/>
    </row>
    <row r="123" spans="1:16" ht="27" customHeight="1">
      <c r="A123" s="267"/>
      <c r="B123" s="268"/>
      <c r="C123" s="267" t="s">
        <v>63</v>
      </c>
      <c r="D123" s="436" t="s">
        <v>208</v>
      </c>
      <c r="E123" s="437"/>
      <c r="F123" s="438"/>
      <c r="G123" s="436" t="s">
        <v>212</v>
      </c>
      <c r="H123" s="437"/>
      <c r="I123" s="438"/>
      <c r="J123" s="422" t="s">
        <v>84</v>
      </c>
      <c r="K123" s="423"/>
      <c r="M123" s="4"/>
    </row>
    <row r="124" spans="1:16" ht="27" customHeight="1">
      <c r="A124" s="248"/>
      <c r="B124" s="375"/>
      <c r="C124" s="249"/>
      <c r="D124" s="92" t="s">
        <v>97</v>
      </c>
      <c r="E124" s="93" t="s">
        <v>83</v>
      </c>
      <c r="F124" s="93" t="s">
        <v>98</v>
      </c>
      <c r="G124" s="92" t="s">
        <v>97</v>
      </c>
      <c r="H124" s="93" t="s">
        <v>83</v>
      </c>
      <c r="I124" s="93" t="s">
        <v>98</v>
      </c>
      <c r="J124" s="414" t="s">
        <v>155</v>
      </c>
      <c r="K124" s="211" t="s">
        <v>154</v>
      </c>
      <c r="M124" s="4"/>
    </row>
    <row r="125" spans="1:16" ht="12" customHeight="1">
      <c r="A125" s="401">
        <v>1</v>
      </c>
      <c r="B125" s="54" t="s">
        <v>43</v>
      </c>
      <c r="C125" s="54" t="s">
        <v>44</v>
      </c>
      <c r="D125" s="90">
        <v>2364603000</v>
      </c>
      <c r="E125" s="77">
        <f>(D125/$D$135)</f>
        <v>0.10044010150091906</v>
      </c>
      <c r="F125" s="89">
        <v>15.67</v>
      </c>
      <c r="G125" s="90">
        <v>2334423000</v>
      </c>
      <c r="H125" s="77">
        <f t="shared" ref="H125:H134" si="35">(G125/$G$135)</f>
        <v>0.10358927130477226</v>
      </c>
      <c r="I125" s="89">
        <v>15.47</v>
      </c>
      <c r="J125" s="186">
        <f t="shared" ref="J125:J134" si="36">((G125-D125)/D125)</f>
        <v>-1.2763241863433313E-2</v>
      </c>
      <c r="K125" s="186">
        <f t="shared" ref="K125:K131" si="37">((I125-F125)/F125)</f>
        <v>-1.2763241863433267E-2</v>
      </c>
      <c r="M125" s="4"/>
    </row>
    <row r="126" spans="1:16" ht="12" customHeight="1">
      <c r="A126" s="401">
        <v>2</v>
      </c>
      <c r="B126" s="54" t="s">
        <v>43</v>
      </c>
      <c r="C126" s="407" t="s">
        <v>80</v>
      </c>
      <c r="D126" s="90">
        <v>344224939.72000003</v>
      </c>
      <c r="E126" s="77">
        <f t="shared" ref="E126:E134" si="38">(D126/$D$135)</f>
        <v>1.4621476791082709E-2</v>
      </c>
      <c r="F126" s="89">
        <v>4.04</v>
      </c>
      <c r="G126" s="90">
        <v>332296352.69999999</v>
      </c>
      <c r="H126" s="77">
        <f t="shared" si="35"/>
        <v>1.4745543988140363E-2</v>
      </c>
      <c r="I126" s="89">
        <v>3.9</v>
      </c>
      <c r="J126" s="186">
        <f t="shared" si="36"/>
        <v>-3.4653465346534768E-2</v>
      </c>
      <c r="K126" s="186">
        <f t="shared" si="37"/>
        <v>-3.4653465346534684E-2</v>
      </c>
      <c r="M126" s="4"/>
    </row>
    <row r="127" spans="1:16" ht="12" customHeight="1">
      <c r="A127" s="401">
        <v>3</v>
      </c>
      <c r="B127" s="54" t="s">
        <v>43</v>
      </c>
      <c r="C127" s="54" t="s">
        <v>69</v>
      </c>
      <c r="D127" s="90">
        <v>149464677.12</v>
      </c>
      <c r="E127" s="77">
        <f t="shared" si="38"/>
        <v>6.3487390233095764E-3</v>
      </c>
      <c r="F127" s="89">
        <v>5.82</v>
      </c>
      <c r="G127" s="90">
        <v>146382931.19999999</v>
      </c>
      <c r="H127" s="77">
        <f t="shared" si="35"/>
        <v>6.4956955849323839E-3</v>
      </c>
      <c r="I127" s="89">
        <v>5.82</v>
      </c>
      <c r="J127" s="186">
        <f t="shared" si="36"/>
        <v>-2.0618556701031038E-2</v>
      </c>
      <c r="K127" s="186">
        <f t="shared" si="37"/>
        <v>0</v>
      </c>
      <c r="M127" s="4"/>
      <c r="O127" s="194"/>
    </row>
    <row r="128" spans="1:16" ht="12" customHeight="1">
      <c r="A128" s="401">
        <v>4</v>
      </c>
      <c r="B128" s="54" t="s">
        <v>43</v>
      </c>
      <c r="C128" s="54" t="s">
        <v>70</v>
      </c>
      <c r="D128" s="90">
        <v>174424486.11000001</v>
      </c>
      <c r="E128" s="77">
        <f t="shared" si="38"/>
        <v>7.4089447950180425E-3</v>
      </c>
      <c r="F128" s="89">
        <v>15.8</v>
      </c>
      <c r="G128" s="90">
        <v>172108651.05000001</v>
      </c>
      <c r="H128" s="77">
        <f t="shared" si="35"/>
        <v>7.6372661456457673E-3</v>
      </c>
      <c r="I128" s="89">
        <v>16.350000000000001</v>
      </c>
      <c r="J128" s="186">
        <f t="shared" si="36"/>
        <v>-1.3277006638503331E-2</v>
      </c>
      <c r="K128" s="186">
        <f t="shared" si="37"/>
        <v>3.4810126582278528E-2</v>
      </c>
      <c r="M128" s="4"/>
      <c r="O128" s="194"/>
    </row>
    <row r="129" spans="1:21" ht="12" customHeight="1">
      <c r="A129" s="401">
        <v>5</v>
      </c>
      <c r="B129" s="54" t="s">
        <v>43</v>
      </c>
      <c r="C129" s="54" t="s">
        <v>117</v>
      </c>
      <c r="D129" s="90">
        <v>980208759.96000004</v>
      </c>
      <c r="E129" s="77">
        <f t="shared" si="38"/>
        <v>4.1635854873935459E-2</v>
      </c>
      <c r="F129" s="89">
        <v>278.44</v>
      </c>
      <c r="G129" s="90">
        <v>980208759.96000004</v>
      </c>
      <c r="H129" s="77">
        <f t="shared" si="35"/>
        <v>4.3496449088623115E-2</v>
      </c>
      <c r="I129" s="89">
        <v>278.44</v>
      </c>
      <c r="J129" s="186">
        <f t="shared" si="36"/>
        <v>0</v>
      </c>
      <c r="K129" s="186">
        <f t="shared" si="37"/>
        <v>0</v>
      </c>
      <c r="M129" s="4"/>
    </row>
    <row r="130" spans="1:21" ht="12" customHeight="1">
      <c r="A130" s="401">
        <v>6</v>
      </c>
      <c r="B130" s="54" t="s">
        <v>45</v>
      </c>
      <c r="C130" s="54" t="s">
        <v>46</v>
      </c>
      <c r="D130" s="90">
        <v>16951525500</v>
      </c>
      <c r="E130" s="77">
        <f t="shared" si="38"/>
        <v>0.72004177522206381</v>
      </c>
      <c r="F130" s="89">
        <v>9100</v>
      </c>
      <c r="G130" s="90">
        <v>16020123000</v>
      </c>
      <c r="H130" s="77">
        <f t="shared" si="35"/>
        <v>0.71088781586834182</v>
      </c>
      <c r="I130" s="89">
        <v>8600</v>
      </c>
      <c r="J130" s="186">
        <f t="shared" si="36"/>
        <v>-5.4945054945054944E-2</v>
      </c>
      <c r="K130" s="186">
        <f t="shared" si="37"/>
        <v>-5.4945054945054944E-2</v>
      </c>
      <c r="M130" s="194"/>
      <c r="O130" s="195"/>
    </row>
    <row r="131" spans="1:21" ht="12" customHeight="1">
      <c r="A131" s="401">
        <v>7</v>
      </c>
      <c r="B131" s="54" t="s">
        <v>37</v>
      </c>
      <c r="C131" s="54" t="s">
        <v>121</v>
      </c>
      <c r="D131" s="90">
        <v>560084000</v>
      </c>
      <c r="E131" s="77">
        <f t="shared" si="38"/>
        <v>2.3790418014796037E-2</v>
      </c>
      <c r="F131" s="89">
        <v>11.62</v>
      </c>
      <c r="G131" s="90">
        <v>560084000</v>
      </c>
      <c r="H131" s="77">
        <f t="shared" si="35"/>
        <v>2.4853547720127014E-2</v>
      </c>
      <c r="I131" s="89">
        <v>11.62</v>
      </c>
      <c r="J131" s="186">
        <f t="shared" si="36"/>
        <v>0</v>
      </c>
      <c r="K131" s="186">
        <f t="shared" si="37"/>
        <v>0</v>
      </c>
      <c r="M131" s="194"/>
      <c r="O131" s="195"/>
    </row>
    <row r="132" spans="1:21" ht="12" customHeight="1">
      <c r="A132" s="401">
        <v>8</v>
      </c>
      <c r="B132" s="54" t="s">
        <v>53</v>
      </c>
      <c r="C132" s="54" t="s">
        <v>54</v>
      </c>
      <c r="D132" s="90">
        <v>509942047.85000002</v>
      </c>
      <c r="E132" s="77">
        <f t="shared" si="38"/>
        <v>2.166056249004189E-2</v>
      </c>
      <c r="F132" s="96">
        <v>105</v>
      </c>
      <c r="G132" s="90">
        <v>501494430.95999998</v>
      </c>
      <c r="H132" s="77">
        <f t="shared" si="35"/>
        <v>2.2253654400486895E-2</v>
      </c>
      <c r="I132" s="96">
        <v>105</v>
      </c>
      <c r="J132" s="186">
        <f t="shared" si="36"/>
        <v>-1.6565837089952858E-2</v>
      </c>
      <c r="K132" s="186">
        <f>((I132-F132)/F132)</f>
        <v>0</v>
      </c>
      <c r="M132" s="194"/>
      <c r="O132" s="195"/>
    </row>
    <row r="133" spans="1:21" ht="12" customHeight="1">
      <c r="A133" s="401">
        <v>9</v>
      </c>
      <c r="B133" s="54" t="s">
        <v>53</v>
      </c>
      <c r="C133" s="54" t="s">
        <v>119</v>
      </c>
      <c r="D133" s="90">
        <v>853592047.85000002</v>
      </c>
      <c r="E133" s="77">
        <f t="shared" si="38"/>
        <v>3.6257617843854277E-2</v>
      </c>
      <c r="F133" s="54">
        <v>120.92</v>
      </c>
      <c r="G133" s="90">
        <v>833903151.75999999</v>
      </c>
      <c r="H133" s="77">
        <f>(G133/$G$135)</f>
        <v>3.7004184686996025E-2</v>
      </c>
      <c r="I133" s="54">
        <v>120.92</v>
      </c>
      <c r="J133" s="186">
        <f>((G133-D133)/D133)</f>
        <v>-2.3065931951441895E-2</v>
      </c>
      <c r="K133" s="186">
        <f>((I133-F133)/F133)</f>
        <v>0</v>
      </c>
      <c r="M133" s="194"/>
      <c r="O133" s="195"/>
    </row>
    <row r="134" spans="1:21" ht="12" customHeight="1">
      <c r="A134" s="401">
        <v>10</v>
      </c>
      <c r="B134" s="402" t="s">
        <v>112</v>
      </c>
      <c r="C134" s="54" t="s">
        <v>180</v>
      </c>
      <c r="D134" s="90">
        <v>654350000</v>
      </c>
      <c r="E134" s="77">
        <f t="shared" si="38"/>
        <v>2.7794509444979298E-2</v>
      </c>
      <c r="F134" s="54">
        <v>100</v>
      </c>
      <c r="G134" s="90">
        <v>654350000</v>
      </c>
      <c r="H134" s="77">
        <f t="shared" si="35"/>
        <v>2.9036571211934481E-2</v>
      </c>
      <c r="I134" s="54">
        <v>100</v>
      </c>
      <c r="J134" s="186">
        <f t="shared" si="36"/>
        <v>0</v>
      </c>
      <c r="K134" s="186">
        <f>((I134-F134)/F134)</f>
        <v>0</v>
      </c>
      <c r="M134" s="4"/>
      <c r="N134" s="10"/>
      <c r="O134" s="195"/>
    </row>
    <row r="135" spans="1:21" ht="12" customHeight="1">
      <c r="A135" s="43"/>
      <c r="B135" s="43"/>
      <c r="C135" s="43" t="s">
        <v>47</v>
      </c>
      <c r="D135" s="44">
        <f>SUM(D125:D134)</f>
        <v>23542419458.609997</v>
      </c>
      <c r="E135" s="44"/>
      <c r="F135" s="45"/>
      <c r="G135" s="44">
        <f>SUM(G125:G134)</f>
        <v>22535374277.629997</v>
      </c>
      <c r="H135" s="44"/>
      <c r="I135" s="45"/>
      <c r="J135" s="186">
        <f>((G135-D135)/D135)</f>
        <v>-4.2775772590004563E-2</v>
      </c>
      <c r="K135" s="212"/>
      <c r="M135" s="194"/>
      <c r="N135" s="10"/>
      <c r="O135" s="195"/>
    </row>
    <row r="136" spans="1:21" ht="12" customHeight="1" thickBot="1">
      <c r="A136" s="46"/>
      <c r="B136" s="46"/>
      <c r="C136" s="46" t="s">
        <v>57</v>
      </c>
      <c r="D136" s="47">
        <f>SUM(D120,D135)</f>
        <v>1493218003519.1775</v>
      </c>
      <c r="E136" s="52"/>
      <c r="F136" s="57"/>
      <c r="G136" s="47">
        <f>SUM(G120,G135)</f>
        <v>1499377175043.7493</v>
      </c>
      <c r="H136" s="52"/>
      <c r="I136" s="57"/>
      <c r="J136" s="193">
        <f>((G136-D136)/D136)</f>
        <v>4.1247637719716759E-3</v>
      </c>
      <c r="K136" s="67"/>
      <c r="M136" s="194"/>
    </row>
    <row r="137" spans="1:21" ht="7.5" customHeight="1" thickBot="1">
      <c r="A137" s="320"/>
      <c r="B137" s="321"/>
      <c r="C137" s="321"/>
      <c r="D137" s="322"/>
      <c r="E137" s="322"/>
      <c r="F137" s="323"/>
      <c r="G137" s="322"/>
      <c r="H137" s="322"/>
      <c r="I137" s="323"/>
      <c r="J137" s="324"/>
      <c r="K137" s="325"/>
      <c r="M137" s="4"/>
    </row>
    <row r="138" spans="1:21" ht="12" customHeight="1" thickBot="1">
      <c r="A138" s="429" t="s">
        <v>149</v>
      </c>
      <c r="B138" s="430"/>
      <c r="C138" s="430"/>
      <c r="D138" s="430"/>
      <c r="E138" s="430"/>
      <c r="F138" s="430"/>
      <c r="G138" s="430"/>
      <c r="H138" s="430"/>
      <c r="I138" s="430"/>
      <c r="J138" s="430"/>
      <c r="K138" s="431"/>
      <c r="M138" s="4"/>
      <c r="P138" s="70"/>
      <c r="Q138" s="53"/>
      <c r="R138" s="9"/>
    </row>
    <row r="139" spans="1:21" ht="25.5" customHeight="1" thickBot="1">
      <c r="A139" s="187"/>
      <c r="B139" s="190"/>
      <c r="C139" s="188"/>
      <c r="D139" s="436" t="s">
        <v>208</v>
      </c>
      <c r="E139" s="437"/>
      <c r="F139" s="438"/>
      <c r="G139" s="436" t="s">
        <v>212</v>
      </c>
      <c r="H139" s="437"/>
      <c r="I139" s="438"/>
      <c r="J139" s="427" t="s">
        <v>84</v>
      </c>
      <c r="K139" s="428"/>
      <c r="L139" s="9"/>
      <c r="M139" s="4"/>
      <c r="N139" s="10"/>
      <c r="P139" s="185"/>
      <c r="Q139" s="58"/>
      <c r="T139" s="194"/>
      <c r="U139" s="195"/>
    </row>
    <row r="140" spans="1:21" ht="12.75" customHeight="1">
      <c r="A140" s="191" t="s">
        <v>2</v>
      </c>
      <c r="B140" s="189" t="s">
        <v>3</v>
      </c>
      <c r="C140" s="36" t="s">
        <v>4</v>
      </c>
      <c r="D140" s="420" t="s">
        <v>153</v>
      </c>
      <c r="E140" s="421"/>
      <c r="F140" s="38" t="s">
        <v>167</v>
      </c>
      <c r="G140" s="420" t="s">
        <v>153</v>
      </c>
      <c r="H140" s="421"/>
      <c r="I140" s="38" t="s">
        <v>167</v>
      </c>
      <c r="J140" s="70" t="s">
        <v>79</v>
      </c>
      <c r="K140" s="53" t="s">
        <v>5</v>
      </c>
    </row>
    <row r="141" spans="1:21" ht="12.75" customHeight="1">
      <c r="A141" s="192"/>
      <c r="B141" s="39"/>
      <c r="C141" s="39" t="s">
        <v>150</v>
      </c>
      <c r="D141" s="447" t="s">
        <v>6</v>
      </c>
      <c r="E141" s="448"/>
      <c r="F141" s="266" t="s">
        <v>6</v>
      </c>
      <c r="G141" s="447" t="s">
        <v>6</v>
      </c>
      <c r="H141" s="448"/>
      <c r="I141" s="266" t="s">
        <v>6</v>
      </c>
      <c r="J141" s="185" t="s">
        <v>102</v>
      </c>
      <c r="K141" s="58" t="s">
        <v>102</v>
      </c>
    </row>
    <row r="142" spans="1:21" ht="12.75" customHeight="1" thickBot="1">
      <c r="A142" s="295">
        <v>1</v>
      </c>
      <c r="B142" s="378" t="s">
        <v>151</v>
      </c>
      <c r="C142" s="378" t="s">
        <v>152</v>
      </c>
      <c r="D142" s="445">
        <v>58605428797</v>
      </c>
      <c r="E142" s="446"/>
      <c r="F142" s="326">
        <v>107.71</v>
      </c>
      <c r="G142" s="445">
        <v>58605428797</v>
      </c>
      <c r="H142" s="446"/>
      <c r="I142" s="326">
        <v>107.71</v>
      </c>
      <c r="J142" s="193">
        <f>((G142-D142)/D142)</f>
        <v>0</v>
      </c>
      <c r="K142" s="270">
        <f>((I142-F142)/F142)</f>
        <v>0</v>
      </c>
      <c r="M142" s="4"/>
      <c r="O142" s="194"/>
    </row>
    <row r="143" spans="1:21" ht="12" customHeight="1">
      <c r="A143" s="19"/>
      <c r="B143" s="19"/>
      <c r="C143" s="22"/>
      <c r="D143" s="444"/>
      <c r="E143" s="444"/>
      <c r="F143" s="444"/>
      <c r="G143" s="23"/>
      <c r="H143" s="23"/>
      <c r="I143" s="24"/>
      <c r="K143" s="9"/>
      <c r="M143" s="4"/>
      <c r="O143" s="194"/>
    </row>
    <row r="144" spans="1:21" ht="12" customHeight="1">
      <c r="A144" s="19"/>
      <c r="B144" s="462" t="s">
        <v>220</v>
      </c>
      <c r="C144" s="354"/>
      <c r="D144" s="231"/>
      <c r="E144" s="22"/>
      <c r="F144" s="22"/>
      <c r="G144" s="284"/>
      <c r="H144" s="22"/>
      <c r="I144" s="12"/>
      <c r="M144" s="33"/>
    </row>
    <row r="145" spans="1:15" ht="12" customHeight="1">
      <c r="A145" s="19"/>
      <c r="B145" s="461" t="s">
        <v>221</v>
      </c>
      <c r="C145" s="356"/>
      <c r="D145" s="269"/>
      <c r="E145" s="161"/>
      <c r="F145" s="283"/>
      <c r="G145" s="234"/>
      <c r="H145"/>
      <c r="I145" s="283"/>
      <c r="M145" s="34"/>
      <c r="O145" s="278"/>
    </row>
    <row r="146" spans="1:15" ht="12" customHeight="1">
      <c r="A146" s="20"/>
      <c r="B146" s="461" t="s">
        <v>219</v>
      </c>
      <c r="C146" s="379"/>
      <c r="D146" s="161"/>
      <c r="E146" s="161"/>
      <c r="F146" s="28"/>
      <c r="G146" s="275"/>
      <c r="H146"/>
      <c r="I146" s="12"/>
      <c r="L146" s="32"/>
      <c r="M146" s="278"/>
    </row>
    <row r="147" spans="1:15" ht="12" customHeight="1">
      <c r="A147" s="21"/>
      <c r="B147" s="162"/>
      <c r="C147" s="283"/>
      <c r="D147"/>
      <c r="E147"/>
      <c r="F147" s="28"/>
      <c r="G147" s="29"/>
      <c r="H147" s="29"/>
      <c r="I147" s="30"/>
      <c r="J147" s="31"/>
      <c r="K147" s="31"/>
      <c r="L147" s="35"/>
      <c r="M147" s="14"/>
    </row>
    <row r="148" spans="1:15" ht="12" customHeight="1">
      <c r="A148" s="21"/>
      <c r="B148" s="12"/>
      <c r="C148" s="28"/>
      <c r="D148" s="275"/>
      <c r="E148"/>
      <c r="F148" s="29"/>
      <c r="G148" s="29"/>
      <c r="H148" s="29"/>
      <c r="I148" s="30"/>
      <c r="J148" s="34"/>
      <c r="K148" s="34"/>
      <c r="M148" s="14"/>
    </row>
    <row r="149" spans="1:15" ht="12" customHeight="1">
      <c r="A149" s="21"/>
      <c r="B149" s="12"/>
      <c r="C149" s="12"/>
      <c r="D149" s="335"/>
      <c r="E149" s="25"/>
      <c r="F149" s="12"/>
      <c r="G149" s="12"/>
      <c r="H149" s="12"/>
      <c r="I149" s="12"/>
      <c r="J149" s="13"/>
      <c r="M149" s="14"/>
    </row>
    <row r="150" spans="1:15" ht="12" customHeight="1">
      <c r="A150" s="21"/>
      <c r="B150" s="12"/>
      <c r="C150" s="12"/>
      <c r="D150" s="25"/>
      <c r="E150" s="25"/>
      <c r="F150" s="12"/>
      <c r="G150" s="12"/>
      <c r="H150" s="12"/>
      <c r="I150" s="12"/>
      <c r="J150" s="13"/>
      <c r="M150" s="14"/>
    </row>
    <row r="151" spans="1:15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5" ht="12" customHeight="1">
      <c r="A152" s="21"/>
      <c r="B152" s="12"/>
      <c r="C152" s="12"/>
      <c r="D152" s="12"/>
      <c r="E152" s="12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1"/>
      <c r="C153" s="26"/>
      <c r="D153" s="12"/>
      <c r="E153" s="12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11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26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6"/>
      <c r="B158" s="11"/>
      <c r="C158" s="11"/>
      <c r="D158" s="12"/>
      <c r="E158" s="12"/>
      <c r="F158" s="12"/>
      <c r="G158" s="12"/>
      <c r="H158" s="12"/>
      <c r="I158" s="12"/>
      <c r="M158" s="14"/>
    </row>
    <row r="159" spans="1:15" ht="12" customHeight="1">
      <c r="B159" s="16"/>
      <c r="C159" s="16"/>
      <c r="D159" s="13"/>
      <c r="E159" s="13"/>
      <c r="F159" s="13"/>
      <c r="G159" s="13"/>
      <c r="H159" s="13"/>
      <c r="I159" s="13"/>
      <c r="M159" s="14"/>
    </row>
    <row r="160" spans="1:15" ht="12" customHeight="1">
      <c r="B160" s="17"/>
      <c r="C160" s="17"/>
      <c r="M160" s="14"/>
    </row>
    <row r="161" spans="2:13" ht="12" customHeight="1">
      <c r="B161" s="17"/>
      <c r="C161" s="2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  <c r="M188" s="15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8"/>
      <c r="C194" s="18"/>
    </row>
    <row r="195" spans="2:3" ht="12" customHeight="1">
      <c r="B195" s="18"/>
      <c r="C195" s="18"/>
    </row>
    <row r="196" spans="2:3" ht="12" customHeight="1">
      <c r="B196" s="18"/>
      <c r="C196" s="18"/>
    </row>
  </sheetData>
  <protectedRanges>
    <protectedRange password="CADF" sqref="I77 F77" name="BidOffer Prices_2_1"/>
    <protectedRange password="CADF" sqref="G44:G45 D44:D45" name="Yield_2_1_2"/>
    <protectedRange password="CADF" sqref="D18" name="Fund Name_1_1_1_2"/>
    <protectedRange password="CADF" sqref="F18" name="Fund Name_1_1_1_3"/>
    <protectedRange password="CADF" sqref="D43" name="Yield_2_1_2_1"/>
    <protectedRange password="CADF" sqref="D80" name="Yield_2_1_2_2"/>
    <protectedRange password="CADF" sqref="F80" name="Fund Name_2_1"/>
    <protectedRange password="CADF" sqref="G18" name="Fund Name_1_1_1_4"/>
    <protectedRange password="CADF" sqref="I18" name="Fund Name_1_1_1_5"/>
    <protectedRange password="CADF" sqref="G43" name="Yield_2_1_2_5"/>
    <protectedRange password="CADF" sqref="G80" name="Yield_2_1_2_6"/>
    <protectedRange password="CADF" sqref="I80" name="Fund Name_2_2"/>
  </protectedRanges>
  <mergeCells count="29">
    <mergeCell ref="D143:F143"/>
    <mergeCell ref="D123:F123"/>
    <mergeCell ref="G123:I123"/>
    <mergeCell ref="D139:F139"/>
    <mergeCell ref="G139:I139"/>
    <mergeCell ref="D142:E142"/>
    <mergeCell ref="G142:H142"/>
    <mergeCell ref="G141:H141"/>
    <mergeCell ref="D141:E141"/>
    <mergeCell ref="A1:K1"/>
    <mergeCell ref="J2:K2"/>
    <mergeCell ref="G2:I2"/>
    <mergeCell ref="D2:F2"/>
    <mergeCell ref="N69:O69"/>
    <mergeCell ref="O27:P27"/>
    <mergeCell ref="O28:P28"/>
    <mergeCell ref="O26:P26"/>
    <mergeCell ref="O31:P31"/>
    <mergeCell ref="N36:N37"/>
    <mergeCell ref="O70:O84"/>
    <mergeCell ref="M115:M116"/>
    <mergeCell ref="P113:P114"/>
    <mergeCell ref="D140:E140"/>
    <mergeCell ref="J123:K123"/>
    <mergeCell ref="A122:K122"/>
    <mergeCell ref="J139:K139"/>
    <mergeCell ref="G140:H140"/>
    <mergeCell ref="A138:K138"/>
    <mergeCell ref="N94:N9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130" zoomScaleNormal="130" workbookViewId="0">
      <selection activeCell="B28" sqref="B28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8"/>
      <c r="F5" s="398"/>
      <c r="G5" s="398"/>
    </row>
    <row r="6" spans="1:7">
      <c r="E6" s="393" t="s">
        <v>88</v>
      </c>
      <c r="F6" s="394" t="s">
        <v>204</v>
      </c>
      <c r="G6" s="398"/>
    </row>
    <row r="7" spans="1:7">
      <c r="E7" s="395" t="s">
        <v>90</v>
      </c>
      <c r="F7" s="396">
        <f>'NAV Trend'!J2</f>
        <v>9680886012.0100002</v>
      </c>
      <c r="G7" s="398"/>
    </row>
    <row r="8" spans="1:7">
      <c r="E8" s="395" t="s">
        <v>82</v>
      </c>
      <c r="F8" s="397">
        <f>'NAV Trend'!J3</f>
        <v>29069195742.49065</v>
      </c>
      <c r="G8" s="398"/>
    </row>
    <row r="9" spans="1:7">
      <c r="A9" s="398"/>
      <c r="B9" s="398"/>
      <c r="E9" s="395" t="s">
        <v>62</v>
      </c>
      <c r="F9" s="396">
        <f>'NAV Trend'!J4</f>
        <v>410887858524.85992</v>
      </c>
      <c r="G9" s="398"/>
    </row>
    <row r="10" spans="1:7">
      <c r="A10" s="449"/>
      <c r="B10" s="449"/>
      <c r="E10" s="395" t="s">
        <v>0</v>
      </c>
      <c r="F10" s="396">
        <f>'NAV Trend'!J5</f>
        <v>14397003172.85</v>
      </c>
      <c r="G10" s="398"/>
    </row>
    <row r="11" spans="1:7">
      <c r="A11" s="388"/>
      <c r="B11" s="388"/>
      <c r="E11" s="395" t="s">
        <v>58</v>
      </c>
      <c r="F11" s="396">
        <f>'NAV Trend'!J6</f>
        <v>42245517361.358917</v>
      </c>
      <c r="G11" s="398"/>
    </row>
    <row r="12" spans="1:7">
      <c r="A12" s="389"/>
      <c r="B12" s="390"/>
      <c r="E12" s="395" t="s">
        <v>59</v>
      </c>
      <c r="F12" s="396">
        <f>'NAV Trend'!J7</f>
        <v>759145393298.31982</v>
      </c>
      <c r="G12" s="398"/>
    </row>
    <row r="13" spans="1:7">
      <c r="A13" s="389"/>
      <c r="B13" s="390"/>
      <c r="E13" s="395" t="s">
        <v>81</v>
      </c>
      <c r="F13" s="396">
        <f>'NAV Trend'!J8</f>
        <v>211415946654.23004</v>
      </c>
      <c r="G13" s="398"/>
    </row>
    <row r="14" spans="1:7">
      <c r="A14" s="389"/>
      <c r="B14" s="390"/>
    </row>
    <row r="15" spans="1:7">
      <c r="A15" s="389"/>
      <c r="B15" s="390"/>
    </row>
    <row r="16" spans="1:7">
      <c r="A16" s="389"/>
      <c r="B16" s="390"/>
    </row>
    <row r="17" spans="1:13">
      <c r="A17" s="389"/>
      <c r="B17" s="390"/>
    </row>
    <row r="18" spans="1:13">
      <c r="A18" s="389"/>
      <c r="B18" s="390"/>
    </row>
    <row r="19" spans="1:13">
      <c r="A19" s="389"/>
      <c r="B19" s="390"/>
    </row>
    <row r="24" spans="1:13" s="381" customFormat="1"/>
    <row r="25" spans="1:13" ht="18.75">
      <c r="B25" s="399" t="s">
        <v>207</v>
      </c>
      <c r="M25" s="387"/>
    </row>
    <row r="26" spans="1:13" ht="27.75" customHeight="1">
      <c r="B26" s="450" t="s">
        <v>218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39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44120</v>
      </c>
      <c r="D1" s="286">
        <v>44127</v>
      </c>
      <c r="E1" s="286">
        <v>44134</v>
      </c>
      <c r="F1" s="286">
        <v>44141</v>
      </c>
      <c r="G1" s="286">
        <v>44148</v>
      </c>
      <c r="H1" s="286">
        <v>44155</v>
      </c>
      <c r="I1" s="286">
        <v>44162</v>
      </c>
      <c r="J1" s="286">
        <v>44169</v>
      </c>
    </row>
    <row r="2" spans="2:11">
      <c r="B2" s="287" t="s">
        <v>90</v>
      </c>
      <c r="C2" s="288">
        <v>5937821934.8099995</v>
      </c>
      <c r="D2" s="288">
        <v>6024609941.7800007</v>
      </c>
      <c r="E2" s="288">
        <v>6207922099.6599998</v>
      </c>
      <c r="F2" s="288">
        <v>6758319304.3699999</v>
      </c>
      <c r="G2" s="288">
        <v>8036206520.5299997</v>
      </c>
      <c r="H2" s="288">
        <v>8290843224.3899994</v>
      </c>
      <c r="I2" s="288">
        <v>8316213813.6800003</v>
      </c>
      <c r="J2" s="288">
        <v>9680886012.0100002</v>
      </c>
      <c r="K2" s="342"/>
    </row>
    <row r="3" spans="2:11">
      <c r="B3" s="287" t="s">
        <v>82</v>
      </c>
      <c r="C3" s="289">
        <v>26277472890.174564</v>
      </c>
      <c r="D3" s="289">
        <v>26177170704.640644</v>
      </c>
      <c r="E3" s="289">
        <v>26766516862.49065</v>
      </c>
      <c r="F3" s="289">
        <v>27157149224.650646</v>
      </c>
      <c r="G3" s="289">
        <v>29554978877.700001</v>
      </c>
      <c r="H3" s="289">
        <v>28945803297.180645</v>
      </c>
      <c r="I3" s="289">
        <v>29372267371.92065</v>
      </c>
      <c r="J3" s="289">
        <v>29069195742.49065</v>
      </c>
      <c r="K3" s="342"/>
    </row>
    <row r="4" spans="2:11">
      <c r="B4" s="287" t="s">
        <v>62</v>
      </c>
      <c r="C4" s="288">
        <v>271908771177.89001</v>
      </c>
      <c r="D4" s="288">
        <v>272530107565.88998</v>
      </c>
      <c r="E4" s="288">
        <v>276071831140.66998</v>
      </c>
      <c r="F4" s="288">
        <v>279825229804.9101</v>
      </c>
      <c r="G4" s="288">
        <v>282844255018.625</v>
      </c>
      <c r="H4" s="288">
        <v>288637298993.57996</v>
      </c>
      <c r="I4" s="288">
        <v>291355228866.43463</v>
      </c>
      <c r="J4" s="288">
        <v>410887858524.85992</v>
      </c>
      <c r="K4" s="342"/>
    </row>
    <row r="5" spans="2:11">
      <c r="B5" s="287" t="s">
        <v>0</v>
      </c>
      <c r="C5" s="288">
        <v>12047863348.309999</v>
      </c>
      <c r="D5" s="288">
        <v>12548085588.360003</v>
      </c>
      <c r="E5" s="288">
        <v>13001401417.809999</v>
      </c>
      <c r="F5" s="288">
        <v>13181858080.250002</v>
      </c>
      <c r="G5" s="288">
        <v>15493832478.309999</v>
      </c>
      <c r="H5" s="288">
        <v>14734989703.129999</v>
      </c>
      <c r="I5" s="288">
        <v>14547459281.550003</v>
      </c>
      <c r="J5" s="288">
        <v>14397003172.85</v>
      </c>
      <c r="K5" s="342"/>
    </row>
    <row r="6" spans="2:11">
      <c r="B6" s="287" t="s">
        <v>58</v>
      </c>
      <c r="C6" s="288">
        <v>42197843164.508911</v>
      </c>
      <c r="D6" s="288">
        <v>42199465715.618896</v>
      </c>
      <c r="E6" s="288">
        <v>42331646337.318916</v>
      </c>
      <c r="F6" s="288">
        <v>42214114830.608917</v>
      </c>
      <c r="G6" s="288">
        <v>42226005382.15892</v>
      </c>
      <c r="H6" s="288">
        <v>42288210075.28891</v>
      </c>
      <c r="I6" s="288">
        <v>42237273851.878914</v>
      </c>
      <c r="J6" s="288">
        <v>42245517361.358917</v>
      </c>
      <c r="K6" s="342"/>
    </row>
    <row r="7" spans="2:11">
      <c r="B7" s="287" t="s">
        <v>59</v>
      </c>
      <c r="C7" s="290">
        <v>816722034519.56482</v>
      </c>
      <c r="D7" s="290">
        <v>815165326720.50293</v>
      </c>
      <c r="E7" s="290">
        <v>819910200359.48889</v>
      </c>
      <c r="F7" s="290">
        <v>811132173250.49231</v>
      </c>
      <c r="G7" s="290">
        <v>795709860514.28735</v>
      </c>
      <c r="H7" s="290">
        <v>780062936115.14832</v>
      </c>
      <c r="I7" s="290">
        <v>767677186154.91333</v>
      </c>
      <c r="J7" s="290">
        <v>759145393298.31982</v>
      </c>
      <c r="K7" s="342"/>
    </row>
    <row r="8" spans="2:11">
      <c r="B8" s="287" t="s">
        <v>81</v>
      </c>
      <c r="C8" s="290">
        <v>271211386514.49002</v>
      </c>
      <c r="D8" s="290">
        <v>279166621316.03003</v>
      </c>
      <c r="E8" s="290">
        <v>297274159205.95996</v>
      </c>
      <c r="F8" s="290">
        <v>306014865343.42999</v>
      </c>
      <c r="G8" s="290">
        <v>315039788955.53998</v>
      </c>
      <c r="H8" s="290">
        <v>321435523520.61011</v>
      </c>
      <c r="I8" s="290">
        <v>316169954720.19</v>
      </c>
      <c r="J8" s="290">
        <v>211415946654.23004</v>
      </c>
      <c r="K8" s="342"/>
    </row>
    <row r="9" spans="2:11" s="2" customFormat="1">
      <c r="B9" s="291" t="s">
        <v>1</v>
      </c>
      <c r="C9" s="292">
        <f t="shared" ref="C9:D9" si="0">SUM(C2:C8)</f>
        <v>1446303193549.7483</v>
      </c>
      <c r="D9" s="292">
        <f t="shared" si="0"/>
        <v>1453811387552.8225</v>
      </c>
      <c r="E9" s="292">
        <f t="shared" ref="E9:J9" si="1">SUM(E2:E8)</f>
        <v>1481563677423.3984</v>
      </c>
      <c r="F9" s="292">
        <f t="shared" si="1"/>
        <v>1486283709838.7119</v>
      </c>
      <c r="G9" s="292">
        <f t="shared" si="1"/>
        <v>1488904927747.1514</v>
      </c>
      <c r="H9" s="292">
        <f t="shared" si="1"/>
        <v>1484395604929.3279</v>
      </c>
      <c r="I9" s="292">
        <f t="shared" si="1"/>
        <v>1469675584060.5674</v>
      </c>
      <c r="J9" s="292">
        <f t="shared" si="1"/>
        <v>1476841800766.1191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1450057290551.2854</v>
      </c>
      <c r="E11" s="261">
        <f t="shared" si="2"/>
        <v>1467687532488.1104</v>
      </c>
      <c r="F11" s="261">
        <f t="shared" si="2"/>
        <v>1483923693631.0552</v>
      </c>
      <c r="G11" s="261">
        <f t="shared" si="2"/>
        <v>1487594318792.9316</v>
      </c>
      <c r="H11" s="261">
        <f>(G9+H9)/2</f>
        <v>1486650266338.2397</v>
      </c>
      <c r="I11" s="261">
        <f t="shared" si="2"/>
        <v>1477035594494.9478</v>
      </c>
      <c r="J11" s="261">
        <f t="shared" si="2"/>
        <v>1473258692413.3433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zoomScale="150" zoomScaleNormal="150" workbookViewId="0">
      <pane xSplit="1" topLeftCell="B1" activePane="topRight" state="frozen"/>
      <selection pane="topRight" activeCell="A9" sqref="A9"/>
    </sheetView>
  </sheetViews>
  <sheetFormatPr defaultRowHeight="15"/>
  <cols>
    <col min="1" max="1" width="31.5703125" customWidth="1"/>
    <col min="2" max="2" width="16" style="279" customWidth="1"/>
    <col min="3" max="3" width="9" style="279" customWidth="1"/>
    <col min="4" max="4" width="15.42578125" style="279" customWidth="1"/>
    <col min="5" max="5" width="8.42578125" style="279" customWidth="1"/>
    <col min="6" max="7" width="7.42578125" style="279" customWidth="1"/>
    <col min="8" max="8" width="15.42578125" style="381" customWidth="1"/>
    <col min="9" max="9" width="8.42578125" style="381" customWidth="1"/>
    <col min="10" max="11" width="7.42578125" style="381" customWidth="1"/>
    <col min="12" max="12" width="16" style="381" customWidth="1"/>
    <col min="13" max="13" width="8.5703125" style="381" customWidth="1"/>
    <col min="14" max="15" width="7.42578125" style="381" customWidth="1"/>
    <col min="16" max="16" width="16.42578125" style="381" customWidth="1"/>
    <col min="17" max="17" width="8.7109375" style="381" customWidth="1"/>
    <col min="18" max="19" width="7.42578125" style="381" customWidth="1"/>
    <col min="20" max="20" width="16" style="381" customWidth="1"/>
    <col min="21" max="21" width="8.42578125" style="381" customWidth="1"/>
    <col min="22" max="23" width="7.42578125" style="381" customWidth="1"/>
    <col min="24" max="24" width="15.28515625" style="381" customWidth="1"/>
    <col min="25" max="25" width="9" style="381" customWidth="1"/>
    <col min="26" max="26" width="7.7109375" style="381" customWidth="1"/>
    <col min="27" max="27" width="7.140625" style="381" customWidth="1"/>
    <col min="28" max="28" width="15.140625" style="381" customWidth="1"/>
    <col min="29" max="29" width="8.140625" style="381" customWidth="1"/>
    <col min="30" max="31" width="7.140625" style="381" customWidth="1"/>
    <col min="32" max="32" width="15" style="381" customWidth="1"/>
    <col min="33" max="33" width="8.7109375" style="381" customWidth="1"/>
    <col min="34" max="35" width="7.140625" style="381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3" t="s">
        <v>95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5"/>
    </row>
    <row r="2" spans="1:49" ht="30.75" customHeight="1" thickBot="1">
      <c r="A2" s="100"/>
      <c r="B2" s="451" t="s">
        <v>196</v>
      </c>
      <c r="C2" s="452"/>
      <c r="D2" s="451" t="s">
        <v>197</v>
      </c>
      <c r="E2" s="452"/>
      <c r="F2" s="451" t="s">
        <v>84</v>
      </c>
      <c r="G2" s="452"/>
      <c r="H2" s="451" t="s">
        <v>198</v>
      </c>
      <c r="I2" s="452"/>
      <c r="J2" s="451" t="s">
        <v>84</v>
      </c>
      <c r="K2" s="452"/>
      <c r="L2" s="451" t="s">
        <v>201</v>
      </c>
      <c r="M2" s="452"/>
      <c r="N2" s="451" t="s">
        <v>84</v>
      </c>
      <c r="O2" s="452"/>
      <c r="P2" s="451" t="s">
        <v>202</v>
      </c>
      <c r="Q2" s="452"/>
      <c r="R2" s="451" t="s">
        <v>84</v>
      </c>
      <c r="S2" s="452"/>
      <c r="T2" s="451" t="s">
        <v>203</v>
      </c>
      <c r="U2" s="452"/>
      <c r="V2" s="451" t="s">
        <v>84</v>
      </c>
      <c r="W2" s="452"/>
      <c r="X2" s="451" t="s">
        <v>205</v>
      </c>
      <c r="Y2" s="452"/>
      <c r="Z2" s="451" t="s">
        <v>84</v>
      </c>
      <c r="AA2" s="452"/>
      <c r="AB2" s="451" t="s">
        <v>208</v>
      </c>
      <c r="AC2" s="452"/>
      <c r="AD2" s="451" t="s">
        <v>84</v>
      </c>
      <c r="AE2" s="452"/>
      <c r="AF2" s="451" t="s">
        <v>212</v>
      </c>
      <c r="AG2" s="452"/>
      <c r="AH2" s="451" t="s">
        <v>84</v>
      </c>
      <c r="AI2" s="452"/>
      <c r="AJ2" s="451" t="s">
        <v>103</v>
      </c>
      <c r="AK2" s="452"/>
      <c r="AL2" s="451" t="s">
        <v>104</v>
      </c>
      <c r="AM2" s="452"/>
      <c r="AN2" s="451" t="s">
        <v>94</v>
      </c>
      <c r="AO2" s="452"/>
      <c r="AP2" s="101"/>
      <c r="AQ2" s="456" t="s">
        <v>108</v>
      </c>
      <c r="AR2" s="457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5259010878.46</v>
      </c>
      <c r="C5" s="165">
        <v>8425.7999999999993</v>
      </c>
      <c r="D5" s="165">
        <v>5312816875.8199997</v>
      </c>
      <c r="E5" s="165">
        <v>8506.9699999999993</v>
      </c>
      <c r="F5" s="116">
        <f t="shared" ref="F5:F18" si="0">((D5-B5)/B5)</f>
        <v>1.023120100024507E-2</v>
      </c>
      <c r="G5" s="116">
        <f t="shared" ref="G5:G18" si="1">((E5-C5)/C5)</f>
        <v>9.6335066106482559E-3</v>
      </c>
      <c r="H5" s="165">
        <v>5287308817.7399998</v>
      </c>
      <c r="I5" s="165">
        <v>8472.9699999999993</v>
      </c>
      <c r="J5" s="116">
        <f t="shared" ref="J5:K9" si="2">((H5-D5)/D5)</f>
        <v>-4.8012304350435412E-3</v>
      </c>
      <c r="K5" s="116">
        <f t="shared" si="2"/>
        <v>-3.9967226873963355E-3</v>
      </c>
      <c r="L5" s="165">
        <v>5706675740.0200005</v>
      </c>
      <c r="M5" s="165">
        <v>9150.0499999999993</v>
      </c>
      <c r="N5" s="116">
        <f t="shared" ref="N5:O9" si="3">((L5-H5)/H5)</f>
        <v>7.9315760954408246E-2</v>
      </c>
      <c r="O5" s="116">
        <f t="shared" si="3"/>
        <v>7.9910586252518304E-2</v>
      </c>
      <c r="P5" s="165">
        <v>5755318689.6899996</v>
      </c>
      <c r="Q5" s="165">
        <v>9224.1299999999992</v>
      </c>
      <c r="R5" s="116">
        <f t="shared" ref="R5:S9" si="4">((P5-L5)/L5)</f>
        <v>8.5238678148250001E-3</v>
      </c>
      <c r="S5" s="116">
        <f t="shared" si="4"/>
        <v>8.0961306222370293E-3</v>
      </c>
      <c r="T5" s="165">
        <v>6277357784.6800003</v>
      </c>
      <c r="U5" s="165">
        <v>10058.06</v>
      </c>
      <c r="V5" s="116">
        <f t="shared" ref="V5:V18" si="5">((T5-P5)/P5)</f>
        <v>9.070550618251158E-2</v>
      </c>
      <c r="W5" s="116">
        <f t="shared" ref="W5:W18" si="6">((U5-Q5)/Q5)</f>
        <v>9.0407442219483075E-2</v>
      </c>
      <c r="X5" s="165">
        <v>6089309912.1199999</v>
      </c>
      <c r="Y5" s="165">
        <v>9760.34</v>
      </c>
      <c r="Z5" s="116">
        <f t="shared" ref="Z5:Z18" si="7">((X5-T5)/T5)</f>
        <v>-2.9956532511008771E-2</v>
      </c>
      <c r="AA5" s="116">
        <f t="shared" ref="AA5:AA18" si="8">((Y5-U5)/U5)</f>
        <v>-2.960014157799808E-2</v>
      </c>
      <c r="AB5" s="165">
        <v>6146196147.6700001</v>
      </c>
      <c r="AC5" s="165">
        <v>9848.83</v>
      </c>
      <c r="AD5" s="116">
        <f t="shared" ref="AD5:AD18" si="9">((AB5-X5)/X5)</f>
        <v>9.3419839638602311E-3</v>
      </c>
      <c r="AE5" s="116">
        <f t="shared" ref="AE5:AE18" si="10">((AC5-Y5)/Y5)</f>
        <v>9.0662825270430934E-3</v>
      </c>
      <c r="AF5" s="165">
        <v>6044169526.7600002</v>
      </c>
      <c r="AG5" s="165">
        <v>9688.52</v>
      </c>
      <c r="AH5" s="116">
        <f t="shared" ref="AH5:AH18" si="11">((AF5-AB5)/AB5)</f>
        <v>-1.6599961741975606E-2</v>
      </c>
      <c r="AI5" s="116">
        <f t="shared" ref="AI5:AI18" si="12">((AG5-AC5)/AC5)</f>
        <v>-1.6277060320870548E-2</v>
      </c>
      <c r="AJ5" s="117">
        <f>AVERAGE(F5,J5,N5,R5,V5,Z5,AD5,AH5)</f>
        <v>1.8345074403477775E-2</v>
      </c>
      <c r="AK5" s="117">
        <f>AVERAGE(G5,K5,O5,S5,W5,AA5,AE5,AI5)</f>
        <v>1.84050029557081E-2</v>
      </c>
      <c r="AL5" s="118">
        <f>((AF5-D5)/D5)</f>
        <v>0.13765817042717493</v>
      </c>
      <c r="AM5" s="118">
        <f>((AG5-E5)/E5)</f>
        <v>0.13889199092038659</v>
      </c>
      <c r="AN5" s="119">
        <f>STDEV(F5,J5,N5,R5,V5,Z5,AD5,AH5)</f>
        <v>4.3567280634293513E-2</v>
      </c>
      <c r="AO5" s="203">
        <f>STDEV(G5,K5,O5,S5,W5,AA5,AE5,AI5)</f>
        <v>4.3501869351278588E-2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647234973.42999995</v>
      </c>
      <c r="C6" s="165">
        <v>1.3</v>
      </c>
      <c r="D6" s="166">
        <v>659698135.39999998</v>
      </c>
      <c r="E6" s="165">
        <v>1.33</v>
      </c>
      <c r="F6" s="116">
        <f t="shared" si="0"/>
        <v>1.925600822210197E-2</v>
      </c>
      <c r="G6" s="116">
        <f t="shared" si="1"/>
        <v>2.3076923076923096E-2</v>
      </c>
      <c r="H6" s="166">
        <v>657062440.38</v>
      </c>
      <c r="I6" s="165">
        <v>1.32</v>
      </c>
      <c r="J6" s="116">
        <f t="shared" si="2"/>
        <v>-3.9953046379339226E-3</v>
      </c>
      <c r="K6" s="116">
        <f t="shared" si="2"/>
        <v>-7.5187969924812095E-3</v>
      </c>
      <c r="L6" s="166">
        <v>687714468.90999997</v>
      </c>
      <c r="M6" s="165">
        <v>1.39</v>
      </c>
      <c r="N6" s="116">
        <f t="shared" si="3"/>
        <v>4.6650099969605528E-2</v>
      </c>
      <c r="O6" s="116">
        <f t="shared" si="3"/>
        <v>5.3030303030302907E-2</v>
      </c>
      <c r="P6" s="166">
        <v>697075371.40999997</v>
      </c>
      <c r="Q6" s="165">
        <v>1.41</v>
      </c>
      <c r="R6" s="116">
        <f t="shared" si="4"/>
        <v>1.3611611974424004E-2</v>
      </c>
      <c r="S6" s="116">
        <f t="shared" si="4"/>
        <v>1.4388489208633108E-2</v>
      </c>
      <c r="T6" s="166">
        <v>768499830.70000005</v>
      </c>
      <c r="U6" s="165">
        <v>1.54</v>
      </c>
      <c r="V6" s="116">
        <f t="shared" si="5"/>
        <v>0.10246303659463281</v>
      </c>
      <c r="W6" s="116">
        <f t="shared" si="6"/>
        <v>9.2198581560283779E-2</v>
      </c>
      <c r="X6" s="166">
        <v>738058846.50999999</v>
      </c>
      <c r="Y6" s="165">
        <v>1.48</v>
      </c>
      <c r="Z6" s="116">
        <f t="shared" si="7"/>
        <v>-3.9610918537577831E-2</v>
      </c>
      <c r="AA6" s="116">
        <f t="shared" si="8"/>
        <v>-3.8961038961038995E-2</v>
      </c>
      <c r="AB6" s="166">
        <v>740322681.38999999</v>
      </c>
      <c r="AC6" s="165">
        <v>1.49</v>
      </c>
      <c r="AD6" s="116">
        <f t="shared" si="9"/>
        <v>3.0672823592655394E-3</v>
      </c>
      <c r="AE6" s="116">
        <f t="shared" si="10"/>
        <v>6.7567567567567632E-3</v>
      </c>
      <c r="AF6" s="166">
        <v>749479136.37</v>
      </c>
      <c r="AG6" s="165">
        <v>1.51</v>
      </c>
      <c r="AH6" s="116">
        <f t="shared" si="11"/>
        <v>1.236819458618805E-2</v>
      </c>
      <c r="AI6" s="116">
        <f t="shared" si="12"/>
        <v>1.3422818791946321E-2</v>
      </c>
      <c r="AJ6" s="117">
        <f t="shared" ref="AJ6:AJ69" si="13">AVERAGE(F6,J6,N6,R6,V6,Z6,AD6,AH6)</f>
        <v>1.9226251316338268E-2</v>
      </c>
      <c r="AK6" s="117">
        <f t="shared" ref="AK6:AK69" si="14">AVERAGE(G6,K6,O6,S6,W6,AA6,AE6,AI6)</f>
        <v>1.9549254558915718E-2</v>
      </c>
      <c r="AL6" s="118">
        <f t="shared" ref="AL6:AL69" si="15">((AF6-D6)/D6)</f>
        <v>0.13609406507654051</v>
      </c>
      <c r="AM6" s="118">
        <f t="shared" ref="AM6:AM69" si="16">((AG6-E6)/E6)</f>
        <v>0.13533834586466159</v>
      </c>
      <c r="AN6" s="119">
        <f t="shared" ref="AN6:AN69" si="17">STDEV(F6,J6,N6,R6,V6,Z6,AD6,AH6)</f>
        <v>4.1440410567569357E-2</v>
      </c>
      <c r="AO6" s="203">
        <f t="shared" ref="AO6:AO69" si="18">STDEV(G6,K6,O6,S6,W6,AA6,AE6,AI6)</f>
        <v>3.9270669430203221E-2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242150069.31</v>
      </c>
      <c r="C7" s="165">
        <v>123.82</v>
      </c>
      <c r="D7" s="166">
        <v>244940316.15000001</v>
      </c>
      <c r="E7" s="165">
        <v>125</v>
      </c>
      <c r="F7" s="116">
        <f t="shared" si="0"/>
        <v>1.1522800088188021E-2</v>
      </c>
      <c r="G7" s="116">
        <f t="shared" si="1"/>
        <v>9.5299628492974235E-3</v>
      </c>
      <c r="H7" s="166">
        <v>249785901.68000001</v>
      </c>
      <c r="I7" s="165">
        <v>127.54</v>
      </c>
      <c r="J7" s="116">
        <f t="shared" si="2"/>
        <v>1.9782719342260478E-2</v>
      </c>
      <c r="K7" s="116">
        <f t="shared" si="2"/>
        <v>2.032000000000005E-2</v>
      </c>
      <c r="L7" s="166">
        <v>260856194.24000001</v>
      </c>
      <c r="M7" s="165">
        <v>133.81</v>
      </c>
      <c r="N7" s="116">
        <f t="shared" si="3"/>
        <v>4.4319124840689055E-2</v>
      </c>
      <c r="O7" s="116">
        <f t="shared" si="3"/>
        <v>4.9161047514505223E-2</v>
      </c>
      <c r="P7" s="166">
        <v>266450870.02000001</v>
      </c>
      <c r="Q7" s="165">
        <v>136.59</v>
      </c>
      <c r="R7" s="116">
        <f t="shared" si="4"/>
        <v>2.144735644978641E-2</v>
      </c>
      <c r="S7" s="116">
        <f t="shared" si="4"/>
        <v>2.0775726776773043E-2</v>
      </c>
      <c r="T7" s="166">
        <v>280619856.60000002</v>
      </c>
      <c r="U7" s="165">
        <v>144.36000000000001</v>
      </c>
      <c r="V7" s="116">
        <f t="shared" si="5"/>
        <v>5.3176732276897717E-2</v>
      </c>
      <c r="W7" s="116">
        <f t="shared" si="6"/>
        <v>5.6885569953876641E-2</v>
      </c>
      <c r="X7" s="166">
        <v>268876919.01999998</v>
      </c>
      <c r="Y7" s="165">
        <v>137.85</v>
      </c>
      <c r="Z7" s="116">
        <f t="shared" si="7"/>
        <v>-4.1846424277589916E-2</v>
      </c>
      <c r="AA7" s="116">
        <f t="shared" si="8"/>
        <v>-4.5095594347464803E-2</v>
      </c>
      <c r="AB7" s="166">
        <v>263451386.18000001</v>
      </c>
      <c r="AC7" s="165">
        <v>135.33000000000001</v>
      </c>
      <c r="AD7" s="116">
        <f t="shared" si="9"/>
        <v>-2.0178499738002443E-2</v>
      </c>
      <c r="AE7" s="116">
        <f t="shared" si="10"/>
        <v>-1.828073993471151E-2</v>
      </c>
      <c r="AF7" s="166">
        <v>266123632.97</v>
      </c>
      <c r="AG7" s="165">
        <v>136.75</v>
      </c>
      <c r="AH7" s="116">
        <f t="shared" si="11"/>
        <v>1.0143225392536788E-2</v>
      </c>
      <c r="AI7" s="116">
        <f t="shared" si="12"/>
        <v>1.0492869282494549E-2</v>
      </c>
      <c r="AJ7" s="117">
        <f t="shared" si="13"/>
        <v>1.2295879296845761E-2</v>
      </c>
      <c r="AK7" s="117">
        <f t="shared" si="14"/>
        <v>1.297360526184633E-2</v>
      </c>
      <c r="AL7" s="118">
        <f t="shared" si="15"/>
        <v>8.6483585687165743E-2</v>
      </c>
      <c r="AM7" s="118">
        <f t="shared" si="16"/>
        <v>9.4E-2</v>
      </c>
      <c r="AN7" s="119">
        <f t="shared" si="17"/>
        <v>3.123125861748189E-2</v>
      </c>
      <c r="AO7" s="203">
        <f t="shared" si="18"/>
        <v>3.3208245526595327E-2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455638628</v>
      </c>
      <c r="C8" s="177">
        <v>13.41</v>
      </c>
      <c r="D8" s="166">
        <v>454365762</v>
      </c>
      <c r="E8" s="177">
        <v>13.37</v>
      </c>
      <c r="F8" s="116">
        <f t="shared" si="0"/>
        <v>-2.7935866754475436E-3</v>
      </c>
      <c r="G8" s="116">
        <f t="shared" si="1"/>
        <v>-2.9828486204325818E-3</v>
      </c>
      <c r="H8" s="166">
        <v>465648121</v>
      </c>
      <c r="I8" s="177">
        <v>13.71</v>
      </c>
      <c r="J8" s="116">
        <f t="shared" si="2"/>
        <v>2.4831006082716243E-2</v>
      </c>
      <c r="K8" s="116">
        <f t="shared" si="2"/>
        <v>2.5430067314884192E-2</v>
      </c>
      <c r="L8" s="166">
        <v>492429359</v>
      </c>
      <c r="M8" s="177">
        <v>14.5</v>
      </c>
      <c r="N8" s="116">
        <f t="shared" si="3"/>
        <v>5.7513896850879806E-2</v>
      </c>
      <c r="O8" s="116">
        <f t="shared" si="3"/>
        <v>5.7622173595915323E-2</v>
      </c>
      <c r="P8" s="166">
        <v>501339226</v>
      </c>
      <c r="Q8" s="177">
        <v>14.76</v>
      </c>
      <c r="R8" s="116">
        <f t="shared" si="4"/>
        <v>1.8093695749769462E-2</v>
      </c>
      <c r="S8" s="116">
        <f t="shared" si="4"/>
        <v>1.7931034482758606E-2</v>
      </c>
      <c r="T8" s="166">
        <v>574668652</v>
      </c>
      <c r="U8" s="177">
        <v>16.920000000000002</v>
      </c>
      <c r="V8" s="116">
        <f t="shared" si="5"/>
        <v>0.14626708263996882</v>
      </c>
      <c r="W8" s="116">
        <f t="shared" si="6"/>
        <v>0.14634146341463428</v>
      </c>
      <c r="X8" s="166">
        <v>541188138</v>
      </c>
      <c r="Y8" s="177">
        <v>15.93</v>
      </c>
      <c r="Z8" s="116">
        <f t="shared" si="7"/>
        <v>-5.8260553944397164E-2</v>
      </c>
      <c r="AA8" s="116">
        <f t="shared" si="8"/>
        <v>-5.8510638297872453E-2</v>
      </c>
      <c r="AB8" s="166">
        <v>554780063</v>
      </c>
      <c r="AC8" s="177">
        <v>16.2</v>
      </c>
      <c r="AD8" s="116">
        <f t="shared" si="9"/>
        <v>2.5114972124536845E-2</v>
      </c>
      <c r="AE8" s="116">
        <f t="shared" si="10"/>
        <v>1.6949152542372854E-2</v>
      </c>
      <c r="AF8" s="166">
        <v>534585693</v>
      </c>
      <c r="AG8" s="177">
        <v>15.73</v>
      </c>
      <c r="AH8" s="116">
        <f t="shared" si="11"/>
        <v>-3.6400677217558915E-2</v>
      </c>
      <c r="AI8" s="116">
        <f t="shared" si="12"/>
        <v>-2.9012345679012275E-2</v>
      </c>
      <c r="AJ8" s="117">
        <f t="shared" si="13"/>
        <v>2.1795729451308445E-2</v>
      </c>
      <c r="AK8" s="117">
        <f t="shared" si="14"/>
        <v>2.1721007344155992E-2</v>
      </c>
      <c r="AL8" s="118">
        <f t="shared" si="15"/>
        <v>0.17655364402214796</v>
      </c>
      <c r="AM8" s="118">
        <f t="shared" si="16"/>
        <v>0.17651458489154834</v>
      </c>
      <c r="AN8" s="119">
        <f t="shared" si="17"/>
        <v>6.2339285142520767E-2</v>
      </c>
      <c r="AO8" s="203">
        <f t="shared" si="18"/>
        <v>6.1518073997783002E-2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297083194.25999999</v>
      </c>
      <c r="C9" s="165">
        <v>139.03479999999999</v>
      </c>
      <c r="D9" s="165">
        <v>301938966.87</v>
      </c>
      <c r="E9" s="165">
        <v>141.4091</v>
      </c>
      <c r="F9" s="116">
        <f t="shared" si="0"/>
        <v>1.6344824291038017E-2</v>
      </c>
      <c r="G9" s="116">
        <f t="shared" si="1"/>
        <v>1.7077019566324441E-2</v>
      </c>
      <c r="H9" s="165">
        <v>299362371.57999998</v>
      </c>
      <c r="I9" s="165">
        <v>140.27799999999999</v>
      </c>
      <c r="J9" s="116">
        <f t="shared" si="2"/>
        <v>-8.5334970729676503E-3</v>
      </c>
      <c r="K9" s="116">
        <f t="shared" si="2"/>
        <v>-7.9987780135790665E-3</v>
      </c>
      <c r="L9" s="165">
        <v>319844949.38</v>
      </c>
      <c r="M9" s="165">
        <v>149.85419999999999</v>
      </c>
      <c r="N9" s="116">
        <f t="shared" si="3"/>
        <v>6.842068257241328E-2</v>
      </c>
      <c r="O9" s="116">
        <f t="shared" si="3"/>
        <v>6.8265872054064078E-2</v>
      </c>
      <c r="P9" s="165">
        <v>325359021.35000002</v>
      </c>
      <c r="Q9" s="165">
        <v>152.4699</v>
      </c>
      <c r="R9" s="116">
        <f t="shared" si="4"/>
        <v>1.7239828175147746E-2</v>
      </c>
      <c r="S9" s="116">
        <f t="shared" si="4"/>
        <v>1.7454966227172838E-2</v>
      </c>
      <c r="T9" s="165">
        <v>355350909.62</v>
      </c>
      <c r="U9" s="165">
        <v>166.57849999999999</v>
      </c>
      <c r="V9" s="116">
        <f t="shared" si="5"/>
        <v>9.2180902639661749E-2</v>
      </c>
      <c r="W9" s="116">
        <f t="shared" si="6"/>
        <v>9.2533673859561766E-2</v>
      </c>
      <c r="X9" s="165">
        <v>340747686.47000003</v>
      </c>
      <c r="Y9" s="165">
        <v>160.15199999999999</v>
      </c>
      <c r="Z9" s="116">
        <f t="shared" si="7"/>
        <v>-4.1095218148213437E-2</v>
      </c>
      <c r="AA9" s="116">
        <f t="shared" si="8"/>
        <v>-3.8579408507100281E-2</v>
      </c>
      <c r="AB9" s="165">
        <v>342388721.17000002</v>
      </c>
      <c r="AC9" s="165">
        <v>160.38</v>
      </c>
      <c r="AD9" s="116">
        <f t="shared" si="9"/>
        <v>4.8159819278610636E-3</v>
      </c>
      <c r="AE9" s="116">
        <f t="shared" si="10"/>
        <v>1.4236475348419543E-3</v>
      </c>
      <c r="AF9" s="165">
        <v>336414028.92000002</v>
      </c>
      <c r="AG9" s="165">
        <v>157.68270000000001</v>
      </c>
      <c r="AH9" s="116">
        <f t="shared" si="11"/>
        <v>-1.7450026477459506E-2</v>
      </c>
      <c r="AI9" s="116">
        <f t="shared" si="12"/>
        <v>-1.6818181818181722E-2</v>
      </c>
      <c r="AJ9" s="117">
        <f t="shared" si="13"/>
        <v>1.6490434738435159E-2</v>
      </c>
      <c r="AK9" s="117">
        <f t="shared" si="14"/>
        <v>1.6669851362888E-2</v>
      </c>
      <c r="AL9" s="118">
        <f t="shared" si="15"/>
        <v>0.11417890975576951</v>
      </c>
      <c r="AM9" s="118">
        <f t="shared" si="16"/>
        <v>0.11508170266270004</v>
      </c>
      <c r="AN9" s="119">
        <f t="shared" si="17"/>
        <v>4.41700168210254E-2</v>
      </c>
      <c r="AO9" s="203">
        <f t="shared" si="18"/>
        <v>4.3806666477774571E-2</v>
      </c>
      <c r="AP9" s="123"/>
      <c r="AQ9" s="126"/>
      <c r="AR9" s="127"/>
      <c r="AS9" s="122"/>
      <c r="AT9" s="122"/>
    </row>
    <row r="10" spans="1:49">
      <c r="A10" s="198" t="s">
        <v>100</v>
      </c>
      <c r="B10" s="166">
        <v>1307443901.24</v>
      </c>
      <c r="C10" s="177">
        <v>0.74139999999999995</v>
      </c>
      <c r="D10" s="166">
        <v>1342760534.1099999</v>
      </c>
      <c r="E10" s="177">
        <v>0.76149999999999995</v>
      </c>
      <c r="F10" s="116">
        <f t="shared" si="0"/>
        <v>2.7011968036643901E-2</v>
      </c>
      <c r="G10" s="116">
        <f t="shared" si="1"/>
        <v>2.7110871324521186E-2</v>
      </c>
      <c r="H10" s="166">
        <v>1332003381.0799999</v>
      </c>
      <c r="I10" s="177">
        <v>0.75539999999999996</v>
      </c>
      <c r="J10" s="116">
        <f t="shared" ref="J10:J18" si="19">((H10-D10)/D10)</f>
        <v>-8.0112222222333638E-3</v>
      </c>
      <c r="K10" s="116">
        <f t="shared" ref="K10:K18" si="20">((I10-E10)/E10)</f>
        <v>-8.0105055810899464E-3</v>
      </c>
      <c r="L10" s="165">
        <v>1395373021.53</v>
      </c>
      <c r="M10" s="165">
        <v>0.79120000000000001</v>
      </c>
      <c r="N10" s="116">
        <f t="shared" ref="N10:N18" si="21">((L10-H10)/H10)</f>
        <v>4.7574684381521161E-2</v>
      </c>
      <c r="O10" s="116">
        <f t="shared" ref="O10:O18" si="22">((M10-I10)/I10)</f>
        <v>4.7392110140323081E-2</v>
      </c>
      <c r="P10" s="165">
        <v>1407588747.0699999</v>
      </c>
      <c r="Q10" s="165">
        <v>0.8135</v>
      </c>
      <c r="R10" s="116">
        <f t="shared" ref="R10:R18" si="23">((P10-L10)/L10)</f>
        <v>8.7544515706672113E-3</v>
      </c>
      <c r="S10" s="116">
        <f t="shared" ref="S10:S18" si="24">((Q10-M10)/M10)</f>
        <v>2.8185035389282086E-2</v>
      </c>
      <c r="T10" s="165">
        <v>2040698507.9100001</v>
      </c>
      <c r="U10" s="165">
        <v>0.92149999999999999</v>
      </c>
      <c r="V10" s="116">
        <f t="shared" si="5"/>
        <v>0.44978319282380236</v>
      </c>
      <c r="W10" s="116">
        <f t="shared" si="6"/>
        <v>0.132759680393362</v>
      </c>
      <c r="X10" s="165">
        <v>1790400904.0599999</v>
      </c>
      <c r="Y10" s="165">
        <v>0.88460000000000005</v>
      </c>
      <c r="Z10" s="116">
        <f t="shared" si="7"/>
        <v>-0.12265290677668242</v>
      </c>
      <c r="AA10" s="116">
        <f t="shared" si="8"/>
        <v>-4.0043407487791574E-2</v>
      </c>
      <c r="AB10" s="165">
        <v>1739581374.5</v>
      </c>
      <c r="AC10" s="165">
        <v>0.88539999999999996</v>
      </c>
      <c r="AD10" s="116">
        <f t="shared" si="9"/>
        <v>-2.8384441409049287E-2</v>
      </c>
      <c r="AE10" s="116">
        <f t="shared" si="10"/>
        <v>9.0436355414866818E-4</v>
      </c>
      <c r="AF10" s="165">
        <v>1717780749.1099999</v>
      </c>
      <c r="AG10" s="165">
        <v>0.87109999999999999</v>
      </c>
      <c r="AH10" s="116">
        <f t="shared" si="11"/>
        <v>-1.2532110144181189E-2</v>
      </c>
      <c r="AI10" s="116">
        <f t="shared" si="12"/>
        <v>-1.6150892252089429E-2</v>
      </c>
      <c r="AJ10" s="117">
        <f t="shared" si="13"/>
        <v>4.5192952032561046E-2</v>
      </c>
      <c r="AK10" s="117">
        <f t="shared" si="14"/>
        <v>2.1518406935083261E-2</v>
      </c>
      <c r="AL10" s="118">
        <f t="shared" si="15"/>
        <v>0.27929046577807604</v>
      </c>
      <c r="AM10" s="118">
        <f t="shared" si="16"/>
        <v>0.14392646093237038</v>
      </c>
      <c r="AN10" s="119">
        <f t="shared" si="17"/>
        <v>0.17117492314421076</v>
      </c>
      <c r="AO10" s="203">
        <f t="shared" si="18"/>
        <v>5.2949460520999136E-2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6">
        <v>2176373571.4200001</v>
      </c>
      <c r="C11" s="177">
        <v>14.903700000000001</v>
      </c>
      <c r="D11" s="166">
        <v>2176373571.4200001</v>
      </c>
      <c r="E11" s="177">
        <v>14.903700000000001</v>
      </c>
      <c r="F11" s="116">
        <f t="shared" si="0"/>
        <v>0</v>
      </c>
      <c r="G11" s="116">
        <f t="shared" si="1"/>
        <v>0</v>
      </c>
      <c r="H11" s="166">
        <v>2383260946.48</v>
      </c>
      <c r="I11" s="177">
        <v>16.558900000000001</v>
      </c>
      <c r="J11" s="116">
        <f t="shared" si="19"/>
        <v>9.5060598868150145E-2</v>
      </c>
      <c r="K11" s="116">
        <f t="shared" si="20"/>
        <v>0.11105966974643884</v>
      </c>
      <c r="L11" s="166">
        <v>2176373571.4200001</v>
      </c>
      <c r="M11" s="177">
        <v>14.903700000000001</v>
      </c>
      <c r="N11" s="116">
        <f t="shared" si="21"/>
        <v>-8.6808528191411841E-2</v>
      </c>
      <c r="O11" s="116">
        <f t="shared" si="22"/>
        <v>-9.995833056543614E-2</v>
      </c>
      <c r="P11" s="165">
        <v>2176373571.4200001</v>
      </c>
      <c r="Q11" s="165">
        <v>14.903700000000001</v>
      </c>
      <c r="R11" s="116">
        <f t="shared" si="23"/>
        <v>0</v>
      </c>
      <c r="S11" s="116">
        <f t="shared" si="24"/>
        <v>0</v>
      </c>
      <c r="T11" s="165">
        <v>2848777956.3099999</v>
      </c>
      <c r="U11" s="165">
        <v>19.779900000000001</v>
      </c>
      <c r="V11" s="116">
        <f t="shared" si="5"/>
        <v>0.30895632703869025</v>
      </c>
      <c r="W11" s="116">
        <f t="shared" si="6"/>
        <v>0.32718049880231087</v>
      </c>
      <c r="X11" s="165">
        <v>2730655369.46</v>
      </c>
      <c r="Y11" s="165">
        <v>18.960100000000001</v>
      </c>
      <c r="Z11" s="116">
        <f t="shared" si="7"/>
        <v>-4.1464301065781618E-2</v>
      </c>
      <c r="AA11" s="116">
        <f t="shared" si="8"/>
        <v>-4.144611448996207E-2</v>
      </c>
      <c r="AB11" s="165">
        <v>2693643348.8800001</v>
      </c>
      <c r="AC11" s="165">
        <v>18.709700000000002</v>
      </c>
      <c r="AD11" s="116">
        <f t="shared" si="9"/>
        <v>-1.3554262831533818E-2</v>
      </c>
      <c r="AE11" s="116">
        <f t="shared" si="10"/>
        <v>-1.3206681399359658E-2</v>
      </c>
      <c r="AF11" s="165">
        <v>2693643348.8800001</v>
      </c>
      <c r="AG11" s="165">
        <v>18.709700000000002</v>
      </c>
      <c r="AH11" s="116">
        <f t="shared" si="11"/>
        <v>0</v>
      </c>
      <c r="AI11" s="116">
        <f t="shared" si="12"/>
        <v>0</v>
      </c>
      <c r="AJ11" s="117">
        <f t="shared" si="13"/>
        <v>3.2773729227264133E-2</v>
      </c>
      <c r="AK11" s="117">
        <f t="shared" si="14"/>
        <v>3.5453630261748983E-2</v>
      </c>
      <c r="AL11" s="118">
        <f t="shared" si="15"/>
        <v>0.2376750867832407</v>
      </c>
      <c r="AM11" s="118">
        <f t="shared" si="16"/>
        <v>0.25537282688191526</v>
      </c>
      <c r="AN11" s="119">
        <f t="shared" si="17"/>
        <v>0.12267047480678381</v>
      </c>
      <c r="AO11" s="203">
        <f t="shared" si="18"/>
        <v>0.13158892405634776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6">
        <v>217982859.71000001</v>
      </c>
      <c r="C12" s="177">
        <v>128.37</v>
      </c>
      <c r="D12" s="166">
        <v>222728047.87</v>
      </c>
      <c r="E12" s="177">
        <v>131.30000000000001</v>
      </c>
      <c r="F12" s="116">
        <f t="shared" si="0"/>
        <v>2.1768629727644179E-2</v>
      </c>
      <c r="G12" s="116">
        <f t="shared" si="1"/>
        <v>2.2824647503310796E-2</v>
      </c>
      <c r="H12" s="166">
        <v>222657446.84999999</v>
      </c>
      <c r="I12" s="177">
        <v>131.26</v>
      </c>
      <c r="J12" s="116">
        <f t="shared" si="19"/>
        <v>-3.1698306825379499E-4</v>
      </c>
      <c r="K12" s="116">
        <f t="shared" si="20"/>
        <v>-3.0464584920046047E-4</v>
      </c>
      <c r="L12" s="166">
        <v>241532625.30000001</v>
      </c>
      <c r="M12" s="177">
        <v>141.87</v>
      </c>
      <c r="N12" s="116">
        <f t="shared" si="21"/>
        <v>8.4772275605566702E-2</v>
      </c>
      <c r="O12" s="116">
        <f t="shared" si="22"/>
        <v>8.0831936614353297E-2</v>
      </c>
      <c r="P12" s="166">
        <v>241532625.30000001</v>
      </c>
      <c r="Q12" s="177">
        <v>141.87</v>
      </c>
      <c r="R12" s="116">
        <f t="shared" si="23"/>
        <v>0</v>
      </c>
      <c r="S12" s="116">
        <f t="shared" si="24"/>
        <v>0</v>
      </c>
      <c r="T12" s="165">
        <v>270938428.31</v>
      </c>
      <c r="U12" s="165">
        <v>157.01</v>
      </c>
      <c r="V12" s="116">
        <f t="shared" si="5"/>
        <v>0.12174671216145634</v>
      </c>
      <c r="W12" s="116">
        <f t="shared" si="6"/>
        <v>0.10671741735391546</v>
      </c>
      <c r="X12" s="165">
        <v>259814542.24000001</v>
      </c>
      <c r="Y12" s="165">
        <v>150.33000000000001</v>
      </c>
      <c r="Z12" s="116">
        <f t="shared" si="7"/>
        <v>-4.1056878270779515E-2</v>
      </c>
      <c r="AA12" s="116">
        <f t="shared" si="8"/>
        <v>-4.2545060824151194E-2</v>
      </c>
      <c r="AB12" s="165">
        <v>260952299.19999999</v>
      </c>
      <c r="AC12" s="165">
        <v>151.69999999999999</v>
      </c>
      <c r="AD12" s="116">
        <f t="shared" si="9"/>
        <v>4.3791119241854892E-3</v>
      </c>
      <c r="AE12" s="116">
        <f t="shared" si="10"/>
        <v>9.1132841082949244E-3</v>
      </c>
      <c r="AF12" s="165">
        <v>260038949.97999999</v>
      </c>
      <c r="AG12" s="165">
        <v>149.53</v>
      </c>
      <c r="AH12" s="116">
        <f t="shared" si="11"/>
        <v>-3.5000619760778059E-3</v>
      </c>
      <c r="AI12" s="116">
        <f t="shared" si="12"/>
        <v>-1.4304548450889833E-2</v>
      </c>
      <c r="AJ12" s="117">
        <f t="shared" si="13"/>
        <v>2.3474100762967697E-2</v>
      </c>
      <c r="AK12" s="117">
        <f t="shared" si="14"/>
        <v>2.0291628806954128E-2</v>
      </c>
      <c r="AL12" s="118">
        <f t="shared" si="15"/>
        <v>0.16751775300332758</v>
      </c>
      <c r="AM12" s="118">
        <f t="shared" si="16"/>
        <v>0.13884234577303875</v>
      </c>
      <c r="AN12" s="119">
        <f t="shared" si="17"/>
        <v>5.3172766132590768E-2</v>
      </c>
      <c r="AO12" s="203">
        <f t="shared" si="18"/>
        <v>4.9637570942209011E-2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259320021.56</v>
      </c>
      <c r="C13" s="177">
        <v>9.1191999999999993</v>
      </c>
      <c r="D13" s="166">
        <v>263036586.69999999</v>
      </c>
      <c r="E13" s="177">
        <v>9.2525999999999993</v>
      </c>
      <c r="F13" s="116">
        <f t="shared" si="0"/>
        <v>1.4331963716654511E-2</v>
      </c>
      <c r="G13" s="116">
        <f t="shared" si="1"/>
        <v>1.4628476182121236E-2</v>
      </c>
      <c r="H13" s="166">
        <v>260527669.31</v>
      </c>
      <c r="I13" s="177">
        <v>9.1670999999999996</v>
      </c>
      <c r="J13" s="116">
        <f t="shared" si="19"/>
        <v>-9.5382829494418224E-3</v>
      </c>
      <c r="K13" s="116">
        <f t="shared" si="20"/>
        <v>-9.2406458725114767E-3</v>
      </c>
      <c r="L13" s="166">
        <v>268792717.74000001</v>
      </c>
      <c r="M13" s="177">
        <v>9.4582999999999995</v>
      </c>
      <c r="N13" s="116">
        <f t="shared" si="21"/>
        <v>3.1724263499112199E-2</v>
      </c>
      <c r="O13" s="116">
        <f t="shared" si="22"/>
        <v>3.1765771072640191E-2</v>
      </c>
      <c r="P13" s="166">
        <v>270198190.02999997</v>
      </c>
      <c r="Q13" s="177">
        <v>10.0738</v>
      </c>
      <c r="R13" s="116">
        <f t="shared" si="23"/>
        <v>5.2288332132549012E-3</v>
      </c>
      <c r="S13" s="116">
        <f t="shared" si="24"/>
        <v>6.5075119207468668E-2</v>
      </c>
      <c r="T13" s="166">
        <v>296637441.81999999</v>
      </c>
      <c r="U13" s="177">
        <v>11.06</v>
      </c>
      <c r="V13" s="116">
        <f t="shared" si="5"/>
        <v>9.7851328267833645E-2</v>
      </c>
      <c r="W13" s="116">
        <f t="shared" si="6"/>
        <v>9.7897516329488385E-2</v>
      </c>
      <c r="X13" s="165">
        <v>288554065.04000002</v>
      </c>
      <c r="Y13" s="165">
        <v>10.515499999999999</v>
      </c>
      <c r="Z13" s="116">
        <f t="shared" si="7"/>
        <v>-2.7250021879924976E-2</v>
      </c>
      <c r="AA13" s="116">
        <f t="shared" si="8"/>
        <v>-4.9231464737793947E-2</v>
      </c>
      <c r="AB13" s="165">
        <v>288406336.14999998</v>
      </c>
      <c r="AC13" s="165">
        <v>10.520799999999999</v>
      </c>
      <c r="AD13" s="116">
        <f t="shared" si="9"/>
        <v>-5.1196260215418136E-4</v>
      </c>
      <c r="AE13" s="116">
        <f t="shared" si="10"/>
        <v>5.0401787837003312E-4</v>
      </c>
      <c r="AF13" s="165">
        <v>282658430.98000002</v>
      </c>
      <c r="AG13" s="165">
        <v>10.295400000000001</v>
      </c>
      <c r="AH13" s="116">
        <f t="shared" si="11"/>
        <v>-1.9929885198536258E-2</v>
      </c>
      <c r="AI13" s="116">
        <f t="shared" si="12"/>
        <v>-2.1424226294578238E-2</v>
      </c>
      <c r="AJ13" s="117">
        <f t="shared" si="13"/>
        <v>1.1488279508349752E-2</v>
      </c>
      <c r="AK13" s="117">
        <f t="shared" si="14"/>
        <v>1.6246820470650607E-2</v>
      </c>
      <c r="AL13" s="118">
        <f t="shared" si="15"/>
        <v>7.4597395465670527E-2</v>
      </c>
      <c r="AM13" s="118">
        <f t="shared" si="16"/>
        <v>0.11270345632578968</v>
      </c>
      <c r="AN13" s="119">
        <f t="shared" si="17"/>
        <v>3.9621815157102301E-2</v>
      </c>
      <c r="AO13" s="203">
        <f t="shared" si="18"/>
        <v>4.7657192726607976E-2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357271181.54000002</v>
      </c>
      <c r="C14" s="165">
        <v>2103.46</v>
      </c>
      <c r="D14" s="165">
        <v>365909428.94</v>
      </c>
      <c r="E14" s="165">
        <v>2154.69</v>
      </c>
      <c r="F14" s="116">
        <f t="shared" si="0"/>
        <v>2.4178405218034188E-2</v>
      </c>
      <c r="G14" s="116">
        <f t="shared" si="1"/>
        <v>2.4355110151845064E-2</v>
      </c>
      <c r="H14" s="165">
        <v>367309340.93000001</v>
      </c>
      <c r="I14" s="165">
        <v>2162.9699999999998</v>
      </c>
      <c r="J14" s="116">
        <f t="shared" si="19"/>
        <v>3.8258428979417204E-3</v>
      </c>
      <c r="K14" s="116">
        <f t="shared" si="20"/>
        <v>3.8427801679126673E-3</v>
      </c>
      <c r="L14" s="165">
        <v>390946377.02999997</v>
      </c>
      <c r="M14" s="165">
        <v>2302.66</v>
      </c>
      <c r="N14" s="116">
        <f t="shared" si="21"/>
        <v>6.4351851330959192E-2</v>
      </c>
      <c r="O14" s="116">
        <f t="shared" si="22"/>
        <v>6.4582495365169218E-2</v>
      </c>
      <c r="P14" s="165">
        <v>397234835.19</v>
      </c>
      <c r="Q14" s="165">
        <v>2339.86</v>
      </c>
      <c r="R14" s="116">
        <f t="shared" si="23"/>
        <v>1.6085219174489164E-2</v>
      </c>
      <c r="S14" s="116">
        <f t="shared" si="24"/>
        <v>1.6155229169742939E-2</v>
      </c>
      <c r="T14" s="165">
        <v>432087348.44</v>
      </c>
      <c r="U14" s="165">
        <v>2545.77</v>
      </c>
      <c r="V14" s="116">
        <f t="shared" si="5"/>
        <v>8.7737806865125056E-2</v>
      </c>
      <c r="W14" s="116">
        <f t="shared" si="6"/>
        <v>8.8000991512312637E-2</v>
      </c>
      <c r="X14" s="165">
        <v>418530685.13999999</v>
      </c>
      <c r="Y14" s="165">
        <v>2462.35</v>
      </c>
      <c r="Z14" s="116">
        <f t="shared" si="7"/>
        <v>-3.1374821199798453E-2</v>
      </c>
      <c r="AA14" s="116">
        <f t="shared" si="8"/>
        <v>-3.2768081955557679E-2</v>
      </c>
      <c r="AB14" s="165">
        <v>314656362.37</v>
      </c>
      <c r="AC14" s="165">
        <v>2487.23</v>
      </c>
      <c r="AD14" s="116">
        <f t="shared" si="9"/>
        <v>-0.24818806949663358</v>
      </c>
      <c r="AE14" s="116">
        <f t="shared" si="10"/>
        <v>1.0104168781854777E-2</v>
      </c>
      <c r="AF14" s="165">
        <v>308960998.06</v>
      </c>
      <c r="AG14" s="165">
        <v>2441.9499999999998</v>
      </c>
      <c r="AH14" s="116">
        <f t="shared" si="11"/>
        <v>-1.8100267438110478E-2</v>
      </c>
      <c r="AI14" s="116">
        <f t="shared" si="12"/>
        <v>-1.820499109451084E-2</v>
      </c>
      <c r="AJ14" s="117">
        <f t="shared" si="13"/>
        <v>-1.268550408099915E-2</v>
      </c>
      <c r="AK14" s="117">
        <f t="shared" si="14"/>
        <v>1.9508462762346093E-2</v>
      </c>
      <c r="AL14" s="118">
        <f t="shared" si="15"/>
        <v>-0.15563531949688597</v>
      </c>
      <c r="AM14" s="118">
        <f t="shared" si="16"/>
        <v>0.13331848200901278</v>
      </c>
      <c r="AN14" s="119">
        <f t="shared" si="17"/>
        <v>0.10303882137239502</v>
      </c>
      <c r="AO14" s="203">
        <f t="shared" si="18"/>
        <v>4.0083172746476915E-2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198525687.22999999</v>
      </c>
      <c r="C15" s="165">
        <v>103.4</v>
      </c>
      <c r="D15" s="165">
        <v>200763289.31</v>
      </c>
      <c r="E15" s="165">
        <v>110.73</v>
      </c>
      <c r="F15" s="116">
        <f t="shared" si="0"/>
        <v>1.1271096003851941E-2</v>
      </c>
      <c r="G15" s="116">
        <f t="shared" si="1"/>
        <v>7.0889748549322992E-2</v>
      </c>
      <c r="H15" s="165">
        <v>204999314.25</v>
      </c>
      <c r="I15" s="165">
        <v>110.75</v>
      </c>
      <c r="J15" s="116">
        <f t="shared" si="19"/>
        <v>2.1099599207398529E-2</v>
      </c>
      <c r="K15" s="116">
        <f t="shared" si="20"/>
        <v>1.8061952497061339E-4</v>
      </c>
      <c r="L15" s="165">
        <v>219911887.08000001</v>
      </c>
      <c r="M15" s="165">
        <v>116.57</v>
      </c>
      <c r="N15" s="116">
        <f t="shared" si="21"/>
        <v>7.2744501046544424E-2</v>
      </c>
      <c r="O15" s="116">
        <f t="shared" si="22"/>
        <v>5.2550790067720031E-2</v>
      </c>
      <c r="P15" s="165">
        <v>255015056.30000001</v>
      </c>
      <c r="Q15" s="173">
        <v>119.04</v>
      </c>
      <c r="R15" s="116">
        <f t="shared" si="23"/>
        <v>0.15962379153806311</v>
      </c>
      <c r="S15" s="116">
        <f t="shared" si="24"/>
        <v>2.1188985159131965E-2</v>
      </c>
      <c r="T15" s="165">
        <v>366876908.81999999</v>
      </c>
      <c r="U15" s="165">
        <v>129.69</v>
      </c>
      <c r="V15" s="116">
        <f t="shared" si="5"/>
        <v>0.43864803177897688</v>
      </c>
      <c r="W15" s="116">
        <f t="shared" si="6"/>
        <v>8.946572580645154E-2</v>
      </c>
      <c r="X15" s="165">
        <v>318504646.80000001</v>
      </c>
      <c r="Y15" s="165">
        <v>124.95</v>
      </c>
      <c r="Z15" s="116">
        <f t="shared" si="7"/>
        <v>-0.13184875051303041</v>
      </c>
      <c r="AA15" s="116">
        <f t="shared" si="8"/>
        <v>-3.6548693037242619E-2</v>
      </c>
      <c r="AB15" s="165">
        <v>251640689.53999999</v>
      </c>
      <c r="AC15" s="165">
        <v>125.17</v>
      </c>
      <c r="AD15" s="116">
        <f t="shared" si="9"/>
        <v>-0.2099308689269648</v>
      </c>
      <c r="AE15" s="116">
        <f t="shared" si="10"/>
        <v>1.7607042817126758E-3</v>
      </c>
      <c r="AF15" s="165">
        <v>263843519.94999999</v>
      </c>
      <c r="AG15" s="165">
        <v>123.17</v>
      </c>
      <c r="AH15" s="116">
        <f t="shared" si="11"/>
        <v>4.8493073327317657E-2</v>
      </c>
      <c r="AI15" s="116">
        <f t="shared" si="12"/>
        <v>-1.5978269553407365E-2</v>
      </c>
      <c r="AJ15" s="117">
        <f t="shared" si="13"/>
        <v>5.1262559182769674E-2</v>
      </c>
      <c r="AK15" s="117">
        <f t="shared" si="14"/>
        <v>2.2938701349832481E-2</v>
      </c>
      <c r="AL15" s="118">
        <f t="shared" si="15"/>
        <v>0.31420201799242969</v>
      </c>
      <c r="AM15" s="118">
        <f t="shared" si="16"/>
        <v>0.11234534453174386</v>
      </c>
      <c r="AN15" s="119">
        <f t="shared" si="17"/>
        <v>0.19513353846685888</v>
      </c>
      <c r="AO15" s="203">
        <f t="shared" si="18"/>
        <v>4.4118029646093078E-2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242587063.91999999</v>
      </c>
      <c r="C16" s="165">
        <v>0.97</v>
      </c>
      <c r="D16" s="165">
        <v>247713317.71000001</v>
      </c>
      <c r="E16" s="165">
        <v>0.99</v>
      </c>
      <c r="F16" s="116">
        <f t="shared" si="0"/>
        <v>2.1131604081289966E-2</v>
      </c>
      <c r="G16" s="116">
        <f t="shared" si="1"/>
        <v>2.0618556701030948E-2</v>
      </c>
      <c r="H16" s="165">
        <v>247274465.28999999</v>
      </c>
      <c r="I16" s="165">
        <v>0.99</v>
      </c>
      <c r="J16" s="116">
        <f t="shared" si="19"/>
        <v>-1.7716141548505067E-3</v>
      </c>
      <c r="K16" s="116">
        <f t="shared" si="20"/>
        <v>0</v>
      </c>
      <c r="L16" s="165">
        <v>247274465.28999999</v>
      </c>
      <c r="M16" s="165">
        <v>0.99</v>
      </c>
      <c r="N16" s="116">
        <f t="shared" si="21"/>
        <v>0</v>
      </c>
      <c r="O16" s="116">
        <f t="shared" si="22"/>
        <v>0</v>
      </c>
      <c r="P16" s="165">
        <v>270797639.37</v>
      </c>
      <c r="Q16" s="165">
        <v>1.0900000000000001</v>
      </c>
      <c r="R16" s="116">
        <f t="shared" si="23"/>
        <v>9.5129814768428952E-2</v>
      </c>
      <c r="S16" s="116">
        <f t="shared" si="24"/>
        <v>0.10101010101010111</v>
      </c>
      <c r="T16" s="165">
        <v>298952523.32999998</v>
      </c>
      <c r="U16" s="165">
        <v>1.2</v>
      </c>
      <c r="V16" s="116">
        <f t="shared" si="5"/>
        <v>0.10397019717565191</v>
      </c>
      <c r="W16" s="116">
        <f t="shared" si="6"/>
        <v>0.10091743119266043</v>
      </c>
      <c r="X16" s="165">
        <v>286234028.23000002</v>
      </c>
      <c r="Y16" s="165">
        <v>1.1499999999999999</v>
      </c>
      <c r="Z16" s="116">
        <f t="shared" si="7"/>
        <v>-4.2543528177417661E-2</v>
      </c>
      <c r="AA16" s="116">
        <f t="shared" si="8"/>
        <v>-4.1666666666666706E-2</v>
      </c>
      <c r="AB16" s="165">
        <v>287425022.23000002</v>
      </c>
      <c r="AC16" s="165">
        <v>1.1499999999999999</v>
      </c>
      <c r="AD16" s="116">
        <f t="shared" si="9"/>
        <v>4.1609098937845038E-3</v>
      </c>
      <c r="AE16" s="116">
        <f t="shared" si="10"/>
        <v>0</v>
      </c>
      <c r="AF16" s="165">
        <v>284088497.66000003</v>
      </c>
      <c r="AG16" s="165">
        <v>1.1399999999999999</v>
      </c>
      <c r="AH16" s="116">
        <f t="shared" si="11"/>
        <v>-1.1608330214653604E-2</v>
      </c>
      <c r="AI16" s="116">
        <f t="shared" si="12"/>
        <v>-8.6956521739130523E-3</v>
      </c>
      <c r="AJ16" s="117">
        <f t="shared" si="13"/>
        <v>2.1058631671529198E-2</v>
      </c>
      <c r="AK16" s="117">
        <f t="shared" si="14"/>
        <v>2.1522971257901591E-2</v>
      </c>
      <c r="AL16" s="118">
        <f t="shared" si="15"/>
        <v>0.14684386082376377</v>
      </c>
      <c r="AM16" s="118">
        <f t="shared" si="16"/>
        <v>0.15151515151515144</v>
      </c>
      <c r="AN16" s="119">
        <f t="shared" si="17"/>
        <v>5.1718271729305411E-2</v>
      </c>
      <c r="AO16" s="203">
        <f t="shared" si="18"/>
        <v>5.1986691220958441E-2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217635690.71000001</v>
      </c>
      <c r="C17" s="165">
        <v>1.194137</v>
      </c>
      <c r="D17" s="165">
        <v>223170522.02000001</v>
      </c>
      <c r="E17" s="165">
        <v>1.2245680000000001</v>
      </c>
      <c r="F17" s="116">
        <f t="shared" si="0"/>
        <v>2.5431634360814359E-2</v>
      </c>
      <c r="G17" s="116">
        <f t="shared" si="1"/>
        <v>2.5483675658655662E-2</v>
      </c>
      <c r="H17" s="165">
        <v>238542012.91999999</v>
      </c>
      <c r="I17" s="165">
        <v>1.3084789999999999</v>
      </c>
      <c r="J17" s="116">
        <f t="shared" si="19"/>
        <v>6.8877783503246096E-2</v>
      </c>
      <c r="K17" s="116">
        <f t="shared" si="20"/>
        <v>6.8522940334877144E-2</v>
      </c>
      <c r="L17" s="165">
        <v>242497564.31</v>
      </c>
      <c r="M17" s="165">
        <v>1.3301400000000001</v>
      </c>
      <c r="N17" s="116">
        <f t="shared" si="21"/>
        <v>1.6582200097919823E-2</v>
      </c>
      <c r="O17" s="116">
        <f t="shared" si="22"/>
        <v>1.6554335224333101E-2</v>
      </c>
      <c r="P17" s="165">
        <v>259667395.59999999</v>
      </c>
      <c r="Q17" s="165">
        <v>1.4240660000000001</v>
      </c>
      <c r="R17" s="116">
        <f t="shared" si="23"/>
        <v>7.080413916261323E-2</v>
      </c>
      <c r="S17" s="116">
        <f t="shared" si="24"/>
        <v>7.0613619618987433E-2</v>
      </c>
      <c r="T17" s="165">
        <v>288893576.61000001</v>
      </c>
      <c r="U17" s="165">
        <v>1.5831569999999999</v>
      </c>
      <c r="V17" s="116">
        <f t="shared" si="5"/>
        <v>0.11255237086068738</v>
      </c>
      <c r="W17" s="116">
        <f t="shared" si="6"/>
        <v>0.11171603001546267</v>
      </c>
      <c r="X17" s="165">
        <v>283246324.25999999</v>
      </c>
      <c r="Y17" s="165">
        <v>1.552333</v>
      </c>
      <c r="Z17" s="116">
        <f t="shared" si="7"/>
        <v>-1.9547864013687265E-2</v>
      </c>
      <c r="AA17" s="116">
        <f t="shared" si="8"/>
        <v>-1.9469957812143689E-2</v>
      </c>
      <c r="AB17" s="165">
        <v>283321440.58999997</v>
      </c>
      <c r="AC17" s="165">
        <v>1.5531779999999999</v>
      </c>
      <c r="AD17" s="116">
        <f t="shared" si="9"/>
        <v>2.6519789867081154E-4</v>
      </c>
      <c r="AE17" s="116">
        <f t="shared" si="10"/>
        <v>5.4434196786384403E-4</v>
      </c>
      <c r="AF17" s="165">
        <v>280626534.72000003</v>
      </c>
      <c r="AG17" s="165">
        <v>1.5389120000000001</v>
      </c>
      <c r="AH17" s="116">
        <f t="shared" si="11"/>
        <v>-9.5118317356708507E-3</v>
      </c>
      <c r="AI17" s="116">
        <f t="shared" si="12"/>
        <v>-9.185038675541303E-3</v>
      </c>
      <c r="AJ17" s="117">
        <f t="shared" si="13"/>
        <v>3.3181703766824201E-2</v>
      </c>
      <c r="AK17" s="117">
        <f t="shared" si="14"/>
        <v>3.3097493291561857E-2</v>
      </c>
      <c r="AL17" s="118">
        <f t="shared" si="15"/>
        <v>0.25745341355992774</v>
      </c>
      <c r="AM17" s="118">
        <f t="shared" si="16"/>
        <v>0.25669787222922691</v>
      </c>
      <c r="AN17" s="119">
        <f t="shared" si="17"/>
        <v>4.6308915058128362E-2</v>
      </c>
      <c r="AO17" s="203">
        <f t="shared" si="18"/>
        <v>4.5959298349454274E-2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327867176.91000003</v>
      </c>
      <c r="C18" s="165">
        <v>112.73</v>
      </c>
      <c r="D18" s="165">
        <v>333586960.86000001</v>
      </c>
      <c r="E18" s="165">
        <v>114.71</v>
      </c>
      <c r="F18" s="116">
        <f t="shared" si="0"/>
        <v>1.7445430201053876E-2</v>
      </c>
      <c r="G18" s="116">
        <f t="shared" si="1"/>
        <v>1.7564091191342054E-2</v>
      </c>
      <c r="H18" s="165">
        <v>332343358.87</v>
      </c>
      <c r="I18" s="165">
        <v>114.29</v>
      </c>
      <c r="J18" s="116">
        <f t="shared" si="19"/>
        <v>-3.7279694230072896E-3</v>
      </c>
      <c r="K18" s="116">
        <f t="shared" si="20"/>
        <v>-3.6614070264143275E-3</v>
      </c>
      <c r="L18" s="165">
        <v>351178476.56</v>
      </c>
      <c r="M18" s="165">
        <v>120.69</v>
      </c>
      <c r="N18" s="116">
        <f t="shared" si="21"/>
        <v>5.6673669526724542E-2</v>
      </c>
      <c r="O18" s="116">
        <f t="shared" si="22"/>
        <v>5.5997900078746971E-2</v>
      </c>
      <c r="P18" s="165">
        <v>357906841.5</v>
      </c>
      <c r="Q18" s="165">
        <v>123</v>
      </c>
      <c r="R18" s="116">
        <f t="shared" si="23"/>
        <v>1.9159388712851354E-2</v>
      </c>
      <c r="S18" s="116">
        <f t="shared" si="24"/>
        <v>1.9139945314441978E-2</v>
      </c>
      <c r="T18" s="165">
        <v>393472753.16000003</v>
      </c>
      <c r="U18" s="165">
        <v>135.22999999999999</v>
      </c>
      <c r="V18" s="116">
        <f t="shared" si="5"/>
        <v>9.9371980459893011E-2</v>
      </c>
      <c r="W18" s="116">
        <f t="shared" si="6"/>
        <v>9.9430894308943002E-2</v>
      </c>
      <c r="X18" s="165">
        <v>380867635.77999997</v>
      </c>
      <c r="Y18" s="165">
        <v>130.9</v>
      </c>
      <c r="Z18" s="116">
        <f t="shared" si="7"/>
        <v>-3.2035553361110025E-2</v>
      </c>
      <c r="AA18" s="116">
        <f t="shared" si="8"/>
        <v>-3.2019522295348553E-2</v>
      </c>
      <c r="AB18" s="165">
        <v>380693408.68000001</v>
      </c>
      <c r="AC18" s="165">
        <v>130.77000000000001</v>
      </c>
      <c r="AD18" s="116">
        <f t="shared" si="9"/>
        <v>-4.5744789956530407E-4</v>
      </c>
      <c r="AE18" s="116">
        <f t="shared" si="10"/>
        <v>-9.9312452253625251E-4</v>
      </c>
      <c r="AF18" s="165">
        <v>374590125.49000001</v>
      </c>
      <c r="AG18" s="165">
        <v>128.66999999999999</v>
      </c>
      <c r="AH18" s="116">
        <f t="shared" si="11"/>
        <v>-1.6032016974400109E-2</v>
      </c>
      <c r="AI18" s="116">
        <f t="shared" si="12"/>
        <v>-1.6058729066299782E-2</v>
      </c>
      <c r="AJ18" s="117">
        <f t="shared" si="13"/>
        <v>1.7549685155305007E-2</v>
      </c>
      <c r="AK18" s="117">
        <f t="shared" si="14"/>
        <v>1.7425005997859386E-2</v>
      </c>
      <c r="AL18" s="118">
        <f t="shared" si="15"/>
        <v>0.12291596927017849</v>
      </c>
      <c r="AM18" s="118">
        <f t="shared" si="16"/>
        <v>0.12169819544939407</v>
      </c>
      <c r="AN18" s="119">
        <f t="shared" si="17"/>
        <v>4.241225934378734E-2</v>
      </c>
      <c r="AO18" s="203">
        <f t="shared" si="18"/>
        <v>4.236841895815651E-2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12206124897.699999</v>
      </c>
      <c r="C19" s="171"/>
      <c r="D19" s="170">
        <f>SUM(D5:D18)</f>
        <v>12349802315.18</v>
      </c>
      <c r="E19" s="171"/>
      <c r="F19" s="116">
        <f>((D19-B19)/B19)</f>
        <v>1.1770928012302626E-2</v>
      </c>
      <c r="G19" s="116"/>
      <c r="H19" s="170">
        <f>SUM(H5:H18)</f>
        <v>12548085588.360003</v>
      </c>
      <c r="I19" s="171"/>
      <c r="J19" s="116">
        <f>((H19-D19)/D19)</f>
        <v>1.6055582763157144E-2</v>
      </c>
      <c r="K19" s="116"/>
      <c r="L19" s="170">
        <f>SUM(L5:L18)</f>
        <v>13001401417.809999</v>
      </c>
      <c r="M19" s="171"/>
      <c r="N19" s="116">
        <f>((L19-H19)/H19)</f>
        <v>3.6126294027712634E-2</v>
      </c>
      <c r="O19" s="116"/>
      <c r="P19" s="170">
        <f>SUM(P5:P18)</f>
        <v>13181858080.250002</v>
      </c>
      <c r="Q19" s="171"/>
      <c r="R19" s="116">
        <f>((P19-L19)/L19)</f>
        <v>1.3879785466265466E-2</v>
      </c>
      <c r="S19" s="116"/>
      <c r="T19" s="170">
        <f>SUM(T5:T18)</f>
        <v>15493832478.309999</v>
      </c>
      <c r="U19" s="171"/>
      <c r="V19" s="116">
        <f>((T19-P19)/P19)</f>
        <v>0.17539063036370892</v>
      </c>
      <c r="W19" s="116"/>
      <c r="X19" s="170">
        <f>SUM(X5:X18)</f>
        <v>14734989703.129999</v>
      </c>
      <c r="Y19" s="171"/>
      <c r="Z19" s="116">
        <f>((X19-T19)/T19)</f>
        <v>-4.8977086607997947E-2</v>
      </c>
      <c r="AA19" s="116"/>
      <c r="AB19" s="170">
        <f>SUM(AB5:AB18)</f>
        <v>14547459281.550003</v>
      </c>
      <c r="AC19" s="171"/>
      <c r="AD19" s="116">
        <f>((AB19-X19)/X19)</f>
        <v>-1.2726878359484771E-2</v>
      </c>
      <c r="AE19" s="116"/>
      <c r="AF19" s="170">
        <f>SUM(AF5:AF18)</f>
        <v>14397003172.85</v>
      </c>
      <c r="AG19" s="171"/>
      <c r="AH19" s="116">
        <f>((AF19-AB19)/AB19)</f>
        <v>-1.0342432021158534E-2</v>
      </c>
      <c r="AI19" s="116"/>
      <c r="AJ19" s="117">
        <f t="shared" si="13"/>
        <v>2.2647102955563193E-2</v>
      </c>
      <c r="AK19" s="117"/>
      <c r="AL19" s="118">
        <f t="shared" si="15"/>
        <v>0.16576790505817596</v>
      </c>
      <c r="AM19" s="118"/>
      <c r="AN19" s="119">
        <f t="shared" si="17"/>
        <v>6.6783799827223475E-2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320882473375.63</v>
      </c>
      <c r="C21" s="173">
        <v>100</v>
      </c>
      <c r="D21" s="173">
        <v>325400610026.15997</v>
      </c>
      <c r="E21" s="173">
        <v>100</v>
      </c>
      <c r="F21" s="116">
        <f t="shared" ref="F21:F45" si="25">((D21-B21)/B21)</f>
        <v>1.4080347246765851E-2</v>
      </c>
      <c r="G21" s="116">
        <f t="shared" ref="G21:G45" si="26">((E21-C21)/C21)</f>
        <v>0</v>
      </c>
      <c r="H21" s="173">
        <v>327970733051.38</v>
      </c>
      <c r="I21" s="173">
        <v>100</v>
      </c>
      <c r="J21" s="116">
        <f t="shared" ref="J21:J45" si="27">((H21-D21)/D21)</f>
        <v>7.8983349939430406E-3</v>
      </c>
      <c r="K21" s="116">
        <f t="shared" ref="K21:K45" si="28">((I21-E21)/E21)</f>
        <v>0</v>
      </c>
      <c r="L21" s="173">
        <v>330802284452.28003</v>
      </c>
      <c r="M21" s="173">
        <v>100</v>
      </c>
      <c r="N21" s="116">
        <f t="shared" ref="N21:N45" si="29">((L21-H21)/H21)</f>
        <v>8.6335490199256053E-3</v>
      </c>
      <c r="O21" s="116">
        <f t="shared" ref="O21:O45" si="30">((M21-I21)/I21)</f>
        <v>0</v>
      </c>
      <c r="P21" s="173">
        <v>327980388724.34998</v>
      </c>
      <c r="Q21" s="173">
        <v>100</v>
      </c>
      <c r="R21" s="116">
        <f t="shared" ref="R21:R45" si="31">((P21-L21)/L21)</f>
        <v>-8.5304602191679461E-3</v>
      </c>
      <c r="S21" s="116">
        <f t="shared" ref="S21:S45" si="32">((Q21-M21)/M21)</f>
        <v>0</v>
      </c>
      <c r="T21" s="173">
        <v>324805112171.67999</v>
      </c>
      <c r="U21" s="173">
        <v>100</v>
      </c>
      <c r="V21" s="116">
        <f t="shared" ref="V21:V45" si="33">((T21-P21)/P21)</f>
        <v>-9.6813000466885648E-3</v>
      </c>
      <c r="W21" s="116">
        <f t="shared" ref="W21:W45" si="34">((U21-Q21)/Q21)</f>
        <v>0</v>
      </c>
      <c r="X21" s="173">
        <v>316841146585.02002</v>
      </c>
      <c r="Y21" s="173">
        <v>100</v>
      </c>
      <c r="Z21" s="116">
        <f t="shared" ref="Z21:Z45" si="35">((X21-T21)/T21)</f>
        <v>-2.4519212562302637E-2</v>
      </c>
      <c r="AA21" s="116">
        <f t="shared" ref="AA21:AA45" si="36">((Y21-U21)/U21)</f>
        <v>0</v>
      </c>
      <c r="AB21" s="173">
        <v>314555388078.19</v>
      </c>
      <c r="AC21" s="173">
        <v>100</v>
      </c>
      <c r="AD21" s="116">
        <f t="shared" ref="AD21:AD45" si="37">((AB21-X21)/X21)</f>
        <v>-7.2142098066062411E-3</v>
      </c>
      <c r="AE21" s="116">
        <f t="shared" ref="AE21:AE45" si="38">((AC21-Y21)/Y21)</f>
        <v>0</v>
      </c>
      <c r="AF21" s="173">
        <v>308269327936.48999</v>
      </c>
      <c r="AG21" s="173">
        <v>100</v>
      </c>
      <c r="AH21" s="116">
        <f t="shared" ref="AH21:AH45" si="39">((AF21-AB21)/AB21)</f>
        <v>-1.9983953160380985E-2</v>
      </c>
      <c r="AI21" s="116">
        <f t="shared" ref="AI21:AI45" si="40">((AG21-AC21)/AC21)</f>
        <v>0</v>
      </c>
      <c r="AJ21" s="117">
        <f t="shared" si="13"/>
        <v>-4.9146130668139849E-3</v>
      </c>
      <c r="AK21" s="117">
        <f t="shared" si="14"/>
        <v>0</v>
      </c>
      <c r="AL21" s="118">
        <f t="shared" si="15"/>
        <v>-5.2646742390227069E-2</v>
      </c>
      <c r="AM21" s="118">
        <f t="shared" si="16"/>
        <v>0</v>
      </c>
      <c r="AN21" s="119">
        <f t="shared" si="17"/>
        <v>1.3943979674006544E-2</v>
      </c>
      <c r="AO21" s="203">
        <f t="shared" si="18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232979248040.82001</v>
      </c>
      <c r="C22" s="173">
        <v>100</v>
      </c>
      <c r="D22" s="173">
        <v>242347373051.51999</v>
      </c>
      <c r="E22" s="173">
        <v>100</v>
      </c>
      <c r="F22" s="116">
        <f t="shared" si="25"/>
        <v>4.0210126393139548E-2</v>
      </c>
      <c r="G22" s="116">
        <f t="shared" si="26"/>
        <v>0</v>
      </c>
      <c r="H22" s="377">
        <v>240103706066.37</v>
      </c>
      <c r="I22" s="173">
        <v>100</v>
      </c>
      <c r="J22" s="116">
        <f t="shared" si="27"/>
        <v>-9.2580619170690107E-3</v>
      </c>
      <c r="K22" s="116">
        <f t="shared" si="28"/>
        <v>0</v>
      </c>
      <c r="L22" s="173">
        <v>241913862019.26999</v>
      </c>
      <c r="M22" s="173">
        <v>100</v>
      </c>
      <c r="N22" s="116">
        <f t="shared" si="29"/>
        <v>7.5390587782082239E-3</v>
      </c>
      <c r="O22" s="116">
        <f t="shared" si="30"/>
        <v>0</v>
      </c>
      <c r="P22" s="173">
        <v>236850818610.14001</v>
      </c>
      <c r="Q22" s="173">
        <v>100</v>
      </c>
      <c r="R22" s="116">
        <f t="shared" si="31"/>
        <v>-2.0929116532919765E-2</v>
      </c>
      <c r="S22" s="116">
        <f t="shared" si="32"/>
        <v>0</v>
      </c>
      <c r="T22" s="173">
        <v>230912981028.98001</v>
      </c>
      <c r="U22" s="173">
        <v>100</v>
      </c>
      <c r="V22" s="116">
        <f t="shared" si="33"/>
        <v>-2.5069947471592965E-2</v>
      </c>
      <c r="W22" s="116">
        <f t="shared" si="34"/>
        <v>0</v>
      </c>
      <c r="X22" s="173">
        <v>227950281890.56</v>
      </c>
      <c r="Y22" s="173">
        <v>100</v>
      </c>
      <c r="Z22" s="116">
        <f t="shared" si="35"/>
        <v>-1.2830370666983807E-2</v>
      </c>
      <c r="AA22" s="116">
        <f t="shared" si="36"/>
        <v>0</v>
      </c>
      <c r="AB22" s="173">
        <v>223572150308.73999</v>
      </c>
      <c r="AC22" s="173">
        <v>100</v>
      </c>
      <c r="AD22" s="116">
        <f t="shared" si="37"/>
        <v>-1.9206519709073968E-2</v>
      </c>
      <c r="AE22" s="116">
        <f t="shared" si="38"/>
        <v>0</v>
      </c>
      <c r="AF22" s="173">
        <v>223470267599.04001</v>
      </c>
      <c r="AG22" s="173">
        <v>100</v>
      </c>
      <c r="AH22" s="116">
        <f t="shared" si="39"/>
        <v>-4.5570393968697646E-4</v>
      </c>
      <c r="AI22" s="116">
        <f t="shared" si="40"/>
        <v>0</v>
      </c>
      <c r="AJ22" s="117">
        <f t="shared" si="13"/>
        <v>-5.0000668832473399E-3</v>
      </c>
      <c r="AK22" s="117">
        <f t="shared" si="14"/>
        <v>0</v>
      </c>
      <c r="AL22" s="118">
        <f t="shared" si="15"/>
        <v>-7.7892758707423446E-2</v>
      </c>
      <c r="AM22" s="118">
        <f t="shared" si="16"/>
        <v>0</v>
      </c>
      <c r="AN22" s="119">
        <f t="shared" si="17"/>
        <v>2.1245653987591043E-2</v>
      </c>
      <c r="AO22" s="203">
        <f t="shared" si="18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16405461708.540001</v>
      </c>
      <c r="C23" s="173">
        <v>1</v>
      </c>
      <c r="D23" s="173">
        <v>16616603789.24</v>
      </c>
      <c r="E23" s="173">
        <v>1</v>
      </c>
      <c r="F23" s="116">
        <f t="shared" si="25"/>
        <v>1.2870230929866916E-2</v>
      </c>
      <c r="G23" s="116">
        <f t="shared" si="26"/>
        <v>0</v>
      </c>
      <c r="H23" s="173">
        <v>16472761844.07</v>
      </c>
      <c r="I23" s="173">
        <v>1</v>
      </c>
      <c r="J23" s="116">
        <f t="shared" si="27"/>
        <v>-8.6565189249528975E-3</v>
      </c>
      <c r="K23" s="116">
        <f t="shared" si="28"/>
        <v>0</v>
      </c>
      <c r="L23" s="173">
        <v>17342613834.959999</v>
      </c>
      <c r="M23" s="173">
        <v>1</v>
      </c>
      <c r="N23" s="116">
        <f t="shared" si="29"/>
        <v>5.2805473612983475E-2</v>
      </c>
      <c r="O23" s="116">
        <f t="shared" si="30"/>
        <v>0</v>
      </c>
      <c r="P23" s="173">
        <v>17066237419.35</v>
      </c>
      <c r="Q23" s="173">
        <v>1</v>
      </c>
      <c r="R23" s="116">
        <f t="shared" si="31"/>
        <v>-1.5936260718258457E-2</v>
      </c>
      <c r="S23" s="116">
        <f t="shared" si="32"/>
        <v>0</v>
      </c>
      <c r="T23" s="173">
        <v>15653603228.16</v>
      </c>
      <c r="U23" s="173">
        <v>1</v>
      </c>
      <c r="V23" s="116">
        <f t="shared" si="33"/>
        <v>-8.2773616496646829E-2</v>
      </c>
      <c r="W23" s="116">
        <f t="shared" si="34"/>
        <v>0</v>
      </c>
      <c r="X23" s="173">
        <v>14779682115.719999</v>
      </c>
      <c r="Y23" s="173">
        <v>1</v>
      </c>
      <c r="Z23" s="116">
        <f t="shared" si="35"/>
        <v>-5.5828750716503589E-2</v>
      </c>
      <c r="AA23" s="116">
        <f t="shared" si="36"/>
        <v>0</v>
      </c>
      <c r="AB23" s="173">
        <v>14052174615.940001</v>
      </c>
      <c r="AC23" s="173">
        <v>1</v>
      </c>
      <c r="AD23" s="116">
        <f t="shared" si="37"/>
        <v>-4.9223487628749847E-2</v>
      </c>
      <c r="AE23" s="116">
        <f t="shared" si="38"/>
        <v>0</v>
      </c>
      <c r="AF23" s="173">
        <v>12186456372.799999</v>
      </c>
      <c r="AG23" s="173">
        <v>1</v>
      </c>
      <c r="AH23" s="116">
        <f t="shared" si="39"/>
        <v>-0.13277078417625376</v>
      </c>
      <c r="AI23" s="116">
        <f t="shared" si="40"/>
        <v>0</v>
      </c>
      <c r="AJ23" s="117">
        <f t="shared" si="13"/>
        <v>-3.4939214264814375E-2</v>
      </c>
      <c r="AK23" s="117">
        <f t="shared" si="14"/>
        <v>0</v>
      </c>
      <c r="AL23" s="118">
        <f t="shared" si="15"/>
        <v>-0.26660967984978501</v>
      </c>
      <c r="AM23" s="118">
        <f t="shared" si="16"/>
        <v>0</v>
      </c>
      <c r="AN23" s="119">
        <f t="shared" si="17"/>
        <v>5.7985620046613548E-2</v>
      </c>
      <c r="AO23" s="203">
        <f t="shared" si="18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854126283.5</v>
      </c>
      <c r="C24" s="173">
        <v>100</v>
      </c>
      <c r="D24" s="173">
        <v>852244076.5</v>
      </c>
      <c r="E24" s="173">
        <v>100</v>
      </c>
      <c r="F24" s="116">
        <f t="shared" si="25"/>
        <v>-2.2036635991192982E-3</v>
      </c>
      <c r="G24" s="116">
        <f t="shared" si="26"/>
        <v>0</v>
      </c>
      <c r="H24" s="173">
        <v>850979076.5</v>
      </c>
      <c r="I24" s="173">
        <v>100</v>
      </c>
      <c r="J24" s="116">
        <f t="shared" si="27"/>
        <v>-1.4843165647980892E-3</v>
      </c>
      <c r="K24" s="116">
        <f t="shared" si="28"/>
        <v>0</v>
      </c>
      <c r="L24" s="173">
        <v>897544355.37</v>
      </c>
      <c r="M24" s="173">
        <v>100</v>
      </c>
      <c r="N24" s="116">
        <f t="shared" si="29"/>
        <v>5.4719651934943908E-2</v>
      </c>
      <c r="O24" s="116">
        <f t="shared" si="30"/>
        <v>0</v>
      </c>
      <c r="P24" s="173">
        <v>894722845.53999996</v>
      </c>
      <c r="Q24" s="173">
        <v>100</v>
      </c>
      <c r="R24" s="116">
        <f t="shared" si="31"/>
        <v>-3.1435881838250937E-3</v>
      </c>
      <c r="S24" s="116">
        <f t="shared" si="32"/>
        <v>0</v>
      </c>
      <c r="T24" s="173">
        <v>869925957.53999996</v>
      </c>
      <c r="U24" s="173">
        <v>100</v>
      </c>
      <c r="V24" s="116">
        <f t="shared" si="33"/>
        <v>-2.7714602486800386E-2</v>
      </c>
      <c r="W24" s="116">
        <f t="shared" si="34"/>
        <v>0</v>
      </c>
      <c r="X24" s="173">
        <v>874023768.53999996</v>
      </c>
      <c r="Y24" s="173">
        <v>100</v>
      </c>
      <c r="Z24" s="116">
        <f t="shared" si="35"/>
        <v>4.71052848174332E-3</v>
      </c>
      <c r="AA24" s="116">
        <f t="shared" si="36"/>
        <v>0</v>
      </c>
      <c r="AB24" s="173">
        <v>909628173.05999994</v>
      </c>
      <c r="AC24" s="173">
        <v>100</v>
      </c>
      <c r="AD24" s="116">
        <f t="shared" si="37"/>
        <v>4.0736197116784167E-2</v>
      </c>
      <c r="AE24" s="116">
        <f t="shared" si="38"/>
        <v>0</v>
      </c>
      <c r="AF24" s="173">
        <v>871071914.58000004</v>
      </c>
      <c r="AG24" s="173">
        <v>100</v>
      </c>
      <c r="AH24" s="116">
        <f t="shared" si="39"/>
        <v>-4.2386834117391275E-2</v>
      </c>
      <c r="AI24" s="116">
        <f t="shared" si="40"/>
        <v>0</v>
      </c>
      <c r="AJ24" s="117">
        <f t="shared" si="13"/>
        <v>2.9041715726921564E-3</v>
      </c>
      <c r="AK24" s="117">
        <f t="shared" si="14"/>
        <v>0</v>
      </c>
      <c r="AL24" s="118">
        <f t="shared" si="15"/>
        <v>2.2092072681012109E-2</v>
      </c>
      <c r="AM24" s="118">
        <f t="shared" si="16"/>
        <v>0</v>
      </c>
      <c r="AN24" s="119">
        <f t="shared" si="17"/>
        <v>3.2049242948259352E-2</v>
      </c>
      <c r="AO24" s="203">
        <f t="shared" si="18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93033630236.550003</v>
      </c>
      <c r="C25" s="169">
        <v>1</v>
      </c>
      <c r="D25" s="173">
        <v>93033630236.550003</v>
      </c>
      <c r="E25" s="169">
        <v>1</v>
      </c>
      <c r="F25" s="116">
        <f t="shared" si="25"/>
        <v>0</v>
      </c>
      <c r="G25" s="116">
        <f t="shared" si="26"/>
        <v>0</v>
      </c>
      <c r="H25" s="173">
        <v>93033630236.550003</v>
      </c>
      <c r="I25" s="169">
        <v>1</v>
      </c>
      <c r="J25" s="116">
        <f t="shared" si="27"/>
        <v>0</v>
      </c>
      <c r="K25" s="116">
        <f t="shared" si="28"/>
        <v>0</v>
      </c>
      <c r="L25" s="173">
        <v>93033630236.550003</v>
      </c>
      <c r="M25" s="169">
        <v>1</v>
      </c>
      <c r="N25" s="116">
        <f t="shared" si="29"/>
        <v>0</v>
      </c>
      <c r="O25" s="116">
        <f t="shared" si="30"/>
        <v>0</v>
      </c>
      <c r="P25" s="173">
        <v>93033630236.550003</v>
      </c>
      <c r="Q25" s="169">
        <v>1</v>
      </c>
      <c r="R25" s="116">
        <f t="shared" si="31"/>
        <v>0</v>
      </c>
      <c r="S25" s="116">
        <f t="shared" si="32"/>
        <v>0</v>
      </c>
      <c r="T25" s="173">
        <v>89546420072.960007</v>
      </c>
      <c r="U25" s="169">
        <v>1</v>
      </c>
      <c r="V25" s="116">
        <f t="shared" si="33"/>
        <v>-3.7483328928725183E-2</v>
      </c>
      <c r="W25" s="116">
        <f t="shared" si="34"/>
        <v>0</v>
      </c>
      <c r="X25" s="173">
        <v>87481272124.009995</v>
      </c>
      <c r="Y25" s="169">
        <v>1</v>
      </c>
      <c r="Z25" s="116">
        <f t="shared" si="35"/>
        <v>-2.3062317256986771E-2</v>
      </c>
      <c r="AA25" s="116">
        <f t="shared" si="36"/>
        <v>0</v>
      </c>
      <c r="AB25" s="173">
        <v>86514410008.360001</v>
      </c>
      <c r="AC25" s="169">
        <v>1</v>
      </c>
      <c r="AD25" s="116">
        <f t="shared" si="37"/>
        <v>-1.1052218288268698E-2</v>
      </c>
      <c r="AE25" s="116">
        <f t="shared" si="38"/>
        <v>0</v>
      </c>
      <c r="AF25" s="173">
        <v>86514410008.360001</v>
      </c>
      <c r="AG25" s="169">
        <v>1</v>
      </c>
      <c r="AH25" s="116">
        <f t="shared" si="39"/>
        <v>0</v>
      </c>
      <c r="AI25" s="116">
        <f t="shared" si="40"/>
        <v>0</v>
      </c>
      <c r="AJ25" s="117">
        <f t="shared" si="13"/>
        <v>-8.9497330592475822E-3</v>
      </c>
      <c r="AK25" s="117">
        <f t="shared" si="14"/>
        <v>0</v>
      </c>
      <c r="AL25" s="118">
        <f t="shared" si="15"/>
        <v>-7.0073802469215102E-2</v>
      </c>
      <c r="AM25" s="118">
        <f t="shared" si="16"/>
        <v>0</v>
      </c>
      <c r="AN25" s="119">
        <f t="shared" si="17"/>
        <v>1.4233964307137973E-2</v>
      </c>
      <c r="AO25" s="203">
        <f t="shared" si="18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1234697852.8099999</v>
      </c>
      <c r="C26" s="169">
        <v>10</v>
      </c>
      <c r="D26" s="173">
        <v>1218984728.48</v>
      </c>
      <c r="E26" s="169">
        <v>10</v>
      </c>
      <c r="F26" s="116">
        <f t="shared" si="25"/>
        <v>-1.2726291128018929E-2</v>
      </c>
      <c r="G26" s="116">
        <f t="shared" si="26"/>
        <v>0</v>
      </c>
      <c r="H26" s="173">
        <v>1230156915.3399999</v>
      </c>
      <c r="I26" s="169">
        <v>10</v>
      </c>
      <c r="J26" s="116">
        <f t="shared" si="27"/>
        <v>9.1651573633173677E-3</v>
      </c>
      <c r="K26" s="116">
        <f t="shared" si="28"/>
        <v>0</v>
      </c>
      <c r="L26" s="173">
        <v>1234830653.4000001</v>
      </c>
      <c r="M26" s="169">
        <v>10</v>
      </c>
      <c r="N26" s="116">
        <f t="shared" si="29"/>
        <v>3.7993023505529118E-3</v>
      </c>
      <c r="O26" s="116">
        <f t="shared" si="30"/>
        <v>0</v>
      </c>
      <c r="P26" s="173">
        <v>1255665681.0899999</v>
      </c>
      <c r="Q26" s="169">
        <v>10</v>
      </c>
      <c r="R26" s="116">
        <f t="shared" si="31"/>
        <v>1.6872781407420007E-2</v>
      </c>
      <c r="S26" s="116">
        <f t="shared" si="32"/>
        <v>0</v>
      </c>
      <c r="T26" s="173">
        <v>1470663543.3499999</v>
      </c>
      <c r="U26" s="169">
        <v>10</v>
      </c>
      <c r="V26" s="116">
        <f t="shared" si="33"/>
        <v>0.17122221742444038</v>
      </c>
      <c r="W26" s="116">
        <f t="shared" si="34"/>
        <v>0</v>
      </c>
      <c r="X26" s="173">
        <v>1425071196.95</v>
      </c>
      <c r="Y26" s="169">
        <v>10</v>
      </c>
      <c r="Z26" s="116">
        <f t="shared" si="35"/>
        <v>-3.1001207996321042E-2</v>
      </c>
      <c r="AA26" s="116">
        <f t="shared" si="36"/>
        <v>0</v>
      </c>
      <c r="AB26" s="173">
        <v>1427678763.8499999</v>
      </c>
      <c r="AC26" s="169">
        <v>10</v>
      </c>
      <c r="AD26" s="116">
        <f t="shared" si="37"/>
        <v>1.8297800878866166E-3</v>
      </c>
      <c r="AE26" s="116">
        <f t="shared" si="38"/>
        <v>0</v>
      </c>
      <c r="AF26" s="173">
        <v>1484840888.5799999</v>
      </c>
      <c r="AG26" s="169">
        <v>10</v>
      </c>
      <c r="AH26" s="116">
        <f t="shared" si="39"/>
        <v>4.0038505984253611E-2</v>
      </c>
      <c r="AI26" s="116">
        <f t="shared" si="40"/>
        <v>0</v>
      </c>
      <c r="AJ26" s="117">
        <f t="shared" si="13"/>
        <v>2.4900030686691367E-2</v>
      </c>
      <c r="AK26" s="117">
        <f t="shared" si="14"/>
        <v>0</v>
      </c>
      <c r="AL26" s="118">
        <f t="shared" si="15"/>
        <v>0.21809638290670499</v>
      </c>
      <c r="AM26" s="118">
        <f t="shared" si="16"/>
        <v>0</v>
      </c>
      <c r="AN26" s="119">
        <f t="shared" si="17"/>
        <v>6.264360019091246E-2</v>
      </c>
      <c r="AO26" s="203">
        <f t="shared" si="18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34722082142.599998</v>
      </c>
      <c r="C27" s="169">
        <v>1</v>
      </c>
      <c r="D27" s="173">
        <v>33965466581.68</v>
      </c>
      <c r="E27" s="169">
        <v>1</v>
      </c>
      <c r="F27" s="116">
        <f t="shared" si="25"/>
        <v>-2.1790616064228416E-2</v>
      </c>
      <c r="G27" s="116">
        <f t="shared" si="26"/>
        <v>0</v>
      </c>
      <c r="H27" s="173">
        <v>33504776381.689999</v>
      </c>
      <c r="I27" s="169">
        <v>1</v>
      </c>
      <c r="J27" s="116">
        <f t="shared" si="27"/>
        <v>-1.3563488046958989E-2</v>
      </c>
      <c r="K27" s="116">
        <f t="shared" si="28"/>
        <v>0</v>
      </c>
      <c r="L27" s="173">
        <v>32892148094.630001</v>
      </c>
      <c r="M27" s="169">
        <v>1</v>
      </c>
      <c r="N27" s="116">
        <f t="shared" si="29"/>
        <v>-1.8284804532967793E-2</v>
      </c>
      <c r="O27" s="116">
        <f t="shared" si="30"/>
        <v>0</v>
      </c>
      <c r="P27" s="173">
        <v>32086507454.099998</v>
      </c>
      <c r="Q27" s="169">
        <v>1</v>
      </c>
      <c r="R27" s="116">
        <f t="shared" si="31"/>
        <v>-2.449340305206555E-2</v>
      </c>
      <c r="S27" s="116">
        <f t="shared" si="32"/>
        <v>0</v>
      </c>
      <c r="T27" s="173">
        <v>31599377915.169998</v>
      </c>
      <c r="U27" s="169">
        <v>1</v>
      </c>
      <c r="V27" s="116">
        <f t="shared" si="33"/>
        <v>-1.5181756369927234E-2</v>
      </c>
      <c r="W27" s="116">
        <f t="shared" si="34"/>
        <v>0</v>
      </c>
      <c r="X27" s="173">
        <v>31030518815.709999</v>
      </c>
      <c r="Y27" s="169">
        <v>1</v>
      </c>
      <c r="Z27" s="116">
        <f t="shared" si="35"/>
        <v>-1.8002224631988889E-2</v>
      </c>
      <c r="AA27" s="116">
        <f t="shared" si="36"/>
        <v>0</v>
      </c>
      <c r="AB27" s="173">
        <v>30012709515.650002</v>
      </c>
      <c r="AC27" s="169">
        <v>1</v>
      </c>
      <c r="AD27" s="116">
        <f t="shared" si="37"/>
        <v>-3.2800266927690086E-2</v>
      </c>
      <c r="AE27" s="116">
        <f t="shared" si="38"/>
        <v>0</v>
      </c>
      <c r="AF27" s="173">
        <v>28657620874.34</v>
      </c>
      <c r="AG27" s="169">
        <v>1</v>
      </c>
      <c r="AH27" s="116">
        <f t="shared" si="39"/>
        <v>-4.5150493346940102E-2</v>
      </c>
      <c r="AI27" s="116">
        <f t="shared" si="40"/>
        <v>0</v>
      </c>
      <c r="AJ27" s="117">
        <f t="shared" si="13"/>
        <v>-2.3658381621595885E-2</v>
      </c>
      <c r="AK27" s="117">
        <f t="shared" si="14"/>
        <v>0</v>
      </c>
      <c r="AL27" s="118">
        <f t="shared" si="15"/>
        <v>-0.15627183258547964</v>
      </c>
      <c r="AM27" s="118">
        <f t="shared" si="16"/>
        <v>0</v>
      </c>
      <c r="AN27" s="119">
        <f t="shared" si="17"/>
        <v>1.0585017962668281E-2</v>
      </c>
      <c r="AO27" s="203">
        <f t="shared" si="18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6636700989.3476887</v>
      </c>
      <c r="C28" s="169">
        <v>100</v>
      </c>
      <c r="D28" s="173">
        <v>6940996850.5329208</v>
      </c>
      <c r="E28" s="169">
        <v>100</v>
      </c>
      <c r="F28" s="116">
        <f t="shared" si="25"/>
        <v>4.5850470237192492E-2</v>
      </c>
      <c r="G28" s="116">
        <f t="shared" si="26"/>
        <v>0</v>
      </c>
      <c r="H28" s="173">
        <v>6758551653.8173504</v>
      </c>
      <c r="I28" s="169">
        <v>100</v>
      </c>
      <c r="J28" s="116">
        <f t="shared" si="27"/>
        <v>-2.628515768618488E-2</v>
      </c>
      <c r="K28" s="116">
        <f t="shared" si="28"/>
        <v>0</v>
      </c>
      <c r="L28" s="173">
        <v>7028227376.9097967</v>
      </c>
      <c r="M28" s="169">
        <v>100</v>
      </c>
      <c r="N28" s="116">
        <f t="shared" si="29"/>
        <v>3.9901407417686698E-2</v>
      </c>
      <c r="O28" s="116">
        <f t="shared" si="30"/>
        <v>0</v>
      </c>
      <c r="P28" s="173">
        <v>6920355545.4490776</v>
      </c>
      <c r="Q28" s="169">
        <v>100</v>
      </c>
      <c r="R28" s="116">
        <f t="shared" si="31"/>
        <v>-1.5348369606697143E-2</v>
      </c>
      <c r="S28" s="116">
        <f t="shared" si="32"/>
        <v>0</v>
      </c>
      <c r="T28" s="173">
        <v>6914997575.8900003</v>
      </c>
      <c r="U28" s="169">
        <v>100</v>
      </c>
      <c r="V28" s="116">
        <f t="shared" si="33"/>
        <v>-7.7423327802871901E-4</v>
      </c>
      <c r="W28" s="116">
        <f t="shared" si="34"/>
        <v>0</v>
      </c>
      <c r="X28" s="173">
        <v>6929754776.8072729</v>
      </c>
      <c r="Y28" s="169">
        <v>100</v>
      </c>
      <c r="Z28" s="116">
        <f t="shared" si="35"/>
        <v>2.1340862025353972E-3</v>
      </c>
      <c r="AA28" s="116">
        <f t="shared" si="36"/>
        <v>0</v>
      </c>
      <c r="AB28" s="173">
        <v>6834440717.1032829</v>
      </c>
      <c r="AC28" s="169">
        <v>100</v>
      </c>
      <c r="AD28" s="116">
        <f t="shared" si="37"/>
        <v>-1.3754319275912931E-2</v>
      </c>
      <c r="AE28" s="116">
        <f t="shared" si="38"/>
        <v>0</v>
      </c>
      <c r="AF28" s="173">
        <v>6491310877.8811512</v>
      </c>
      <c r="AG28" s="169">
        <v>100</v>
      </c>
      <c r="AH28" s="116">
        <f t="shared" si="39"/>
        <v>-5.020598662352057E-2</v>
      </c>
      <c r="AI28" s="116">
        <f t="shared" si="40"/>
        <v>0</v>
      </c>
      <c r="AJ28" s="117">
        <f t="shared" si="13"/>
        <v>-2.3102628266162073E-3</v>
      </c>
      <c r="AK28" s="117">
        <f t="shared" si="14"/>
        <v>0</v>
      </c>
      <c r="AL28" s="118">
        <f t="shared" si="15"/>
        <v>-6.4786943768349828E-2</v>
      </c>
      <c r="AM28" s="118">
        <f t="shared" si="16"/>
        <v>0</v>
      </c>
      <c r="AN28" s="119">
        <f t="shared" si="17"/>
        <v>3.2278138415750564E-2</v>
      </c>
      <c r="AO28" s="203">
        <f t="shared" si="18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9274818890.5300007</v>
      </c>
      <c r="C29" s="169">
        <v>100</v>
      </c>
      <c r="D29" s="173">
        <v>9498737832.8700008</v>
      </c>
      <c r="E29" s="169">
        <v>100</v>
      </c>
      <c r="F29" s="116">
        <f t="shared" si="25"/>
        <v>2.4142675450906245E-2</v>
      </c>
      <c r="G29" s="116">
        <f t="shared" si="26"/>
        <v>0</v>
      </c>
      <c r="H29" s="173">
        <v>9823491685.2700005</v>
      </c>
      <c r="I29" s="169">
        <v>100</v>
      </c>
      <c r="J29" s="116">
        <f t="shared" si="27"/>
        <v>3.4189158403361966E-2</v>
      </c>
      <c r="K29" s="116">
        <f t="shared" si="28"/>
        <v>0</v>
      </c>
      <c r="L29" s="173">
        <v>9638423044.2399998</v>
      </c>
      <c r="M29" s="169">
        <v>100</v>
      </c>
      <c r="N29" s="116">
        <f t="shared" si="29"/>
        <v>-1.8839395090801059E-2</v>
      </c>
      <c r="O29" s="116">
        <f t="shared" si="30"/>
        <v>0</v>
      </c>
      <c r="P29" s="173">
        <v>9621768110.1100006</v>
      </c>
      <c r="Q29" s="169">
        <v>100</v>
      </c>
      <c r="R29" s="116">
        <f t="shared" si="31"/>
        <v>-1.7279729322476965E-3</v>
      </c>
      <c r="S29" s="116">
        <f t="shared" si="32"/>
        <v>0</v>
      </c>
      <c r="T29" s="173">
        <v>9312221800.1200008</v>
      </c>
      <c r="U29" s="169">
        <v>100</v>
      </c>
      <c r="V29" s="116">
        <f t="shared" si="33"/>
        <v>-3.2171458140291938E-2</v>
      </c>
      <c r="W29" s="116">
        <f t="shared" si="34"/>
        <v>0</v>
      </c>
      <c r="X29" s="173">
        <v>8542869895.3699999</v>
      </c>
      <c r="Y29" s="169">
        <v>100</v>
      </c>
      <c r="Z29" s="116">
        <f t="shared" si="35"/>
        <v>-8.2617437735437824E-2</v>
      </c>
      <c r="AA29" s="116">
        <f t="shared" si="36"/>
        <v>0</v>
      </c>
      <c r="AB29" s="173">
        <v>8543841910.9099998</v>
      </c>
      <c r="AC29" s="169">
        <v>100</v>
      </c>
      <c r="AD29" s="116">
        <f t="shared" si="37"/>
        <v>1.1378091342895992E-4</v>
      </c>
      <c r="AE29" s="116">
        <f t="shared" si="38"/>
        <v>0</v>
      </c>
      <c r="AF29" s="173">
        <v>8580289889.6199999</v>
      </c>
      <c r="AG29" s="169">
        <v>100</v>
      </c>
      <c r="AH29" s="116">
        <f t="shared" si="39"/>
        <v>4.2659940446063312E-3</v>
      </c>
      <c r="AI29" s="116">
        <f t="shared" si="40"/>
        <v>0</v>
      </c>
      <c r="AJ29" s="117">
        <f t="shared" si="13"/>
        <v>-9.0805818858093763E-3</v>
      </c>
      <c r="AK29" s="117">
        <f t="shared" si="14"/>
        <v>0</v>
      </c>
      <c r="AL29" s="118">
        <f t="shared" si="15"/>
        <v>-9.6691577282167818E-2</v>
      </c>
      <c r="AM29" s="118">
        <f t="shared" si="16"/>
        <v>0</v>
      </c>
      <c r="AN29" s="119">
        <f t="shared" si="17"/>
        <v>3.6506116272574517E-2</v>
      </c>
      <c r="AO29" s="203">
        <f t="shared" si="18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1191065416.6700001</v>
      </c>
      <c r="C30" s="169">
        <v>10</v>
      </c>
      <c r="D30" s="173">
        <v>1190596022.4200001</v>
      </c>
      <c r="E30" s="169">
        <v>10</v>
      </c>
      <c r="F30" s="116">
        <f t="shared" si="25"/>
        <v>-3.9409611212819863E-4</v>
      </c>
      <c r="G30" s="116">
        <f t="shared" si="26"/>
        <v>0</v>
      </c>
      <c r="H30" s="173">
        <v>1190679378.5</v>
      </c>
      <c r="I30" s="169">
        <v>10</v>
      </c>
      <c r="J30" s="116">
        <f t="shared" si="27"/>
        <v>7.0012059867707708E-5</v>
      </c>
      <c r="K30" s="116">
        <f t="shared" si="28"/>
        <v>0</v>
      </c>
      <c r="L30" s="173">
        <v>1138439507.1600001</v>
      </c>
      <c r="M30" s="169">
        <v>10</v>
      </c>
      <c r="N30" s="116">
        <f t="shared" si="29"/>
        <v>-4.387400360104575E-2</v>
      </c>
      <c r="O30" s="116">
        <f t="shared" si="30"/>
        <v>0</v>
      </c>
      <c r="P30" s="173">
        <v>1138441136.51</v>
      </c>
      <c r="Q30" s="169">
        <v>10</v>
      </c>
      <c r="R30" s="116">
        <f t="shared" si="31"/>
        <v>1.4312135073116697E-6</v>
      </c>
      <c r="S30" s="116">
        <f t="shared" si="32"/>
        <v>0</v>
      </c>
      <c r="T30" s="173">
        <v>1101856842.1300001</v>
      </c>
      <c r="U30" s="169">
        <v>10</v>
      </c>
      <c r="V30" s="116">
        <f t="shared" si="33"/>
        <v>-3.2135429058855448E-2</v>
      </c>
      <c r="W30" s="116">
        <f t="shared" si="34"/>
        <v>0</v>
      </c>
      <c r="X30" s="173">
        <v>1056761887.48</v>
      </c>
      <c r="Y30" s="169">
        <v>10</v>
      </c>
      <c r="Z30" s="116">
        <f t="shared" si="35"/>
        <v>-4.0926328108855783E-2</v>
      </c>
      <c r="AA30" s="116">
        <f t="shared" si="36"/>
        <v>0</v>
      </c>
      <c r="AB30" s="173">
        <v>1073249342.62</v>
      </c>
      <c r="AC30" s="169">
        <v>10</v>
      </c>
      <c r="AD30" s="116">
        <f t="shared" si="37"/>
        <v>1.5601863897000186E-2</v>
      </c>
      <c r="AE30" s="116">
        <f t="shared" si="38"/>
        <v>0</v>
      </c>
      <c r="AF30" s="173">
        <v>1071284349.41</v>
      </c>
      <c r="AG30" s="169">
        <v>10</v>
      </c>
      <c r="AH30" s="116">
        <f t="shared" si="39"/>
        <v>-1.8308822861266578E-3</v>
      </c>
      <c r="AI30" s="116">
        <f t="shared" si="40"/>
        <v>0</v>
      </c>
      <c r="AJ30" s="117">
        <f t="shared" si="13"/>
        <v>-1.2935928999579578E-2</v>
      </c>
      <c r="AK30" s="117">
        <f t="shared" si="14"/>
        <v>0</v>
      </c>
      <c r="AL30" s="118">
        <f t="shared" si="15"/>
        <v>-0.10021171813381985</v>
      </c>
      <c r="AM30" s="118">
        <f t="shared" si="16"/>
        <v>0</v>
      </c>
      <c r="AN30" s="119">
        <f t="shared" si="17"/>
        <v>2.2490641720776659E-2</v>
      </c>
      <c r="AO30" s="203">
        <f t="shared" si="18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3013826367</v>
      </c>
      <c r="C31" s="169">
        <v>100</v>
      </c>
      <c r="D31" s="168">
        <v>3017883910</v>
      </c>
      <c r="E31" s="169">
        <v>100</v>
      </c>
      <c r="F31" s="116">
        <f t="shared" si="25"/>
        <v>1.3463094770250247E-3</v>
      </c>
      <c r="G31" s="116">
        <f t="shared" si="26"/>
        <v>0</v>
      </c>
      <c r="H31" s="168">
        <v>2597267112</v>
      </c>
      <c r="I31" s="169">
        <v>100</v>
      </c>
      <c r="J31" s="116">
        <f t="shared" si="27"/>
        <v>-0.13937474420611495</v>
      </c>
      <c r="K31" s="116">
        <f t="shared" si="28"/>
        <v>0</v>
      </c>
      <c r="L31" s="168">
        <v>2592560828</v>
      </c>
      <c r="M31" s="169">
        <v>100</v>
      </c>
      <c r="N31" s="116">
        <f t="shared" si="29"/>
        <v>-1.812013858049422E-3</v>
      </c>
      <c r="O31" s="116">
        <f t="shared" si="30"/>
        <v>0</v>
      </c>
      <c r="P31" s="168">
        <v>2599152193</v>
      </c>
      <c r="Q31" s="169">
        <v>100</v>
      </c>
      <c r="R31" s="116">
        <f t="shared" si="31"/>
        <v>2.5424147926684636E-3</v>
      </c>
      <c r="S31" s="116">
        <f t="shared" si="32"/>
        <v>0</v>
      </c>
      <c r="T31" s="168">
        <v>2613600604</v>
      </c>
      <c r="U31" s="169">
        <v>100</v>
      </c>
      <c r="V31" s="116">
        <f t="shared" si="33"/>
        <v>5.5588937957970512E-3</v>
      </c>
      <c r="W31" s="116">
        <f t="shared" si="34"/>
        <v>0</v>
      </c>
      <c r="X31" s="168">
        <v>2613766983</v>
      </c>
      <c r="Y31" s="169">
        <v>100</v>
      </c>
      <c r="Z31" s="116">
        <f t="shared" si="35"/>
        <v>6.3658923151978274E-5</v>
      </c>
      <c r="AA31" s="116">
        <f t="shared" si="36"/>
        <v>0</v>
      </c>
      <c r="AB31" s="168">
        <v>2764077182</v>
      </c>
      <c r="AC31" s="169">
        <v>100</v>
      </c>
      <c r="AD31" s="116">
        <f t="shared" si="37"/>
        <v>5.7507115201018665E-2</v>
      </c>
      <c r="AE31" s="116">
        <f t="shared" si="38"/>
        <v>0</v>
      </c>
      <c r="AF31" s="168">
        <v>2759716234</v>
      </c>
      <c r="AG31" s="169">
        <v>100</v>
      </c>
      <c r="AH31" s="116">
        <f t="shared" si="39"/>
        <v>-1.577722947969403E-3</v>
      </c>
      <c r="AI31" s="116">
        <f t="shared" si="40"/>
        <v>0</v>
      </c>
      <c r="AJ31" s="117">
        <f t="shared" si="13"/>
        <v>-9.4682611028090759E-3</v>
      </c>
      <c r="AK31" s="117">
        <f t="shared" si="14"/>
        <v>0</v>
      </c>
      <c r="AL31" s="118">
        <f t="shared" si="15"/>
        <v>-8.5545926781524215E-2</v>
      </c>
      <c r="AM31" s="118">
        <f t="shared" si="16"/>
        <v>0</v>
      </c>
      <c r="AN31" s="119">
        <f t="shared" si="17"/>
        <v>5.6137787443772319E-2</v>
      </c>
      <c r="AO31" s="203">
        <f t="shared" si="18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11207163196.049999</v>
      </c>
      <c r="C32" s="169">
        <v>100</v>
      </c>
      <c r="D32" s="168">
        <v>11375470726.24</v>
      </c>
      <c r="E32" s="169">
        <v>100</v>
      </c>
      <c r="F32" s="116">
        <f t="shared" si="25"/>
        <v>1.5017853068234169E-2</v>
      </c>
      <c r="G32" s="116">
        <f t="shared" si="26"/>
        <v>0</v>
      </c>
      <c r="H32" s="168">
        <v>11284442692.65</v>
      </c>
      <c r="I32" s="169">
        <v>100</v>
      </c>
      <c r="J32" s="116">
        <f t="shared" si="27"/>
        <v>-8.0021333429327168E-3</v>
      </c>
      <c r="K32" s="116">
        <f t="shared" si="28"/>
        <v>0</v>
      </c>
      <c r="L32" s="168">
        <v>11337503952.379999</v>
      </c>
      <c r="M32" s="169">
        <v>100</v>
      </c>
      <c r="N32" s="116">
        <f t="shared" si="29"/>
        <v>4.7021604145821416E-3</v>
      </c>
      <c r="O32" s="116">
        <f t="shared" si="30"/>
        <v>0</v>
      </c>
      <c r="P32" s="168">
        <v>11023073376.09</v>
      </c>
      <c r="Q32" s="169">
        <v>100</v>
      </c>
      <c r="R32" s="116">
        <f t="shared" si="31"/>
        <v>-2.7733668505049817E-2</v>
      </c>
      <c r="S32" s="116">
        <f t="shared" si="32"/>
        <v>0</v>
      </c>
      <c r="T32" s="168">
        <v>10810824405.09</v>
      </c>
      <c r="U32" s="169">
        <v>100</v>
      </c>
      <c r="V32" s="116">
        <f t="shared" si="33"/>
        <v>-1.9254972162335994E-2</v>
      </c>
      <c r="W32" s="116">
        <f t="shared" si="34"/>
        <v>0</v>
      </c>
      <c r="X32" s="168">
        <v>11341935982.93</v>
      </c>
      <c r="Y32" s="169">
        <v>100</v>
      </c>
      <c r="Z32" s="116">
        <f t="shared" si="35"/>
        <v>4.9127759173476157E-2</v>
      </c>
      <c r="AA32" s="116">
        <f t="shared" si="36"/>
        <v>0</v>
      </c>
      <c r="AB32" s="168">
        <v>10977088503.959999</v>
      </c>
      <c r="AC32" s="169">
        <v>100</v>
      </c>
      <c r="AD32" s="116">
        <f t="shared" si="37"/>
        <v>-3.2168007253709517E-2</v>
      </c>
      <c r="AE32" s="116">
        <f t="shared" si="38"/>
        <v>0</v>
      </c>
      <c r="AF32" s="168">
        <v>10981090202.379999</v>
      </c>
      <c r="AG32" s="169">
        <v>100</v>
      </c>
      <c r="AH32" s="116">
        <f t="shared" si="39"/>
        <v>3.6455007341486392E-4</v>
      </c>
      <c r="AI32" s="116">
        <f t="shared" si="40"/>
        <v>0</v>
      </c>
      <c r="AJ32" s="117">
        <f t="shared" si="13"/>
        <v>-2.2433073167900898E-3</v>
      </c>
      <c r="AK32" s="117">
        <f t="shared" si="14"/>
        <v>0</v>
      </c>
      <c r="AL32" s="118">
        <f t="shared" si="15"/>
        <v>-3.4669380577831921E-2</v>
      </c>
      <c r="AM32" s="118">
        <f t="shared" si="16"/>
        <v>0</v>
      </c>
      <c r="AN32" s="119">
        <f t="shared" si="17"/>
        <v>2.634870983612787E-2</v>
      </c>
      <c r="AO32" s="203">
        <f t="shared" si="18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14626976928.360001</v>
      </c>
      <c r="C33" s="169">
        <v>100</v>
      </c>
      <c r="D33" s="168">
        <v>15236957466.58</v>
      </c>
      <c r="E33" s="169">
        <v>100</v>
      </c>
      <c r="F33" s="116">
        <f t="shared" si="25"/>
        <v>4.1702433880053388E-2</v>
      </c>
      <c r="G33" s="116">
        <f t="shared" si="26"/>
        <v>0</v>
      </c>
      <c r="H33" s="168">
        <v>15258665456.110001</v>
      </c>
      <c r="I33" s="169">
        <v>100</v>
      </c>
      <c r="J33" s="116">
        <f t="shared" si="27"/>
        <v>1.424693189412252E-3</v>
      </c>
      <c r="K33" s="116">
        <f t="shared" si="28"/>
        <v>0</v>
      </c>
      <c r="L33" s="168">
        <v>15201564857.93</v>
      </c>
      <c r="M33" s="169">
        <v>100</v>
      </c>
      <c r="N33" s="116">
        <f t="shared" si="29"/>
        <v>-3.7421751164441195E-3</v>
      </c>
      <c r="O33" s="116">
        <f t="shared" si="30"/>
        <v>0</v>
      </c>
      <c r="P33" s="168">
        <v>15435750179.959999</v>
      </c>
      <c r="Q33" s="169">
        <v>100</v>
      </c>
      <c r="R33" s="116">
        <f t="shared" si="31"/>
        <v>1.5405343082678387E-2</v>
      </c>
      <c r="S33" s="116">
        <f t="shared" si="32"/>
        <v>0</v>
      </c>
      <c r="T33" s="168">
        <v>15256515880.1</v>
      </c>
      <c r="U33" s="169">
        <v>100</v>
      </c>
      <c r="V33" s="116">
        <f t="shared" si="33"/>
        <v>-1.161163518263569E-2</v>
      </c>
      <c r="W33" s="116">
        <f t="shared" si="34"/>
        <v>0</v>
      </c>
      <c r="X33" s="168">
        <v>15182618248.5</v>
      </c>
      <c r="Y33" s="169">
        <v>100</v>
      </c>
      <c r="Z33" s="116">
        <f t="shared" si="35"/>
        <v>-4.843676772649616E-3</v>
      </c>
      <c r="AA33" s="116">
        <f t="shared" si="36"/>
        <v>0</v>
      </c>
      <c r="AB33" s="168">
        <v>15084606446.200001</v>
      </c>
      <c r="AC33" s="169">
        <v>100</v>
      </c>
      <c r="AD33" s="116">
        <f t="shared" si="37"/>
        <v>-6.4555270175275948E-3</v>
      </c>
      <c r="AE33" s="116">
        <f t="shared" si="38"/>
        <v>0</v>
      </c>
      <c r="AF33" s="168">
        <v>14927609839.67</v>
      </c>
      <c r="AG33" s="169">
        <v>100</v>
      </c>
      <c r="AH33" s="116">
        <f t="shared" si="39"/>
        <v>-1.0407736329743629E-2</v>
      </c>
      <c r="AI33" s="116">
        <f t="shared" si="40"/>
        <v>0</v>
      </c>
      <c r="AJ33" s="117">
        <f t="shared" si="13"/>
        <v>2.6839649666429233E-3</v>
      </c>
      <c r="AK33" s="117">
        <f t="shared" si="14"/>
        <v>0</v>
      </c>
      <c r="AL33" s="118">
        <f t="shared" si="15"/>
        <v>-2.0302453924184526E-2</v>
      </c>
      <c r="AM33" s="118">
        <f t="shared" si="16"/>
        <v>0</v>
      </c>
      <c r="AN33" s="119">
        <f t="shared" si="17"/>
        <v>1.7900949494530145E-2</v>
      </c>
      <c r="AO33" s="203">
        <f t="shared" si="18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624630973.09000003</v>
      </c>
      <c r="C34" s="169">
        <v>1000000</v>
      </c>
      <c r="D34" s="168">
        <v>624745122.63</v>
      </c>
      <c r="E34" s="169">
        <v>1000000</v>
      </c>
      <c r="F34" s="116">
        <f t="shared" si="25"/>
        <v>1.8274716579498628E-4</v>
      </c>
      <c r="G34" s="116">
        <f t="shared" si="26"/>
        <v>0</v>
      </c>
      <c r="H34" s="168">
        <v>625034316.75</v>
      </c>
      <c r="I34" s="169">
        <v>1000000</v>
      </c>
      <c r="J34" s="116">
        <f t="shared" si="27"/>
        <v>4.6289936411600852E-4</v>
      </c>
      <c r="K34" s="116">
        <f t="shared" si="28"/>
        <v>0</v>
      </c>
      <c r="L34" s="168">
        <v>625198196.11000001</v>
      </c>
      <c r="M34" s="169">
        <v>1000000</v>
      </c>
      <c r="N34" s="116">
        <f t="shared" si="29"/>
        <v>2.621925798444799E-4</v>
      </c>
      <c r="O34" s="116">
        <f t="shared" si="30"/>
        <v>0</v>
      </c>
      <c r="P34" s="168">
        <v>615304072.55999994</v>
      </c>
      <c r="Q34" s="169">
        <v>1000000</v>
      </c>
      <c r="R34" s="116">
        <f t="shared" si="31"/>
        <v>-1.5825579170831865E-2</v>
      </c>
      <c r="S34" s="116">
        <f t="shared" si="32"/>
        <v>0</v>
      </c>
      <c r="T34" s="168">
        <v>615464565.74000001</v>
      </c>
      <c r="U34" s="169">
        <v>1000000</v>
      </c>
      <c r="V34" s="116">
        <f t="shared" si="33"/>
        <v>2.6083555620285066E-4</v>
      </c>
      <c r="W34" s="116">
        <f t="shared" si="34"/>
        <v>0</v>
      </c>
      <c r="X34" s="168">
        <v>508761043.37</v>
      </c>
      <c r="Y34" s="169">
        <v>1000000</v>
      </c>
      <c r="Z34" s="116">
        <f t="shared" si="35"/>
        <v>-0.17337069964654372</v>
      </c>
      <c r="AA34" s="116">
        <f t="shared" si="36"/>
        <v>0</v>
      </c>
      <c r="AB34" s="168">
        <v>488902816.22000003</v>
      </c>
      <c r="AC34" s="169">
        <v>1000000</v>
      </c>
      <c r="AD34" s="116">
        <f t="shared" si="37"/>
        <v>-3.9032523045515383E-2</v>
      </c>
      <c r="AE34" s="116">
        <f t="shared" si="38"/>
        <v>0</v>
      </c>
      <c r="AF34" s="168">
        <v>489021181.57999998</v>
      </c>
      <c r="AG34" s="169">
        <v>1000000</v>
      </c>
      <c r="AH34" s="116">
        <f t="shared" si="39"/>
        <v>2.421040666427493E-4</v>
      </c>
      <c r="AI34" s="116">
        <f t="shared" si="40"/>
        <v>0</v>
      </c>
      <c r="AJ34" s="117">
        <f t="shared" si="13"/>
        <v>-2.8352252891286237E-2</v>
      </c>
      <c r="AK34" s="117">
        <f t="shared" si="14"/>
        <v>0</v>
      </c>
      <c r="AL34" s="118">
        <f t="shared" si="15"/>
        <v>-0.21724689978953443</v>
      </c>
      <c r="AM34" s="118">
        <f t="shared" si="16"/>
        <v>0</v>
      </c>
      <c r="AN34" s="119">
        <f t="shared" si="17"/>
        <v>6.0238842976574433E-2</v>
      </c>
      <c r="AO34" s="203">
        <f t="shared" si="18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9673395322.8299999</v>
      </c>
      <c r="C35" s="169">
        <v>1</v>
      </c>
      <c r="D35" s="168">
        <v>10247128299.059999</v>
      </c>
      <c r="E35" s="169">
        <v>1</v>
      </c>
      <c r="F35" s="116">
        <f t="shared" si="25"/>
        <v>5.9310403129699769E-2</v>
      </c>
      <c r="G35" s="116">
        <f t="shared" si="26"/>
        <v>0</v>
      </c>
      <c r="H35" s="168">
        <v>10424380086.1</v>
      </c>
      <c r="I35" s="169">
        <v>1</v>
      </c>
      <c r="J35" s="116">
        <f t="shared" si="27"/>
        <v>1.7297703499648851E-2</v>
      </c>
      <c r="K35" s="116">
        <f t="shared" si="28"/>
        <v>0</v>
      </c>
      <c r="L35" s="168">
        <v>10061569099.49</v>
      </c>
      <c r="M35" s="169">
        <v>1</v>
      </c>
      <c r="N35" s="116">
        <f t="shared" si="29"/>
        <v>-3.4804082699725937E-2</v>
      </c>
      <c r="O35" s="116">
        <f t="shared" si="30"/>
        <v>0</v>
      </c>
      <c r="P35" s="168">
        <v>10628390121.84</v>
      </c>
      <c r="Q35" s="169">
        <v>1</v>
      </c>
      <c r="R35" s="116">
        <f t="shared" si="31"/>
        <v>5.6335251166612907E-2</v>
      </c>
      <c r="S35" s="116">
        <f t="shared" si="32"/>
        <v>0</v>
      </c>
      <c r="T35" s="168">
        <v>10626585611.049999</v>
      </c>
      <c r="U35" s="169">
        <v>1</v>
      </c>
      <c r="V35" s="116">
        <f t="shared" si="33"/>
        <v>-1.6978213721124835E-4</v>
      </c>
      <c r="W35" s="116">
        <f t="shared" si="34"/>
        <v>0</v>
      </c>
      <c r="X35" s="168">
        <v>10362422244.370001</v>
      </c>
      <c r="Y35" s="169">
        <v>1</v>
      </c>
      <c r="Z35" s="116">
        <f t="shared" si="35"/>
        <v>-2.4858724744598069E-2</v>
      </c>
      <c r="AA35" s="116">
        <f t="shared" si="36"/>
        <v>0</v>
      </c>
      <c r="AB35" s="168">
        <v>10311335578</v>
      </c>
      <c r="AC35" s="169">
        <v>1</v>
      </c>
      <c r="AD35" s="116">
        <f t="shared" si="37"/>
        <v>-4.9299927338665138E-3</v>
      </c>
      <c r="AE35" s="116">
        <f t="shared" si="38"/>
        <v>0</v>
      </c>
      <c r="AF35" s="168">
        <v>10311335578</v>
      </c>
      <c r="AG35" s="169">
        <v>1</v>
      </c>
      <c r="AH35" s="116">
        <f t="shared" si="39"/>
        <v>0</v>
      </c>
      <c r="AI35" s="116">
        <f t="shared" si="40"/>
        <v>0</v>
      </c>
      <c r="AJ35" s="117">
        <f t="shared" si="13"/>
        <v>8.5225969350699697E-3</v>
      </c>
      <c r="AK35" s="117">
        <f t="shared" si="14"/>
        <v>0</v>
      </c>
      <c r="AL35" s="118">
        <f t="shared" si="15"/>
        <v>6.2658802609010435E-3</v>
      </c>
      <c r="AM35" s="118">
        <f t="shared" si="16"/>
        <v>0</v>
      </c>
      <c r="AN35" s="119">
        <f t="shared" si="17"/>
        <v>3.435763950078323E-2</v>
      </c>
      <c r="AO35" s="203">
        <f t="shared" si="18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15219332608.17</v>
      </c>
      <c r="C36" s="169">
        <v>1</v>
      </c>
      <c r="D36" s="168">
        <v>14727164699.26</v>
      </c>
      <c r="E36" s="169">
        <v>1</v>
      </c>
      <c r="F36" s="116">
        <f t="shared" si="25"/>
        <v>-3.2338337138764918E-2</v>
      </c>
      <c r="G36" s="116">
        <f t="shared" si="26"/>
        <v>0</v>
      </c>
      <c r="H36" s="168">
        <v>14717610460.120001</v>
      </c>
      <c r="I36" s="169">
        <v>1</v>
      </c>
      <c r="J36" s="116">
        <f t="shared" si="27"/>
        <v>-6.4874939169244595E-4</v>
      </c>
      <c r="K36" s="116">
        <f t="shared" si="28"/>
        <v>0</v>
      </c>
      <c r="L36" s="168">
        <v>15097764714.25</v>
      </c>
      <c r="M36" s="169">
        <v>1</v>
      </c>
      <c r="N36" s="116">
        <f t="shared" si="29"/>
        <v>2.582988965227033E-2</v>
      </c>
      <c r="O36" s="116">
        <f t="shared" si="30"/>
        <v>0</v>
      </c>
      <c r="P36" s="168">
        <v>15017218002.459999</v>
      </c>
      <c r="Q36" s="169">
        <v>1</v>
      </c>
      <c r="R36" s="116">
        <f t="shared" si="31"/>
        <v>-5.3350090768057232E-3</v>
      </c>
      <c r="S36" s="116">
        <f t="shared" si="32"/>
        <v>0</v>
      </c>
      <c r="T36" s="168">
        <v>15118593184.809999</v>
      </c>
      <c r="U36" s="169">
        <v>1</v>
      </c>
      <c r="V36" s="116">
        <f t="shared" si="33"/>
        <v>6.7505967039563465E-3</v>
      </c>
      <c r="W36" s="116">
        <f t="shared" si="34"/>
        <v>0</v>
      </c>
      <c r="X36" s="168">
        <v>15154561083.48</v>
      </c>
      <c r="Y36" s="169">
        <v>1</v>
      </c>
      <c r="Z36" s="116">
        <f t="shared" si="35"/>
        <v>2.3790506319157959E-3</v>
      </c>
      <c r="AA36" s="116">
        <f t="shared" si="36"/>
        <v>0</v>
      </c>
      <c r="AB36" s="168">
        <v>14446163516.51</v>
      </c>
      <c r="AC36" s="169">
        <v>1</v>
      </c>
      <c r="AD36" s="116">
        <f t="shared" si="37"/>
        <v>-4.6744842233815941E-2</v>
      </c>
      <c r="AE36" s="116">
        <f t="shared" si="38"/>
        <v>0</v>
      </c>
      <c r="AF36" s="168">
        <v>14402139899.629999</v>
      </c>
      <c r="AG36" s="169">
        <v>1</v>
      </c>
      <c r="AH36" s="116">
        <f t="shared" si="39"/>
        <v>-3.0474261785620842E-3</v>
      </c>
      <c r="AI36" s="116">
        <f t="shared" si="40"/>
        <v>0</v>
      </c>
      <c r="AJ36" s="117">
        <f t="shared" si="13"/>
        <v>-6.6443533789373298E-3</v>
      </c>
      <c r="AK36" s="117">
        <f t="shared" si="14"/>
        <v>0</v>
      </c>
      <c r="AL36" s="118">
        <f t="shared" si="15"/>
        <v>-2.2069747046852318E-2</v>
      </c>
      <c r="AM36" s="118">
        <f t="shared" si="16"/>
        <v>0</v>
      </c>
      <c r="AN36" s="119">
        <f t="shared" si="17"/>
        <v>2.2785498241911145E-2</v>
      </c>
      <c r="AO36" s="203">
        <f t="shared" si="18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631824842.49000001</v>
      </c>
      <c r="C37" s="169">
        <v>100</v>
      </c>
      <c r="D37" s="168">
        <v>632062187.75</v>
      </c>
      <c r="E37" s="169">
        <v>100</v>
      </c>
      <c r="F37" s="116">
        <f t="shared" si="25"/>
        <v>3.7565040821222059E-4</v>
      </c>
      <c r="G37" s="116">
        <f t="shared" si="26"/>
        <v>0</v>
      </c>
      <c r="H37" s="168">
        <v>631977387.33000004</v>
      </c>
      <c r="I37" s="169">
        <v>100</v>
      </c>
      <c r="J37" s="116">
        <f t="shared" si="27"/>
        <v>-1.3416467816533624E-4</v>
      </c>
      <c r="K37" s="116">
        <f t="shared" si="28"/>
        <v>0</v>
      </c>
      <c r="L37" s="168">
        <v>632639726.87</v>
      </c>
      <c r="M37" s="169">
        <v>100</v>
      </c>
      <c r="N37" s="116">
        <f t="shared" si="29"/>
        <v>1.0480430997669662E-3</v>
      </c>
      <c r="O37" s="116">
        <f t="shared" si="30"/>
        <v>0</v>
      </c>
      <c r="P37" s="168">
        <v>614695365.20000005</v>
      </c>
      <c r="Q37" s="169">
        <v>100</v>
      </c>
      <c r="R37" s="116">
        <f t="shared" si="31"/>
        <v>-2.8364266276447909E-2</v>
      </c>
      <c r="S37" s="116">
        <f t="shared" si="32"/>
        <v>0</v>
      </c>
      <c r="T37" s="168">
        <v>608735167.01999998</v>
      </c>
      <c r="U37" s="169">
        <v>100</v>
      </c>
      <c r="V37" s="116">
        <f t="shared" si="33"/>
        <v>-9.6961820723356681E-3</v>
      </c>
      <c r="W37" s="116">
        <f t="shared" si="34"/>
        <v>0</v>
      </c>
      <c r="X37" s="168">
        <v>864194751.28999996</v>
      </c>
      <c r="Y37" s="169">
        <v>100</v>
      </c>
      <c r="Z37" s="116">
        <f t="shared" si="35"/>
        <v>0.41965635979366189</v>
      </c>
      <c r="AA37" s="116">
        <f t="shared" si="36"/>
        <v>0</v>
      </c>
      <c r="AB37" s="168">
        <v>593089432.24000001</v>
      </c>
      <c r="AC37" s="169">
        <v>100</v>
      </c>
      <c r="AD37" s="116">
        <f t="shared" si="37"/>
        <v>-0.31370859247330057</v>
      </c>
      <c r="AE37" s="116">
        <f t="shared" si="38"/>
        <v>0</v>
      </c>
      <c r="AF37" s="168">
        <v>598714312.26999998</v>
      </c>
      <c r="AG37" s="169">
        <v>100</v>
      </c>
      <c r="AH37" s="116">
        <f t="shared" si="39"/>
        <v>9.484033476630559E-3</v>
      </c>
      <c r="AI37" s="116">
        <f t="shared" si="40"/>
        <v>0</v>
      </c>
      <c r="AJ37" s="117">
        <f t="shared" si="13"/>
        <v>9.8326101597527703E-3</v>
      </c>
      <c r="AK37" s="117">
        <f t="shared" si="14"/>
        <v>0</v>
      </c>
      <c r="AL37" s="118">
        <f t="shared" si="15"/>
        <v>-5.2760434220422196E-2</v>
      </c>
      <c r="AM37" s="118">
        <f t="shared" si="16"/>
        <v>0</v>
      </c>
      <c r="AN37" s="119">
        <f t="shared" si="17"/>
        <v>0.1981128291343501</v>
      </c>
      <c r="AO37" s="203">
        <f t="shared" si="18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17293503779.459999</v>
      </c>
      <c r="C38" s="169">
        <v>1</v>
      </c>
      <c r="D38" s="166">
        <v>16858800695.559999</v>
      </c>
      <c r="E38" s="169">
        <v>1</v>
      </c>
      <c r="F38" s="116">
        <f t="shared" si="25"/>
        <v>-2.5136784855380737E-2</v>
      </c>
      <c r="G38" s="116">
        <f t="shared" si="26"/>
        <v>0</v>
      </c>
      <c r="H38" s="166">
        <v>16105046950.780001</v>
      </c>
      <c r="I38" s="169">
        <v>1</v>
      </c>
      <c r="J38" s="116">
        <f t="shared" si="27"/>
        <v>-4.4709808152516468E-2</v>
      </c>
      <c r="K38" s="116">
        <f t="shared" si="28"/>
        <v>0</v>
      </c>
      <c r="L38" s="166">
        <v>16064502928.379999</v>
      </c>
      <c r="M38" s="169">
        <v>1</v>
      </c>
      <c r="N38" s="116">
        <f t="shared" si="29"/>
        <v>-2.5174730954781784E-3</v>
      </c>
      <c r="O38" s="116">
        <f t="shared" si="30"/>
        <v>0</v>
      </c>
      <c r="P38" s="166">
        <v>15962110974.77</v>
      </c>
      <c r="Q38" s="169">
        <v>1</v>
      </c>
      <c r="R38" s="116">
        <f t="shared" si="31"/>
        <v>-6.3738015465831946E-3</v>
      </c>
      <c r="S38" s="116">
        <f t="shared" si="32"/>
        <v>0</v>
      </c>
      <c r="T38" s="166">
        <v>15560045833.190001</v>
      </c>
      <c r="U38" s="169">
        <v>1</v>
      </c>
      <c r="V38" s="116">
        <f t="shared" si="33"/>
        <v>-2.5188719851372499E-2</v>
      </c>
      <c r="W38" s="116">
        <f t="shared" si="34"/>
        <v>0</v>
      </c>
      <c r="X38" s="166">
        <v>15466115618.559999</v>
      </c>
      <c r="Y38" s="169">
        <v>1</v>
      </c>
      <c r="Z38" s="116">
        <f t="shared" si="35"/>
        <v>-6.0366284030889785E-3</v>
      </c>
      <c r="AA38" s="116">
        <f t="shared" si="36"/>
        <v>0</v>
      </c>
      <c r="AB38" s="166">
        <v>13921595961.93</v>
      </c>
      <c r="AC38" s="169">
        <v>1</v>
      </c>
      <c r="AD38" s="116">
        <f t="shared" si="37"/>
        <v>-9.9864742687977168E-2</v>
      </c>
      <c r="AE38" s="116">
        <f t="shared" si="38"/>
        <v>0</v>
      </c>
      <c r="AF38" s="166">
        <v>13484503951.98</v>
      </c>
      <c r="AG38" s="169">
        <v>1</v>
      </c>
      <c r="AH38" s="116">
        <f t="shared" si="39"/>
        <v>-3.1396688364270349E-2</v>
      </c>
      <c r="AI38" s="116">
        <f t="shared" si="40"/>
        <v>0</v>
      </c>
      <c r="AJ38" s="117">
        <f t="shared" si="13"/>
        <v>-3.0153080869583446E-2</v>
      </c>
      <c r="AK38" s="117">
        <f t="shared" si="14"/>
        <v>0</v>
      </c>
      <c r="AL38" s="118">
        <f t="shared" si="15"/>
        <v>-0.20015046173887494</v>
      </c>
      <c r="AM38" s="118">
        <f t="shared" si="16"/>
        <v>0</v>
      </c>
      <c r="AN38" s="119">
        <f t="shared" si="17"/>
        <v>3.1698925150835729E-2</v>
      </c>
      <c r="AO38" s="203">
        <f t="shared" si="18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810297144.57000005</v>
      </c>
      <c r="C39" s="169">
        <v>10</v>
      </c>
      <c r="D39" s="166">
        <v>801357992.13</v>
      </c>
      <c r="E39" s="169">
        <v>10</v>
      </c>
      <c r="F39" s="116">
        <f t="shared" si="25"/>
        <v>-1.1031943651663481E-2</v>
      </c>
      <c r="G39" s="116">
        <f t="shared" si="26"/>
        <v>0</v>
      </c>
      <c r="H39" s="166">
        <v>801357992.13</v>
      </c>
      <c r="I39" s="169">
        <v>10</v>
      </c>
      <c r="J39" s="116">
        <f t="shared" si="27"/>
        <v>0</v>
      </c>
      <c r="K39" s="116">
        <f t="shared" si="28"/>
        <v>0</v>
      </c>
      <c r="L39" s="166">
        <v>815878275.42999995</v>
      </c>
      <c r="M39" s="169">
        <v>10</v>
      </c>
      <c r="N39" s="116">
        <f t="shared" si="29"/>
        <v>1.8119596288551653E-2</v>
      </c>
      <c r="O39" s="116">
        <f t="shared" si="30"/>
        <v>0</v>
      </c>
      <c r="P39" s="166">
        <v>797460338.50999999</v>
      </c>
      <c r="Q39" s="169">
        <v>10</v>
      </c>
      <c r="R39" s="116">
        <f t="shared" si="31"/>
        <v>-2.2574368597194208E-2</v>
      </c>
      <c r="S39" s="116">
        <f t="shared" si="32"/>
        <v>0</v>
      </c>
      <c r="T39" s="166">
        <v>818413987.67999995</v>
      </c>
      <c r="U39" s="169">
        <v>10</v>
      </c>
      <c r="V39" s="116">
        <f t="shared" si="33"/>
        <v>2.6275474977414445E-2</v>
      </c>
      <c r="W39" s="116">
        <f t="shared" si="34"/>
        <v>0</v>
      </c>
      <c r="X39" s="166">
        <v>815823180.21000004</v>
      </c>
      <c r="Y39" s="169">
        <v>10</v>
      </c>
      <c r="Z39" s="116">
        <f t="shared" si="35"/>
        <v>-3.1656441715325564E-3</v>
      </c>
      <c r="AA39" s="116">
        <f t="shared" si="36"/>
        <v>0</v>
      </c>
      <c r="AB39" s="166">
        <v>813901290.67999995</v>
      </c>
      <c r="AC39" s="169">
        <v>10</v>
      </c>
      <c r="AD39" s="116">
        <f t="shared" si="37"/>
        <v>-2.355767250331597E-3</v>
      </c>
      <c r="AE39" s="116">
        <f t="shared" si="38"/>
        <v>0</v>
      </c>
      <c r="AF39" s="166">
        <v>803939832.42999995</v>
      </c>
      <c r="AG39" s="169">
        <v>10</v>
      </c>
      <c r="AH39" s="116">
        <f t="shared" si="39"/>
        <v>-1.2239147872191455E-2</v>
      </c>
      <c r="AI39" s="116">
        <f t="shared" si="40"/>
        <v>0</v>
      </c>
      <c r="AJ39" s="117">
        <f t="shared" si="13"/>
        <v>-8.7147503461839997E-4</v>
      </c>
      <c r="AK39" s="117">
        <f t="shared" si="14"/>
        <v>0</v>
      </c>
      <c r="AL39" s="118">
        <f t="shared" si="15"/>
        <v>3.2218313479815078E-3</v>
      </c>
      <c r="AM39" s="118">
        <f t="shared" si="16"/>
        <v>0</v>
      </c>
      <c r="AN39" s="119">
        <f t="shared" si="17"/>
        <v>1.6077127436883075E-2</v>
      </c>
      <c r="AO39" s="203">
        <f t="shared" si="18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1259859269.47</v>
      </c>
      <c r="C40" s="169">
        <v>1</v>
      </c>
      <c r="D40" s="166">
        <v>1260226859.3099999</v>
      </c>
      <c r="E40" s="169">
        <v>1</v>
      </c>
      <c r="F40" s="116">
        <f t="shared" si="25"/>
        <v>2.9177055636900822E-4</v>
      </c>
      <c r="G40" s="116">
        <f t="shared" si="26"/>
        <v>0</v>
      </c>
      <c r="H40" s="166">
        <v>1261688767.03</v>
      </c>
      <c r="I40" s="169">
        <v>1</v>
      </c>
      <c r="J40" s="116">
        <f t="shared" si="27"/>
        <v>1.1600353612526979E-3</v>
      </c>
      <c r="K40" s="116">
        <f t="shared" si="28"/>
        <v>0</v>
      </c>
      <c r="L40" s="166">
        <v>1248190308.03</v>
      </c>
      <c r="M40" s="169">
        <v>1</v>
      </c>
      <c r="N40" s="116">
        <f t="shared" si="29"/>
        <v>-1.0698723292730273E-2</v>
      </c>
      <c r="O40" s="116">
        <f t="shared" si="30"/>
        <v>0</v>
      </c>
      <c r="P40" s="166">
        <v>1238297710.5899999</v>
      </c>
      <c r="Q40" s="169">
        <v>1</v>
      </c>
      <c r="R40" s="116">
        <f t="shared" si="31"/>
        <v>-7.9255521985372532E-3</v>
      </c>
      <c r="S40" s="116">
        <f t="shared" si="32"/>
        <v>0</v>
      </c>
      <c r="T40" s="166">
        <v>1235691834.8</v>
      </c>
      <c r="U40" s="169">
        <v>1</v>
      </c>
      <c r="V40" s="116">
        <f t="shared" si="33"/>
        <v>-2.1044016860520278E-3</v>
      </c>
      <c r="W40" s="116">
        <f t="shared" si="34"/>
        <v>0</v>
      </c>
      <c r="X40" s="166">
        <v>1223834262.8699999</v>
      </c>
      <c r="Y40" s="169">
        <v>1</v>
      </c>
      <c r="Z40" s="116">
        <f t="shared" si="35"/>
        <v>-9.5958972909449113E-3</v>
      </c>
      <c r="AA40" s="116">
        <f t="shared" si="36"/>
        <v>0</v>
      </c>
      <c r="AB40" s="166">
        <v>1225907890.47</v>
      </c>
      <c r="AC40" s="169">
        <v>1</v>
      </c>
      <c r="AD40" s="116">
        <f t="shared" si="37"/>
        <v>1.6943696241493538E-3</v>
      </c>
      <c r="AE40" s="116">
        <f t="shared" si="38"/>
        <v>0</v>
      </c>
      <c r="AF40" s="166">
        <v>1226085757.51</v>
      </c>
      <c r="AG40" s="169">
        <v>1</v>
      </c>
      <c r="AH40" s="116">
        <f t="shared" si="39"/>
        <v>1.4509005234624074E-4</v>
      </c>
      <c r="AI40" s="116">
        <f t="shared" si="40"/>
        <v>0</v>
      </c>
      <c r="AJ40" s="117">
        <f t="shared" si="13"/>
        <v>-3.3791636092683954E-3</v>
      </c>
      <c r="AK40" s="117">
        <f t="shared" si="14"/>
        <v>0</v>
      </c>
      <c r="AL40" s="118">
        <f t="shared" si="15"/>
        <v>-2.7091234842187784E-2</v>
      </c>
      <c r="AM40" s="118">
        <f t="shared" si="16"/>
        <v>0</v>
      </c>
      <c r="AN40" s="119">
        <f t="shared" si="17"/>
        <v>5.1652629179188168E-3</v>
      </c>
      <c r="AO40" s="203">
        <f t="shared" si="18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9811400194.1800003</v>
      </c>
      <c r="C41" s="169">
        <v>100</v>
      </c>
      <c r="D41" s="166">
        <v>9756585795.3199997</v>
      </c>
      <c r="E41" s="169">
        <v>100</v>
      </c>
      <c r="F41" s="116">
        <f t="shared" si="25"/>
        <v>-5.5868069567191671E-3</v>
      </c>
      <c r="G41" s="116">
        <f t="shared" si="26"/>
        <v>0</v>
      </c>
      <c r="H41" s="166">
        <v>9400342704.3299999</v>
      </c>
      <c r="I41" s="169">
        <v>100</v>
      </c>
      <c r="J41" s="116">
        <f t="shared" si="27"/>
        <v>-3.6513089564679586E-2</v>
      </c>
      <c r="K41" s="116">
        <f t="shared" si="28"/>
        <v>0</v>
      </c>
      <c r="L41" s="166">
        <v>9201160050.7399998</v>
      </c>
      <c r="M41" s="169">
        <v>100</v>
      </c>
      <c r="N41" s="116">
        <f t="shared" si="29"/>
        <v>-2.1188871497020246E-2</v>
      </c>
      <c r="O41" s="116">
        <f t="shared" si="30"/>
        <v>0</v>
      </c>
      <c r="P41" s="166">
        <v>9261218856.7199993</v>
      </c>
      <c r="Q41" s="169">
        <v>100</v>
      </c>
      <c r="R41" s="116">
        <f t="shared" si="31"/>
        <v>6.5273080403779448E-3</v>
      </c>
      <c r="S41" s="116">
        <f t="shared" si="32"/>
        <v>0</v>
      </c>
      <c r="T41" s="166">
        <v>9167773443.3899994</v>
      </c>
      <c r="U41" s="169">
        <v>100</v>
      </c>
      <c r="V41" s="116">
        <f t="shared" si="33"/>
        <v>-1.0089969233606368E-2</v>
      </c>
      <c r="W41" s="116">
        <f t="shared" si="34"/>
        <v>0</v>
      </c>
      <c r="X41" s="166">
        <v>8534010883.6599998</v>
      </c>
      <c r="Y41" s="169">
        <v>100</v>
      </c>
      <c r="Z41" s="116">
        <f t="shared" si="35"/>
        <v>-6.9129387156370542E-2</v>
      </c>
      <c r="AA41" s="116">
        <f t="shared" si="36"/>
        <v>0</v>
      </c>
      <c r="AB41" s="166">
        <v>8470988079.6499996</v>
      </c>
      <c r="AC41" s="169">
        <v>100</v>
      </c>
      <c r="AD41" s="116">
        <f t="shared" si="37"/>
        <v>-7.3848984808150961E-3</v>
      </c>
      <c r="AE41" s="116">
        <f t="shared" si="38"/>
        <v>0</v>
      </c>
      <c r="AF41" s="166">
        <v>8543086501.6000004</v>
      </c>
      <c r="AG41" s="169">
        <v>100</v>
      </c>
      <c r="AH41" s="116">
        <f t="shared" si="39"/>
        <v>8.5112174957728999E-3</v>
      </c>
      <c r="AI41" s="116">
        <f t="shared" si="40"/>
        <v>0</v>
      </c>
      <c r="AJ41" s="117">
        <f t="shared" si="13"/>
        <v>-1.6856812169132516E-2</v>
      </c>
      <c r="AK41" s="117">
        <f t="shared" si="14"/>
        <v>0</v>
      </c>
      <c r="AL41" s="118">
        <f t="shared" si="15"/>
        <v>-0.1243774532585042</v>
      </c>
      <c r="AM41" s="118">
        <f t="shared" si="16"/>
        <v>0</v>
      </c>
      <c r="AN41" s="119">
        <f t="shared" si="17"/>
        <v>2.5608124859227935E-2</v>
      </c>
      <c r="AO41" s="203">
        <f t="shared" si="18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717744923.09000003</v>
      </c>
      <c r="C42" s="169">
        <v>1</v>
      </c>
      <c r="D42" s="166">
        <v>717943979.70000005</v>
      </c>
      <c r="E42" s="169">
        <v>1</v>
      </c>
      <c r="F42" s="116">
        <f t="shared" si="25"/>
        <v>2.7733614491210276E-4</v>
      </c>
      <c r="G42" s="116">
        <f t="shared" si="26"/>
        <v>0</v>
      </c>
      <c r="H42" s="166">
        <v>717815129</v>
      </c>
      <c r="I42" s="169">
        <v>1</v>
      </c>
      <c r="J42" s="116">
        <f t="shared" si="27"/>
        <v>-1.7947180231790398E-4</v>
      </c>
      <c r="K42" s="116">
        <f t="shared" si="28"/>
        <v>0</v>
      </c>
      <c r="L42" s="166">
        <v>708691576.25999999</v>
      </c>
      <c r="M42" s="169">
        <v>1</v>
      </c>
      <c r="N42" s="116">
        <f t="shared" si="29"/>
        <v>-1.2710170587669531E-2</v>
      </c>
      <c r="O42" s="116">
        <f t="shared" si="30"/>
        <v>0</v>
      </c>
      <c r="P42" s="166">
        <v>708720791.27999997</v>
      </c>
      <c r="Q42" s="169">
        <v>1</v>
      </c>
      <c r="R42" s="116">
        <f t="shared" si="31"/>
        <v>4.1223884943233352E-5</v>
      </c>
      <c r="S42" s="116">
        <f t="shared" si="32"/>
        <v>0</v>
      </c>
      <c r="T42" s="166">
        <v>708845416.75</v>
      </c>
      <c r="U42" s="169">
        <v>1</v>
      </c>
      <c r="V42" s="116">
        <f t="shared" si="33"/>
        <v>1.7584565252410075E-4</v>
      </c>
      <c r="W42" s="116">
        <f t="shared" si="34"/>
        <v>0</v>
      </c>
      <c r="X42" s="166">
        <v>703595439.63999999</v>
      </c>
      <c r="Y42" s="169">
        <v>1</v>
      </c>
      <c r="Z42" s="116">
        <f t="shared" si="35"/>
        <v>-7.4063780140820306E-3</v>
      </c>
      <c r="AA42" s="116">
        <f t="shared" si="36"/>
        <v>0</v>
      </c>
      <c r="AB42" s="166">
        <v>702517026.86000001</v>
      </c>
      <c r="AC42" s="169">
        <v>1</v>
      </c>
      <c r="AD42" s="116">
        <f t="shared" si="37"/>
        <v>-1.5327171258411646E-3</v>
      </c>
      <c r="AE42" s="116">
        <f t="shared" si="38"/>
        <v>0</v>
      </c>
      <c r="AF42" s="166">
        <v>703923279.75</v>
      </c>
      <c r="AG42" s="169">
        <v>1</v>
      </c>
      <c r="AH42" s="116">
        <f t="shared" si="39"/>
        <v>2.0017349562122836E-3</v>
      </c>
      <c r="AI42" s="116">
        <f t="shared" si="40"/>
        <v>0</v>
      </c>
      <c r="AJ42" s="117">
        <f t="shared" si="13"/>
        <v>-2.4165746114148635E-3</v>
      </c>
      <c r="AK42" s="117">
        <f t="shared" si="14"/>
        <v>0</v>
      </c>
      <c r="AL42" s="118">
        <f t="shared" si="15"/>
        <v>-1.9528960958567737E-2</v>
      </c>
      <c r="AM42" s="118">
        <f t="shared" si="16"/>
        <v>0</v>
      </c>
      <c r="AN42" s="119">
        <f t="shared" si="17"/>
        <v>5.0168590063181754E-3</v>
      </c>
      <c r="AO42" s="203">
        <f t="shared" si="18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303068462.57999998</v>
      </c>
      <c r="C43" s="169">
        <v>100</v>
      </c>
      <c r="D43" s="166">
        <v>302350423.44</v>
      </c>
      <c r="E43" s="169">
        <v>100</v>
      </c>
      <c r="F43" s="116">
        <f t="shared" si="25"/>
        <v>-2.3692308130228074E-3</v>
      </c>
      <c r="G43" s="116">
        <f t="shared" si="26"/>
        <v>0</v>
      </c>
      <c r="H43" s="166">
        <v>302036905.01999998</v>
      </c>
      <c r="I43" s="169">
        <v>100</v>
      </c>
      <c r="J43" s="116">
        <f t="shared" si="27"/>
        <v>-1.0369372611850598E-3</v>
      </c>
      <c r="K43" s="116">
        <f t="shared" si="28"/>
        <v>0</v>
      </c>
      <c r="L43" s="166">
        <v>302706767.60000002</v>
      </c>
      <c r="M43" s="169">
        <v>100</v>
      </c>
      <c r="N43" s="116">
        <f t="shared" si="29"/>
        <v>2.2178169914556854E-3</v>
      </c>
      <c r="O43" s="116">
        <f t="shared" si="30"/>
        <v>0</v>
      </c>
      <c r="P43" s="166">
        <v>283885307.36000001</v>
      </c>
      <c r="Q43" s="169">
        <v>100</v>
      </c>
      <c r="R43" s="116">
        <f t="shared" si="31"/>
        <v>-6.2177203335179114E-2</v>
      </c>
      <c r="S43" s="116">
        <f t="shared" si="32"/>
        <v>0</v>
      </c>
      <c r="T43" s="166">
        <v>283167400.50999999</v>
      </c>
      <c r="U43" s="169">
        <v>100</v>
      </c>
      <c r="V43" s="116">
        <f t="shared" si="33"/>
        <v>-2.5288622953974628E-3</v>
      </c>
      <c r="W43" s="116">
        <f t="shared" si="34"/>
        <v>0</v>
      </c>
      <c r="X43" s="166">
        <v>281385872.61000001</v>
      </c>
      <c r="Y43" s="169">
        <v>100</v>
      </c>
      <c r="Z43" s="116">
        <f t="shared" si="35"/>
        <v>-6.2914300756066795E-3</v>
      </c>
      <c r="AA43" s="116">
        <f t="shared" si="36"/>
        <v>0</v>
      </c>
      <c r="AB43" s="166">
        <v>281717023.11000001</v>
      </c>
      <c r="AC43" s="169">
        <v>100</v>
      </c>
      <c r="AD43" s="116">
        <f t="shared" si="37"/>
        <v>1.1768554580526992E-3</v>
      </c>
      <c r="AE43" s="116">
        <f t="shared" si="38"/>
        <v>0</v>
      </c>
      <c r="AF43" s="166">
        <v>279786426.63</v>
      </c>
      <c r="AG43" s="169">
        <v>100</v>
      </c>
      <c r="AH43" s="116">
        <f t="shared" si="39"/>
        <v>-6.8529635117086729E-3</v>
      </c>
      <c r="AI43" s="116">
        <f t="shared" si="40"/>
        <v>0</v>
      </c>
      <c r="AJ43" s="117">
        <f t="shared" si="13"/>
        <v>-9.7327443553239263E-3</v>
      </c>
      <c r="AK43" s="117">
        <f t="shared" si="14"/>
        <v>0</v>
      </c>
      <c r="AL43" s="118">
        <f t="shared" si="15"/>
        <v>-7.4628626456935396E-2</v>
      </c>
      <c r="AM43" s="118">
        <f t="shared" si="16"/>
        <v>0</v>
      </c>
      <c r="AN43" s="119">
        <f t="shared" si="17"/>
        <v>2.1428041219057468E-2</v>
      </c>
      <c r="AO43" s="203">
        <f t="shared" si="18"/>
        <v>0</v>
      </c>
      <c r="AP43" s="123"/>
      <c r="AQ43" s="131"/>
      <c r="AR43" s="128"/>
      <c r="AS43" s="122"/>
      <c r="AT43" s="122"/>
    </row>
    <row r="44" spans="1:47" s="381" customFormat="1">
      <c r="A44" s="198" t="s">
        <v>195</v>
      </c>
      <c r="B44" s="166">
        <v>98087910.320765033</v>
      </c>
      <c r="C44" s="169">
        <v>1</v>
      </c>
      <c r="D44" s="166">
        <v>98113166.631857917</v>
      </c>
      <c r="E44" s="169">
        <v>1</v>
      </c>
      <c r="F44" s="116">
        <f t="shared" si="25"/>
        <v>2.5748648340341525E-4</v>
      </c>
      <c r="G44" s="116">
        <f t="shared" si="26"/>
        <v>0</v>
      </c>
      <c r="H44" s="166">
        <v>98194471.665683061</v>
      </c>
      <c r="I44" s="169">
        <v>1</v>
      </c>
      <c r="J44" s="116">
        <f t="shared" ref="J44" si="41">((H44-D44)/D44)</f>
        <v>8.2868626725930131E-4</v>
      </c>
      <c r="K44" s="116">
        <f t="shared" ref="K44" si="42">((I44-E44)/E44)</f>
        <v>0</v>
      </c>
      <c r="L44" s="166">
        <v>98265503.248961747</v>
      </c>
      <c r="M44" s="169">
        <v>1</v>
      </c>
      <c r="N44" s="116">
        <f t="shared" ref="N44" si="43">((L44-H44)/H44)</f>
        <v>7.2337660230529946E-4</v>
      </c>
      <c r="O44" s="116">
        <f t="shared" ref="O44" si="44">((M44-I44)/I44)</f>
        <v>0</v>
      </c>
      <c r="P44" s="166">
        <v>98360196.963333338</v>
      </c>
      <c r="Q44" s="169">
        <v>1</v>
      </c>
      <c r="R44" s="116">
        <f t="shared" ref="R44" si="45">((P44-L44)/L44)</f>
        <v>9.6365165028137502E-4</v>
      </c>
      <c r="S44" s="116">
        <f t="shared" ref="S44" si="46">((Q44-M44)/M44)</f>
        <v>0</v>
      </c>
      <c r="T44" s="166">
        <v>98443044.17715846</v>
      </c>
      <c r="U44" s="169">
        <v>1</v>
      </c>
      <c r="V44" s="116">
        <f t="shared" ref="V44" si="47">((T44-P44)/P44)</f>
        <v>8.4228393580794945E-4</v>
      </c>
      <c r="W44" s="116">
        <f t="shared" ref="W44" si="48">((U44-Q44)/Q44)</f>
        <v>0</v>
      </c>
      <c r="X44" s="166">
        <v>98527464.49098362</v>
      </c>
      <c r="Y44" s="169">
        <v>1</v>
      </c>
      <c r="Z44" s="116">
        <f t="shared" ref="Z44" si="49">((X44-T44)/T44)</f>
        <v>8.575548890304241E-4</v>
      </c>
      <c r="AA44" s="116">
        <f t="shared" ref="AA44" si="50">((Y44-U44)/U44)</f>
        <v>0</v>
      </c>
      <c r="AB44" s="166">
        <v>99623972.659999996</v>
      </c>
      <c r="AC44" s="169">
        <v>1</v>
      </c>
      <c r="AD44" s="116">
        <f t="shared" ref="AD44" si="51">((AB44-X44)/X44)</f>
        <v>1.1128959571640241E-2</v>
      </c>
      <c r="AE44" s="116">
        <f t="shared" ref="AE44" si="52">((AC44-Y44)/Y44)</f>
        <v>0</v>
      </c>
      <c r="AF44" s="166">
        <v>98655282.658633888</v>
      </c>
      <c r="AG44" s="169">
        <v>1</v>
      </c>
      <c r="AH44" s="116">
        <f t="shared" si="39"/>
        <v>-9.7234628925317607E-3</v>
      </c>
      <c r="AI44" s="116">
        <f t="shared" si="40"/>
        <v>0</v>
      </c>
      <c r="AJ44" s="117">
        <f t="shared" si="13"/>
        <v>7.3481706339953066E-4</v>
      </c>
      <c r="AK44" s="117">
        <f t="shared" si="14"/>
        <v>0</v>
      </c>
      <c r="AL44" s="118">
        <f t="shared" si="15"/>
        <v>5.5254156540488503E-3</v>
      </c>
      <c r="AM44" s="118">
        <f t="shared" si="16"/>
        <v>0</v>
      </c>
      <c r="AN44" s="119">
        <f t="shared" si="17"/>
        <v>5.5771163040601217E-3</v>
      </c>
      <c r="AO44" s="203">
        <f t="shared" si="18"/>
        <v>0</v>
      </c>
      <c r="AP44" s="123"/>
      <c r="AQ44" s="131"/>
      <c r="AR44" s="128"/>
      <c r="AS44" s="122"/>
      <c r="AT44" s="122"/>
    </row>
    <row r="45" spans="1:47">
      <c r="A45" s="198" t="s">
        <v>215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5"/>
        <v>#DIV/0!</v>
      </c>
      <c r="G45" s="116" t="e">
        <f t="shared" si="26"/>
        <v>#DIV/0!</v>
      </c>
      <c r="H45" s="166">
        <v>0</v>
      </c>
      <c r="I45" s="169">
        <v>0</v>
      </c>
      <c r="J45" s="116" t="e">
        <f t="shared" si="27"/>
        <v>#DIV/0!</v>
      </c>
      <c r="K45" s="116" t="e">
        <f t="shared" si="28"/>
        <v>#DIV/0!</v>
      </c>
      <c r="L45" s="166">
        <v>0</v>
      </c>
      <c r="M45" s="169">
        <v>0</v>
      </c>
      <c r="N45" s="116" t="e">
        <f t="shared" si="29"/>
        <v>#DIV/0!</v>
      </c>
      <c r="O45" s="116" t="e">
        <f t="shared" si="30"/>
        <v>#DIV/0!</v>
      </c>
      <c r="P45" s="166">
        <v>0</v>
      </c>
      <c r="Q45" s="169">
        <v>0</v>
      </c>
      <c r="R45" s="116" t="e">
        <f t="shared" si="31"/>
        <v>#DIV/0!</v>
      </c>
      <c r="S45" s="116" t="e">
        <f t="shared" si="32"/>
        <v>#DIV/0!</v>
      </c>
      <c r="T45" s="166">
        <v>0</v>
      </c>
      <c r="U45" s="169">
        <v>0</v>
      </c>
      <c r="V45" s="116" t="e">
        <f t="shared" si="33"/>
        <v>#DIV/0!</v>
      </c>
      <c r="W45" s="116" t="e">
        <f t="shared" si="34"/>
        <v>#DIV/0!</v>
      </c>
      <c r="X45" s="166">
        <v>0</v>
      </c>
      <c r="Y45" s="169">
        <v>0</v>
      </c>
      <c r="Z45" s="116" t="e">
        <f t="shared" si="35"/>
        <v>#DIV/0!</v>
      </c>
      <c r="AA45" s="116" t="e">
        <f t="shared" si="36"/>
        <v>#DIV/0!</v>
      </c>
      <c r="AB45" s="166">
        <v>0</v>
      </c>
      <c r="AC45" s="169">
        <v>0</v>
      </c>
      <c r="AD45" s="116" t="e">
        <f t="shared" si="37"/>
        <v>#DIV/0!</v>
      </c>
      <c r="AE45" s="116" t="e">
        <f t="shared" si="38"/>
        <v>#DIV/0!</v>
      </c>
      <c r="AF45" s="166">
        <v>1938904307.1300001</v>
      </c>
      <c r="AG45" s="169">
        <v>1</v>
      </c>
      <c r="AH45" s="116" t="e">
        <f t="shared" si="39"/>
        <v>#DIV/0!</v>
      </c>
      <c r="AI45" s="116" t="e">
        <f t="shared" si="40"/>
        <v>#DIV/0!</v>
      </c>
      <c r="AJ45" s="117" t="e">
        <f t="shared" si="13"/>
        <v>#DIV/0!</v>
      </c>
      <c r="AK45" s="117" t="e">
        <f t="shared" si="14"/>
        <v>#DIV/0!</v>
      </c>
      <c r="AL45" s="118" t="e">
        <f t="shared" si="15"/>
        <v>#DIV/0!</v>
      </c>
      <c r="AM45" s="118" t="e">
        <f t="shared" si="16"/>
        <v>#DIV/0!</v>
      </c>
      <c r="AN45" s="119" t="e">
        <f t="shared" si="17"/>
        <v>#DIV/0!</v>
      </c>
      <c r="AO45" s="203" t="e">
        <f t="shared" si="18"/>
        <v>#DIV/0!</v>
      </c>
      <c r="AP45" s="123"/>
      <c r="AQ45" s="132">
        <v>2266908745.4000001</v>
      </c>
      <c r="AR45" s="128">
        <v>1</v>
      </c>
      <c r="AS45" s="122" t="e">
        <f>(#REF!/AQ45)-1</f>
        <v>#REF!</v>
      </c>
      <c r="AT45" s="122" t="e">
        <f>(#REF!/AR45)-1</f>
        <v>#REF!</v>
      </c>
    </row>
    <row r="46" spans="1:47">
      <c r="A46" s="200" t="s">
        <v>56</v>
      </c>
      <c r="B46" s="174">
        <f>SUM(B21:B45)</f>
        <v>802505416858.65845</v>
      </c>
      <c r="C46" s="175"/>
      <c r="D46" s="174">
        <f>SUM(D21:D45)</f>
        <v>816722034519.56482</v>
      </c>
      <c r="E46" s="175"/>
      <c r="F46" s="116">
        <f>((D46-B46)/B46)</f>
        <v>1.7715291837600494E-2</v>
      </c>
      <c r="G46" s="116"/>
      <c r="H46" s="174">
        <f>SUM(H21:H45)</f>
        <v>815165326720.50293</v>
      </c>
      <c r="I46" s="175"/>
      <c r="J46" s="116">
        <f>((H46-D46)/D46)</f>
        <v>-1.9060435904335801E-3</v>
      </c>
      <c r="K46" s="116"/>
      <c r="L46" s="174">
        <f>SUM(L21:L45)</f>
        <v>819910200359.48889</v>
      </c>
      <c r="M46" s="175"/>
      <c r="N46" s="116">
        <f>((L46-H46)/H46)</f>
        <v>5.8207500778708222E-3</v>
      </c>
      <c r="O46" s="116"/>
      <c r="P46" s="174">
        <f>SUM(P21:P45)</f>
        <v>811132173250.49231</v>
      </c>
      <c r="Q46" s="175"/>
      <c r="R46" s="116">
        <f>((P46-L46)/L46)</f>
        <v>-1.0706083550549639E-2</v>
      </c>
      <c r="S46" s="116"/>
      <c r="T46" s="174">
        <f>SUM(T21:T45)</f>
        <v>795709860514.28735</v>
      </c>
      <c r="U46" s="175"/>
      <c r="V46" s="116">
        <f>((T46-P46)/P46)</f>
        <v>-1.9013316503526567E-2</v>
      </c>
      <c r="W46" s="116"/>
      <c r="X46" s="174">
        <f>SUM(X21:X45)</f>
        <v>780062936115.14832</v>
      </c>
      <c r="Y46" s="175"/>
      <c r="Z46" s="116">
        <f>((X46-T46)/T46)</f>
        <v>-1.9664107705069829E-2</v>
      </c>
      <c r="AA46" s="116"/>
      <c r="AB46" s="174">
        <f>SUM(AB21:AB45)</f>
        <v>767677186154.91333</v>
      </c>
      <c r="AC46" s="175"/>
      <c r="AD46" s="116">
        <f>((AB46-X46)/X46)</f>
        <v>-1.5877885471546969E-2</v>
      </c>
      <c r="AE46" s="116"/>
      <c r="AF46" s="174">
        <f>SUM(AF21:AF45)</f>
        <v>759145393298.31982</v>
      </c>
      <c r="AG46" s="175"/>
      <c r="AH46" s="116">
        <f>((AF46-AB46)/AB46)</f>
        <v>-1.1113776741662652E-2</v>
      </c>
      <c r="AI46" s="116"/>
      <c r="AJ46" s="117">
        <f t="shared" si="13"/>
        <v>-6.8431464559147396E-3</v>
      </c>
      <c r="AK46" s="117"/>
      <c r="AL46" s="118">
        <f t="shared" si="15"/>
        <v>-7.0497230131808974E-2</v>
      </c>
      <c r="AM46" s="118"/>
      <c r="AN46" s="119">
        <f t="shared" si="17"/>
        <v>1.317542795723772E-2</v>
      </c>
      <c r="AO46" s="203"/>
      <c r="AP46" s="123"/>
      <c r="AQ46" s="136">
        <f>SUM(AQ21:AQ45)</f>
        <v>132930613532.55411</v>
      </c>
      <c r="AR46" s="137"/>
      <c r="AS46" s="122" t="e">
        <f>(#REF!/AQ46)-1</f>
        <v>#REF!</v>
      </c>
      <c r="AT46" s="122" t="e">
        <f>(#REF!/AR46)-1</f>
        <v>#REF!</v>
      </c>
    </row>
    <row r="47" spans="1:47">
      <c r="A47" s="201" t="s">
        <v>81</v>
      </c>
      <c r="B47" s="170"/>
      <c r="C47" s="172"/>
      <c r="D47" s="170"/>
      <c r="E47" s="172"/>
      <c r="F47" s="116"/>
      <c r="G47" s="116"/>
      <c r="H47" s="170"/>
      <c r="I47" s="172"/>
      <c r="J47" s="116"/>
      <c r="K47" s="116"/>
      <c r="L47" s="170"/>
      <c r="M47" s="172"/>
      <c r="N47" s="116"/>
      <c r="O47" s="116"/>
      <c r="P47" s="170"/>
      <c r="Q47" s="172"/>
      <c r="R47" s="116"/>
      <c r="S47" s="116"/>
      <c r="T47" s="170"/>
      <c r="U47" s="172"/>
      <c r="V47" s="116"/>
      <c r="W47" s="116"/>
      <c r="X47" s="170"/>
      <c r="Y47" s="172"/>
      <c r="Z47" s="116"/>
      <c r="AA47" s="116"/>
      <c r="AB47" s="170"/>
      <c r="AC47" s="172"/>
      <c r="AD47" s="116"/>
      <c r="AE47" s="116"/>
      <c r="AF47" s="170"/>
      <c r="AG47" s="172"/>
      <c r="AH47" s="116"/>
      <c r="AI47" s="116"/>
      <c r="AJ47" s="117"/>
      <c r="AK47" s="117"/>
      <c r="AL47" s="118"/>
      <c r="AM47" s="118"/>
      <c r="AN47" s="119"/>
      <c r="AO47" s="203"/>
      <c r="AP47" s="123"/>
      <c r="AQ47" s="133"/>
      <c r="AR47" s="99"/>
      <c r="AS47" s="122" t="e">
        <f>(#REF!/AQ47)-1</f>
        <v>#REF!</v>
      </c>
      <c r="AT47" s="122" t="e">
        <f>(#REF!/AR47)-1</f>
        <v>#REF!</v>
      </c>
    </row>
    <row r="48" spans="1:47">
      <c r="A48" s="198" t="s">
        <v>24</v>
      </c>
      <c r="B48" s="165">
        <v>119074442492.14</v>
      </c>
      <c r="C48" s="177">
        <v>222.62</v>
      </c>
      <c r="D48" s="165">
        <v>127000277362.94</v>
      </c>
      <c r="E48" s="177">
        <v>222.84</v>
      </c>
      <c r="F48" s="116">
        <f t="shared" ref="F48:F57" si="53">((D48-B48)/B48)</f>
        <v>6.6562015365498606E-2</v>
      </c>
      <c r="G48" s="116">
        <f t="shared" ref="G48:G57" si="54">((E48-C48)/C48)</f>
        <v>9.8823106639115473E-4</v>
      </c>
      <c r="H48" s="165">
        <v>127897960859.28999</v>
      </c>
      <c r="I48" s="177">
        <v>223.05</v>
      </c>
      <c r="J48" s="116">
        <f t="shared" ref="J48:J57" si="55">((H48-D48)/D48)</f>
        <v>7.0683585499943498E-3</v>
      </c>
      <c r="K48" s="116">
        <f t="shared" ref="K48:K57" si="56">((I48-E48)/E48)</f>
        <v>9.4238018309104269E-4</v>
      </c>
      <c r="L48" s="165">
        <v>129637358234.98</v>
      </c>
      <c r="M48" s="177">
        <v>223.29</v>
      </c>
      <c r="N48" s="116">
        <f t="shared" ref="N48:N57" si="57">((L48-H48)/H48)</f>
        <v>1.3599883563457607E-2</v>
      </c>
      <c r="O48" s="116">
        <f t="shared" ref="O48:O57" si="58">((M48-I48)/I48)</f>
        <v>1.0759919300604378E-3</v>
      </c>
      <c r="P48" s="165">
        <v>133459370506.53</v>
      </c>
      <c r="Q48" s="177">
        <v>223.46</v>
      </c>
      <c r="R48" s="116">
        <f t="shared" ref="R48:R57" si="59">((P48-L48)/L48)</f>
        <v>2.9482336909567718E-2</v>
      </c>
      <c r="S48" s="116">
        <f t="shared" ref="S48:S57" si="60">((Q48-M48)/M48)</f>
        <v>7.6134175287749528E-4</v>
      </c>
      <c r="T48" s="165">
        <v>137563846776.94</v>
      </c>
      <c r="U48" s="177">
        <v>223.65</v>
      </c>
      <c r="V48" s="116">
        <f t="shared" ref="V48:V57" si="61">((T48-P48)/P48)</f>
        <v>3.0754500450825794E-2</v>
      </c>
      <c r="W48" s="116">
        <f t="shared" ref="W48:W57" si="62">((U48-Q48)/Q48)</f>
        <v>8.5026402935647416E-4</v>
      </c>
      <c r="X48" s="165">
        <v>139179603918.85001</v>
      </c>
      <c r="Y48" s="177">
        <v>223.82</v>
      </c>
      <c r="Z48" s="116">
        <f t="shared" ref="Z48:Z57" si="63">((X48-T48)/T48)</f>
        <v>1.1745507120994926E-2</v>
      </c>
      <c r="AA48" s="116">
        <f t="shared" ref="AA48:AA57" si="64">((Y48-U48)/U48)</f>
        <v>7.6011625307394366E-4</v>
      </c>
      <c r="AB48" s="165">
        <v>141044352366.57999</v>
      </c>
      <c r="AC48" s="177">
        <v>224.01</v>
      </c>
      <c r="AD48" s="116">
        <f t="shared" ref="AD48:AD57" si="65">((AB48-X48)/X48)</f>
        <v>1.3398144521357021E-2</v>
      </c>
      <c r="AE48" s="116">
        <f t="shared" ref="AE48:AE57" si="66">((AC48-Y48)/Y48)</f>
        <v>8.4889643463496444E-4</v>
      </c>
      <c r="AF48" s="165">
        <v>146656803320.64999</v>
      </c>
      <c r="AG48" s="177">
        <v>224.18</v>
      </c>
      <c r="AH48" s="116">
        <f t="shared" ref="AH48:AH57" si="67">((AF48-AB48)/AB48)</f>
        <v>3.9792099860071109E-2</v>
      </c>
      <c r="AI48" s="116">
        <f t="shared" ref="AI48:AI57" si="68">((AG48-AC48)/AC48)</f>
        <v>7.5889469220131209E-4</v>
      </c>
      <c r="AJ48" s="117">
        <f t="shared" si="13"/>
        <v>2.6550355792720887E-2</v>
      </c>
      <c r="AK48" s="117">
        <f t="shared" si="14"/>
        <v>8.7326454271085315E-4</v>
      </c>
      <c r="AL48" s="118">
        <f t="shared" si="15"/>
        <v>0.15477545691916708</v>
      </c>
      <c r="AM48" s="118">
        <f t="shared" si="16"/>
        <v>6.0132830730569168E-3</v>
      </c>
      <c r="AN48" s="119">
        <f t="shared" si="17"/>
        <v>1.9791683629872346E-2</v>
      </c>
      <c r="AO48" s="203">
        <f t="shared" si="18"/>
        <v>1.1869841991791241E-4</v>
      </c>
      <c r="AP48" s="123"/>
      <c r="AQ48" s="121">
        <v>1092437778.4100001</v>
      </c>
      <c r="AR48" s="125">
        <v>143.21</v>
      </c>
      <c r="AS48" s="122" t="e">
        <f>(#REF!/AQ48)-1</f>
        <v>#REF!</v>
      </c>
      <c r="AT48" s="122" t="e">
        <f>(#REF!/AR48)-1</f>
        <v>#REF!</v>
      </c>
    </row>
    <row r="49" spans="1:49">
      <c r="A49" s="198" t="s">
        <v>25</v>
      </c>
      <c r="B49" s="165">
        <v>1915130760.72</v>
      </c>
      <c r="C49" s="177">
        <v>371.44889999999998</v>
      </c>
      <c r="D49" s="165">
        <v>1976508875.6600001</v>
      </c>
      <c r="E49" s="177">
        <v>383.32420000000002</v>
      </c>
      <c r="F49" s="116">
        <f t="shared" si="53"/>
        <v>3.2049046571067941E-2</v>
      </c>
      <c r="G49" s="116">
        <f t="shared" si="54"/>
        <v>3.1970211784178228E-2</v>
      </c>
      <c r="H49" s="165">
        <v>2163764362.4499998</v>
      </c>
      <c r="I49" s="177">
        <v>419.32339999999999</v>
      </c>
      <c r="J49" s="116">
        <f t="shared" si="55"/>
        <v>9.4740524110963564E-2</v>
      </c>
      <c r="K49" s="116">
        <f t="shared" si="56"/>
        <v>9.3913194105668188E-2</v>
      </c>
      <c r="L49" s="165">
        <v>2340827668.5100002</v>
      </c>
      <c r="M49" s="177">
        <v>449.35140000000001</v>
      </c>
      <c r="N49" s="116">
        <f t="shared" si="57"/>
        <v>8.1831140734527186E-2</v>
      </c>
      <c r="O49" s="116">
        <f t="shared" si="58"/>
        <v>7.161059936077982E-2</v>
      </c>
      <c r="P49" s="165">
        <v>2297303056.25</v>
      </c>
      <c r="Q49" s="177">
        <v>441.29399999999998</v>
      </c>
      <c r="R49" s="116">
        <f t="shared" si="59"/>
        <v>-1.8593684979682768E-2</v>
      </c>
      <c r="S49" s="116">
        <f t="shared" si="60"/>
        <v>-1.7931178138089764E-2</v>
      </c>
      <c r="T49" s="165">
        <v>2300339650.5</v>
      </c>
      <c r="U49" s="177">
        <v>441.87729999999999</v>
      </c>
      <c r="V49" s="116">
        <f t="shared" si="61"/>
        <v>1.3218083011462933E-3</v>
      </c>
      <c r="W49" s="116">
        <f t="shared" si="62"/>
        <v>1.3217945406010696E-3</v>
      </c>
      <c r="X49" s="165">
        <v>2285201530.73</v>
      </c>
      <c r="Y49" s="177">
        <v>439.35629999999998</v>
      </c>
      <c r="Z49" s="116">
        <f t="shared" si="63"/>
        <v>-6.5808193875672109E-3</v>
      </c>
      <c r="AA49" s="116">
        <f t="shared" si="64"/>
        <v>-5.7052036843712383E-3</v>
      </c>
      <c r="AB49" s="165">
        <v>2293276821.6999998</v>
      </c>
      <c r="AC49" s="177">
        <v>442.91399999999999</v>
      </c>
      <c r="AD49" s="116">
        <f t="shared" si="65"/>
        <v>3.5337325226717162E-3</v>
      </c>
      <c r="AE49" s="116">
        <f t="shared" si="66"/>
        <v>8.097528133772092E-3</v>
      </c>
      <c r="AF49" s="165">
        <v>2346652291.3400002</v>
      </c>
      <c r="AG49" s="177">
        <v>443.43470000000002</v>
      </c>
      <c r="AH49" s="116">
        <f t="shared" si="67"/>
        <v>2.3274760872711936E-2</v>
      </c>
      <c r="AI49" s="116">
        <f t="shared" si="68"/>
        <v>1.1756232586913791E-3</v>
      </c>
      <c r="AJ49" s="117">
        <f t="shared" si="13"/>
        <v>2.644706359322983E-2</v>
      </c>
      <c r="AK49" s="117">
        <f t="shared" si="14"/>
        <v>2.3056571170153726E-2</v>
      </c>
      <c r="AL49" s="118">
        <f t="shared" si="15"/>
        <v>0.18727131470957903</v>
      </c>
      <c r="AM49" s="118">
        <f t="shared" si="16"/>
        <v>0.15681373625771605</v>
      </c>
      <c r="AN49" s="119">
        <f t="shared" si="17"/>
        <v>4.1487774014173584E-2</v>
      </c>
      <c r="AO49" s="203">
        <f t="shared" si="18"/>
        <v>3.989234138403111E-2</v>
      </c>
      <c r="AP49" s="123"/>
      <c r="AQ49" s="124">
        <v>1186217562.8099999</v>
      </c>
      <c r="AR49" s="128">
        <v>212.98</v>
      </c>
      <c r="AS49" s="122" t="e">
        <f>(#REF!/AQ49)-1</f>
        <v>#REF!</v>
      </c>
      <c r="AT49" s="122" t="e">
        <f>(#REF!/AR49)-1</f>
        <v>#REF!</v>
      </c>
      <c r="AU49" s="229"/>
      <c r="AV49" s="229"/>
    </row>
    <row r="50" spans="1:49">
      <c r="A50" s="198" t="s">
        <v>28</v>
      </c>
      <c r="B50" s="165">
        <v>17550135073.57</v>
      </c>
      <c r="C50" s="177">
        <v>1468.29</v>
      </c>
      <c r="D50" s="165">
        <v>18251687571.630001</v>
      </c>
      <c r="E50" s="177">
        <v>1497.92</v>
      </c>
      <c r="F50" s="116">
        <f t="shared" si="53"/>
        <v>3.9974193652590133E-2</v>
      </c>
      <c r="G50" s="116">
        <f t="shared" si="54"/>
        <v>2.01799372058654E-2</v>
      </c>
      <c r="H50" s="165">
        <v>20128243810.290001</v>
      </c>
      <c r="I50" s="177">
        <v>1527.26</v>
      </c>
      <c r="J50" s="116">
        <f t="shared" si="55"/>
        <v>0.10281549206314901</v>
      </c>
      <c r="K50" s="116">
        <f t="shared" si="56"/>
        <v>1.9587160863063391E-2</v>
      </c>
      <c r="L50" s="165">
        <v>20705508789.400002</v>
      </c>
      <c r="M50" s="177">
        <v>1534.7</v>
      </c>
      <c r="N50" s="116">
        <f t="shared" si="57"/>
        <v>2.8679351489914389E-2</v>
      </c>
      <c r="O50" s="116">
        <f t="shared" si="58"/>
        <v>4.871469167004999E-3</v>
      </c>
      <c r="P50" s="165">
        <v>20909367051.91</v>
      </c>
      <c r="Q50" s="176">
        <v>1489.58</v>
      </c>
      <c r="R50" s="116">
        <f t="shared" si="59"/>
        <v>9.8456050794734264E-3</v>
      </c>
      <c r="S50" s="116">
        <f t="shared" si="60"/>
        <v>-2.9399882713233932E-2</v>
      </c>
      <c r="T50" s="165">
        <v>21142592154.330002</v>
      </c>
      <c r="U50" s="177">
        <v>1481.65</v>
      </c>
      <c r="V50" s="116">
        <f t="shared" si="61"/>
        <v>1.1154096718518204E-2</v>
      </c>
      <c r="W50" s="116">
        <f t="shared" si="62"/>
        <v>-5.3236482766953344E-3</v>
      </c>
      <c r="X50" s="165">
        <v>21369369717.279999</v>
      </c>
      <c r="Y50" s="177">
        <v>1484.76</v>
      </c>
      <c r="Z50" s="116">
        <f t="shared" si="63"/>
        <v>1.0726100248003551E-2</v>
      </c>
      <c r="AA50" s="116">
        <f t="shared" si="64"/>
        <v>2.09901123747167E-3</v>
      </c>
      <c r="AB50" s="165">
        <v>19593429845.869999</v>
      </c>
      <c r="AC50" s="176">
        <v>1484.14</v>
      </c>
      <c r="AD50" s="116">
        <f t="shared" si="65"/>
        <v>-8.3106797013948172E-2</v>
      </c>
      <c r="AE50" s="116">
        <f t="shared" si="66"/>
        <v>-4.1757590452321647E-4</v>
      </c>
      <c r="AF50" s="165">
        <v>19593429845.869999</v>
      </c>
      <c r="AG50" s="177">
        <v>1480.21</v>
      </c>
      <c r="AH50" s="116">
        <f t="shared" si="67"/>
        <v>0</v>
      </c>
      <c r="AI50" s="116">
        <f t="shared" si="68"/>
        <v>-2.6479981672888429E-3</v>
      </c>
      <c r="AJ50" s="117">
        <f t="shared" si="13"/>
        <v>1.5011005279712565E-2</v>
      </c>
      <c r="AK50" s="117">
        <f t="shared" si="14"/>
        <v>1.1185591764580169E-3</v>
      </c>
      <c r="AL50" s="118">
        <f t="shared" si="15"/>
        <v>7.3513326862200454E-2</v>
      </c>
      <c r="AM50" s="118">
        <f t="shared" si="16"/>
        <v>-1.182306131168556E-2</v>
      </c>
      <c r="AN50" s="119">
        <f t="shared" si="17"/>
        <v>5.1314107335700639E-2</v>
      </c>
      <c r="AO50" s="203">
        <f t="shared" si="18"/>
        <v>1.5624591412871633E-2</v>
      </c>
      <c r="AP50" s="123"/>
      <c r="AQ50" s="124">
        <v>4662655514.79</v>
      </c>
      <c r="AR50" s="128">
        <v>1067.58</v>
      </c>
      <c r="AS50" s="122" t="e">
        <f>(#REF!/AQ50)-1</f>
        <v>#REF!</v>
      </c>
      <c r="AT50" s="122" t="e">
        <f>(#REF!/AR50)-1</f>
        <v>#REF!</v>
      </c>
    </row>
    <row r="51" spans="1:49">
      <c r="A51" s="198" t="s">
        <v>86</v>
      </c>
      <c r="B51" s="165">
        <v>4262071916.0500002</v>
      </c>
      <c r="C51" s="176">
        <v>48190.8</v>
      </c>
      <c r="D51" s="165">
        <v>4272147628.4200001</v>
      </c>
      <c r="E51" s="165">
        <v>48087.88</v>
      </c>
      <c r="F51" s="116">
        <f t="shared" si="53"/>
        <v>2.3640409097878028E-3</v>
      </c>
      <c r="G51" s="116">
        <f t="shared" si="54"/>
        <v>-2.1356773492036971E-3</v>
      </c>
      <c r="H51" s="165">
        <v>4232911723.1500001</v>
      </c>
      <c r="I51" s="176">
        <v>46597.919999999998</v>
      </c>
      <c r="J51" s="116">
        <f t="shared" si="55"/>
        <v>-9.1841173767000378E-3</v>
      </c>
      <c r="K51" s="116">
        <f t="shared" si="56"/>
        <v>-3.0984106598169834E-2</v>
      </c>
      <c r="L51" s="165">
        <v>4240707774.02</v>
      </c>
      <c r="M51" s="176">
        <v>46489.84</v>
      </c>
      <c r="N51" s="116">
        <f t="shared" si="57"/>
        <v>1.841770247029463E-3</v>
      </c>
      <c r="O51" s="116">
        <f t="shared" si="58"/>
        <v>-2.319416832339335E-3</v>
      </c>
      <c r="P51" s="165">
        <v>4286161771.4400001</v>
      </c>
      <c r="Q51" s="176">
        <v>46763.9</v>
      </c>
      <c r="R51" s="116">
        <f t="shared" si="59"/>
        <v>1.0718493195514798E-2</v>
      </c>
      <c r="S51" s="116">
        <f t="shared" si="60"/>
        <v>5.8950514779144208E-3</v>
      </c>
      <c r="T51" s="165">
        <v>4272976463.0599999</v>
      </c>
      <c r="U51" s="176">
        <v>47053.4</v>
      </c>
      <c r="V51" s="116">
        <f t="shared" si="61"/>
        <v>-3.0762507537297904E-3</v>
      </c>
      <c r="W51" s="116">
        <f t="shared" si="62"/>
        <v>6.1906727197688811E-3</v>
      </c>
      <c r="X51" s="165">
        <v>4327542583.8400002</v>
      </c>
      <c r="Y51" s="176">
        <v>47372.21</v>
      </c>
      <c r="Z51" s="116">
        <f t="shared" si="63"/>
        <v>1.277004946124226E-2</v>
      </c>
      <c r="AA51" s="116">
        <f t="shared" si="64"/>
        <v>6.7754933756114894E-3</v>
      </c>
      <c r="AB51" s="165">
        <v>4344569315.3199997</v>
      </c>
      <c r="AC51" s="176">
        <v>48235.55</v>
      </c>
      <c r="AD51" s="116">
        <f t="shared" si="65"/>
        <v>3.9345035086612709E-3</v>
      </c>
      <c r="AE51" s="116">
        <f t="shared" si="66"/>
        <v>1.8224608900450367E-2</v>
      </c>
      <c r="AF51" s="165">
        <v>4344569315.3199997</v>
      </c>
      <c r="AG51" s="177">
        <v>48235.55</v>
      </c>
      <c r="AH51" s="116">
        <f t="shared" si="67"/>
        <v>0</v>
      </c>
      <c r="AI51" s="116">
        <f t="shared" si="68"/>
        <v>0</v>
      </c>
      <c r="AJ51" s="117">
        <f t="shared" si="13"/>
        <v>2.421061148975721E-3</v>
      </c>
      <c r="AK51" s="117">
        <f t="shared" si="14"/>
        <v>2.0582821175403653E-4</v>
      </c>
      <c r="AL51" s="118">
        <f t="shared" si="15"/>
        <v>1.6952056248764013E-2</v>
      </c>
      <c r="AM51" s="118">
        <f t="shared" si="16"/>
        <v>3.0708361441595168E-3</v>
      </c>
      <c r="AN51" s="119">
        <f t="shared" si="17"/>
        <v>7.0644018909976833E-3</v>
      </c>
      <c r="AO51" s="203">
        <f t="shared" si="18"/>
        <v>1.4246485744885814E-2</v>
      </c>
      <c r="AP51" s="123"/>
      <c r="AQ51" s="124">
        <v>136891964.13</v>
      </c>
      <c r="AR51" s="124">
        <v>33401.089999999997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85</v>
      </c>
      <c r="B52" s="165">
        <v>540666428.15999997</v>
      </c>
      <c r="C52" s="176">
        <v>48183.08</v>
      </c>
      <c r="D52" s="165">
        <v>539771144.24000001</v>
      </c>
      <c r="E52" s="165">
        <v>48084.02</v>
      </c>
      <c r="F52" s="116">
        <f t="shared" si="53"/>
        <v>-1.6558896083982762E-3</v>
      </c>
      <c r="G52" s="116">
        <f t="shared" si="54"/>
        <v>-2.0559084226248084E-3</v>
      </c>
      <c r="H52" s="165">
        <v>533027151.82999998</v>
      </c>
      <c r="I52" s="176">
        <v>46594.06</v>
      </c>
      <c r="J52" s="116">
        <f t="shared" si="55"/>
        <v>-1.2494169949554445E-2</v>
      </c>
      <c r="K52" s="116">
        <f t="shared" si="56"/>
        <v>-3.0986593882957356E-2</v>
      </c>
      <c r="L52" s="165">
        <v>532319298.44</v>
      </c>
      <c r="M52" s="176">
        <v>46485.98</v>
      </c>
      <c r="N52" s="116">
        <f t="shared" si="57"/>
        <v>-1.3279874910119842E-3</v>
      </c>
      <c r="O52" s="116">
        <f t="shared" si="58"/>
        <v>-2.3196089802003618E-3</v>
      </c>
      <c r="P52" s="165">
        <v>535644966.36000001</v>
      </c>
      <c r="Q52" s="176">
        <v>46763.9</v>
      </c>
      <c r="R52" s="116">
        <f t="shared" si="59"/>
        <v>6.2475058292008681E-3</v>
      </c>
      <c r="S52" s="116">
        <f t="shared" si="60"/>
        <v>5.9785767665863606E-3</v>
      </c>
      <c r="T52" s="165">
        <v>538911603.29999995</v>
      </c>
      <c r="U52" s="176">
        <v>47061.120000000003</v>
      </c>
      <c r="V52" s="116">
        <f t="shared" si="61"/>
        <v>6.0985114117631297E-3</v>
      </c>
      <c r="W52" s="116">
        <f t="shared" si="62"/>
        <v>6.3557573256294098E-3</v>
      </c>
      <c r="X52" s="165">
        <v>541740920.52999997</v>
      </c>
      <c r="Y52" s="176">
        <v>47298.9</v>
      </c>
      <c r="Z52" s="116">
        <f t="shared" si="63"/>
        <v>5.2500581035457902E-3</v>
      </c>
      <c r="AA52" s="116">
        <f t="shared" si="64"/>
        <v>5.0525784341723876E-3</v>
      </c>
      <c r="AB52" s="165">
        <v>551736343.03999996</v>
      </c>
      <c r="AC52" s="176">
        <v>48161.38</v>
      </c>
      <c r="AD52" s="116">
        <f t="shared" si="65"/>
        <v>1.8450558433395055E-2</v>
      </c>
      <c r="AE52" s="116">
        <f t="shared" si="66"/>
        <v>1.8234673533633887E-2</v>
      </c>
      <c r="AF52" s="165">
        <v>551736343.03999996</v>
      </c>
      <c r="AG52" s="177">
        <v>48161.38</v>
      </c>
      <c r="AH52" s="116">
        <f t="shared" si="67"/>
        <v>0</v>
      </c>
      <c r="AI52" s="116">
        <f t="shared" si="68"/>
        <v>0</v>
      </c>
      <c r="AJ52" s="117">
        <f t="shared" si="13"/>
        <v>2.5710733411175172E-3</v>
      </c>
      <c r="AK52" s="117">
        <f t="shared" si="14"/>
        <v>3.2434346779939855E-5</v>
      </c>
      <c r="AL52" s="118">
        <f t="shared" si="15"/>
        <v>2.2167170156617025E-2</v>
      </c>
      <c r="AM52" s="118">
        <f t="shared" si="16"/>
        <v>1.6088505079234346E-3</v>
      </c>
      <c r="AN52" s="119">
        <f t="shared" si="17"/>
        <v>8.8796383936721006E-3</v>
      </c>
      <c r="AO52" s="203">
        <f t="shared" si="18"/>
        <v>1.416201574072449E-2</v>
      </c>
      <c r="AP52" s="123"/>
      <c r="AQ52" s="124"/>
      <c r="AR52" s="124"/>
      <c r="AS52" s="122"/>
      <c r="AT52" s="122"/>
    </row>
    <row r="53" spans="1:49" s="265" customFormat="1">
      <c r="A53" s="198" t="s">
        <v>132</v>
      </c>
      <c r="B53" s="165">
        <v>23272660116.98</v>
      </c>
      <c r="C53" s="176">
        <v>44431.14</v>
      </c>
      <c r="D53" s="165">
        <v>23394184648.689999</v>
      </c>
      <c r="E53" s="176">
        <v>44479.99</v>
      </c>
      <c r="F53" s="116">
        <f t="shared" si="53"/>
        <v>5.2217722898523916E-3</v>
      </c>
      <c r="G53" s="116">
        <f t="shared" si="54"/>
        <v>1.0994541215912656E-3</v>
      </c>
      <c r="H53" s="165">
        <v>23356700103.360001</v>
      </c>
      <c r="I53" s="176">
        <v>44547.8</v>
      </c>
      <c r="J53" s="116">
        <f t="shared" si="55"/>
        <v>-1.6023018494939097E-3</v>
      </c>
      <c r="K53" s="116">
        <f t="shared" si="56"/>
        <v>1.524505738423164E-3</v>
      </c>
      <c r="L53" s="165">
        <v>23348396953.860001</v>
      </c>
      <c r="M53" s="176">
        <v>44595.89</v>
      </c>
      <c r="N53" s="116">
        <f t="shared" si="57"/>
        <v>-3.5549326160186226E-4</v>
      </c>
      <c r="O53" s="116">
        <f t="shared" si="58"/>
        <v>1.079514588823612E-3</v>
      </c>
      <c r="P53" s="165">
        <v>23477942236.299999</v>
      </c>
      <c r="Q53" s="176">
        <v>44639.66</v>
      </c>
      <c r="R53" s="116">
        <f t="shared" si="59"/>
        <v>5.5483587458273857E-3</v>
      </c>
      <c r="S53" s="116">
        <f t="shared" si="60"/>
        <v>9.8148058038541384E-4</v>
      </c>
      <c r="T53" s="165">
        <v>23505458597.560001</v>
      </c>
      <c r="U53" s="176">
        <v>44745.7</v>
      </c>
      <c r="V53" s="116">
        <f t="shared" si="61"/>
        <v>1.1720090706015202E-3</v>
      </c>
      <c r="W53" s="116">
        <f t="shared" si="62"/>
        <v>2.3754661213816054E-3</v>
      </c>
      <c r="X53" s="165">
        <v>23755971150.66</v>
      </c>
      <c r="Y53" s="176">
        <v>44788.46</v>
      </c>
      <c r="Z53" s="116">
        <f t="shared" si="63"/>
        <v>1.0657633079577655E-2</v>
      </c>
      <c r="AA53" s="116">
        <f t="shared" si="64"/>
        <v>9.5562255144074273E-4</v>
      </c>
      <c r="AB53" s="165">
        <v>26540789409.450001</v>
      </c>
      <c r="AC53" s="176">
        <v>45445.120000000003</v>
      </c>
      <c r="AD53" s="116">
        <f t="shared" si="65"/>
        <v>0.11722603303096837</v>
      </c>
      <c r="AE53" s="116">
        <f t="shared" si="66"/>
        <v>1.4661365896483236E-2</v>
      </c>
      <c r="AF53" s="165">
        <v>27843507798.200001</v>
      </c>
      <c r="AG53" s="176">
        <v>46035.28</v>
      </c>
      <c r="AH53" s="116">
        <f t="shared" si="67"/>
        <v>4.9083633823120559E-2</v>
      </c>
      <c r="AI53" s="116">
        <f t="shared" si="68"/>
        <v>1.2986212821090498E-2</v>
      </c>
      <c r="AJ53" s="117">
        <f t="shared" si="13"/>
        <v>2.3368955616106513E-2</v>
      </c>
      <c r="AK53" s="117">
        <f t="shared" si="14"/>
        <v>4.4579528024524424E-3</v>
      </c>
      <c r="AL53" s="118">
        <f t="shared" si="15"/>
        <v>0.19018928064069762</v>
      </c>
      <c r="AM53" s="118">
        <f t="shared" si="16"/>
        <v>3.4966060019348044E-2</v>
      </c>
      <c r="AN53" s="119">
        <f t="shared" si="17"/>
        <v>4.133138710847676E-2</v>
      </c>
      <c r="AO53" s="203">
        <f t="shared" si="18"/>
        <v>5.8165804217383352E-3</v>
      </c>
      <c r="AP53" s="123"/>
      <c r="AQ53" s="124"/>
      <c r="AR53" s="124"/>
      <c r="AS53" s="122"/>
      <c r="AT53" s="122"/>
    </row>
    <row r="54" spans="1:49" s="279" customFormat="1">
      <c r="A54" s="198" t="s">
        <v>156</v>
      </c>
      <c r="B54" s="165">
        <v>3546914789.3800001</v>
      </c>
      <c r="C54" s="176">
        <v>379.5</v>
      </c>
      <c r="D54" s="165">
        <v>3552838735.0500002</v>
      </c>
      <c r="E54" s="176">
        <v>379.5</v>
      </c>
      <c r="F54" s="116">
        <f t="shared" si="53"/>
        <v>1.6701685892588304E-3</v>
      </c>
      <c r="G54" s="116">
        <f t="shared" si="54"/>
        <v>0</v>
      </c>
      <c r="H54" s="165">
        <v>3786085298.3200002</v>
      </c>
      <c r="I54" s="176">
        <v>379.5</v>
      </c>
      <c r="J54" s="116">
        <f t="shared" si="55"/>
        <v>6.5650760044057399E-2</v>
      </c>
      <c r="K54" s="116">
        <f t="shared" si="56"/>
        <v>0</v>
      </c>
      <c r="L54" s="165">
        <v>3792810243.25</v>
      </c>
      <c r="M54" s="176">
        <v>379.5</v>
      </c>
      <c r="N54" s="116">
        <f t="shared" si="57"/>
        <v>1.7762264714384244E-3</v>
      </c>
      <c r="O54" s="116">
        <f t="shared" si="58"/>
        <v>0</v>
      </c>
      <c r="P54" s="165">
        <v>3803966378.1900001</v>
      </c>
      <c r="Q54" s="176">
        <v>379.5</v>
      </c>
      <c r="R54" s="116">
        <f t="shared" si="59"/>
        <v>2.9413902158312404E-3</v>
      </c>
      <c r="S54" s="116">
        <f t="shared" si="60"/>
        <v>0</v>
      </c>
      <c r="T54" s="165">
        <v>3824718910.6300001</v>
      </c>
      <c r="U54" s="176">
        <v>379.5</v>
      </c>
      <c r="V54" s="116">
        <f t="shared" si="61"/>
        <v>5.4554983868901879E-3</v>
      </c>
      <c r="W54" s="116">
        <f t="shared" si="62"/>
        <v>0</v>
      </c>
      <c r="X54" s="165">
        <v>3858703826.3400002</v>
      </c>
      <c r="Y54" s="176">
        <v>379.5</v>
      </c>
      <c r="Z54" s="116">
        <f t="shared" si="63"/>
        <v>8.8855982633249536E-3</v>
      </c>
      <c r="AA54" s="116">
        <f t="shared" si="64"/>
        <v>0</v>
      </c>
      <c r="AB54" s="165">
        <v>3851026689.3400002</v>
      </c>
      <c r="AC54" s="176">
        <v>379.5</v>
      </c>
      <c r="AD54" s="116">
        <f t="shared" si="65"/>
        <v>-1.9895636839487117E-3</v>
      </c>
      <c r="AE54" s="116">
        <f t="shared" si="66"/>
        <v>0</v>
      </c>
      <c r="AF54" s="165">
        <v>3856286950.23</v>
      </c>
      <c r="AG54" s="176">
        <v>379.5</v>
      </c>
      <c r="AH54" s="116">
        <f t="shared" si="67"/>
        <v>1.3659372718866783E-3</v>
      </c>
      <c r="AI54" s="116">
        <f t="shared" si="68"/>
        <v>0</v>
      </c>
      <c r="AJ54" s="117">
        <f t="shared" si="13"/>
        <v>1.0719501944842376E-2</v>
      </c>
      <c r="AK54" s="117">
        <f t="shared" si="14"/>
        <v>0</v>
      </c>
      <c r="AL54" s="118">
        <f t="shared" si="15"/>
        <v>8.5410072848614474E-2</v>
      </c>
      <c r="AM54" s="118">
        <f t="shared" si="16"/>
        <v>0</v>
      </c>
      <c r="AN54" s="119">
        <f t="shared" si="17"/>
        <v>2.2424148992371478E-2</v>
      </c>
      <c r="AO54" s="203">
        <f t="shared" si="18"/>
        <v>0</v>
      </c>
      <c r="AP54" s="123"/>
      <c r="AQ54" s="124"/>
      <c r="AR54" s="124"/>
      <c r="AS54" s="122"/>
      <c r="AT54" s="122"/>
    </row>
    <row r="55" spans="1:49" s="279" customFormat="1">
      <c r="A55" s="198" t="s">
        <v>164</v>
      </c>
      <c r="B55" s="165">
        <v>559358191.20000005</v>
      </c>
      <c r="C55" s="176">
        <v>42255.42</v>
      </c>
      <c r="D55" s="165">
        <v>559997256.20000005</v>
      </c>
      <c r="E55" s="176">
        <v>42312.99</v>
      </c>
      <c r="F55" s="116">
        <f t="shared" si="53"/>
        <v>1.1424969010090005E-3</v>
      </c>
      <c r="G55" s="116">
        <f t="shared" si="54"/>
        <v>1.3624287724509593E-3</v>
      </c>
      <c r="H55" s="165">
        <v>562637545.60000002</v>
      </c>
      <c r="I55" s="176">
        <v>42372.945</v>
      </c>
      <c r="J55" s="116">
        <f t="shared" si="55"/>
        <v>4.7148256009615355E-3</v>
      </c>
      <c r="K55" s="116">
        <f t="shared" si="56"/>
        <v>1.4169407550731288E-3</v>
      </c>
      <c r="L55" s="165">
        <v>560902712.60000002</v>
      </c>
      <c r="M55" s="176">
        <v>42249.46</v>
      </c>
      <c r="N55" s="116">
        <f t="shared" si="57"/>
        <v>-3.0833935871626976E-3</v>
      </c>
      <c r="O55" s="116">
        <f t="shared" si="58"/>
        <v>-2.9142416228090961E-3</v>
      </c>
      <c r="P55" s="165">
        <v>561453883.60000002</v>
      </c>
      <c r="Q55" s="176">
        <v>42299.046399999999</v>
      </c>
      <c r="R55" s="116">
        <f t="shared" si="59"/>
        <v>9.8264990990168367E-4</v>
      </c>
      <c r="S55" s="116">
        <f t="shared" si="60"/>
        <v>1.1736576041445296E-3</v>
      </c>
      <c r="T55" s="165">
        <v>562473484.39999998</v>
      </c>
      <c r="U55" s="176">
        <v>42356.61</v>
      </c>
      <c r="V55" s="116">
        <f t="shared" si="61"/>
        <v>1.8160009749373337E-3</v>
      </c>
      <c r="W55" s="116">
        <f t="shared" si="62"/>
        <v>1.3608722867095491E-3</v>
      </c>
      <c r="X55" s="165">
        <v>558469633.39999998</v>
      </c>
      <c r="Y55" s="176">
        <v>42079.29</v>
      </c>
      <c r="Z55" s="116">
        <f t="shared" si="63"/>
        <v>-7.1182928814341817E-3</v>
      </c>
      <c r="AA55" s="116">
        <f t="shared" si="64"/>
        <v>-6.5472661764007954E-3</v>
      </c>
      <c r="AB55" s="165">
        <v>553391723.79999995</v>
      </c>
      <c r="AC55" s="176">
        <v>41675.5</v>
      </c>
      <c r="AD55" s="116">
        <f t="shared" si="65"/>
        <v>-9.0925437952380245E-3</v>
      </c>
      <c r="AE55" s="116">
        <f t="shared" si="66"/>
        <v>-9.5959318705235008E-3</v>
      </c>
      <c r="AF55" s="165">
        <v>553981339.39999998</v>
      </c>
      <c r="AG55" s="176">
        <v>41684.019999999997</v>
      </c>
      <c r="AH55" s="116">
        <f t="shared" si="67"/>
        <v>1.0654579290620462E-3</v>
      </c>
      <c r="AI55" s="116">
        <f t="shared" si="68"/>
        <v>2.0443665942812442E-4</v>
      </c>
      <c r="AJ55" s="117">
        <f t="shared" si="13"/>
        <v>-1.196599868495413E-3</v>
      </c>
      <c r="AK55" s="117">
        <f t="shared" si="14"/>
        <v>-1.6923879489908877E-3</v>
      </c>
      <c r="AL55" s="118">
        <f t="shared" si="15"/>
        <v>-1.0742761207121913E-2</v>
      </c>
      <c r="AM55" s="118">
        <f t="shared" si="16"/>
        <v>-1.4864702305367718E-2</v>
      </c>
      <c r="AN55" s="119">
        <f t="shared" si="17"/>
        <v>4.7858495717895862E-3</v>
      </c>
      <c r="AO55" s="203">
        <f t="shared" si="18"/>
        <v>4.2705497218738005E-3</v>
      </c>
      <c r="AP55" s="123"/>
      <c r="AQ55" s="124"/>
      <c r="AR55" s="124"/>
      <c r="AS55" s="122"/>
      <c r="AT55" s="122"/>
    </row>
    <row r="56" spans="1:49" s="279" customFormat="1">
      <c r="A56" s="198" t="s">
        <v>188</v>
      </c>
      <c r="B56" s="165">
        <v>578473310.09000003</v>
      </c>
      <c r="C56" s="176">
        <v>39363.881336999999</v>
      </c>
      <c r="D56" s="165">
        <v>580373943.38999999</v>
      </c>
      <c r="E56" s="176">
        <v>39328.577892000001</v>
      </c>
      <c r="F56" s="116">
        <f t="shared" si="53"/>
        <v>3.2856024069705964E-3</v>
      </c>
      <c r="G56" s="116">
        <f t="shared" si="54"/>
        <v>-8.9684867957404233E-4</v>
      </c>
      <c r="H56" s="165">
        <v>579034634.63999999</v>
      </c>
      <c r="I56" s="176">
        <v>39291.078179999997</v>
      </c>
      <c r="J56" s="116">
        <f t="shared" si="55"/>
        <v>-2.3076651962991566E-3</v>
      </c>
      <c r="K56" s="116">
        <f t="shared" si="56"/>
        <v>-9.5349778735915962E-4</v>
      </c>
      <c r="L56" s="165">
        <v>707066699.20000005</v>
      </c>
      <c r="M56" s="176">
        <v>44932.264000000003</v>
      </c>
      <c r="N56" s="116">
        <f t="shared" si="57"/>
        <v>0.22111296440773484</v>
      </c>
      <c r="O56" s="116">
        <f t="shared" si="58"/>
        <v>0.14357421789640507</v>
      </c>
      <c r="P56" s="165">
        <v>627161876.20000005</v>
      </c>
      <c r="Q56" s="176">
        <v>40003.777999999998</v>
      </c>
      <c r="R56" s="116">
        <f t="shared" si="59"/>
        <v>-0.11300889023681515</v>
      </c>
      <c r="S56" s="116">
        <f t="shared" si="60"/>
        <v>-0.10968701688390338</v>
      </c>
      <c r="T56" s="165">
        <v>629866084.40999997</v>
      </c>
      <c r="U56" s="176">
        <v>39921.623899999999</v>
      </c>
      <c r="V56" s="116">
        <f t="shared" si="61"/>
        <v>4.3118185473658395E-3</v>
      </c>
      <c r="W56" s="116">
        <f t="shared" si="62"/>
        <v>-2.053658531951651E-3</v>
      </c>
      <c r="X56" s="165">
        <v>645797494.20000005</v>
      </c>
      <c r="Y56" s="176">
        <v>40060.550000000003</v>
      </c>
      <c r="Z56" s="116">
        <f t="shared" si="63"/>
        <v>2.5293328509540476E-2</v>
      </c>
      <c r="AA56" s="116">
        <f t="shared" si="64"/>
        <v>3.4799711641991657E-3</v>
      </c>
      <c r="AB56" s="165">
        <v>650065775.79999995</v>
      </c>
      <c r="AC56" s="176">
        <v>39865.305999999997</v>
      </c>
      <c r="AD56" s="116">
        <f t="shared" si="65"/>
        <v>6.609318924792917E-3</v>
      </c>
      <c r="AE56" s="116">
        <f t="shared" si="66"/>
        <v>-4.8737224027130439E-3</v>
      </c>
      <c r="AF56" s="165">
        <v>653667166.91999996</v>
      </c>
      <c r="AG56" s="176">
        <v>39966.080600000001</v>
      </c>
      <c r="AH56" s="116">
        <f t="shared" si="67"/>
        <v>5.5400411067141201E-3</v>
      </c>
      <c r="AI56" s="116">
        <f t="shared" si="68"/>
        <v>2.5278772474493058E-3</v>
      </c>
      <c r="AJ56" s="117">
        <f t="shared" si="13"/>
        <v>1.885456480875056E-2</v>
      </c>
      <c r="AK56" s="117">
        <f t="shared" si="14"/>
        <v>3.8896652528190344E-3</v>
      </c>
      <c r="AL56" s="118">
        <f t="shared" si="15"/>
        <v>0.12628620627226944</v>
      </c>
      <c r="AM56" s="118">
        <f t="shared" si="16"/>
        <v>1.6209655730513389E-2</v>
      </c>
      <c r="AN56" s="119">
        <f t="shared" si="17"/>
        <v>9.2247210789377795E-2</v>
      </c>
      <c r="AO56" s="203">
        <f t="shared" si="18"/>
        <v>6.8213892900947079E-2</v>
      </c>
      <c r="AP56" s="123"/>
      <c r="AQ56" s="124"/>
      <c r="AR56" s="124"/>
      <c r="AS56" s="122"/>
      <c r="AT56" s="122"/>
    </row>
    <row r="57" spans="1:49">
      <c r="A57" s="198" t="s">
        <v>189</v>
      </c>
      <c r="B57" s="165">
        <v>4345378265.79</v>
      </c>
      <c r="C57" s="176">
        <v>438.88200000000001</v>
      </c>
      <c r="D57" s="165">
        <v>4430971974.4700003</v>
      </c>
      <c r="E57" s="176">
        <v>441.42129999999997</v>
      </c>
      <c r="F57" s="116">
        <f t="shared" si="53"/>
        <v>1.9697642746974796E-2</v>
      </c>
      <c r="G57" s="116">
        <f t="shared" si="54"/>
        <v>5.7858376511225537E-3</v>
      </c>
      <c r="H57" s="165">
        <v>4561374383.1899996</v>
      </c>
      <c r="I57" s="176">
        <v>442.06560000000002</v>
      </c>
      <c r="J57" s="116">
        <f t="shared" si="55"/>
        <v>2.9429752539925979E-2</v>
      </c>
      <c r="K57" s="116">
        <f t="shared" si="56"/>
        <v>1.4596033313300557E-3</v>
      </c>
      <c r="L57" s="165">
        <v>4659936857.8900003</v>
      </c>
      <c r="M57" s="176">
        <v>441.72449999999998</v>
      </c>
      <c r="N57" s="116">
        <f t="shared" si="57"/>
        <v>2.1608065118099568E-2</v>
      </c>
      <c r="O57" s="116">
        <f t="shared" si="58"/>
        <v>-7.7160493827169521E-4</v>
      </c>
      <c r="P57" s="165">
        <v>4794990392.5100002</v>
      </c>
      <c r="Q57" s="176">
        <v>445.17340000000002</v>
      </c>
      <c r="R57" s="116">
        <f t="shared" si="59"/>
        <v>2.8981837895793196E-2</v>
      </c>
      <c r="S57" s="116">
        <f t="shared" si="60"/>
        <v>7.8078078078078926E-3</v>
      </c>
      <c r="T57" s="165">
        <v>4923278640.6899996</v>
      </c>
      <c r="U57" s="176">
        <v>449.49400000000003</v>
      </c>
      <c r="V57" s="116">
        <f t="shared" si="61"/>
        <v>2.675464133992669E-2</v>
      </c>
      <c r="W57" s="116">
        <f t="shared" si="62"/>
        <v>9.7054316363017496E-3</v>
      </c>
      <c r="X57" s="165">
        <v>4937431812.0299997</v>
      </c>
      <c r="Y57" s="176">
        <v>450.25200000000001</v>
      </c>
      <c r="Z57" s="116">
        <f t="shared" si="63"/>
        <v>2.8747451389459808E-3</v>
      </c>
      <c r="AA57" s="116">
        <f t="shared" si="64"/>
        <v>1.686340640809402E-3</v>
      </c>
      <c r="AB57" s="165">
        <v>5015312283.2600002</v>
      </c>
      <c r="AC57" s="176">
        <v>457.49090000000001</v>
      </c>
      <c r="AD57" s="116">
        <f t="shared" si="65"/>
        <v>1.5773477831176434E-2</v>
      </c>
      <c r="AE57" s="116">
        <f t="shared" si="66"/>
        <v>1.6077441077441079E-2</v>
      </c>
      <c r="AF57" s="165">
        <v>5015312283.2600002</v>
      </c>
      <c r="AG57" s="176">
        <v>457.49090000000001</v>
      </c>
      <c r="AH57" s="116">
        <f t="shared" si="67"/>
        <v>0</v>
      </c>
      <c r="AI57" s="116">
        <f t="shared" si="68"/>
        <v>0</v>
      </c>
      <c r="AJ57" s="117">
        <f t="shared" si="13"/>
        <v>1.8140020326355331E-2</v>
      </c>
      <c r="AK57" s="117">
        <f t="shared" si="14"/>
        <v>5.2188571508176296E-3</v>
      </c>
      <c r="AL57" s="118">
        <f t="shared" si="15"/>
        <v>0.13187632694514942</v>
      </c>
      <c r="AM57" s="118">
        <f t="shared" si="16"/>
        <v>3.6404224263758993E-2</v>
      </c>
      <c r="AN57" s="119">
        <f t="shared" si="17"/>
        <v>1.1347484091970969E-2</v>
      </c>
      <c r="AO57" s="203">
        <f t="shared" si="18"/>
        <v>5.7915590803913914E-3</v>
      </c>
      <c r="AP57" s="123"/>
      <c r="AQ57" s="124">
        <v>165890525.49000001</v>
      </c>
      <c r="AR57" s="124">
        <v>33407.480000000003</v>
      </c>
      <c r="AS57" s="122" t="e">
        <f>(#REF!/AQ57)-1</f>
        <v>#REF!</v>
      </c>
      <c r="AT57" s="122" t="e">
        <f>(#REF!/AR57)-1</f>
        <v>#REF!</v>
      </c>
      <c r="AV57" s="228"/>
      <c r="AW57" s="229"/>
    </row>
    <row r="58" spans="1:49">
      <c r="A58" s="200" t="s">
        <v>56</v>
      </c>
      <c r="B58" s="181">
        <f>SUM(B48:B57)</f>
        <v>175645231344.08002</v>
      </c>
      <c r="C58" s="175"/>
      <c r="D58" s="181">
        <f>SUM(D48:D57)</f>
        <v>184558759140.69003</v>
      </c>
      <c r="E58" s="175"/>
      <c r="F58" s="116">
        <f>((D58-B58)/B58)</f>
        <v>5.0747337279819858E-2</v>
      </c>
      <c r="G58" s="116"/>
      <c r="H58" s="181">
        <f>SUM(H48:H57)</f>
        <v>187801739872.12003</v>
      </c>
      <c r="I58" s="175"/>
      <c r="J58" s="116">
        <f>((H58-D58)/D58)</f>
        <v>1.7571535193070153E-2</v>
      </c>
      <c r="K58" s="116"/>
      <c r="L58" s="181">
        <f>SUM(L48:L57)</f>
        <v>190525835232.14999</v>
      </c>
      <c r="M58" s="175"/>
      <c r="N58" s="116">
        <f>((L58-H58)/H58)</f>
        <v>1.4505165723623693E-2</v>
      </c>
      <c r="O58" s="116"/>
      <c r="P58" s="181">
        <f>SUM(P48:P57)</f>
        <v>194753362119.29001</v>
      </c>
      <c r="Q58" s="175"/>
      <c r="R58" s="116">
        <f>((P58-L58)/L58)</f>
        <v>2.2188732997752775E-2</v>
      </c>
      <c r="S58" s="116"/>
      <c r="T58" s="181">
        <f>SUM(T48:T57)</f>
        <v>199264462365.82001</v>
      </c>
      <c r="U58" s="175"/>
      <c r="V58" s="116">
        <f>((T58-P58)/P58)</f>
        <v>2.3163144386523438E-2</v>
      </c>
      <c r="W58" s="116"/>
      <c r="X58" s="181">
        <f>SUM(X48:X57)</f>
        <v>201459832587.86002</v>
      </c>
      <c r="Y58" s="175"/>
      <c r="Z58" s="116">
        <f>((X58-T58)/T58)</f>
        <v>1.1017369559904939E-2</v>
      </c>
      <c r="AA58" s="116"/>
      <c r="AB58" s="181">
        <f>SUM(AB48:AB57)</f>
        <v>204437950574.16</v>
      </c>
      <c r="AC58" s="175"/>
      <c r="AD58" s="116">
        <f>((AB58-X58)/X58)</f>
        <v>1.4782688678157123E-2</v>
      </c>
      <c r="AE58" s="116"/>
      <c r="AF58" s="181">
        <f>SUM(AF48:AF57)</f>
        <v>211415946654.23004</v>
      </c>
      <c r="AG58" s="175"/>
      <c r="AH58" s="116">
        <f>((AF58-AB58)/AB58)</f>
        <v>3.4132586735840735E-2</v>
      </c>
      <c r="AI58" s="116"/>
      <c r="AJ58" s="117">
        <f t="shared" si="13"/>
        <v>2.351357006933659E-2</v>
      </c>
      <c r="AK58" s="117"/>
      <c r="AL58" s="118">
        <f t="shared" si="15"/>
        <v>0.1455210667788823</v>
      </c>
      <c r="AM58" s="118"/>
      <c r="AN58" s="119">
        <f t="shared" si="17"/>
        <v>1.3121204361257032E-2</v>
      </c>
      <c r="AO58" s="203"/>
      <c r="AP58" s="123"/>
      <c r="AQ58" s="136">
        <f>SUM(AQ48:AQ57)</f>
        <v>7244093345.6300001</v>
      </c>
      <c r="AR58" s="137"/>
      <c r="AS58" s="122" t="e">
        <f>(#REF!/AQ58)-1</f>
        <v>#REF!</v>
      </c>
      <c r="AT58" s="122" t="e">
        <f>(#REF!/AR58)-1</f>
        <v>#REF!</v>
      </c>
    </row>
    <row r="59" spans="1:49">
      <c r="A59" s="201" t="s">
        <v>62</v>
      </c>
      <c r="B59" s="175"/>
      <c r="C59" s="175"/>
      <c r="D59" s="175"/>
      <c r="E59" s="175"/>
      <c r="F59" s="116"/>
      <c r="G59" s="116"/>
      <c r="H59" s="175"/>
      <c r="I59" s="175"/>
      <c r="J59" s="116"/>
      <c r="K59" s="116"/>
      <c r="L59" s="175"/>
      <c r="M59" s="175"/>
      <c r="N59" s="116"/>
      <c r="O59" s="116"/>
      <c r="P59" s="175"/>
      <c r="Q59" s="175"/>
      <c r="R59" s="116"/>
      <c r="S59" s="116"/>
      <c r="T59" s="175"/>
      <c r="U59" s="175"/>
      <c r="V59" s="116"/>
      <c r="W59" s="116"/>
      <c r="X59" s="175"/>
      <c r="Y59" s="175"/>
      <c r="Z59" s="116"/>
      <c r="AA59" s="116"/>
      <c r="AB59" s="175"/>
      <c r="AC59" s="175"/>
      <c r="AD59" s="116"/>
      <c r="AE59" s="116"/>
      <c r="AF59" s="175"/>
      <c r="AG59" s="175"/>
      <c r="AH59" s="116"/>
      <c r="AI59" s="116"/>
      <c r="AJ59" s="117"/>
      <c r="AK59" s="117"/>
      <c r="AL59" s="118"/>
      <c r="AM59" s="118"/>
      <c r="AN59" s="119"/>
      <c r="AO59" s="203"/>
      <c r="AP59" s="123"/>
      <c r="AQ59" s="133"/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199" t="s">
        <v>26</v>
      </c>
      <c r="B60" s="169">
        <v>9703627229.1700001</v>
      </c>
      <c r="C60" s="169">
        <v>3207.7699977746402</v>
      </c>
      <c r="D60" s="169">
        <v>10150831977.35</v>
      </c>
      <c r="E60" s="169">
        <v>3209.5599970584499</v>
      </c>
      <c r="F60" s="116">
        <f t="shared" ref="F60:F84" si="69">((D60-B60)/B60)</f>
        <v>4.6086348704292915E-2</v>
      </c>
      <c r="G60" s="116">
        <f t="shared" ref="G60:G84" si="70">((E60-C60)/C60)</f>
        <v>5.5801983466754643E-4</v>
      </c>
      <c r="H60" s="169">
        <v>10142745462.42</v>
      </c>
      <c r="I60" s="169">
        <v>3211.39</v>
      </c>
      <c r="J60" s="116">
        <f t="shared" ref="J60:J84" si="71">((H60-D60)/D60)</f>
        <v>-7.9663567952302852E-4</v>
      </c>
      <c r="K60" s="116">
        <f t="shared" ref="K60:K84" si="72">((I60-E60)/E60)</f>
        <v>5.7017252932712995E-4</v>
      </c>
      <c r="L60" s="169">
        <v>11265582956.27</v>
      </c>
      <c r="M60" s="169">
        <v>3212.95</v>
      </c>
      <c r="N60" s="116">
        <f t="shared" ref="N60:N84" si="73">((L60-H60)/H60)</f>
        <v>0.11070350705440042</v>
      </c>
      <c r="O60" s="116">
        <f t="shared" ref="O60:O84" si="74">((M60-I60)/I60)</f>
        <v>4.8577095899281789E-4</v>
      </c>
      <c r="P60" s="169">
        <v>11545809505.16</v>
      </c>
      <c r="Q60" s="169">
        <v>3215.4100008949326</v>
      </c>
      <c r="R60" s="116">
        <f t="shared" ref="R60:R84" si="75">((P60-L60)/L60)</f>
        <v>2.4874571513765813E-2</v>
      </c>
      <c r="S60" s="116">
        <f t="shared" ref="S60:S84" si="76">((Q60-M60)/M60)</f>
        <v>7.65651782608761E-4</v>
      </c>
      <c r="T60" s="169">
        <v>12702203114.43</v>
      </c>
      <c r="U60" s="169">
        <v>3222.67</v>
      </c>
      <c r="V60" s="116">
        <f t="shared" ref="V60:V84" si="77">((T60-P60)/P60)</f>
        <v>0.10015699711251864</v>
      </c>
      <c r="W60" s="116">
        <f t="shared" ref="W60:W84" si="78">((U60-Q60)/Q60)</f>
        <v>2.2578766325435291E-3</v>
      </c>
      <c r="X60" s="169">
        <v>13430368409.790001</v>
      </c>
      <c r="Y60" s="169">
        <v>3228.55</v>
      </c>
      <c r="Z60" s="116">
        <f t="shared" ref="Z60:Z84" si="79">((X60-T60)/T60)</f>
        <v>5.732590549845544E-2</v>
      </c>
      <c r="AA60" s="116">
        <f t="shared" ref="AA60:AA84" si="80">((Y60-U60)/U60)</f>
        <v>1.8245740333326431E-3</v>
      </c>
      <c r="AB60" s="169">
        <v>13140853607</v>
      </c>
      <c r="AC60" s="169">
        <v>3235.02</v>
      </c>
      <c r="AD60" s="116">
        <f t="shared" ref="AD60:AD84" si="81">((AB60-X60)/X60)</f>
        <v>-2.1556728300838011E-2</v>
      </c>
      <c r="AE60" s="116">
        <f t="shared" ref="AE60:AE84" si="82">((AC60-Y60)/Y60)</f>
        <v>2.0039956017406575E-3</v>
      </c>
      <c r="AF60" s="165">
        <v>12992135882.01</v>
      </c>
      <c r="AG60" s="176">
        <v>3246.49</v>
      </c>
      <c r="AH60" s="116">
        <f t="shared" ref="AH60" si="83">((AF60-AB60)/AB60)</f>
        <v>-1.131720430328661E-2</v>
      </c>
      <c r="AI60" s="116">
        <f t="shared" ref="AI60" si="84">((AG60-AC60)/AC60)</f>
        <v>3.5455731340145657E-3</v>
      </c>
      <c r="AJ60" s="117">
        <f t="shared" si="13"/>
        <v>3.8184595199973206E-2</v>
      </c>
      <c r="AK60" s="117">
        <f t="shared" si="14"/>
        <v>1.5014543134034561E-3</v>
      </c>
      <c r="AL60" s="118">
        <f t="shared" si="15"/>
        <v>0.27990847558110771</v>
      </c>
      <c r="AM60" s="118">
        <f t="shared" si="16"/>
        <v>1.1506251004934045E-2</v>
      </c>
      <c r="AN60" s="119">
        <f t="shared" si="17"/>
        <v>4.9633723591415949E-2</v>
      </c>
      <c r="AO60" s="203">
        <f t="shared" si="18"/>
        <v>1.097915101800508E-3</v>
      </c>
      <c r="AP60" s="123"/>
      <c r="AQ60" s="138">
        <v>1198249163.9190199</v>
      </c>
      <c r="AR60" s="138">
        <v>1987.7461478934799</v>
      </c>
      <c r="AS60" s="122" t="e">
        <f>(#REF!/AQ60)-1</f>
        <v>#REF!</v>
      </c>
      <c r="AT60" s="122" t="e">
        <f>(#REF!/AR60)-1</f>
        <v>#REF!</v>
      </c>
    </row>
    <row r="61" spans="1:49">
      <c r="A61" s="198" t="s">
        <v>213</v>
      </c>
      <c r="B61" s="165">
        <v>77050319145.690002</v>
      </c>
      <c r="C61" s="177">
        <v>1.8615999999999999</v>
      </c>
      <c r="D61" s="165">
        <v>86652627373.800003</v>
      </c>
      <c r="E61" s="177">
        <v>1.8637999999999999</v>
      </c>
      <c r="F61" s="116">
        <f t="shared" si="69"/>
        <v>0.12462386054434831</v>
      </c>
      <c r="G61" s="116">
        <f t="shared" si="70"/>
        <v>1.1817791147399979E-3</v>
      </c>
      <c r="H61" s="165">
        <v>91364881443.910004</v>
      </c>
      <c r="I61" s="177">
        <v>1.8660000000000001</v>
      </c>
      <c r="J61" s="116">
        <f>((H61-D61)/D61)</f>
        <v>5.4380971621118809E-2</v>
      </c>
      <c r="K61" s="116">
        <f>((I61-E61)/E61)</f>
        <v>1.1803841613908155E-3</v>
      </c>
      <c r="L61" s="165">
        <v>106748323973.81</v>
      </c>
      <c r="M61" s="177">
        <v>1.8683000000000001</v>
      </c>
      <c r="N61" s="116">
        <f>((L61-H61)/H61)</f>
        <v>0.16837369333581495</v>
      </c>
      <c r="O61" s="116">
        <f>((M61-I61)/I61)</f>
        <v>1.2325830653804762E-3</v>
      </c>
      <c r="P61" s="165">
        <v>111261503224.14</v>
      </c>
      <c r="Q61" s="177">
        <v>1.8708</v>
      </c>
      <c r="R61" s="116">
        <f>((P61-L61)/L61)</f>
        <v>4.2278689559915532E-2</v>
      </c>
      <c r="S61" s="116">
        <f>((Q61-M61)/M61)</f>
        <v>1.3381148637798782E-3</v>
      </c>
      <c r="T61" s="165">
        <v>115775326589.72</v>
      </c>
      <c r="U61" s="177">
        <v>1.8732</v>
      </c>
      <c r="V61" s="116">
        <f>((T61-P61)/P61)</f>
        <v>4.0569498297059269E-2</v>
      </c>
      <c r="W61" s="116">
        <f>((U61-Q61)/Q61)</f>
        <v>1.2828736369467381E-3</v>
      </c>
      <c r="X61" s="165">
        <v>119975690932.75</v>
      </c>
      <c r="Y61" s="177">
        <v>1.8752</v>
      </c>
      <c r="Z61" s="116">
        <f>((X61-T61)/T61)</f>
        <v>3.6280306579614174E-2</v>
      </c>
      <c r="AA61" s="116">
        <f>((Y61-U61)/U61)</f>
        <v>1.0676916506512928E-3</v>
      </c>
      <c r="AB61" s="165">
        <v>111732004146.03</v>
      </c>
      <c r="AC61" s="177">
        <v>1.8771</v>
      </c>
      <c r="AD61" s="116">
        <f>((AB61-X61)/X61)</f>
        <v>-6.8711309121285549E-2</v>
      </c>
      <c r="AE61" s="116">
        <f>((AC61-Y61)/Y61)</f>
        <v>1.0132252559727031E-3</v>
      </c>
      <c r="AF61" s="165">
        <v>114425187770.27</v>
      </c>
      <c r="AG61" s="177">
        <v>1.8791</v>
      </c>
      <c r="AH61" s="116">
        <f>((AF61-AB61)/AB61)</f>
        <v>2.4103958796980893E-2</v>
      </c>
      <c r="AI61" s="116">
        <f>((AG61-AC61)/AC61)</f>
        <v>1.0654733365297543E-3</v>
      </c>
      <c r="AJ61" s="117">
        <f t="shared" si="13"/>
        <v>5.27374587016958E-2</v>
      </c>
      <c r="AK61" s="117">
        <f t="shared" si="14"/>
        <v>1.1702656356739568E-3</v>
      </c>
      <c r="AL61" s="118">
        <f t="shared" si="15"/>
        <v>0.32050453907952964</v>
      </c>
      <c r="AM61" s="118">
        <f t="shared" si="16"/>
        <v>8.2090353042172399E-3</v>
      </c>
      <c r="AN61" s="119">
        <f t="shared" si="17"/>
        <v>7.0346142300372311E-2</v>
      </c>
      <c r="AO61" s="203">
        <f t="shared" si="18"/>
        <v>1.1410324983138854E-4</v>
      </c>
      <c r="AP61" s="123"/>
      <c r="AQ61" s="121">
        <v>609639394.97000003</v>
      </c>
      <c r="AR61" s="125">
        <v>1.1629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68</v>
      </c>
      <c r="B62" s="169">
        <v>11186097723.41</v>
      </c>
      <c r="C62" s="169">
        <v>1</v>
      </c>
      <c r="D62" s="169">
        <v>11406482578.200001</v>
      </c>
      <c r="E62" s="169">
        <v>1</v>
      </c>
      <c r="F62" s="116">
        <f t="shared" si="69"/>
        <v>1.9701674367530755E-2</v>
      </c>
      <c r="G62" s="116">
        <f t="shared" si="70"/>
        <v>0</v>
      </c>
      <c r="H62" s="169">
        <v>11467301046.6</v>
      </c>
      <c r="I62" s="169">
        <v>1</v>
      </c>
      <c r="J62" s="116">
        <f t="shared" si="71"/>
        <v>5.3319213861980118E-3</v>
      </c>
      <c r="K62" s="116">
        <f t="shared" si="72"/>
        <v>0</v>
      </c>
      <c r="L62" s="169">
        <v>11477783090.889999</v>
      </c>
      <c r="M62" s="169">
        <v>1</v>
      </c>
      <c r="N62" s="116">
        <f t="shared" si="73"/>
        <v>9.1408119900252243E-4</v>
      </c>
      <c r="O62" s="116">
        <f t="shared" si="74"/>
        <v>0</v>
      </c>
      <c r="P62" s="169">
        <v>11749682813.459999</v>
      </c>
      <c r="Q62" s="169">
        <v>1</v>
      </c>
      <c r="R62" s="116">
        <f t="shared" si="75"/>
        <v>2.3689219461361707E-2</v>
      </c>
      <c r="S62" s="116">
        <f t="shared" si="76"/>
        <v>0</v>
      </c>
      <c r="T62" s="169">
        <v>12083490806.950001</v>
      </c>
      <c r="U62" s="169">
        <v>1</v>
      </c>
      <c r="V62" s="116">
        <f t="shared" si="77"/>
        <v>2.8409957850743312E-2</v>
      </c>
      <c r="W62" s="116">
        <f t="shared" si="78"/>
        <v>0</v>
      </c>
      <c r="X62" s="169">
        <v>14258448555.719999</v>
      </c>
      <c r="Y62" s="169">
        <v>1</v>
      </c>
      <c r="Z62" s="116">
        <f t="shared" si="79"/>
        <v>0.17999415760874657</v>
      </c>
      <c r="AA62" s="116">
        <f t="shared" si="80"/>
        <v>0</v>
      </c>
      <c r="AB62" s="169">
        <v>11438526408.67</v>
      </c>
      <c r="AC62" s="169">
        <v>1</v>
      </c>
      <c r="AD62" s="116">
        <f t="shared" si="81"/>
        <v>-0.19777201818487772</v>
      </c>
      <c r="AE62" s="116">
        <f t="shared" si="82"/>
        <v>0</v>
      </c>
      <c r="AF62" s="165">
        <v>11424513408.67</v>
      </c>
      <c r="AG62" s="169">
        <v>1</v>
      </c>
      <c r="AH62" s="116">
        <f t="shared" ref="AH62:AH84" si="85">((AF62-AB62)/AB62)</f>
        <v>-1.2250703892573644E-3</v>
      </c>
      <c r="AI62" s="116">
        <f t="shared" ref="AI62:AI84" si="86">((AG62-AC62)/AC62)</f>
        <v>0</v>
      </c>
      <c r="AJ62" s="117">
        <f t="shared" si="13"/>
        <v>7.3804904124309722E-3</v>
      </c>
      <c r="AK62" s="117">
        <f t="shared" si="14"/>
        <v>0</v>
      </c>
      <c r="AL62" s="118">
        <f t="shared" si="15"/>
        <v>1.580752904884081E-3</v>
      </c>
      <c r="AM62" s="118">
        <f t="shared" si="16"/>
        <v>0</v>
      </c>
      <c r="AN62" s="119">
        <f t="shared" si="17"/>
        <v>0.10202459182863526</v>
      </c>
      <c r="AO62" s="203">
        <f t="shared" si="18"/>
        <v>0</v>
      </c>
      <c r="AP62" s="123"/>
      <c r="AQ62" s="121">
        <v>4056683843.0900002</v>
      </c>
      <c r="AR62" s="128">
        <v>1</v>
      </c>
      <c r="AS62" s="122" t="e">
        <f>(#REF!/AQ62)-1</f>
        <v>#REF!</v>
      </c>
      <c r="AT62" s="122" t="e">
        <f>(#REF!/AR62)-1</f>
        <v>#REF!</v>
      </c>
    </row>
    <row r="63" spans="1:49" ht="15" customHeight="1">
      <c r="A63" s="198" t="s">
        <v>27</v>
      </c>
      <c r="B63" s="169">
        <v>18656995756.32</v>
      </c>
      <c r="C63" s="169">
        <v>24.507899999999999</v>
      </c>
      <c r="D63" s="165">
        <v>21025046355.610001</v>
      </c>
      <c r="E63" s="177">
        <v>24.524799999999999</v>
      </c>
      <c r="F63" s="116">
        <f t="shared" si="69"/>
        <v>0.12692561172330391</v>
      </c>
      <c r="G63" s="116">
        <f t="shared" si="70"/>
        <v>6.8957356607460014E-4</v>
      </c>
      <c r="H63" s="165">
        <v>21129716683.630001</v>
      </c>
      <c r="I63" s="177">
        <v>24.5824</v>
      </c>
      <c r="J63" s="116">
        <f t="shared" si="71"/>
        <v>4.9783637215178762E-3</v>
      </c>
      <c r="K63" s="116">
        <f t="shared" si="72"/>
        <v>2.3486430062630791E-3</v>
      </c>
      <c r="L63" s="169">
        <v>21777996180.93</v>
      </c>
      <c r="M63" s="169">
        <v>24.597799999999999</v>
      </c>
      <c r="N63" s="116">
        <f t="shared" si="73"/>
        <v>3.0680936569407301E-2</v>
      </c>
      <c r="O63" s="116">
        <f t="shared" si="74"/>
        <v>6.2646446237957384E-4</v>
      </c>
      <c r="P63" s="169">
        <v>22392356007.360001</v>
      </c>
      <c r="Q63" s="177">
        <v>24.8187</v>
      </c>
      <c r="R63" s="116">
        <f t="shared" si="75"/>
        <v>2.8210117281954859E-2</v>
      </c>
      <c r="S63" s="116">
        <f t="shared" si="76"/>
        <v>8.9804779289204863E-3</v>
      </c>
      <c r="T63" s="169">
        <v>24135906043.130001</v>
      </c>
      <c r="U63" s="169">
        <v>24.8306</v>
      </c>
      <c r="V63" s="116">
        <f t="shared" si="77"/>
        <v>7.7863626105128203E-2</v>
      </c>
      <c r="W63" s="116">
        <f t="shared" si="78"/>
        <v>4.794771684254489E-4</v>
      </c>
      <c r="X63" s="169">
        <v>24420603255.459999</v>
      </c>
      <c r="Y63" s="169">
        <v>24.8431</v>
      </c>
      <c r="Z63" s="116">
        <f t="shared" si="79"/>
        <v>1.179558835791183E-2</v>
      </c>
      <c r="AA63" s="116">
        <f t="shared" si="80"/>
        <v>5.0341111370644643E-4</v>
      </c>
      <c r="AB63" s="169">
        <v>25275368432.82</v>
      </c>
      <c r="AC63" s="169">
        <v>24.855599999999999</v>
      </c>
      <c r="AD63" s="116">
        <f t="shared" si="81"/>
        <v>3.5001804354234813E-2</v>
      </c>
      <c r="AE63" s="116">
        <f t="shared" si="82"/>
        <v>5.0315781846868102E-4</v>
      </c>
      <c r="AF63" s="165">
        <v>25787883102.98</v>
      </c>
      <c r="AG63" s="169">
        <v>24.894400000000001</v>
      </c>
      <c r="AH63" s="116">
        <f t="shared" si="85"/>
        <v>2.0277238352517976E-2</v>
      </c>
      <c r="AI63" s="116">
        <f t="shared" si="86"/>
        <v>1.561016430904985E-3</v>
      </c>
      <c r="AJ63" s="117">
        <f t="shared" si="13"/>
        <v>4.1966660808247104E-2</v>
      </c>
      <c r="AK63" s="117">
        <f t="shared" si="14"/>
        <v>1.9615276868929126E-3</v>
      </c>
      <c r="AL63" s="118">
        <f t="shared" si="15"/>
        <v>0.22653156938696389</v>
      </c>
      <c r="AM63" s="118">
        <f t="shared" si="16"/>
        <v>1.507045929018797E-2</v>
      </c>
      <c r="AN63" s="119">
        <f t="shared" si="17"/>
        <v>4.0744138098216968E-2</v>
      </c>
      <c r="AO63" s="203">
        <f t="shared" si="18"/>
        <v>2.9136528739479514E-3</v>
      </c>
      <c r="AP63" s="123"/>
      <c r="AQ63" s="121">
        <v>739078842.02999997</v>
      </c>
      <c r="AR63" s="125">
        <v>16.871500000000001</v>
      </c>
      <c r="AS63" s="122" t="e">
        <f>(#REF!/AQ63)-1</f>
        <v>#REF!</v>
      </c>
      <c r="AT63" s="122" t="e">
        <f>(#REF!/AR63)-1</f>
        <v>#REF!</v>
      </c>
    </row>
    <row r="64" spans="1:49">
      <c r="A64" s="198" t="s">
        <v>136</v>
      </c>
      <c r="B64" s="165">
        <v>506391049.56</v>
      </c>
      <c r="C64" s="177">
        <v>2.2334000000000001</v>
      </c>
      <c r="D64" s="165">
        <v>518252199.60000002</v>
      </c>
      <c r="E64" s="177">
        <v>2.2412999999999998</v>
      </c>
      <c r="F64" s="116">
        <f t="shared" si="69"/>
        <v>2.3422906171635734E-2</v>
      </c>
      <c r="G64" s="116">
        <f t="shared" si="70"/>
        <v>3.5372078445418628E-3</v>
      </c>
      <c r="H64" s="165">
        <v>527936211.41000003</v>
      </c>
      <c r="I64" s="177">
        <v>2.2831999999999999</v>
      </c>
      <c r="J64" s="116">
        <f t="shared" si="71"/>
        <v>1.8685905853316906E-2</v>
      </c>
      <c r="K64" s="116">
        <f t="shared" si="72"/>
        <v>1.8694507651809241E-2</v>
      </c>
      <c r="L64" s="165">
        <v>530692342.88999999</v>
      </c>
      <c r="M64" s="177">
        <v>2.2951000000000001</v>
      </c>
      <c r="N64" s="116">
        <f t="shared" si="73"/>
        <v>5.2205766917161186E-3</v>
      </c>
      <c r="O64" s="116">
        <f t="shared" si="74"/>
        <v>5.211983181499757E-3</v>
      </c>
      <c r="P64" s="169">
        <v>534007913.13</v>
      </c>
      <c r="Q64" s="177">
        <v>2.3094000000000001</v>
      </c>
      <c r="R64" s="116">
        <f t="shared" si="75"/>
        <v>6.2476315786739152E-3</v>
      </c>
      <c r="S64" s="116">
        <f t="shared" si="76"/>
        <v>6.2306653304866795E-3</v>
      </c>
      <c r="T64" s="169">
        <v>1344780375.47</v>
      </c>
      <c r="U64" s="169">
        <v>2.3866000000000001</v>
      </c>
      <c r="V64" s="116">
        <f t="shared" si="77"/>
        <v>1.518277992525972</v>
      </c>
      <c r="W64" s="116">
        <f t="shared" si="78"/>
        <v>3.3428596172165898E-2</v>
      </c>
      <c r="X64" s="169">
        <v>547017818.83000004</v>
      </c>
      <c r="Y64" s="169">
        <v>2.3083999999999998</v>
      </c>
      <c r="Z64" s="116">
        <f t="shared" si="79"/>
        <v>-0.59322888048628941</v>
      </c>
      <c r="AA64" s="116">
        <f t="shared" si="80"/>
        <v>-3.276627838766457E-2</v>
      </c>
      <c r="AB64" s="169">
        <v>563838477.63</v>
      </c>
      <c r="AC64" s="169">
        <v>2.3020999999999998</v>
      </c>
      <c r="AD64" s="116">
        <f t="shared" si="81"/>
        <v>3.0749745659066744E-2</v>
      </c>
      <c r="AE64" s="116">
        <f t="shared" si="82"/>
        <v>-2.7291630566626118E-3</v>
      </c>
      <c r="AF64" s="169">
        <v>551256363.69000006</v>
      </c>
      <c r="AG64" s="169">
        <v>2.2503000000000002</v>
      </c>
      <c r="AH64" s="116">
        <f t="shared" si="85"/>
        <v>-2.2315103419132964E-2</v>
      </c>
      <c r="AI64" s="116">
        <f t="shared" si="86"/>
        <v>-2.2501194561487175E-2</v>
      </c>
      <c r="AJ64" s="117">
        <f t="shared" si="13"/>
        <v>0.12338259682186987</v>
      </c>
      <c r="AK64" s="117">
        <f t="shared" si="14"/>
        <v>1.1382905218361348E-3</v>
      </c>
      <c r="AL64" s="118">
        <f t="shared" si="15"/>
        <v>6.3683596742036927E-2</v>
      </c>
      <c r="AM64" s="118">
        <f t="shared" si="16"/>
        <v>4.0155267032527288E-3</v>
      </c>
      <c r="AN64" s="119">
        <f t="shared" si="17"/>
        <v>0.60210464672736219</v>
      </c>
      <c r="AO64" s="203">
        <f t="shared" si="18"/>
        <v>2.1120297959987017E-2</v>
      </c>
      <c r="AP64" s="123"/>
      <c r="AQ64" s="129">
        <v>0</v>
      </c>
      <c r="AR64" s="130">
        <v>0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87</v>
      </c>
      <c r="B65" s="165">
        <v>25307822764.849998</v>
      </c>
      <c r="C65" s="177">
        <v>291.39999999999998</v>
      </c>
      <c r="D65" s="165">
        <v>25943721484.299999</v>
      </c>
      <c r="E65" s="177">
        <v>291.77</v>
      </c>
      <c r="F65" s="116">
        <f t="shared" si="69"/>
        <v>2.5126567597636238E-2</v>
      </c>
      <c r="G65" s="116">
        <f t="shared" si="70"/>
        <v>1.2697323266987117E-3</v>
      </c>
      <c r="H65" s="165">
        <v>26190993451.970001</v>
      </c>
      <c r="I65" s="177">
        <v>292.39</v>
      </c>
      <c r="J65" s="116">
        <f t="shared" si="71"/>
        <v>9.5310908968722977E-3</v>
      </c>
      <c r="K65" s="116">
        <f t="shared" si="72"/>
        <v>2.1249614422319107E-3</v>
      </c>
      <c r="L65" s="165">
        <v>26332210307</v>
      </c>
      <c r="M65" s="177">
        <v>292.81</v>
      </c>
      <c r="N65" s="116">
        <f t="shared" si="73"/>
        <v>5.3918097948047446E-3</v>
      </c>
      <c r="O65" s="116">
        <f t="shared" si="74"/>
        <v>1.4364376346660828E-3</v>
      </c>
      <c r="P65" s="165">
        <v>27424915137.189999</v>
      </c>
      <c r="Q65" s="177">
        <v>293.14999999999998</v>
      </c>
      <c r="R65" s="116">
        <f t="shared" si="75"/>
        <v>4.149688983379874E-2</v>
      </c>
      <c r="S65" s="116">
        <f t="shared" si="76"/>
        <v>1.1611625286020797E-3</v>
      </c>
      <c r="T65" s="165">
        <v>28685663360.169998</v>
      </c>
      <c r="U65" s="177">
        <v>293.56</v>
      </c>
      <c r="V65" s="116">
        <f t="shared" si="77"/>
        <v>4.5970906989985232E-2</v>
      </c>
      <c r="W65" s="116">
        <f t="shared" si="78"/>
        <v>1.398601398601484E-3</v>
      </c>
      <c r="X65" s="165">
        <v>30001251064.84</v>
      </c>
      <c r="Y65" s="177">
        <v>293.79000000000002</v>
      </c>
      <c r="Z65" s="116">
        <f t="shared" si="79"/>
        <v>4.5862202597576798E-2</v>
      </c>
      <c r="AA65" s="116">
        <f t="shared" si="80"/>
        <v>7.8348548848623171E-4</v>
      </c>
      <c r="AB65" s="165">
        <v>31520550840.25</v>
      </c>
      <c r="AC65" s="177">
        <v>294.01</v>
      </c>
      <c r="AD65" s="116">
        <f t="shared" si="81"/>
        <v>5.0641213998923698E-2</v>
      </c>
      <c r="AE65" s="116">
        <f t="shared" si="82"/>
        <v>7.4883420130014786E-4</v>
      </c>
      <c r="AF65" s="165">
        <v>33029123348.889999</v>
      </c>
      <c r="AG65" s="177">
        <v>294.14</v>
      </c>
      <c r="AH65" s="116">
        <f t="shared" si="85"/>
        <v>4.7859966543276129E-2</v>
      </c>
      <c r="AI65" s="116">
        <f t="shared" si="86"/>
        <v>4.4216183123021481E-4</v>
      </c>
      <c r="AJ65" s="117">
        <f t="shared" si="13"/>
        <v>3.3985081031609236E-2</v>
      </c>
      <c r="AK65" s="117">
        <f t="shared" si="14"/>
        <v>1.1706721064771079E-3</v>
      </c>
      <c r="AL65" s="118">
        <f t="shared" si="15"/>
        <v>0.27310661151206755</v>
      </c>
      <c r="AM65" s="118">
        <f t="shared" si="16"/>
        <v>8.1228364807896785E-3</v>
      </c>
      <c r="AN65" s="119">
        <f t="shared" si="17"/>
        <v>1.8146776885228279E-2</v>
      </c>
      <c r="AO65" s="203">
        <f t="shared" si="18"/>
        <v>5.2122691663236036E-4</v>
      </c>
      <c r="AP65" s="123"/>
      <c r="AQ65" s="121">
        <v>3320655667.8400002</v>
      </c>
      <c r="AR65" s="125">
        <v>177.09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49</v>
      </c>
      <c r="B66" s="165">
        <v>5275350566.0900002</v>
      </c>
      <c r="C66" s="177">
        <v>1</v>
      </c>
      <c r="D66" s="165">
        <v>5321275302.4499998</v>
      </c>
      <c r="E66" s="177">
        <v>1</v>
      </c>
      <c r="F66" s="116">
        <f t="shared" si="69"/>
        <v>8.7055326057768109E-3</v>
      </c>
      <c r="G66" s="116">
        <f t="shared" si="70"/>
        <v>0</v>
      </c>
      <c r="H66" s="165">
        <v>5126211584.5500002</v>
      </c>
      <c r="I66" s="177">
        <v>1</v>
      </c>
      <c r="J66" s="116">
        <f t="shared" si="71"/>
        <v>-3.6657324948060697E-2</v>
      </c>
      <c r="K66" s="116">
        <f t="shared" si="72"/>
        <v>0</v>
      </c>
      <c r="L66" s="165">
        <v>5267488065.1199999</v>
      </c>
      <c r="M66" s="177">
        <v>1.01</v>
      </c>
      <c r="N66" s="116">
        <f t="shared" si="73"/>
        <v>2.7559627268565333E-2</v>
      </c>
      <c r="O66" s="116">
        <f t="shared" si="74"/>
        <v>1.0000000000000009E-2</v>
      </c>
      <c r="P66" s="166">
        <v>5054021064.4200001</v>
      </c>
      <c r="Q66" s="177">
        <v>1.01</v>
      </c>
      <c r="R66" s="116">
        <f t="shared" si="75"/>
        <v>-4.0525388583891694E-2</v>
      </c>
      <c r="S66" s="116">
        <f t="shared" si="76"/>
        <v>0</v>
      </c>
      <c r="T66" s="165">
        <v>4989067264.2200003</v>
      </c>
      <c r="U66" s="177">
        <v>1.01</v>
      </c>
      <c r="V66" s="116">
        <f t="shared" si="77"/>
        <v>-1.285190531896881E-2</v>
      </c>
      <c r="W66" s="116">
        <f t="shared" si="78"/>
        <v>0</v>
      </c>
      <c r="X66" s="165">
        <v>5032754251.3699999</v>
      </c>
      <c r="Y66" s="177">
        <v>1.01</v>
      </c>
      <c r="Z66" s="116">
        <f t="shared" si="79"/>
        <v>8.7565440264373191E-3</v>
      </c>
      <c r="AA66" s="116">
        <f t="shared" si="80"/>
        <v>0</v>
      </c>
      <c r="AB66" s="165">
        <v>5117523643.5799999</v>
      </c>
      <c r="AC66" s="177">
        <v>1.01</v>
      </c>
      <c r="AD66" s="116">
        <f t="shared" si="81"/>
        <v>1.6843538940317697E-2</v>
      </c>
      <c r="AE66" s="116">
        <f t="shared" si="82"/>
        <v>0</v>
      </c>
      <c r="AF66" s="165">
        <v>5105837207.4700003</v>
      </c>
      <c r="AG66" s="177">
        <v>1.01</v>
      </c>
      <c r="AH66" s="116">
        <f t="shared" si="85"/>
        <v>-2.2836115519779656E-3</v>
      </c>
      <c r="AI66" s="116">
        <f t="shared" si="86"/>
        <v>0</v>
      </c>
      <c r="AJ66" s="117">
        <f t="shared" si="13"/>
        <v>-3.8066234452252515E-3</v>
      </c>
      <c r="AK66" s="117">
        <f t="shared" si="14"/>
        <v>1.2500000000000011E-3</v>
      </c>
      <c r="AL66" s="118">
        <f t="shared" si="15"/>
        <v>-4.04861772291331E-2</v>
      </c>
      <c r="AM66" s="118">
        <f t="shared" si="16"/>
        <v>1.0000000000000009E-2</v>
      </c>
      <c r="AN66" s="119">
        <f t="shared" si="17"/>
        <v>2.4600322611980741E-2</v>
      </c>
      <c r="AO66" s="203">
        <f t="shared" si="18"/>
        <v>3.5355339059327407E-3</v>
      </c>
      <c r="AP66" s="123"/>
      <c r="AQ66" s="139">
        <v>1300500308</v>
      </c>
      <c r="AR66" s="125">
        <v>1.19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66</v>
      </c>
      <c r="B67" s="166">
        <v>22596927178.369999</v>
      </c>
      <c r="C67" s="177">
        <v>3.83</v>
      </c>
      <c r="D67" s="166">
        <v>22999424565.41</v>
      </c>
      <c r="E67" s="177">
        <v>3.84</v>
      </c>
      <c r="F67" s="116">
        <f t="shared" si="69"/>
        <v>1.7812040719645959E-2</v>
      </c>
      <c r="G67" s="116">
        <f t="shared" si="70"/>
        <v>2.6109660574411974E-3</v>
      </c>
      <c r="H67" s="166">
        <v>23597234128.040001</v>
      </c>
      <c r="I67" s="177">
        <v>3.84</v>
      </c>
      <c r="J67" s="116">
        <f t="shared" si="71"/>
        <v>2.5992370414739729E-2</v>
      </c>
      <c r="K67" s="116">
        <f t="shared" si="72"/>
        <v>0</v>
      </c>
      <c r="L67" s="166">
        <v>23964917125.23</v>
      </c>
      <c r="M67" s="177">
        <v>3.84</v>
      </c>
      <c r="N67" s="116">
        <f t="shared" si="73"/>
        <v>1.5581614149985915E-2</v>
      </c>
      <c r="O67" s="116">
        <f t="shared" si="74"/>
        <v>0</v>
      </c>
      <c r="P67" s="166">
        <v>24557716134.080002</v>
      </c>
      <c r="Q67" s="177">
        <v>3.85</v>
      </c>
      <c r="R67" s="116">
        <f t="shared" si="75"/>
        <v>2.4736117623620324E-2</v>
      </c>
      <c r="S67" s="116">
        <f t="shared" si="76"/>
        <v>2.6041666666667268E-3</v>
      </c>
      <c r="T67" s="166">
        <v>24662972970.189999</v>
      </c>
      <c r="U67" s="177">
        <v>3.85</v>
      </c>
      <c r="V67" s="116">
        <f t="shared" si="77"/>
        <v>4.2861003659834017E-3</v>
      </c>
      <c r="W67" s="116">
        <f t="shared" si="78"/>
        <v>0</v>
      </c>
      <c r="X67" s="166">
        <v>24826383082.66</v>
      </c>
      <c r="Y67" s="177">
        <v>3.85</v>
      </c>
      <c r="Z67" s="116">
        <f t="shared" si="79"/>
        <v>6.6257264550998833E-3</v>
      </c>
      <c r="AA67" s="116">
        <f t="shared" si="80"/>
        <v>0</v>
      </c>
      <c r="AB67" s="166">
        <v>25858113299.93</v>
      </c>
      <c r="AC67" s="177">
        <v>3.86</v>
      </c>
      <c r="AD67" s="116">
        <f t="shared" si="81"/>
        <v>4.1557814275032794E-2</v>
      </c>
      <c r="AE67" s="116">
        <f t="shared" si="82"/>
        <v>2.5974025974025419E-3</v>
      </c>
      <c r="AF67" s="166">
        <v>26573567396.68</v>
      </c>
      <c r="AG67" s="177">
        <v>3.86</v>
      </c>
      <c r="AH67" s="116">
        <f t="shared" si="85"/>
        <v>2.7668457031315458E-2</v>
      </c>
      <c r="AI67" s="116">
        <f t="shared" si="86"/>
        <v>0</v>
      </c>
      <c r="AJ67" s="117">
        <f t="shared" si="13"/>
        <v>2.053253012942793E-2</v>
      </c>
      <c r="AK67" s="117">
        <f t="shared" si="14"/>
        <v>9.7656691518880831E-4</v>
      </c>
      <c r="AL67" s="118">
        <f t="shared" si="15"/>
        <v>0.15540140237444613</v>
      </c>
      <c r="AM67" s="118">
        <f t="shared" si="16"/>
        <v>5.2083333333333382E-3</v>
      </c>
      <c r="AN67" s="119">
        <f t="shared" si="17"/>
        <v>1.2128610390748584E-2</v>
      </c>
      <c r="AO67" s="203">
        <f t="shared" si="18"/>
        <v>1.3477952639748109E-3</v>
      </c>
      <c r="AP67" s="123"/>
      <c r="AQ67" s="124">
        <v>776682398.99000001</v>
      </c>
      <c r="AR67" s="128">
        <v>2.4700000000000002</v>
      </c>
      <c r="AS67" s="122" t="e">
        <f>(#REF!/AQ67)-1</f>
        <v>#REF!</v>
      </c>
      <c r="AT67" s="122" t="e">
        <f>(#REF!/AR67)-1</f>
        <v>#REF!</v>
      </c>
    </row>
    <row r="68" spans="1:46">
      <c r="A68" s="199" t="s">
        <v>92</v>
      </c>
      <c r="B68" s="165">
        <v>35517571335.5</v>
      </c>
      <c r="C68" s="165">
        <v>3902.74</v>
      </c>
      <c r="D68" s="165">
        <v>35714610712.449997</v>
      </c>
      <c r="E68" s="165">
        <v>3906.65</v>
      </c>
      <c r="F68" s="116">
        <f t="shared" si="69"/>
        <v>5.5476590752435552E-3</v>
      </c>
      <c r="G68" s="116">
        <f t="shared" si="70"/>
        <v>1.0018602315297225E-3</v>
      </c>
      <c r="H68" s="165">
        <v>35697415725.300003</v>
      </c>
      <c r="I68" s="165">
        <v>3910.55</v>
      </c>
      <c r="J68" s="116">
        <f t="shared" si="71"/>
        <v>-4.814552589817192E-4</v>
      </c>
      <c r="K68" s="116">
        <f t="shared" si="72"/>
        <v>9.9829777430793416E-4</v>
      </c>
      <c r="L68" s="165">
        <v>35658270322.690002</v>
      </c>
      <c r="M68" s="165">
        <v>3914.97</v>
      </c>
      <c r="N68" s="116">
        <f t="shared" si="73"/>
        <v>-1.0965892576435695E-3</v>
      </c>
      <c r="O68" s="116">
        <f t="shared" si="74"/>
        <v>1.1302757924076198E-3</v>
      </c>
      <c r="P68" s="165">
        <v>35787176560.75</v>
      </c>
      <c r="Q68" s="165">
        <v>3918.06</v>
      </c>
      <c r="R68" s="116">
        <f t="shared" si="75"/>
        <v>3.6150446135905863E-3</v>
      </c>
      <c r="S68" s="116">
        <f t="shared" si="76"/>
        <v>7.892780787592614E-4</v>
      </c>
      <c r="T68" s="165">
        <v>34119469989.700001</v>
      </c>
      <c r="U68" s="165">
        <v>3921.56</v>
      </c>
      <c r="V68" s="116">
        <f t="shared" si="77"/>
        <v>-4.6600674636039202E-2</v>
      </c>
      <c r="W68" s="116">
        <f t="shared" si="78"/>
        <v>8.9329923482539834E-4</v>
      </c>
      <c r="X68" s="165">
        <v>34087461661.360001</v>
      </c>
      <c r="Y68" s="165">
        <v>3925.09</v>
      </c>
      <c r="Z68" s="116">
        <f t="shared" si="79"/>
        <v>-9.3812501629312651E-4</v>
      </c>
      <c r="AA68" s="116">
        <f t="shared" si="80"/>
        <v>9.001519803344078E-4</v>
      </c>
      <c r="AB68" s="165">
        <v>34715804287.699997</v>
      </c>
      <c r="AC68" s="165">
        <v>3928.37</v>
      </c>
      <c r="AD68" s="116">
        <f t="shared" si="81"/>
        <v>1.8433247760781701E-2</v>
      </c>
      <c r="AE68" s="116">
        <f t="shared" si="82"/>
        <v>8.3564962841609883E-4</v>
      </c>
      <c r="AF68" s="165">
        <v>35077575059.940002</v>
      </c>
      <c r="AG68" s="165">
        <v>3931.49</v>
      </c>
      <c r="AH68" s="116">
        <f t="shared" si="85"/>
        <v>1.0420924407854866E-2</v>
      </c>
      <c r="AI68" s="116">
        <f t="shared" si="86"/>
        <v>7.9422254013748479E-4</v>
      </c>
      <c r="AJ68" s="117">
        <f t="shared" si="13"/>
        <v>-1.3874960389358634E-3</v>
      </c>
      <c r="AK68" s="117">
        <f t="shared" si="14"/>
        <v>9.1787940758974085E-4</v>
      </c>
      <c r="AL68" s="118">
        <f t="shared" si="15"/>
        <v>-1.783683595598946E-2</v>
      </c>
      <c r="AM68" s="118">
        <f t="shared" si="16"/>
        <v>6.3583889009764605E-3</v>
      </c>
      <c r="AN68" s="119">
        <f t="shared" si="17"/>
        <v>1.9459707300250772E-2</v>
      </c>
      <c r="AO68" s="203">
        <f t="shared" si="18"/>
        <v>1.1840705974198766E-4</v>
      </c>
      <c r="AP68" s="123"/>
      <c r="AQ68" s="121">
        <v>8144502990.9799995</v>
      </c>
      <c r="AR68" s="121">
        <v>2263.5700000000002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93</v>
      </c>
      <c r="B69" s="165">
        <v>413344991.91000003</v>
      </c>
      <c r="C69" s="165">
        <v>3256.15</v>
      </c>
      <c r="D69" s="165">
        <v>364851896.66000003</v>
      </c>
      <c r="E69" s="165">
        <v>3271.76</v>
      </c>
      <c r="F69" s="116">
        <f t="shared" si="69"/>
        <v>-0.11731869551853354</v>
      </c>
      <c r="G69" s="116">
        <f t="shared" si="70"/>
        <v>4.7940051901786242E-3</v>
      </c>
      <c r="H69" s="165">
        <v>364938681.77999997</v>
      </c>
      <c r="I69" s="165">
        <v>3272.53</v>
      </c>
      <c r="J69" s="116">
        <f t="shared" si="71"/>
        <v>2.3786396835102355E-4</v>
      </c>
      <c r="K69" s="116">
        <f t="shared" si="72"/>
        <v>2.3534733599040936E-4</v>
      </c>
      <c r="L69" s="165">
        <v>375182386.44</v>
      </c>
      <c r="M69" s="165">
        <v>3364.87</v>
      </c>
      <c r="N69" s="116">
        <f t="shared" si="73"/>
        <v>2.806965983993813E-2</v>
      </c>
      <c r="O69" s="116">
        <f t="shared" si="74"/>
        <v>2.821670084002276E-2</v>
      </c>
      <c r="P69" s="165">
        <v>376233397.13</v>
      </c>
      <c r="Q69" s="165">
        <v>3374.63</v>
      </c>
      <c r="R69" s="116">
        <f t="shared" si="75"/>
        <v>2.8013327064011244E-3</v>
      </c>
      <c r="S69" s="116">
        <f t="shared" si="76"/>
        <v>2.9005578224419425E-3</v>
      </c>
      <c r="T69" s="165">
        <v>390529213.44999999</v>
      </c>
      <c r="U69" s="165">
        <v>3503.66</v>
      </c>
      <c r="V69" s="116">
        <f t="shared" si="77"/>
        <v>3.7997201814224793E-2</v>
      </c>
      <c r="W69" s="116">
        <f t="shared" si="78"/>
        <v>3.8235302833199418E-2</v>
      </c>
      <c r="X69" s="165">
        <v>385395897.95999998</v>
      </c>
      <c r="Y69" s="165">
        <v>3456.78</v>
      </c>
      <c r="Z69" s="116">
        <f t="shared" si="79"/>
        <v>-1.3144510866809289E-2</v>
      </c>
      <c r="AA69" s="116">
        <f t="shared" si="80"/>
        <v>-1.3380293749964224E-2</v>
      </c>
      <c r="AB69" s="165">
        <v>387665158.42000002</v>
      </c>
      <c r="AC69" s="165">
        <v>3477.2</v>
      </c>
      <c r="AD69" s="116">
        <f t="shared" si="81"/>
        <v>5.8881282131227133E-3</v>
      </c>
      <c r="AE69" s="116">
        <f t="shared" si="82"/>
        <v>5.9072315854638178E-3</v>
      </c>
      <c r="AF69" s="165">
        <v>384386968.69999999</v>
      </c>
      <c r="AG69" s="165">
        <v>3447.4</v>
      </c>
      <c r="AH69" s="116">
        <f t="shared" si="85"/>
        <v>-8.456240259921444E-3</v>
      </c>
      <c r="AI69" s="116">
        <f t="shared" si="86"/>
        <v>-8.5701138847347653E-3</v>
      </c>
      <c r="AJ69" s="117">
        <f t="shared" si="13"/>
        <v>-7.9906575129033101E-3</v>
      </c>
      <c r="AK69" s="117">
        <f t="shared" si="14"/>
        <v>7.2923422465747505E-3</v>
      </c>
      <c r="AL69" s="118">
        <f t="shared" si="15"/>
        <v>5.354247084592903E-2</v>
      </c>
      <c r="AM69" s="118">
        <f t="shared" si="16"/>
        <v>5.3683644277086294E-2</v>
      </c>
      <c r="AN69" s="119">
        <f t="shared" si="17"/>
        <v>4.7466416505052351E-2</v>
      </c>
      <c r="AO69" s="203">
        <f t="shared" si="18"/>
        <v>1.7531686224672827E-2</v>
      </c>
      <c r="AP69" s="123"/>
      <c r="AQ69" s="121"/>
      <c r="AR69" s="121"/>
      <c r="AS69" s="122"/>
      <c r="AT69" s="122"/>
    </row>
    <row r="70" spans="1:46">
      <c r="A70" s="199" t="s">
        <v>116</v>
      </c>
      <c r="B70" s="165">
        <v>55326892.93</v>
      </c>
      <c r="C70" s="165">
        <v>11.814254999999999</v>
      </c>
      <c r="D70" s="165">
        <v>55215949.920000002</v>
      </c>
      <c r="E70" s="165">
        <v>11.83367</v>
      </c>
      <c r="F70" s="116">
        <f t="shared" si="69"/>
        <v>-2.0052275507385503E-3</v>
      </c>
      <c r="G70" s="116">
        <f t="shared" si="70"/>
        <v>1.643353728186873E-3</v>
      </c>
      <c r="H70" s="165">
        <v>55293247.140000001</v>
      </c>
      <c r="I70" s="165">
        <v>11.852827</v>
      </c>
      <c r="J70" s="116">
        <f t="shared" si="71"/>
        <v>1.3999074563054951E-3</v>
      </c>
      <c r="K70" s="116">
        <f t="shared" si="72"/>
        <v>1.6188553508759218E-3</v>
      </c>
      <c r="L70" s="165">
        <v>55326369.079999998</v>
      </c>
      <c r="M70" s="165">
        <v>11.861037</v>
      </c>
      <c r="N70" s="116">
        <f t="shared" si="73"/>
        <v>5.9902323906089951E-4</v>
      </c>
      <c r="O70" s="116">
        <f t="shared" si="74"/>
        <v>6.926617590892072E-4</v>
      </c>
      <c r="P70" s="165">
        <v>56495959.140000001</v>
      </c>
      <c r="Q70" s="165">
        <v>12.127506</v>
      </c>
      <c r="R70" s="116">
        <f t="shared" si="75"/>
        <v>2.1139830418092611E-2</v>
      </c>
      <c r="S70" s="116">
        <f t="shared" si="76"/>
        <v>2.2465910864286211E-2</v>
      </c>
      <c r="T70" s="165">
        <v>56571910.549999997</v>
      </c>
      <c r="U70" s="165">
        <v>12.141792000000001</v>
      </c>
      <c r="V70" s="116">
        <f t="shared" si="77"/>
        <v>1.3443688921500523E-3</v>
      </c>
      <c r="W70" s="116">
        <f t="shared" si="78"/>
        <v>1.1779833380416585E-3</v>
      </c>
      <c r="X70" s="165">
        <v>56724881.149999999</v>
      </c>
      <c r="Y70" s="165">
        <v>12.163701</v>
      </c>
      <c r="Z70" s="116">
        <f t="shared" si="79"/>
        <v>2.7040027199505905E-3</v>
      </c>
      <c r="AA70" s="116">
        <f t="shared" si="80"/>
        <v>1.8044288684898463E-3</v>
      </c>
      <c r="AB70" s="165">
        <v>56823772.060000002</v>
      </c>
      <c r="AC70" s="165">
        <v>12.191265</v>
      </c>
      <c r="AD70" s="116">
        <f t="shared" si="81"/>
        <v>1.7433427447560879E-3</v>
      </c>
      <c r="AE70" s="116">
        <f t="shared" si="82"/>
        <v>2.2660866129478128E-3</v>
      </c>
      <c r="AF70" s="165">
        <v>56918710.049999997</v>
      </c>
      <c r="AG70" s="165">
        <v>12.199476000000001</v>
      </c>
      <c r="AH70" s="116">
        <f t="shared" si="85"/>
        <v>1.6707442423876749E-3</v>
      </c>
      <c r="AI70" s="116">
        <f t="shared" si="86"/>
        <v>6.7351501259312128E-4</v>
      </c>
      <c r="AJ70" s="117">
        <f t="shared" ref="AJ70:AJ120" si="87">AVERAGE(F70,J70,N70,R70,V70,Z70,AD70,AH70)</f>
        <v>3.5744990202456078E-3</v>
      </c>
      <c r="AK70" s="117">
        <f t="shared" ref="AK70:AK118" si="88">AVERAGE(G70,K70,O70,S70,W70,AA70,AE70,AI70)</f>
        <v>4.0428494418138314E-3</v>
      </c>
      <c r="AL70" s="118">
        <f t="shared" ref="AL70:AL120" si="89">((AF70-D70)/D70)</f>
        <v>3.0838193175469236E-2</v>
      </c>
      <c r="AM70" s="118">
        <f t="shared" ref="AM70:AM118" si="90">((AG70-E70)/E70)</f>
        <v>3.0912303621784362E-2</v>
      </c>
      <c r="AN70" s="119">
        <f t="shared" ref="AN70:AN120" si="91">STDEV(F70,J70,N70,R70,V70,Z70,AD70,AH70)</f>
        <v>7.230542165742493E-3</v>
      </c>
      <c r="AO70" s="203">
        <f t="shared" ref="AO70:AO118" si="92">STDEV(G70,K70,O70,S70,W70,AA70,AE70,AI70)</f>
        <v>7.4641386625831562E-3</v>
      </c>
      <c r="AP70" s="123"/>
      <c r="AQ70" s="121">
        <v>421796041.39999998</v>
      </c>
      <c r="AR70" s="121">
        <v>2004.5</v>
      </c>
      <c r="AS70" s="122" t="e">
        <f>(#REF!/AQ70)-1</f>
        <v>#REF!</v>
      </c>
      <c r="AT70" s="122" t="e">
        <f>(#REF!/AR70)-1</f>
        <v>#REF!</v>
      </c>
    </row>
    <row r="71" spans="1:46">
      <c r="A71" s="198" t="s">
        <v>110</v>
      </c>
      <c r="B71" s="165">
        <v>10683041538.85</v>
      </c>
      <c r="C71" s="165">
        <v>1146.7</v>
      </c>
      <c r="D71" s="165">
        <v>10506779573.5</v>
      </c>
      <c r="E71" s="165">
        <v>1125.68</v>
      </c>
      <c r="F71" s="116">
        <f t="shared" si="69"/>
        <v>-1.6499230552367065E-2</v>
      </c>
      <c r="G71" s="116">
        <f t="shared" si="70"/>
        <v>-1.8330862474928038E-2</v>
      </c>
      <c r="H71" s="165">
        <v>10578433416.67</v>
      </c>
      <c r="I71" s="165">
        <v>1127.3699999999999</v>
      </c>
      <c r="J71" s="116">
        <f t="shared" si="71"/>
        <v>6.8197721926825262E-3</v>
      </c>
      <c r="K71" s="116">
        <f t="shared" si="72"/>
        <v>1.501314760855507E-3</v>
      </c>
      <c r="L71" s="165">
        <v>11099169176.17</v>
      </c>
      <c r="M71" s="165">
        <v>1128.94</v>
      </c>
      <c r="N71" s="116">
        <f t="shared" si="73"/>
        <v>4.922616979177652E-2</v>
      </c>
      <c r="O71" s="116">
        <f t="shared" si="74"/>
        <v>1.392621765702621E-3</v>
      </c>
      <c r="P71" s="165">
        <v>11229694736.67</v>
      </c>
      <c r="Q71" s="165">
        <v>1131.6300000000001</v>
      </c>
      <c r="R71" s="116">
        <f t="shared" si="75"/>
        <v>1.1759939724158756E-2</v>
      </c>
      <c r="S71" s="116">
        <f t="shared" si="76"/>
        <v>2.3827661346041903E-3</v>
      </c>
      <c r="T71" s="165">
        <v>11267360562.799999</v>
      </c>
      <c r="U71" s="165">
        <v>1142.08</v>
      </c>
      <c r="V71" s="116">
        <f t="shared" si="77"/>
        <v>3.3541273394550354E-3</v>
      </c>
      <c r="W71" s="116">
        <f t="shared" si="78"/>
        <v>9.2344670961355003E-3</v>
      </c>
      <c r="X71" s="165">
        <v>11496881496.51</v>
      </c>
      <c r="Y71" s="165">
        <v>1143.9100000000001</v>
      </c>
      <c r="Z71" s="116">
        <f t="shared" si="79"/>
        <v>2.0370425924575525E-2</v>
      </c>
      <c r="AA71" s="116">
        <f t="shared" si="80"/>
        <v>1.6023395909219623E-3</v>
      </c>
      <c r="AB71" s="165">
        <v>11703770812.870001</v>
      </c>
      <c r="AC71" s="165">
        <v>1145.6400000000001</v>
      </c>
      <c r="AD71" s="116">
        <f t="shared" si="81"/>
        <v>1.7995255184878094E-2</v>
      </c>
      <c r="AE71" s="116">
        <f t="shared" si="82"/>
        <v>1.5123567413520451E-3</v>
      </c>
      <c r="AF71" s="165">
        <v>11825350934.52</v>
      </c>
      <c r="AG71" s="165">
        <v>1147.25</v>
      </c>
      <c r="AH71" s="116">
        <f t="shared" si="85"/>
        <v>1.0388115385539212E-2</v>
      </c>
      <c r="AI71" s="116">
        <f t="shared" si="86"/>
        <v>1.4053280262559791E-3</v>
      </c>
      <c r="AJ71" s="117">
        <f t="shared" si="87"/>
        <v>1.2926821873837327E-2</v>
      </c>
      <c r="AK71" s="117">
        <f t="shared" si="88"/>
        <v>8.7541455112470992E-5</v>
      </c>
      <c r="AL71" s="118">
        <f t="shared" si="89"/>
        <v>0.12549719462523762</v>
      </c>
      <c r="AM71" s="118">
        <f t="shared" si="90"/>
        <v>1.9161751119323372E-2</v>
      </c>
      <c r="AN71" s="119">
        <f t="shared" si="91"/>
        <v>1.8521688673365806E-2</v>
      </c>
      <c r="AO71" s="203">
        <f t="shared" si="92"/>
        <v>7.9096249807997995E-3</v>
      </c>
      <c r="AP71" s="123"/>
      <c r="AQ71" s="121"/>
      <c r="AR71" s="121"/>
      <c r="AS71" s="122"/>
      <c r="AT71" s="122"/>
    </row>
    <row r="72" spans="1:46">
      <c r="A72" s="198" t="s">
        <v>118</v>
      </c>
      <c r="B72" s="165">
        <v>108332232212.39999</v>
      </c>
      <c r="C72" s="165">
        <v>466.97</v>
      </c>
      <c r="D72" s="165">
        <v>108346827617.28</v>
      </c>
      <c r="E72" s="165">
        <v>467.47</v>
      </c>
      <c r="F72" s="116">
        <f t="shared" si="69"/>
        <v>1.347281836802607E-4</v>
      </c>
      <c r="G72" s="116">
        <f t="shared" si="70"/>
        <v>1.0707325952416644E-3</v>
      </c>
      <c r="H72" s="165">
        <v>107977853094.06</v>
      </c>
      <c r="I72" s="165">
        <v>468.18</v>
      </c>
      <c r="J72" s="116">
        <f t="shared" si="71"/>
        <v>-3.4054944785587267E-3</v>
      </c>
      <c r="K72" s="116">
        <f t="shared" si="72"/>
        <v>1.518814041542729E-3</v>
      </c>
      <c r="L72" s="165">
        <v>108200564587.14</v>
      </c>
      <c r="M72" s="165">
        <v>468.76</v>
      </c>
      <c r="N72" s="116">
        <f t="shared" si="73"/>
        <v>2.0625664124475306E-3</v>
      </c>
      <c r="O72" s="116">
        <f t="shared" si="74"/>
        <v>1.2388397624844805E-3</v>
      </c>
      <c r="P72" s="165">
        <v>108563665515.42</v>
      </c>
      <c r="Q72" s="165">
        <v>469.18</v>
      </c>
      <c r="R72" s="116">
        <f t="shared" si="75"/>
        <v>3.3558136195081792E-3</v>
      </c>
      <c r="S72" s="116">
        <f t="shared" si="76"/>
        <v>8.959808857411382E-4</v>
      </c>
      <c r="T72" s="165">
        <v>108426853956.67999</v>
      </c>
      <c r="U72" s="165">
        <v>469.68</v>
      </c>
      <c r="V72" s="116">
        <f t="shared" si="77"/>
        <v>-1.2601965684418907E-3</v>
      </c>
      <c r="W72" s="116">
        <f t="shared" si="78"/>
        <v>1.0656890745556077E-3</v>
      </c>
      <c r="X72" s="165">
        <v>108677272600.47</v>
      </c>
      <c r="Y72" s="165">
        <v>470.13</v>
      </c>
      <c r="Z72" s="116">
        <f t="shared" si="79"/>
        <v>2.3095629417603397E-3</v>
      </c>
      <c r="AA72" s="116">
        <f t="shared" si="80"/>
        <v>9.5809913132343001E-4</v>
      </c>
      <c r="AB72" s="165">
        <v>109957965693.55</v>
      </c>
      <c r="AC72" s="165">
        <v>476.15</v>
      </c>
      <c r="AD72" s="116">
        <f t="shared" si="81"/>
        <v>1.1784369099767629E-2</v>
      </c>
      <c r="AE72" s="116">
        <f t="shared" si="82"/>
        <v>1.280496883840636E-2</v>
      </c>
      <c r="AF72" s="165">
        <v>111472457703.60001</v>
      </c>
      <c r="AG72" s="165">
        <v>482.33</v>
      </c>
      <c r="AH72" s="116">
        <f t="shared" si="85"/>
        <v>1.3773372401876304E-2</v>
      </c>
      <c r="AI72" s="116">
        <f t="shared" si="86"/>
        <v>1.2979103223774036E-2</v>
      </c>
      <c r="AJ72" s="117">
        <f t="shared" si="87"/>
        <v>3.594340201504953E-3</v>
      </c>
      <c r="AK72" s="117">
        <f t="shared" si="88"/>
        <v>4.066528444133681E-3</v>
      </c>
      <c r="AL72" s="118">
        <f t="shared" si="89"/>
        <v>2.8848376598167306E-2</v>
      </c>
      <c r="AM72" s="118">
        <f t="shared" si="90"/>
        <v>3.1788136137078218E-2</v>
      </c>
      <c r="AN72" s="119">
        <f t="shared" si="91"/>
        <v>6.0860059208665508E-3</v>
      </c>
      <c r="AO72" s="203">
        <f t="shared" si="92"/>
        <v>5.4507605758600253E-3</v>
      </c>
      <c r="AP72" s="123"/>
      <c r="AQ72" s="121"/>
      <c r="AR72" s="121"/>
      <c r="AS72" s="122"/>
      <c r="AT72" s="122"/>
    </row>
    <row r="73" spans="1:46">
      <c r="A73" s="198" t="s">
        <v>125</v>
      </c>
      <c r="B73" s="165">
        <v>196997864.61000001</v>
      </c>
      <c r="C73" s="165">
        <v>0.85240000000000005</v>
      </c>
      <c r="D73" s="165">
        <v>198538284.80000001</v>
      </c>
      <c r="E73" s="165">
        <v>0.85240000000000005</v>
      </c>
      <c r="F73" s="116">
        <f t="shared" si="69"/>
        <v>7.8194765869650084E-3</v>
      </c>
      <c r="G73" s="116">
        <f t="shared" si="70"/>
        <v>0</v>
      </c>
      <c r="H73" s="165">
        <v>198608484.62</v>
      </c>
      <c r="I73" s="165">
        <v>0.85299999999999998</v>
      </c>
      <c r="J73" s="116">
        <f t="shared" si="71"/>
        <v>3.5358329034981589E-4</v>
      </c>
      <c r="K73" s="116">
        <f t="shared" si="72"/>
        <v>7.0389488503042454E-4</v>
      </c>
      <c r="L73" s="165">
        <v>199383687.38999999</v>
      </c>
      <c r="M73" s="165">
        <v>0.85350000000000004</v>
      </c>
      <c r="N73" s="116">
        <f t="shared" si="73"/>
        <v>3.9031704586195582E-3</v>
      </c>
      <c r="O73" s="116">
        <f t="shared" si="74"/>
        <v>5.8616647127790857E-4</v>
      </c>
      <c r="P73" s="165">
        <v>182948146.68000001</v>
      </c>
      <c r="Q73" s="165">
        <v>0.85389999999999999</v>
      </c>
      <c r="R73" s="116">
        <f t="shared" si="75"/>
        <v>-8.2431722098967944E-2</v>
      </c>
      <c r="S73" s="116">
        <f t="shared" si="76"/>
        <v>4.68658465143475E-4</v>
      </c>
      <c r="T73" s="165">
        <v>183989867.86000001</v>
      </c>
      <c r="U73" s="165">
        <v>0.85429999999999995</v>
      </c>
      <c r="V73" s="116">
        <f t="shared" si="77"/>
        <v>5.694078890135533E-3</v>
      </c>
      <c r="W73" s="116">
        <f t="shared" si="78"/>
        <v>4.6843892727480496E-4</v>
      </c>
      <c r="X73" s="165">
        <v>184384310.69</v>
      </c>
      <c r="Y73" s="165">
        <v>0.85470000000000002</v>
      </c>
      <c r="Z73" s="116">
        <f t="shared" si="79"/>
        <v>2.1438290846543754E-3</v>
      </c>
      <c r="AA73" s="116">
        <f t="shared" si="80"/>
        <v>4.6821959499012875E-4</v>
      </c>
      <c r="AB73" s="165">
        <v>183944352.19999999</v>
      </c>
      <c r="AC73" s="165">
        <v>0.85470000000000002</v>
      </c>
      <c r="AD73" s="116">
        <f t="shared" si="81"/>
        <v>-2.3860950443863904E-3</v>
      </c>
      <c r="AE73" s="116">
        <f t="shared" si="82"/>
        <v>0</v>
      </c>
      <c r="AF73" s="165">
        <v>183730623.37</v>
      </c>
      <c r="AG73" s="165">
        <v>0.85540000000000005</v>
      </c>
      <c r="AH73" s="116">
        <f t="shared" si="85"/>
        <v>-1.1619211323628958E-3</v>
      </c>
      <c r="AI73" s="116">
        <f t="shared" si="86"/>
        <v>8.1900081900085873E-4</v>
      </c>
      <c r="AJ73" s="117">
        <f t="shared" si="87"/>
        <v>-8.2581999956241169E-3</v>
      </c>
      <c r="AK73" s="117">
        <f t="shared" si="88"/>
        <v>4.3929739533970006E-4</v>
      </c>
      <c r="AL73" s="118">
        <f t="shared" si="89"/>
        <v>-7.4583405638447453E-2</v>
      </c>
      <c r="AM73" s="118">
        <f t="shared" si="90"/>
        <v>3.5194744251525133E-3</v>
      </c>
      <c r="AN73" s="119">
        <f t="shared" si="91"/>
        <v>3.0166139706527137E-2</v>
      </c>
      <c r="AO73" s="203">
        <f t="shared" si="92"/>
        <v>2.9863241738638138E-4</v>
      </c>
      <c r="AP73" s="123"/>
      <c r="AQ73" s="121"/>
      <c r="AR73" s="121"/>
      <c r="AS73" s="122"/>
      <c r="AT73" s="122"/>
    </row>
    <row r="74" spans="1:46">
      <c r="A74" s="198" t="s">
        <v>129</v>
      </c>
      <c r="B74" s="165">
        <v>735165849.30999994</v>
      </c>
      <c r="C74" s="165">
        <v>1208.79</v>
      </c>
      <c r="D74" s="165">
        <v>727968920.82000005</v>
      </c>
      <c r="E74" s="165">
        <v>1196.8599999999999</v>
      </c>
      <c r="F74" s="116">
        <f t="shared" si="69"/>
        <v>-9.7895304804414777E-3</v>
      </c>
      <c r="G74" s="116">
        <f t="shared" si="70"/>
        <v>-9.8693735057371959E-3</v>
      </c>
      <c r="H74" s="165">
        <v>729948687.44000006</v>
      </c>
      <c r="I74" s="165">
        <v>1200.08</v>
      </c>
      <c r="J74" s="116">
        <f t="shared" si="71"/>
        <v>2.7195757447583788E-3</v>
      </c>
      <c r="K74" s="116">
        <f t="shared" si="72"/>
        <v>2.6903731430576905E-3</v>
      </c>
      <c r="L74" s="165">
        <v>732653932.83000004</v>
      </c>
      <c r="M74" s="165">
        <v>1202.3399999999999</v>
      </c>
      <c r="N74" s="116">
        <f t="shared" si="73"/>
        <v>3.7060761071953433E-3</v>
      </c>
      <c r="O74" s="116">
        <f t="shared" si="74"/>
        <v>1.8832077861475826E-3</v>
      </c>
      <c r="P74" s="165">
        <v>734535497.53999996</v>
      </c>
      <c r="Q74" s="165">
        <v>1204.46</v>
      </c>
      <c r="R74" s="116">
        <f t="shared" si="75"/>
        <v>2.5681493344778157E-3</v>
      </c>
      <c r="S74" s="116">
        <f t="shared" si="76"/>
        <v>1.7632283713426471E-3</v>
      </c>
      <c r="T74" s="165">
        <v>735771900.38999999</v>
      </c>
      <c r="U74" s="165">
        <v>1206.68</v>
      </c>
      <c r="V74" s="116">
        <f t="shared" si="77"/>
        <v>1.6832445186662937E-3</v>
      </c>
      <c r="W74" s="116">
        <f t="shared" si="78"/>
        <v>1.8431496272188592E-3</v>
      </c>
      <c r="X74" s="165">
        <v>736041968.02999997</v>
      </c>
      <c r="Y74" s="165">
        <v>1208.8399999999999</v>
      </c>
      <c r="Z74" s="116">
        <f t="shared" si="79"/>
        <v>3.6705348472377761E-4</v>
      </c>
      <c r="AA74" s="116">
        <f t="shared" si="80"/>
        <v>1.7900354692212139E-3</v>
      </c>
      <c r="AB74" s="165">
        <v>738551496.87</v>
      </c>
      <c r="AC74" s="165">
        <v>1211.0899999999999</v>
      </c>
      <c r="AD74" s="116">
        <f t="shared" si="81"/>
        <v>3.409491508638742E-3</v>
      </c>
      <c r="AE74" s="116">
        <f t="shared" si="82"/>
        <v>1.861288507991132E-3</v>
      </c>
      <c r="AF74" s="165">
        <v>756340686.90999997</v>
      </c>
      <c r="AG74" s="165">
        <v>1229.46</v>
      </c>
      <c r="AH74" s="116">
        <f t="shared" si="85"/>
        <v>2.4086593982127178E-2</v>
      </c>
      <c r="AI74" s="116">
        <f t="shared" si="86"/>
        <v>1.5168154307277014E-2</v>
      </c>
      <c r="AJ74" s="117">
        <f t="shared" si="87"/>
        <v>3.5938317750182566E-3</v>
      </c>
      <c r="AK74" s="117">
        <f t="shared" si="88"/>
        <v>2.1412579633148677E-3</v>
      </c>
      <c r="AL74" s="118">
        <f t="shared" si="89"/>
        <v>3.8973870008133502E-2</v>
      </c>
      <c r="AM74" s="118">
        <f t="shared" si="90"/>
        <v>2.7237939274434887E-2</v>
      </c>
      <c r="AN74" s="119">
        <f t="shared" si="91"/>
        <v>9.3731612149951064E-3</v>
      </c>
      <c r="AO74" s="203">
        <f t="shared" si="92"/>
        <v>6.7056152280331061E-3</v>
      </c>
      <c r="AP74" s="123"/>
      <c r="AQ74" s="121"/>
      <c r="AR74" s="121"/>
      <c r="AS74" s="122"/>
      <c r="AT74" s="122"/>
    </row>
    <row r="75" spans="1:46" s="279" customFormat="1">
      <c r="A75" s="198" t="s">
        <v>130</v>
      </c>
      <c r="B75" s="165">
        <v>282641941.07999998</v>
      </c>
      <c r="C75" s="165">
        <v>153.02000000000001</v>
      </c>
      <c r="D75" s="165">
        <v>283588696.74000001</v>
      </c>
      <c r="E75" s="165">
        <v>153.52000000000001</v>
      </c>
      <c r="F75" s="116">
        <f t="shared" si="69"/>
        <v>3.3496644425182924E-3</v>
      </c>
      <c r="G75" s="116">
        <f t="shared" si="70"/>
        <v>3.2675467259181802E-3</v>
      </c>
      <c r="H75" s="165">
        <v>283588696.74000001</v>
      </c>
      <c r="I75" s="165">
        <v>153.5</v>
      </c>
      <c r="J75" s="116">
        <f t="shared" si="71"/>
        <v>0</v>
      </c>
      <c r="K75" s="116">
        <f t="shared" si="72"/>
        <v>-1.3027618551335481E-4</v>
      </c>
      <c r="L75" s="165">
        <v>285893864.58999997</v>
      </c>
      <c r="M75" s="165">
        <v>154.80000000000001</v>
      </c>
      <c r="N75" s="116">
        <f t="shared" si="73"/>
        <v>8.1285603992651018E-3</v>
      </c>
      <c r="O75" s="116">
        <f t="shared" si="74"/>
        <v>8.4690553745929084E-3</v>
      </c>
      <c r="P75" s="165">
        <v>286921914.16000003</v>
      </c>
      <c r="Q75" s="165">
        <v>155.36000000000001</v>
      </c>
      <c r="R75" s="116">
        <f t="shared" si="75"/>
        <v>3.5959133697198329E-3</v>
      </c>
      <c r="S75" s="116">
        <f t="shared" si="76"/>
        <v>3.6175710594315391E-3</v>
      </c>
      <c r="T75" s="165">
        <v>290826020.31</v>
      </c>
      <c r="U75" s="165">
        <v>157.51</v>
      </c>
      <c r="V75" s="116">
        <f t="shared" si="77"/>
        <v>1.3606859418283674E-2</v>
      </c>
      <c r="W75" s="116">
        <f t="shared" si="78"/>
        <v>1.3838825952626012E-2</v>
      </c>
      <c r="X75" s="165">
        <v>290826020.31</v>
      </c>
      <c r="Y75" s="165">
        <v>156.99</v>
      </c>
      <c r="Z75" s="116">
        <f t="shared" si="79"/>
        <v>0</v>
      </c>
      <c r="AA75" s="116">
        <f t="shared" si="80"/>
        <v>-3.301377690305262E-3</v>
      </c>
      <c r="AB75" s="165">
        <v>287194279.06</v>
      </c>
      <c r="AC75" s="165">
        <v>156.79</v>
      </c>
      <c r="AD75" s="116">
        <f t="shared" si="81"/>
        <v>-1.248767646763113E-2</v>
      </c>
      <c r="AE75" s="116">
        <f t="shared" si="82"/>
        <v>-1.2739664946812984E-3</v>
      </c>
      <c r="AF75" s="165">
        <v>288641322.69</v>
      </c>
      <c r="AG75" s="165">
        <v>156.49</v>
      </c>
      <c r="AH75" s="116">
        <f t="shared" si="85"/>
        <v>5.038553117200785E-3</v>
      </c>
      <c r="AI75" s="116">
        <f t="shared" si="86"/>
        <v>-1.9133873333757444E-3</v>
      </c>
      <c r="AJ75" s="117">
        <f t="shared" si="87"/>
        <v>2.6539842849195696E-3</v>
      </c>
      <c r="AK75" s="117">
        <f t="shared" si="88"/>
        <v>2.821748926086623E-3</v>
      </c>
      <c r="AL75" s="118">
        <f t="shared" si="89"/>
        <v>1.7816739553030706E-2</v>
      </c>
      <c r="AM75" s="118">
        <f t="shared" si="90"/>
        <v>1.9346013548723284E-2</v>
      </c>
      <c r="AN75" s="119">
        <f t="shared" si="91"/>
        <v>7.5626052071238641E-3</v>
      </c>
      <c r="AO75" s="203">
        <f t="shared" si="92"/>
        <v>5.8493425381682734E-3</v>
      </c>
      <c r="AP75" s="123"/>
      <c r="AQ75" s="121"/>
      <c r="AR75" s="121"/>
      <c r="AS75" s="122"/>
      <c r="AT75" s="122"/>
    </row>
    <row r="76" spans="1:46">
      <c r="A76" s="198" t="s">
        <v>135</v>
      </c>
      <c r="B76" s="165">
        <v>517443427.00999999</v>
      </c>
      <c r="C76" s="165">
        <v>158.76522900000001</v>
      </c>
      <c r="D76" s="165">
        <v>503328762.62</v>
      </c>
      <c r="E76" s="165">
        <v>159.84402800000001</v>
      </c>
      <c r="F76" s="116">
        <f t="shared" si="69"/>
        <v>-2.727769578900692E-2</v>
      </c>
      <c r="G76" s="116">
        <f t="shared" si="70"/>
        <v>6.7949324092871971E-3</v>
      </c>
      <c r="H76" s="165">
        <v>503773116.75999999</v>
      </c>
      <c r="I76" s="165">
        <v>160.28812600000001</v>
      </c>
      <c r="J76" s="116">
        <f t="shared" si="71"/>
        <v>8.8283081158916678E-4</v>
      </c>
      <c r="K76" s="116">
        <f t="shared" si="72"/>
        <v>2.7783208766485588E-3</v>
      </c>
      <c r="L76" s="165">
        <v>551954474.75999999</v>
      </c>
      <c r="M76" s="165">
        <v>170.98478299999999</v>
      </c>
      <c r="N76" s="116">
        <f t="shared" si="73"/>
        <v>9.564098677967732E-2</v>
      </c>
      <c r="O76" s="116">
        <f t="shared" si="74"/>
        <v>6.673393261831502E-2</v>
      </c>
      <c r="P76" s="165">
        <v>691098549.21000004</v>
      </c>
      <c r="Q76" s="165">
        <v>169.606381</v>
      </c>
      <c r="R76" s="116">
        <f t="shared" si="75"/>
        <v>0.25209338960518884</v>
      </c>
      <c r="S76" s="116">
        <f t="shared" si="76"/>
        <v>-8.0615477928231444E-3</v>
      </c>
      <c r="T76" s="165">
        <v>591391929.57000005</v>
      </c>
      <c r="U76" s="165">
        <v>170.005729</v>
      </c>
      <c r="V76" s="116">
        <f t="shared" si="77"/>
        <v>-0.1442726507731428</v>
      </c>
      <c r="W76" s="116">
        <f t="shared" si="78"/>
        <v>2.3545576389605491E-3</v>
      </c>
      <c r="X76" s="165">
        <v>591940182.67999995</v>
      </c>
      <c r="Y76" s="165">
        <v>170.49059500000001</v>
      </c>
      <c r="Z76" s="116">
        <f t="shared" si="79"/>
        <v>9.2705544764286666E-4</v>
      </c>
      <c r="AA76" s="116">
        <f t="shared" si="80"/>
        <v>2.8520568268614694E-3</v>
      </c>
      <c r="AB76" s="165">
        <v>601644448.16999996</v>
      </c>
      <c r="AC76" s="165">
        <v>170.93919299999999</v>
      </c>
      <c r="AD76" s="116">
        <f t="shared" si="81"/>
        <v>1.6393996849587231E-2</v>
      </c>
      <c r="AE76" s="116">
        <f t="shared" si="82"/>
        <v>2.6312184551879566E-3</v>
      </c>
      <c r="AF76" s="165">
        <v>607823547.36000001</v>
      </c>
      <c r="AG76" s="165">
        <v>171.40900099999999</v>
      </c>
      <c r="AH76" s="116">
        <f t="shared" si="85"/>
        <v>1.0270350218962044E-2</v>
      </c>
      <c r="AI76" s="116">
        <f t="shared" si="86"/>
        <v>2.7483925234162098E-3</v>
      </c>
      <c r="AJ76" s="117">
        <f t="shared" si="87"/>
        <v>2.5582282893812223E-2</v>
      </c>
      <c r="AK76" s="117">
        <f t="shared" si="88"/>
        <v>9.8539829444817279E-3</v>
      </c>
      <c r="AL76" s="118">
        <f t="shared" si="89"/>
        <v>0.20760741785561504</v>
      </c>
      <c r="AM76" s="118">
        <f t="shared" si="90"/>
        <v>7.2351611409592231E-2</v>
      </c>
      <c r="AN76" s="119">
        <f t="shared" si="91"/>
        <v>0.11300897710699659</v>
      </c>
      <c r="AO76" s="203">
        <f t="shared" si="92"/>
        <v>2.3371667193241893E-2</v>
      </c>
      <c r="AP76" s="123"/>
      <c r="AQ76" s="121"/>
      <c r="AR76" s="121"/>
      <c r="AS76" s="122"/>
      <c r="AT76" s="122"/>
    </row>
    <row r="77" spans="1:46" s="279" customFormat="1">
      <c r="A77" s="198" t="s">
        <v>141</v>
      </c>
      <c r="B77" s="165">
        <v>2888325376.6900001</v>
      </c>
      <c r="C77" s="165">
        <v>1.6532</v>
      </c>
      <c r="D77" s="165">
        <v>3684563682.8699999</v>
      </c>
      <c r="E77" s="165">
        <v>1.6959</v>
      </c>
      <c r="F77" s="116">
        <f t="shared" si="69"/>
        <v>0.2756747257791583</v>
      </c>
      <c r="G77" s="116">
        <f t="shared" si="70"/>
        <v>2.5828695862569539E-2</v>
      </c>
      <c r="H77" s="165">
        <v>3791164580.8299999</v>
      </c>
      <c r="I77" s="165">
        <v>1.7433000000000001</v>
      </c>
      <c r="J77" s="116">
        <f t="shared" si="71"/>
        <v>2.8931756141331203E-2</v>
      </c>
      <c r="K77" s="116">
        <f t="shared" si="72"/>
        <v>2.7949761188749402E-2</v>
      </c>
      <c r="L77" s="165">
        <v>3797440523.8899999</v>
      </c>
      <c r="M77" s="165">
        <v>1.7444999999999999</v>
      </c>
      <c r="N77" s="116">
        <f t="shared" si="73"/>
        <v>1.6554129809436947E-3</v>
      </c>
      <c r="O77" s="116">
        <f t="shared" si="74"/>
        <v>6.883496816381964E-4</v>
      </c>
      <c r="P77" s="165">
        <v>3701556387.54</v>
      </c>
      <c r="Q77" s="165">
        <v>1.7502</v>
      </c>
      <c r="R77" s="116">
        <f t="shared" si="75"/>
        <v>-2.5249674286347657E-2</v>
      </c>
      <c r="S77" s="116">
        <f t="shared" si="76"/>
        <v>3.2674118658641664E-3</v>
      </c>
      <c r="T77" s="165">
        <v>3819001515.2600002</v>
      </c>
      <c r="U77" s="165">
        <v>1.746</v>
      </c>
      <c r="V77" s="116">
        <f t="shared" si="77"/>
        <v>3.17285799333865E-2</v>
      </c>
      <c r="W77" s="116">
        <f t="shared" si="78"/>
        <v>-2.3997257456290604E-3</v>
      </c>
      <c r="X77" s="165">
        <v>3822334372.6100001</v>
      </c>
      <c r="Y77" s="165">
        <v>1.7475000000000001</v>
      </c>
      <c r="Z77" s="116">
        <f t="shared" si="79"/>
        <v>8.7270385640918018E-4</v>
      </c>
      <c r="AA77" s="116">
        <f t="shared" si="80"/>
        <v>8.591065292096545E-4</v>
      </c>
      <c r="AB77" s="165">
        <v>3659831993.8600001</v>
      </c>
      <c r="AC77" s="165">
        <v>1.7430000000000001</v>
      </c>
      <c r="AD77" s="116">
        <f t="shared" si="81"/>
        <v>-4.2513909801940926E-2</v>
      </c>
      <c r="AE77" s="116">
        <f t="shared" si="82"/>
        <v>-2.5751072961373096E-3</v>
      </c>
      <c r="AF77" s="165">
        <v>3659831993.8600001</v>
      </c>
      <c r="AG77" s="165">
        <v>1.7312000000000001</v>
      </c>
      <c r="AH77" s="116">
        <f t="shared" si="85"/>
        <v>0</v>
      </c>
      <c r="AI77" s="116">
        <f t="shared" si="86"/>
        <v>-6.7699368904188366E-3</v>
      </c>
      <c r="AJ77" s="117">
        <f t="shared" si="87"/>
        <v>3.3887449325367539E-2</v>
      </c>
      <c r="AK77" s="117">
        <f t="shared" si="88"/>
        <v>5.8560693994807178E-3</v>
      </c>
      <c r="AL77" s="118">
        <f t="shared" si="89"/>
        <v>-6.7122436029482908E-3</v>
      </c>
      <c r="AM77" s="118">
        <f t="shared" si="90"/>
        <v>2.081490653930073E-2</v>
      </c>
      <c r="AN77" s="119">
        <f t="shared" si="91"/>
        <v>0.10078400563267023</v>
      </c>
      <c r="AO77" s="203">
        <f t="shared" si="92"/>
        <v>1.3331338301332391E-2</v>
      </c>
      <c r="AP77" s="123"/>
      <c r="AQ77" s="121"/>
      <c r="AR77" s="121"/>
      <c r="AS77" s="122"/>
      <c r="AT77" s="122"/>
    </row>
    <row r="78" spans="1:46" s="279" customFormat="1">
      <c r="A78" s="198" t="s">
        <v>160</v>
      </c>
      <c r="B78" s="165">
        <v>1833091562.4000001</v>
      </c>
      <c r="C78" s="165">
        <v>475.28</v>
      </c>
      <c r="D78" s="165">
        <v>1810836563.79</v>
      </c>
      <c r="E78" s="165">
        <v>475.86</v>
      </c>
      <c r="F78" s="116">
        <f t="shared" si="69"/>
        <v>-1.2140691205224071E-2</v>
      </c>
      <c r="G78" s="116">
        <f t="shared" si="70"/>
        <v>1.2203332772261423E-3</v>
      </c>
      <c r="H78" s="165">
        <v>1736289028.3900001</v>
      </c>
      <c r="I78" s="165">
        <v>472.26</v>
      </c>
      <c r="J78" s="116">
        <f t="shared" si="71"/>
        <v>-4.1167456462208381E-2</v>
      </c>
      <c r="K78" s="116">
        <f t="shared" si="72"/>
        <v>-7.5652502836969331E-3</v>
      </c>
      <c r="L78" s="165">
        <v>1732662427.8299999</v>
      </c>
      <c r="M78" s="165">
        <v>471.24</v>
      </c>
      <c r="N78" s="116">
        <f t="shared" si="73"/>
        <v>-2.0887078710409182E-3</v>
      </c>
      <c r="O78" s="116">
        <f t="shared" si="74"/>
        <v>-2.1598272138228557E-3</v>
      </c>
      <c r="P78" s="165">
        <v>1782991689.8499999</v>
      </c>
      <c r="Q78" s="165">
        <v>482.56</v>
      </c>
      <c r="R78" s="116">
        <f t="shared" si="75"/>
        <v>2.9047355798574537E-2</v>
      </c>
      <c r="S78" s="116">
        <f t="shared" si="76"/>
        <v>2.4021729904082832E-2</v>
      </c>
      <c r="T78" s="165">
        <v>1829090786.9849999</v>
      </c>
      <c r="U78" s="165">
        <v>493.5</v>
      </c>
      <c r="V78" s="116">
        <f t="shared" si="77"/>
        <v>2.5854914185762821E-2</v>
      </c>
      <c r="W78" s="116">
        <f t="shared" si="78"/>
        <v>2.2670755968169757E-2</v>
      </c>
      <c r="X78" s="165">
        <v>1885356879.25</v>
      </c>
      <c r="Y78" s="165">
        <v>502.02</v>
      </c>
      <c r="Z78" s="116">
        <f t="shared" si="79"/>
        <v>3.0761782118943849E-2</v>
      </c>
      <c r="AA78" s="116">
        <f t="shared" si="80"/>
        <v>1.7264437689969568E-2</v>
      </c>
      <c r="AB78" s="165">
        <v>1910977439.3325</v>
      </c>
      <c r="AC78" s="165">
        <v>519.75</v>
      </c>
      <c r="AD78" s="116">
        <f t="shared" si="81"/>
        <v>1.3589236268462822E-2</v>
      </c>
      <c r="AE78" s="116">
        <f t="shared" si="82"/>
        <v>3.531731803513808E-2</v>
      </c>
      <c r="AF78" s="165">
        <v>1854668885.1500001</v>
      </c>
      <c r="AG78" s="165">
        <v>503.5</v>
      </c>
      <c r="AH78" s="116">
        <f t="shared" si="85"/>
        <v>-2.9465839325747527E-2</v>
      </c>
      <c r="AI78" s="116">
        <f t="shared" si="86"/>
        <v>-3.1265031265031266E-2</v>
      </c>
      <c r="AJ78" s="117">
        <f t="shared" si="87"/>
        <v>1.7988241884403918E-3</v>
      </c>
      <c r="AK78" s="117">
        <f t="shared" si="88"/>
        <v>7.4380582640044155E-3</v>
      </c>
      <c r="AL78" s="118">
        <f t="shared" si="89"/>
        <v>2.4205564564181898E-2</v>
      </c>
      <c r="AM78" s="118">
        <f t="shared" si="90"/>
        <v>5.8084310511494944E-2</v>
      </c>
      <c r="AN78" s="119">
        <f t="shared" si="91"/>
        <v>2.7599296426068596E-2</v>
      </c>
      <c r="AO78" s="203">
        <f t="shared" si="92"/>
        <v>2.1496418367946728E-2</v>
      </c>
      <c r="AP78" s="123"/>
      <c r="AQ78" s="121"/>
      <c r="AR78" s="121"/>
      <c r="AS78" s="122"/>
      <c r="AT78" s="122"/>
    </row>
    <row r="79" spans="1:46" s="279" customFormat="1">
      <c r="A79" s="198" t="s">
        <v>168</v>
      </c>
      <c r="B79" s="165">
        <v>6840884407.21</v>
      </c>
      <c r="C79" s="177">
        <v>109.74</v>
      </c>
      <c r="D79" s="165">
        <v>7282251036.9499998</v>
      </c>
      <c r="E79" s="177">
        <v>109.98</v>
      </c>
      <c r="F79" s="116">
        <f t="shared" si="69"/>
        <v>6.4518942795586218E-2</v>
      </c>
      <c r="G79" s="116">
        <f t="shared" si="70"/>
        <v>2.1869874248223904E-3</v>
      </c>
      <c r="H79" s="165">
        <v>7638878398.1599998</v>
      </c>
      <c r="I79" s="177">
        <v>110.09</v>
      </c>
      <c r="J79" s="116">
        <f t="shared" si="71"/>
        <v>4.8972132298169858E-2</v>
      </c>
      <c r="K79" s="116">
        <f t="shared" si="72"/>
        <v>1.0001818512456759E-3</v>
      </c>
      <c r="L79" s="165">
        <v>7656030459.4799995</v>
      </c>
      <c r="M79" s="177">
        <v>110.24</v>
      </c>
      <c r="N79" s="116">
        <f t="shared" si="73"/>
        <v>2.2453638382476629E-3</v>
      </c>
      <c r="O79" s="116">
        <f t="shared" si="74"/>
        <v>1.3625215732581658E-3</v>
      </c>
      <c r="P79" s="165">
        <v>8010297222.0100002</v>
      </c>
      <c r="Q79" s="177">
        <v>110.33</v>
      </c>
      <c r="R79" s="116">
        <f t="shared" si="75"/>
        <v>4.6272904007498242E-2</v>
      </c>
      <c r="S79" s="116">
        <f t="shared" si="76"/>
        <v>8.1640058055155497E-4</v>
      </c>
      <c r="T79" s="165">
        <v>8434593134.8000002</v>
      </c>
      <c r="U79" s="177">
        <v>110.43</v>
      </c>
      <c r="V79" s="116">
        <f t="shared" si="77"/>
        <v>5.2968810149036226E-2</v>
      </c>
      <c r="W79" s="116">
        <f t="shared" si="78"/>
        <v>9.0637179370985706E-4</v>
      </c>
      <c r="X79" s="165">
        <v>8399210531.6400003</v>
      </c>
      <c r="Y79" s="177">
        <v>110.54</v>
      </c>
      <c r="Z79" s="116">
        <f t="shared" si="79"/>
        <v>-4.1949389371273849E-3</v>
      </c>
      <c r="AA79" s="116">
        <f t="shared" si="80"/>
        <v>9.9610613058045299E-4</v>
      </c>
      <c r="AB79" s="165">
        <v>8671386027.9899998</v>
      </c>
      <c r="AC79" s="177">
        <v>110.65</v>
      </c>
      <c r="AD79" s="116">
        <f t="shared" si="81"/>
        <v>3.2404890355433848E-2</v>
      </c>
      <c r="AE79" s="116">
        <f t="shared" si="82"/>
        <v>9.9511489053735682E-4</v>
      </c>
      <c r="AF79" s="165">
        <v>9261774968.2600002</v>
      </c>
      <c r="AG79" s="177">
        <v>110.75</v>
      </c>
      <c r="AH79" s="116">
        <f t="shared" si="85"/>
        <v>6.8084725828640197E-2</v>
      </c>
      <c r="AI79" s="116">
        <f t="shared" si="86"/>
        <v>9.0375056484405156E-4</v>
      </c>
      <c r="AJ79" s="117">
        <f t="shared" si="87"/>
        <v>3.8909103791935608E-2</v>
      </c>
      <c r="AK79" s="117">
        <f t="shared" si="88"/>
        <v>1.1459293511936882E-3</v>
      </c>
      <c r="AL79" s="118">
        <f t="shared" si="89"/>
        <v>0.27182857625560208</v>
      </c>
      <c r="AM79" s="118">
        <f t="shared" si="90"/>
        <v>7.0012729587197306E-3</v>
      </c>
      <c r="AN79" s="119">
        <f t="shared" si="91"/>
        <v>2.7004601019639911E-2</v>
      </c>
      <c r="AO79" s="203">
        <f t="shared" si="92"/>
        <v>4.5067822455744066E-4</v>
      </c>
      <c r="AP79" s="123"/>
      <c r="AQ79" s="121"/>
      <c r="AR79" s="121"/>
      <c r="AS79" s="122"/>
      <c r="AT79" s="122"/>
    </row>
    <row r="80" spans="1:46" s="279" customFormat="1">
      <c r="A80" s="198" t="s">
        <v>177</v>
      </c>
      <c r="B80" s="165">
        <v>507078159.13</v>
      </c>
      <c r="C80" s="177">
        <v>1.37</v>
      </c>
      <c r="D80" s="165">
        <v>520955733.08999997</v>
      </c>
      <c r="E80" s="177">
        <v>1.41</v>
      </c>
      <c r="F80" s="116">
        <f t="shared" si="69"/>
        <v>2.7367721740983474E-2</v>
      </c>
      <c r="G80" s="116">
        <f t="shared" si="70"/>
        <v>2.9197080291970663E-2</v>
      </c>
      <c r="H80" s="165">
        <v>541088768.29999995</v>
      </c>
      <c r="I80" s="177">
        <v>1.46</v>
      </c>
      <c r="J80" s="116">
        <f t="shared" si="71"/>
        <v>3.8646345420910853E-2</v>
      </c>
      <c r="K80" s="116">
        <f t="shared" si="72"/>
        <v>3.5460992907801449E-2</v>
      </c>
      <c r="L80" s="165">
        <v>539316468.47000003</v>
      </c>
      <c r="M80" s="177">
        <v>1.46</v>
      </c>
      <c r="N80" s="116">
        <f t="shared" si="73"/>
        <v>-3.2754326717373185E-3</v>
      </c>
      <c r="O80" s="116">
        <f t="shared" si="74"/>
        <v>0</v>
      </c>
      <c r="P80" s="165">
        <v>536658325.31</v>
      </c>
      <c r="Q80" s="177">
        <v>1.46</v>
      </c>
      <c r="R80" s="116">
        <f t="shared" si="75"/>
        <v>-4.928726110554304E-3</v>
      </c>
      <c r="S80" s="116">
        <f t="shared" si="76"/>
        <v>0</v>
      </c>
      <c r="T80" s="165">
        <v>536309977.75</v>
      </c>
      <c r="U80" s="177">
        <v>1.46</v>
      </c>
      <c r="V80" s="116">
        <f t="shared" si="77"/>
        <v>-6.491049212714251E-4</v>
      </c>
      <c r="W80" s="116">
        <f t="shared" si="78"/>
        <v>0</v>
      </c>
      <c r="X80" s="165">
        <v>533238969</v>
      </c>
      <c r="Y80" s="177">
        <v>1.46</v>
      </c>
      <c r="Z80" s="116">
        <f t="shared" si="79"/>
        <v>-5.726182389676788E-3</v>
      </c>
      <c r="AA80" s="116">
        <f t="shared" si="80"/>
        <v>0</v>
      </c>
      <c r="AB80" s="165">
        <v>539521857.64999998</v>
      </c>
      <c r="AC80" s="177">
        <v>1.46</v>
      </c>
      <c r="AD80" s="116">
        <f t="shared" si="81"/>
        <v>1.1782500933460428E-2</v>
      </c>
      <c r="AE80" s="116">
        <f t="shared" si="82"/>
        <v>0</v>
      </c>
      <c r="AF80" s="165">
        <v>541202444.96000004</v>
      </c>
      <c r="AG80" s="177">
        <v>1.45</v>
      </c>
      <c r="AH80" s="116">
        <f t="shared" si="85"/>
        <v>3.1149568570219021E-3</v>
      </c>
      <c r="AI80" s="116">
        <f t="shared" si="86"/>
        <v>-6.8493150684931572E-3</v>
      </c>
      <c r="AJ80" s="117">
        <f t="shared" si="87"/>
        <v>8.2915098573921042E-3</v>
      </c>
      <c r="AK80" s="117">
        <f t="shared" si="88"/>
        <v>7.2260947664098693E-3</v>
      </c>
      <c r="AL80" s="118">
        <f t="shared" si="89"/>
        <v>3.8864553327609228E-2</v>
      </c>
      <c r="AM80" s="118">
        <f t="shared" si="90"/>
        <v>2.8368794326241162E-2</v>
      </c>
      <c r="AN80" s="119">
        <f t="shared" si="91"/>
        <v>1.6515363880118778E-2</v>
      </c>
      <c r="AO80" s="203">
        <f t="shared" si="92"/>
        <v>1.5762220057128126E-2</v>
      </c>
      <c r="AP80" s="123"/>
      <c r="AQ80" s="121"/>
      <c r="AR80" s="121"/>
      <c r="AS80" s="122"/>
      <c r="AT80" s="122"/>
    </row>
    <row r="81" spans="1:46" s="279" customFormat="1">
      <c r="A81" s="198" t="s">
        <v>181</v>
      </c>
      <c r="B81" s="165">
        <v>1324704851.4200001</v>
      </c>
      <c r="C81" s="176">
        <v>39134.04</v>
      </c>
      <c r="D81" s="165">
        <v>1311782906.78</v>
      </c>
      <c r="E81" s="176">
        <v>39175.79</v>
      </c>
      <c r="F81" s="116">
        <f t="shared" si="69"/>
        <v>-9.7545839181826764E-3</v>
      </c>
      <c r="G81" s="116">
        <f t="shared" si="70"/>
        <v>1.0668461523522744E-3</v>
      </c>
      <c r="H81" s="165">
        <v>1306531659.02</v>
      </c>
      <c r="I81" s="176">
        <v>39225.120000000003</v>
      </c>
      <c r="J81" s="116">
        <f t="shared" si="71"/>
        <v>-4.003137815608601E-3</v>
      </c>
      <c r="K81" s="116">
        <f t="shared" si="72"/>
        <v>1.2591960493968787E-3</v>
      </c>
      <c r="L81" s="165">
        <v>1338579819.23</v>
      </c>
      <c r="M81" s="176">
        <v>39289.64</v>
      </c>
      <c r="N81" s="116">
        <f t="shared" si="73"/>
        <v>2.452918763104343E-2</v>
      </c>
      <c r="O81" s="116">
        <f t="shared" si="74"/>
        <v>1.644864311441158E-3</v>
      </c>
      <c r="P81" s="165">
        <v>1393169622.9000001</v>
      </c>
      <c r="Q81" s="176">
        <v>40606.5</v>
      </c>
      <c r="R81" s="116">
        <f t="shared" si="75"/>
        <v>4.078188157759776E-2</v>
      </c>
      <c r="S81" s="116">
        <f t="shared" si="76"/>
        <v>3.3516723492503384E-2</v>
      </c>
      <c r="T81" s="165">
        <v>1397825678.04</v>
      </c>
      <c r="U81" s="176">
        <v>40652.04</v>
      </c>
      <c r="V81" s="116">
        <f t="shared" si="77"/>
        <v>3.3420590454074752E-3</v>
      </c>
      <c r="W81" s="116">
        <f t="shared" si="78"/>
        <v>1.1214953271028252E-3</v>
      </c>
      <c r="X81" s="165">
        <v>1403737703.6099999</v>
      </c>
      <c r="Y81" s="176">
        <v>40697.58</v>
      </c>
      <c r="Z81" s="116">
        <f t="shared" si="79"/>
        <v>4.2294441022786506E-3</v>
      </c>
      <c r="AA81" s="116">
        <f t="shared" si="80"/>
        <v>1.1202389843166757E-3</v>
      </c>
      <c r="AB81" s="165">
        <v>1411744918.3199999</v>
      </c>
      <c r="AC81" s="176">
        <v>41168.160000000003</v>
      </c>
      <c r="AD81" s="116">
        <f t="shared" si="81"/>
        <v>5.7042100453723234E-3</v>
      </c>
      <c r="AE81" s="116">
        <f t="shared" si="82"/>
        <v>1.1562849682954164E-2</v>
      </c>
      <c r="AF81" s="165">
        <v>1407522339.47</v>
      </c>
      <c r="AG81" s="176">
        <v>41152.980000000003</v>
      </c>
      <c r="AH81" s="116">
        <f t="shared" si="85"/>
        <v>-2.9910352750019769E-3</v>
      </c>
      <c r="AI81" s="116">
        <f t="shared" si="86"/>
        <v>-3.6873156342183595E-4</v>
      </c>
      <c r="AJ81" s="117">
        <f t="shared" si="87"/>
        <v>7.7297531741132982E-3</v>
      </c>
      <c r="AK81" s="117">
        <f t="shared" si="88"/>
        <v>6.3654353045806905E-3</v>
      </c>
      <c r="AL81" s="118">
        <f t="shared" si="89"/>
        <v>7.2984205080861439E-2</v>
      </c>
      <c r="AM81" s="118">
        <f t="shared" si="90"/>
        <v>5.0469690592072354E-2</v>
      </c>
      <c r="AN81" s="119">
        <f t="shared" si="91"/>
        <v>1.676973940469376E-2</v>
      </c>
      <c r="AO81" s="203">
        <f t="shared" si="92"/>
        <v>1.1594321748488545E-2</v>
      </c>
      <c r="AP81" s="123"/>
      <c r="AQ81" s="121"/>
      <c r="AR81" s="121"/>
      <c r="AS81" s="122"/>
      <c r="AT81" s="122"/>
    </row>
    <row r="82" spans="1:46" s="279" customFormat="1">
      <c r="A82" s="198" t="s">
        <v>187</v>
      </c>
      <c r="B82" s="165">
        <v>2707857335.5999999</v>
      </c>
      <c r="C82" s="176">
        <v>1.0887</v>
      </c>
      <c r="D82" s="165">
        <v>2707857335.5999999</v>
      </c>
      <c r="E82" s="176">
        <v>1.0887</v>
      </c>
      <c r="F82" s="116">
        <f t="shared" si="69"/>
        <v>0</v>
      </c>
      <c r="G82" s="116">
        <f t="shared" si="70"/>
        <v>0</v>
      </c>
      <c r="H82" s="165">
        <v>2419863868.5599999</v>
      </c>
      <c r="I82" s="176">
        <v>1.1309</v>
      </c>
      <c r="J82" s="116">
        <f t="shared" si="71"/>
        <v>-0.10635474153448603</v>
      </c>
      <c r="K82" s="116">
        <f t="shared" si="72"/>
        <v>3.8761826031046213E-2</v>
      </c>
      <c r="L82" s="165">
        <v>2707857335.5999999</v>
      </c>
      <c r="M82" s="176">
        <v>1.0887</v>
      </c>
      <c r="N82" s="116">
        <f t="shared" si="73"/>
        <v>0.11901225964887753</v>
      </c>
      <c r="O82" s="116">
        <f t="shared" si="74"/>
        <v>-3.7315412503315958E-2</v>
      </c>
      <c r="P82" s="165">
        <v>2707857335.5999999</v>
      </c>
      <c r="Q82" s="176">
        <v>1.0887</v>
      </c>
      <c r="R82" s="116">
        <f t="shared" si="75"/>
        <v>0</v>
      </c>
      <c r="S82" s="116">
        <f t="shared" si="76"/>
        <v>0</v>
      </c>
      <c r="T82" s="165">
        <v>2440104104.79</v>
      </c>
      <c r="U82" s="176">
        <v>1.1187</v>
      </c>
      <c r="V82" s="116">
        <f t="shared" si="77"/>
        <v>-9.8880109852859693E-2</v>
      </c>
      <c r="W82" s="116">
        <f t="shared" si="78"/>
        <v>2.7555800496004434E-2</v>
      </c>
      <c r="X82" s="165">
        <v>2343760020.1399999</v>
      </c>
      <c r="Y82" s="176">
        <v>1.1338999999999999</v>
      </c>
      <c r="Z82" s="116">
        <f t="shared" si="79"/>
        <v>-3.9483595991201222E-2</v>
      </c>
      <c r="AA82" s="116">
        <f t="shared" si="80"/>
        <v>1.3587199427907285E-2</v>
      </c>
      <c r="AB82" s="165">
        <v>2362982385.75</v>
      </c>
      <c r="AC82" s="176">
        <v>1.1328</v>
      </c>
      <c r="AD82" s="116">
        <f t="shared" si="81"/>
        <v>8.2015075966915436E-3</v>
      </c>
      <c r="AE82" s="116">
        <f t="shared" si="82"/>
        <v>-9.7010318370215976E-4</v>
      </c>
      <c r="AF82" s="165">
        <v>2362982385.75</v>
      </c>
      <c r="AG82" s="176">
        <v>1.1328</v>
      </c>
      <c r="AH82" s="116">
        <f t="shared" si="85"/>
        <v>0</v>
      </c>
      <c r="AI82" s="116">
        <f t="shared" si="86"/>
        <v>0</v>
      </c>
      <c r="AJ82" s="117">
        <f t="shared" si="87"/>
        <v>-1.4688085016622233E-2</v>
      </c>
      <c r="AK82" s="117">
        <f t="shared" si="88"/>
        <v>5.202413783492477E-3</v>
      </c>
      <c r="AL82" s="118">
        <f t="shared" si="89"/>
        <v>-0.12736082707015414</v>
      </c>
      <c r="AM82" s="118">
        <f t="shared" si="90"/>
        <v>4.0507026729126504E-2</v>
      </c>
      <c r="AN82" s="119">
        <f t="shared" si="91"/>
        <v>7.0864886999056742E-2</v>
      </c>
      <c r="AO82" s="203">
        <f t="shared" si="92"/>
        <v>2.2751054994730284E-2</v>
      </c>
      <c r="AP82" s="123"/>
      <c r="AQ82" s="121"/>
      <c r="AR82" s="121"/>
      <c r="AS82" s="122"/>
      <c r="AT82" s="122"/>
    </row>
    <row r="83" spans="1:46" s="381" customFormat="1">
      <c r="A83" s="198" t="s">
        <v>191</v>
      </c>
      <c r="B83" s="165">
        <v>523230475.94999999</v>
      </c>
      <c r="C83" s="176">
        <v>46490.7</v>
      </c>
      <c r="D83" s="165">
        <v>523779041.10000002</v>
      </c>
      <c r="E83" s="176">
        <v>46537.2</v>
      </c>
      <c r="F83" s="116">
        <f t="shared" si="69"/>
        <v>1.048419721737418E-3</v>
      </c>
      <c r="G83" s="116">
        <f t="shared" si="70"/>
        <v>1.0002000400080016E-3</v>
      </c>
      <c r="H83" s="165">
        <v>524299543.5</v>
      </c>
      <c r="I83" s="176">
        <v>46583.7</v>
      </c>
      <c r="J83" s="116">
        <f t="shared" ref="J83" si="93">((H83-D83)/D83)</f>
        <v>9.9374423021367469E-4</v>
      </c>
      <c r="K83" s="116">
        <f t="shared" ref="K83" si="94">((I83-E83)/E83)</f>
        <v>9.9920063948840928E-4</v>
      </c>
      <c r="L83" s="165">
        <v>524875236.75</v>
      </c>
      <c r="M83" s="176">
        <v>46634.85</v>
      </c>
      <c r="N83" s="116">
        <f t="shared" ref="N83" si="95">((L83-H83)/H83)</f>
        <v>1.0980235575963266E-3</v>
      </c>
      <c r="O83" s="116">
        <f t="shared" ref="O83" si="96">((M83-I83)/I83)</f>
        <v>1.0980235575963578E-3</v>
      </c>
      <c r="P83" s="165">
        <v>525420370.19999999</v>
      </c>
      <c r="Q83" s="176">
        <v>46681.35</v>
      </c>
      <c r="R83" s="116">
        <f t="shared" ref="R83" si="97">((P83-L83)/L83)</f>
        <v>1.0385962450342025E-3</v>
      </c>
      <c r="S83" s="116">
        <f t="shared" ref="S83" si="98">((Q83-M83)/M83)</f>
        <v>9.9710838568152363E-4</v>
      </c>
      <c r="T83" s="165">
        <v>525337358.39999998</v>
      </c>
      <c r="U83" s="176">
        <v>46676.7</v>
      </c>
      <c r="V83" s="116">
        <f t="shared" ref="V83" si="99">((T83-P83)/P83)</f>
        <v>-1.5799120991143468E-4</v>
      </c>
      <c r="W83" s="116">
        <f t="shared" ref="W83" si="100">((U83-Q83)/Q83)</f>
        <v>-9.9611515091175718E-5</v>
      </c>
      <c r="X83" s="165">
        <v>526584534.89999998</v>
      </c>
      <c r="Y83" s="176">
        <v>46788.3</v>
      </c>
      <c r="Z83" s="116">
        <f t="shared" si="79"/>
        <v>2.3740487518315433E-3</v>
      </c>
      <c r="AA83" s="116">
        <f t="shared" si="80"/>
        <v>2.3909145248058629E-3</v>
      </c>
      <c r="AB83" s="165">
        <v>527458139.69999999</v>
      </c>
      <c r="AC83" s="176">
        <v>47071.95</v>
      </c>
      <c r="AD83" s="116">
        <f t="shared" si="81"/>
        <v>1.6590020065171724E-3</v>
      </c>
      <c r="AE83" s="116">
        <f t="shared" si="82"/>
        <v>6.0624130391571003E-3</v>
      </c>
      <c r="AF83" s="165">
        <v>525462508.5</v>
      </c>
      <c r="AG83" s="176">
        <v>47104.5</v>
      </c>
      <c r="AH83" s="116">
        <f t="shared" si="85"/>
        <v>-3.7834873514987072E-3</v>
      </c>
      <c r="AI83" s="116">
        <f t="shared" si="86"/>
        <v>6.9149461622054992E-4</v>
      </c>
      <c r="AJ83" s="117">
        <f t="shared" si="87"/>
        <v>5.3379449394002449E-4</v>
      </c>
      <c r="AK83" s="117">
        <f t="shared" si="88"/>
        <v>1.6424679109833286E-3</v>
      </c>
      <c r="AL83" s="118">
        <f t="shared" si="89"/>
        <v>3.2140793500719097E-3</v>
      </c>
      <c r="AM83" s="118">
        <f t="shared" si="90"/>
        <v>1.2190247801758657E-2</v>
      </c>
      <c r="AN83" s="119">
        <f t="shared" si="91"/>
        <v>1.8829949473500975E-3</v>
      </c>
      <c r="AO83" s="203">
        <f t="shared" si="92"/>
        <v>1.9114126255360365E-3</v>
      </c>
      <c r="AP83" s="123"/>
      <c r="AQ83" s="121"/>
      <c r="AR83" s="121"/>
      <c r="AS83" s="122"/>
      <c r="AT83" s="122"/>
    </row>
    <row r="84" spans="1:46">
      <c r="A84" s="198" t="s">
        <v>206</v>
      </c>
      <c r="B84" s="165">
        <v>523230475.94999999</v>
      </c>
      <c r="C84" s="176">
        <v>46490.7</v>
      </c>
      <c r="D84" s="165">
        <v>523779041.10000002</v>
      </c>
      <c r="E84" s="176">
        <v>46537.2</v>
      </c>
      <c r="F84" s="116">
        <f t="shared" si="69"/>
        <v>1.048419721737418E-3</v>
      </c>
      <c r="G84" s="116">
        <f t="shared" si="70"/>
        <v>1.0002000400080016E-3</v>
      </c>
      <c r="H84" s="165">
        <v>524299543.5</v>
      </c>
      <c r="I84" s="176">
        <v>46583.7</v>
      </c>
      <c r="J84" s="116">
        <f t="shared" si="71"/>
        <v>9.9374423021367469E-4</v>
      </c>
      <c r="K84" s="116">
        <f t="shared" si="72"/>
        <v>9.9920063948840928E-4</v>
      </c>
      <c r="L84" s="165">
        <v>524875236.75</v>
      </c>
      <c r="M84" s="176">
        <v>46634.85</v>
      </c>
      <c r="N84" s="116">
        <f t="shared" si="73"/>
        <v>1.0980235575963266E-3</v>
      </c>
      <c r="O84" s="116">
        <f t="shared" si="74"/>
        <v>1.0980235575963578E-3</v>
      </c>
      <c r="P84" s="165">
        <v>525420370.19999999</v>
      </c>
      <c r="Q84" s="176">
        <v>46681.35</v>
      </c>
      <c r="R84" s="116">
        <f t="shared" si="75"/>
        <v>1.0385962450342025E-3</v>
      </c>
      <c r="S84" s="116">
        <f t="shared" si="76"/>
        <v>9.9710838568152363E-4</v>
      </c>
      <c r="T84" s="165">
        <v>525337358.39999998</v>
      </c>
      <c r="U84" s="176">
        <v>46676.7</v>
      </c>
      <c r="V84" s="116">
        <f t="shared" si="77"/>
        <v>-1.5799120991143468E-4</v>
      </c>
      <c r="W84" s="116">
        <f t="shared" si="78"/>
        <v>-9.9611515091175718E-5</v>
      </c>
      <c r="X84" s="165">
        <v>699320524.60000002</v>
      </c>
      <c r="Y84" s="176">
        <v>386.97</v>
      </c>
      <c r="Z84" s="116">
        <f t="shared" si="79"/>
        <v>0.33118369257022567</v>
      </c>
      <c r="AA84" s="116">
        <f t="shared" si="80"/>
        <v>-0.99170956815713196</v>
      </c>
      <c r="AB84" s="165">
        <f>1861293.8*388.54</f>
        <v>723187093.05200005</v>
      </c>
      <c r="AC84" s="176">
        <f>1.0165*388.54</f>
        <v>394.95091000000002</v>
      </c>
      <c r="AD84" s="116">
        <f t="shared" si="81"/>
        <v>3.4128225345096672E-2</v>
      </c>
      <c r="AE84" s="116">
        <f t="shared" si="82"/>
        <v>2.0624105227795422E-2</v>
      </c>
      <c r="AF84" s="165">
        <f>1867729.32*391.75</f>
        <v>731682961.11000001</v>
      </c>
      <c r="AG84" s="176">
        <f>1.01728240743333*391.75</f>
        <v>398.52038311200704</v>
      </c>
      <c r="AH84" s="116">
        <f t="shared" si="85"/>
        <v>1.1747814831906966E-2</v>
      </c>
      <c r="AI84" s="116">
        <f t="shared" si="86"/>
        <v>9.0377639894715454E-3</v>
      </c>
      <c r="AJ84" s="117">
        <f t="shared" si="87"/>
        <v>4.7635065661487438E-2</v>
      </c>
      <c r="AK84" s="117">
        <f t="shared" si="88"/>
        <v>-0.11975659722902274</v>
      </c>
      <c r="AL84" s="118">
        <f t="shared" si="89"/>
        <v>0.39693058273843174</v>
      </c>
      <c r="AM84" s="118">
        <f t="shared" si="90"/>
        <v>-0.9914365199644154</v>
      </c>
      <c r="AN84" s="119">
        <f t="shared" si="91"/>
        <v>0.11516260883079947</v>
      </c>
      <c r="AO84" s="203">
        <f t="shared" si="92"/>
        <v>0.35239303755793239</v>
      </c>
      <c r="AP84" s="123"/>
      <c r="AQ84" s="133">
        <f>SUM(AQ60:AQ70)</f>
        <v>20567788651.219021</v>
      </c>
      <c r="AR84" s="99"/>
      <c r="AS84" s="122" t="e">
        <f>(#REF!/AQ84)-1</f>
        <v>#REF!</v>
      </c>
      <c r="AT84" s="122" t="e">
        <f>(#REF!/AR84)-1</f>
        <v>#REF!</v>
      </c>
    </row>
    <row r="85" spans="1:46">
      <c r="A85" s="200" t="s">
        <v>56</v>
      </c>
      <c r="B85" s="170">
        <f>SUM(B60:B84)</f>
        <v>344165700111.41003</v>
      </c>
      <c r="C85" s="172"/>
      <c r="D85" s="170">
        <f>SUM(D60:D84)</f>
        <v>359085177592.78998</v>
      </c>
      <c r="E85" s="172"/>
      <c r="F85" s="116">
        <f>((D85-B85)/B85)</f>
        <v>4.3349693117444167E-2</v>
      </c>
      <c r="G85" s="116"/>
      <c r="H85" s="170">
        <f>SUM(H60:H84)</f>
        <v>364419288553.30005</v>
      </c>
      <c r="I85" s="172"/>
      <c r="J85" s="116">
        <f>((H85-D85)/D85)</f>
        <v>1.4854723317371409E-2</v>
      </c>
      <c r="K85" s="116"/>
      <c r="L85" s="170">
        <f>SUM(L60:L84)</f>
        <v>383345030351.23004</v>
      </c>
      <c r="M85" s="172"/>
      <c r="N85" s="116">
        <f>((L85-H85)/H85)</f>
        <v>5.1933973838385092E-2</v>
      </c>
      <c r="O85" s="116"/>
      <c r="P85" s="170">
        <f>SUM(P60:P84)</f>
        <v>391612153399.25</v>
      </c>
      <c r="Q85" s="172"/>
      <c r="R85" s="116">
        <f>((P85-L85)/L85)</f>
        <v>2.1565749894932561E-2</v>
      </c>
      <c r="S85" s="116"/>
      <c r="T85" s="170">
        <f>SUM(T60:T84)</f>
        <v>399949775790.01495</v>
      </c>
      <c r="U85" s="172"/>
      <c r="V85" s="116">
        <f>((T85-P85)/P85)</f>
        <v>2.1290509802602366E-2</v>
      </c>
      <c r="W85" s="116"/>
      <c r="X85" s="170">
        <f>SUM(X60:X84)</f>
        <v>408612989926.33002</v>
      </c>
      <c r="Y85" s="172"/>
      <c r="Z85" s="116">
        <f>((X85-T85)/T85)</f>
        <v>2.166075507656616E-2</v>
      </c>
      <c r="AA85" s="116"/>
      <c r="AB85" s="170">
        <f>SUM(AB60:AB84)</f>
        <v>403087233012.46454</v>
      </c>
      <c r="AC85" s="172"/>
      <c r="AD85" s="116">
        <f>((AB85-X85)/X85)</f>
        <v>-1.352320423014876E-2</v>
      </c>
      <c r="AE85" s="116"/>
      <c r="AF85" s="170">
        <f>SUM(AF60:AF84)</f>
        <v>410887858524.85992</v>
      </c>
      <c r="AG85" s="172"/>
      <c r="AH85" s="116">
        <f>((AF85-AB85)/AB85)</f>
        <v>1.9352201889644493E-2</v>
      </c>
      <c r="AI85" s="116"/>
      <c r="AJ85" s="117">
        <f t="shared" si="87"/>
        <v>2.2560550338349684E-2</v>
      </c>
      <c r="AK85" s="117"/>
      <c r="AL85" s="118">
        <f t="shared" si="89"/>
        <v>0.14426293304374502</v>
      </c>
      <c r="AM85" s="118"/>
      <c r="AN85" s="119">
        <f t="shared" si="91"/>
        <v>1.9530596295501444E-2</v>
      </c>
      <c r="AO85" s="203"/>
      <c r="AP85" s="123"/>
      <c r="AQ85" s="133"/>
      <c r="AR85" s="99"/>
      <c r="AS85" s="122" t="e">
        <f>(#REF!/AQ85)-1</f>
        <v>#REF!</v>
      </c>
      <c r="AT85" s="122" t="e">
        <f>(#REF!/AR85)-1</f>
        <v>#REF!</v>
      </c>
    </row>
    <row r="86" spans="1:46">
      <c r="A86" s="201" t="s">
        <v>58</v>
      </c>
      <c r="B86" s="170"/>
      <c r="C86" s="172"/>
      <c r="D86" s="170"/>
      <c r="E86" s="172"/>
      <c r="F86" s="116"/>
      <c r="G86" s="116"/>
      <c r="H86" s="170"/>
      <c r="I86" s="172"/>
      <c r="J86" s="116"/>
      <c r="K86" s="116"/>
      <c r="L86" s="170"/>
      <c r="M86" s="172"/>
      <c r="N86" s="116"/>
      <c r="O86" s="116"/>
      <c r="P86" s="170"/>
      <c r="Q86" s="172"/>
      <c r="R86" s="116"/>
      <c r="S86" s="116"/>
      <c r="T86" s="170"/>
      <c r="U86" s="172"/>
      <c r="V86" s="116"/>
      <c r="W86" s="116"/>
      <c r="X86" s="170"/>
      <c r="Y86" s="172"/>
      <c r="Z86" s="116"/>
      <c r="AA86" s="116"/>
      <c r="AB86" s="170"/>
      <c r="AC86" s="172"/>
      <c r="AD86" s="116"/>
      <c r="AE86" s="116"/>
      <c r="AF86" s="170"/>
      <c r="AG86" s="172"/>
      <c r="AH86" s="116"/>
      <c r="AI86" s="116"/>
      <c r="AJ86" s="117"/>
      <c r="AK86" s="117"/>
      <c r="AL86" s="118"/>
      <c r="AM86" s="118"/>
      <c r="AN86" s="119"/>
      <c r="AO86" s="203"/>
      <c r="AP86" s="123"/>
      <c r="AQ86" s="139">
        <v>2412598749</v>
      </c>
      <c r="AR86" s="140">
        <v>100</v>
      </c>
      <c r="AS86" s="122" t="e">
        <f>(#REF!/AQ86)-1</f>
        <v>#REF!</v>
      </c>
      <c r="AT86" s="122" t="e">
        <f>(#REF!/AR86)-1</f>
        <v>#REF!</v>
      </c>
    </row>
    <row r="87" spans="1:46">
      <c r="A87" s="198" t="s">
        <v>30</v>
      </c>
      <c r="B87" s="165">
        <v>2248938351.6700001</v>
      </c>
      <c r="C87" s="177">
        <v>69.3</v>
      </c>
      <c r="D87" s="165">
        <v>2252743018.6399999</v>
      </c>
      <c r="E87" s="177">
        <v>69.3</v>
      </c>
      <c r="F87" s="116">
        <f t="shared" ref="F87:G89" si="101">((D87-B87)/B87)</f>
        <v>1.6917613447138507E-3</v>
      </c>
      <c r="G87" s="116">
        <f t="shared" si="101"/>
        <v>0</v>
      </c>
      <c r="H87" s="165">
        <v>2255299670.4499998</v>
      </c>
      <c r="I87" s="177">
        <v>69.3</v>
      </c>
      <c r="J87" s="116">
        <f t="shared" ref="J87:K89" si="102">((H87-D87)/D87)</f>
        <v>1.1349061072857814E-3</v>
      </c>
      <c r="K87" s="116">
        <f t="shared" si="102"/>
        <v>0</v>
      </c>
      <c r="L87" s="165">
        <v>2387107052</v>
      </c>
      <c r="M87" s="177">
        <v>69.3</v>
      </c>
      <c r="N87" s="116">
        <f t="shared" ref="N87:O89" si="103">((L87-H87)/H87)</f>
        <v>5.8443400350296097E-2</v>
      </c>
      <c r="O87" s="116">
        <f t="shared" si="103"/>
        <v>0</v>
      </c>
      <c r="P87" s="165">
        <v>2263507765.1799998</v>
      </c>
      <c r="Q87" s="177">
        <v>69.3</v>
      </c>
      <c r="R87" s="116">
        <f t="shared" ref="R87:S89" si="104">((P87-L87)/L87)</f>
        <v>-5.1777856680723412E-2</v>
      </c>
      <c r="S87" s="116">
        <f t="shared" si="104"/>
        <v>0</v>
      </c>
      <c r="T87" s="165">
        <v>2265914378.3600001</v>
      </c>
      <c r="U87" s="177">
        <v>69.3</v>
      </c>
      <c r="V87" s="116">
        <f t="shared" ref="V87:V89" si="105">((T87-P87)/P87)</f>
        <v>1.0632228512849503E-3</v>
      </c>
      <c r="W87" s="116">
        <f t="shared" ref="W87:W89" si="106">((U87-Q87)/Q87)</f>
        <v>0</v>
      </c>
      <c r="X87" s="165">
        <v>2270016634.4699998</v>
      </c>
      <c r="Y87" s="177">
        <v>113.5</v>
      </c>
      <c r="Z87" s="116">
        <f t="shared" ref="Z87:Z89" si="107">((X87-T87)/T87)</f>
        <v>1.8104197357045524E-3</v>
      </c>
      <c r="AA87" s="116">
        <f t="shared" ref="AA87:AA89" si="108">((Y87-U87)/U87)</f>
        <v>0.63780663780663782</v>
      </c>
      <c r="AB87" s="165">
        <v>2273959455.5799999</v>
      </c>
      <c r="AC87" s="177">
        <v>69.3</v>
      </c>
      <c r="AD87" s="116">
        <f t="shared" ref="AD87:AD89" si="109">((AB87-X87)/X87)</f>
        <v>1.7369128710903467E-3</v>
      </c>
      <c r="AE87" s="116">
        <f t="shared" ref="AE87:AE89" si="110">((AC87-Y87)/Y87)</f>
        <v>-0.38942731277533044</v>
      </c>
      <c r="AF87" s="165">
        <v>2274379253.6799998</v>
      </c>
      <c r="AG87" s="177">
        <v>69.3</v>
      </c>
      <c r="AH87" s="116">
        <f t="shared" ref="AH87:AH89" si="111">((AF87-AB87)/AB87)</f>
        <v>1.8461107517540599E-4</v>
      </c>
      <c r="AI87" s="116">
        <f t="shared" ref="AI87:AI89" si="112">((AG87-AC87)/AC87)</f>
        <v>0</v>
      </c>
      <c r="AJ87" s="117">
        <f t="shared" si="87"/>
        <v>1.7859222068534459E-3</v>
      </c>
      <c r="AK87" s="117">
        <f t="shared" si="88"/>
        <v>3.1047415628913423E-2</v>
      </c>
      <c r="AL87" s="118">
        <f t="shared" si="89"/>
        <v>9.6043955573156953E-3</v>
      </c>
      <c r="AM87" s="118">
        <f t="shared" si="90"/>
        <v>0</v>
      </c>
      <c r="AN87" s="119">
        <f t="shared" si="91"/>
        <v>2.9478007347523746E-2</v>
      </c>
      <c r="AO87" s="203">
        <f t="shared" si="92"/>
        <v>0.28049430934582681</v>
      </c>
      <c r="AP87" s="123"/>
      <c r="AQ87" s="139">
        <v>12153673145</v>
      </c>
      <c r="AR87" s="141">
        <v>45.22</v>
      </c>
      <c r="AS87" s="122" t="e">
        <f>(#REF!/AQ87)-1</f>
        <v>#REF!</v>
      </c>
      <c r="AT87" s="122" t="e">
        <f>(#REF!/AR87)-1</f>
        <v>#REF!</v>
      </c>
    </row>
    <row r="88" spans="1:46">
      <c r="A88" s="198" t="s">
        <v>194</v>
      </c>
      <c r="B88" s="165">
        <v>9783784658.0200005</v>
      </c>
      <c r="C88" s="177">
        <v>40.65</v>
      </c>
      <c r="D88" s="165">
        <v>9783709604.2700005</v>
      </c>
      <c r="E88" s="177">
        <v>40.65</v>
      </c>
      <c r="F88" s="116">
        <f t="shared" si="101"/>
        <v>-7.671238955415547E-6</v>
      </c>
      <c r="G88" s="116">
        <f t="shared" si="101"/>
        <v>0</v>
      </c>
      <c r="H88" s="165">
        <v>9782775503.5699997</v>
      </c>
      <c r="I88" s="177">
        <v>40.65</v>
      </c>
      <c r="J88" s="116">
        <f t="shared" si="102"/>
        <v>-9.5475104820474664E-5</v>
      </c>
      <c r="K88" s="116">
        <f t="shared" si="102"/>
        <v>0</v>
      </c>
      <c r="L88" s="165">
        <v>9783148743.7199993</v>
      </c>
      <c r="M88" s="177">
        <v>40.65</v>
      </c>
      <c r="N88" s="116">
        <f t="shared" si="103"/>
        <v>3.8152786994183102E-5</v>
      </c>
      <c r="O88" s="116">
        <f t="shared" si="103"/>
        <v>0</v>
      </c>
      <c r="P88" s="165">
        <v>9789216523.8299999</v>
      </c>
      <c r="Q88" s="177">
        <v>40.65</v>
      </c>
      <c r="R88" s="116">
        <f t="shared" si="104"/>
        <v>6.2022772718197099E-4</v>
      </c>
      <c r="S88" s="116">
        <f t="shared" si="104"/>
        <v>0</v>
      </c>
      <c r="T88" s="165">
        <v>9798700462.2000008</v>
      </c>
      <c r="U88" s="177">
        <v>40.65</v>
      </c>
      <c r="V88" s="116">
        <f t="shared" si="105"/>
        <v>9.6881485325347344E-4</v>
      </c>
      <c r="W88" s="116">
        <f t="shared" si="106"/>
        <v>0</v>
      </c>
      <c r="X88" s="165">
        <v>9856802899.2199993</v>
      </c>
      <c r="Y88" s="177">
        <v>40.65</v>
      </c>
      <c r="Z88" s="116">
        <f t="shared" si="107"/>
        <v>5.9296064048633456E-3</v>
      </c>
      <c r="AA88" s="116">
        <f t="shared" si="108"/>
        <v>0</v>
      </c>
      <c r="AB88" s="165">
        <v>9801923854.7000008</v>
      </c>
      <c r="AC88" s="177">
        <v>40.65</v>
      </c>
      <c r="AD88" s="116">
        <f t="shared" si="109"/>
        <v>-5.567631318299091E-3</v>
      </c>
      <c r="AE88" s="116">
        <f t="shared" si="110"/>
        <v>0</v>
      </c>
      <c r="AF88" s="165">
        <v>9809747566.0799999</v>
      </c>
      <c r="AG88" s="177">
        <v>40.65</v>
      </c>
      <c r="AH88" s="116">
        <f t="shared" si="111"/>
        <v>7.9818120360603581E-4</v>
      </c>
      <c r="AI88" s="116">
        <f t="shared" si="112"/>
        <v>0</v>
      </c>
      <c r="AJ88" s="117">
        <f t="shared" si="87"/>
        <v>3.3552566422800347E-4</v>
      </c>
      <c r="AK88" s="117">
        <f t="shared" si="88"/>
        <v>0</v>
      </c>
      <c r="AL88" s="118">
        <f t="shared" si="89"/>
        <v>2.6613588161524607E-3</v>
      </c>
      <c r="AM88" s="118">
        <f t="shared" si="90"/>
        <v>0</v>
      </c>
      <c r="AN88" s="119">
        <f t="shared" si="91"/>
        <v>3.0990583525645106E-3</v>
      </c>
      <c r="AO88" s="203">
        <f t="shared" si="92"/>
        <v>0</v>
      </c>
      <c r="AP88" s="123"/>
      <c r="AQ88" s="142">
        <v>31507613595.857655</v>
      </c>
      <c r="AR88" s="142">
        <v>11.808257597614354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32</v>
      </c>
      <c r="B89" s="165">
        <v>30161390541.5989</v>
      </c>
      <c r="C89" s="177">
        <v>11.3</v>
      </c>
      <c r="D89" s="165">
        <v>30161390541.598915</v>
      </c>
      <c r="E89" s="177">
        <v>11.3</v>
      </c>
      <c r="F89" s="116">
        <f t="shared" si="101"/>
        <v>5.0590469432949124E-16</v>
      </c>
      <c r="G89" s="116">
        <f t="shared" si="101"/>
        <v>0</v>
      </c>
      <c r="H89" s="165">
        <v>30161390541.5989</v>
      </c>
      <c r="I89" s="177">
        <v>11.3</v>
      </c>
      <c r="J89" s="116">
        <f t="shared" si="102"/>
        <v>-5.0590469432949095E-16</v>
      </c>
      <c r="K89" s="116">
        <f t="shared" si="102"/>
        <v>0</v>
      </c>
      <c r="L89" s="165">
        <v>30161390541.598915</v>
      </c>
      <c r="M89" s="177">
        <v>11.3</v>
      </c>
      <c r="N89" s="116">
        <f t="shared" si="103"/>
        <v>5.0590469432949124E-16</v>
      </c>
      <c r="O89" s="116">
        <f t="shared" si="103"/>
        <v>0</v>
      </c>
      <c r="P89" s="165">
        <v>30161390541.598915</v>
      </c>
      <c r="Q89" s="177">
        <v>11.3</v>
      </c>
      <c r="R89" s="116">
        <f t="shared" si="104"/>
        <v>0</v>
      </c>
      <c r="S89" s="116">
        <f t="shared" si="104"/>
        <v>0</v>
      </c>
      <c r="T89" s="165">
        <v>30161390541.598915</v>
      </c>
      <c r="U89" s="177">
        <v>11.3</v>
      </c>
      <c r="V89" s="116">
        <f t="shared" si="105"/>
        <v>0</v>
      </c>
      <c r="W89" s="116">
        <f t="shared" si="106"/>
        <v>0</v>
      </c>
      <c r="X89" s="165">
        <v>30161390541.598915</v>
      </c>
      <c r="Y89" s="177">
        <v>11.3</v>
      </c>
      <c r="Z89" s="116">
        <f t="shared" si="107"/>
        <v>0</v>
      </c>
      <c r="AA89" s="116">
        <f t="shared" si="108"/>
        <v>0</v>
      </c>
      <c r="AB89" s="165">
        <v>30161390541.598915</v>
      </c>
      <c r="AC89" s="177">
        <v>11.3</v>
      </c>
      <c r="AD89" s="116">
        <f t="shared" si="109"/>
        <v>0</v>
      </c>
      <c r="AE89" s="116">
        <f t="shared" si="110"/>
        <v>0</v>
      </c>
      <c r="AF89" s="165">
        <v>30161390541.598915</v>
      </c>
      <c r="AG89" s="177">
        <v>11.3</v>
      </c>
      <c r="AH89" s="116">
        <f t="shared" si="111"/>
        <v>0</v>
      </c>
      <c r="AI89" s="116">
        <f t="shared" si="112"/>
        <v>0</v>
      </c>
      <c r="AJ89" s="117">
        <f t="shared" si="87"/>
        <v>6.3238086791186443E-17</v>
      </c>
      <c r="AK89" s="117">
        <f t="shared" si="88"/>
        <v>0</v>
      </c>
      <c r="AL89" s="118">
        <f t="shared" si="89"/>
        <v>0</v>
      </c>
      <c r="AM89" s="118">
        <f t="shared" si="90"/>
        <v>0</v>
      </c>
      <c r="AN89" s="119">
        <f t="shared" si="91"/>
        <v>3.2421911335783188E-16</v>
      </c>
      <c r="AO89" s="203">
        <f t="shared" si="92"/>
        <v>0</v>
      </c>
      <c r="AP89" s="123"/>
      <c r="AQ89" s="133">
        <f>SUM(AQ86:AQ88)</f>
        <v>46073885489.857651</v>
      </c>
      <c r="AR89" s="99"/>
      <c r="AS89" s="122" t="e">
        <f>(#REF!/AQ89)-1</f>
        <v>#REF!</v>
      </c>
      <c r="AT89" s="122" t="e">
        <f>(#REF!/AR89)-1</f>
        <v>#REF!</v>
      </c>
    </row>
    <row r="90" spans="1:46">
      <c r="A90" s="200" t="s">
        <v>56</v>
      </c>
      <c r="B90" s="170">
        <f>SUM(B87:B89)</f>
        <v>42194113551.288902</v>
      </c>
      <c r="C90" s="172"/>
      <c r="D90" s="170">
        <f>SUM(D87:D89)</f>
        <v>42197843164.508911</v>
      </c>
      <c r="E90" s="172"/>
      <c r="F90" s="116">
        <f>((D90-B90)/B90)</f>
        <v>8.8391789899207906E-5</v>
      </c>
      <c r="G90" s="116"/>
      <c r="H90" s="170">
        <f>SUM(H87:H89)</f>
        <v>42199465715.618896</v>
      </c>
      <c r="I90" s="172"/>
      <c r="J90" s="116">
        <f>((H90-D90)/D90)</f>
        <v>3.8451043662582761E-5</v>
      </c>
      <c r="K90" s="116"/>
      <c r="L90" s="170">
        <f>SUM(L87:L89)</f>
        <v>42331646337.318916</v>
      </c>
      <c r="M90" s="172"/>
      <c r="N90" s="116">
        <f>((L90-H90)/H90)</f>
        <v>3.1322818774716633E-3</v>
      </c>
      <c r="O90" s="116"/>
      <c r="P90" s="170">
        <f>SUM(P87:P89)</f>
        <v>42214114830.608917</v>
      </c>
      <c r="Q90" s="172"/>
      <c r="R90" s="116">
        <f>((P90-L90)/L90)</f>
        <v>-2.7764454463559368E-3</v>
      </c>
      <c r="S90" s="116"/>
      <c r="T90" s="170">
        <f>SUM(T87:T89)</f>
        <v>42226005382.15892</v>
      </c>
      <c r="U90" s="172"/>
      <c r="V90" s="116">
        <f>((T90-P90)/P90)</f>
        <v>2.8167241212366637E-4</v>
      </c>
      <c r="W90" s="116"/>
      <c r="X90" s="170">
        <f>SUM(X87:X89)</f>
        <v>42288210075.28891</v>
      </c>
      <c r="Y90" s="172"/>
      <c r="Z90" s="116">
        <f>((X90-T90)/T90)</f>
        <v>1.4731370530320631E-3</v>
      </c>
      <c r="AA90" s="116"/>
      <c r="AB90" s="170">
        <f>SUM(AB87:AB89)</f>
        <v>42237273851.878914</v>
      </c>
      <c r="AC90" s="172"/>
      <c r="AD90" s="116">
        <f>((AB90-X90)/X90)</f>
        <v>-1.2045017587481335E-3</v>
      </c>
      <c r="AE90" s="116"/>
      <c r="AF90" s="170">
        <f>SUM(AF87:AF89)</f>
        <v>42245517361.358917</v>
      </c>
      <c r="AG90" s="172"/>
      <c r="AH90" s="116">
        <f>((AF90-AB90)/AB90)</f>
        <v>1.9517143812151236E-4</v>
      </c>
      <c r="AI90" s="116"/>
      <c r="AJ90" s="117">
        <f t="shared" si="87"/>
        <v>1.5351980115082818E-4</v>
      </c>
      <c r="AK90" s="117"/>
      <c r="AL90" s="118">
        <f t="shared" si="89"/>
        <v>1.1297780472842545E-3</v>
      </c>
      <c r="AM90" s="118"/>
      <c r="AN90" s="119">
        <f t="shared" si="91"/>
        <v>1.735304523909217E-3</v>
      </c>
      <c r="AO90" s="203"/>
      <c r="AP90" s="123"/>
      <c r="AQ90" s="133"/>
      <c r="AR90" s="99"/>
      <c r="AS90" s="122" t="e">
        <f>(#REF!/AQ90)-1</f>
        <v>#REF!</v>
      </c>
      <c r="AT90" s="122" t="e">
        <f>(#REF!/AR90)-1</f>
        <v>#REF!</v>
      </c>
    </row>
    <row r="91" spans="1:46">
      <c r="A91" s="201" t="s">
        <v>82</v>
      </c>
      <c r="B91" s="170"/>
      <c r="C91" s="172"/>
      <c r="D91" s="170"/>
      <c r="E91" s="172"/>
      <c r="F91" s="116"/>
      <c r="G91" s="116"/>
      <c r="H91" s="170"/>
      <c r="I91" s="172"/>
      <c r="J91" s="116"/>
      <c r="K91" s="116"/>
      <c r="L91" s="170"/>
      <c r="M91" s="172"/>
      <c r="N91" s="116"/>
      <c r="O91" s="116"/>
      <c r="P91" s="170"/>
      <c r="Q91" s="172"/>
      <c r="R91" s="116"/>
      <c r="S91" s="116"/>
      <c r="T91" s="170"/>
      <c r="U91" s="172"/>
      <c r="V91" s="116"/>
      <c r="W91" s="116"/>
      <c r="X91" s="170"/>
      <c r="Y91" s="172"/>
      <c r="Z91" s="116"/>
      <c r="AA91" s="116"/>
      <c r="AB91" s="170"/>
      <c r="AC91" s="172"/>
      <c r="AD91" s="116"/>
      <c r="AE91" s="116"/>
      <c r="AF91" s="170"/>
      <c r="AG91" s="172"/>
      <c r="AH91" s="116"/>
      <c r="AI91" s="116"/>
      <c r="AJ91" s="117"/>
      <c r="AK91" s="117"/>
      <c r="AL91" s="118"/>
      <c r="AM91" s="118"/>
      <c r="AN91" s="119"/>
      <c r="AO91" s="203"/>
      <c r="AP91" s="123"/>
      <c r="AQ91" s="121">
        <v>885354617.76999998</v>
      </c>
      <c r="AR91" s="121">
        <v>1763.14</v>
      </c>
      <c r="AS91" s="122" t="e">
        <f>(#REF!/AQ91)-1</f>
        <v>#REF!</v>
      </c>
      <c r="AT91" s="122" t="e">
        <f>(#REF!/AR91)-1</f>
        <v>#REF!</v>
      </c>
    </row>
    <row r="92" spans="1:46">
      <c r="A92" s="198" t="s">
        <v>35</v>
      </c>
      <c r="B92" s="165">
        <v>1286648566.4000001</v>
      </c>
      <c r="C92" s="165">
        <v>2939.59</v>
      </c>
      <c r="D92" s="165">
        <v>1314913567.8499999</v>
      </c>
      <c r="E92" s="165">
        <v>2977.99</v>
      </c>
      <c r="F92" s="116">
        <f t="shared" ref="F92:F110" si="113">((D92-B92)/B92)</f>
        <v>2.1967926742485978E-2</v>
      </c>
      <c r="G92" s="116">
        <f t="shared" ref="G92:G110" si="114">((E92-C92)/C92)</f>
        <v>1.3063046207123999E-2</v>
      </c>
      <c r="H92" s="165">
        <v>1321422724.76</v>
      </c>
      <c r="I92" s="165">
        <v>2990.44</v>
      </c>
      <c r="J92" s="116">
        <f t="shared" ref="J92:J110" si="115">((H92-D92)/D92)</f>
        <v>4.9502545788185403E-3</v>
      </c>
      <c r="K92" s="116">
        <f t="shared" ref="K92:K110" si="116">((I92-E92)/E92)</f>
        <v>4.180672198362074E-3</v>
      </c>
      <c r="L92" s="165">
        <v>1380059522.6700001</v>
      </c>
      <c r="M92" s="165">
        <v>3099.9</v>
      </c>
      <c r="N92" s="116">
        <f t="shared" ref="N92:N110" si="117">((L92-H92)/H92)</f>
        <v>4.4373989345952748E-2</v>
      </c>
      <c r="O92" s="116">
        <f t="shared" ref="O92:O110" si="118">((M92-I92)/I92)</f>
        <v>3.6603309212022324E-2</v>
      </c>
      <c r="P92" s="165">
        <v>1468228978.99</v>
      </c>
      <c r="Q92" s="165">
        <v>3148.89</v>
      </c>
      <c r="R92" s="116">
        <f t="shared" ref="R92:R110" si="119">((P92-L92)/L92)</f>
        <v>6.388815472931092E-2</v>
      </c>
      <c r="S92" s="116">
        <f t="shared" ref="S92:S110" si="120">((Q92-M92)/M92)</f>
        <v>1.5803735604374265E-2</v>
      </c>
      <c r="T92" s="165">
        <v>1665398142.71</v>
      </c>
      <c r="U92" s="165">
        <v>3399.1</v>
      </c>
      <c r="V92" s="116">
        <f t="shared" ref="V92:V110" si="121">((T92-P92)/P92)</f>
        <v>0.13429047276783312</v>
      </c>
      <c r="W92" s="116">
        <f t="shared" ref="W92:W110" si="122">((U92-Q92)/Q92)</f>
        <v>7.9459746132764256E-2</v>
      </c>
      <c r="X92" s="165">
        <v>1622480816.23</v>
      </c>
      <c r="Y92" s="165">
        <v>3275.49</v>
      </c>
      <c r="Z92" s="116">
        <f t="shared" ref="Z92:Z110" si="123">((X92-T92)/T92)</f>
        <v>-2.577000981288672E-2</v>
      </c>
      <c r="AA92" s="116">
        <f t="shared" ref="AA92:AA110" si="124">((Y92-U92)/U92)</f>
        <v>-3.636550851696041E-2</v>
      </c>
      <c r="AB92" s="165">
        <v>1635989666.55</v>
      </c>
      <c r="AC92" s="165">
        <v>3273.75</v>
      </c>
      <c r="AD92" s="116">
        <f t="shared" ref="AD92:AD110" si="125">((AB92-X92)/X92)</f>
        <v>8.3260462526694931E-3</v>
      </c>
      <c r="AE92" s="116">
        <f t="shared" ref="AE92:AE110" si="126">((AC92-Y92)/Y92)</f>
        <v>-5.3121822994415548E-4</v>
      </c>
      <c r="AF92" s="165">
        <v>1624597601.6300001</v>
      </c>
      <c r="AG92" s="165">
        <v>3235.5</v>
      </c>
      <c r="AH92" s="116">
        <f t="shared" ref="AH92:AH110" si="127">((AF92-AB92)/AB92)</f>
        <v>-6.9634088484333756E-3</v>
      </c>
      <c r="AI92" s="116">
        <f t="shared" ref="AI92:AI110" si="128">((AG92-AC92)/AC92)</f>
        <v>-1.1683848797250859E-2</v>
      </c>
      <c r="AJ92" s="117">
        <f t="shared" si="87"/>
        <v>3.0632928219468843E-2</v>
      </c>
      <c r="AK92" s="117">
        <f t="shared" si="88"/>
        <v>1.2566241726311437E-2</v>
      </c>
      <c r="AL92" s="118">
        <f t="shared" si="89"/>
        <v>0.23551664638031003</v>
      </c>
      <c r="AM92" s="118">
        <f t="shared" si="90"/>
        <v>8.6471076128529722E-2</v>
      </c>
      <c r="AN92" s="119">
        <f t="shared" si="91"/>
        <v>5.0521096486676929E-2</v>
      </c>
      <c r="AO92" s="203">
        <f t="shared" si="92"/>
        <v>3.4408250738690319E-2</v>
      </c>
      <c r="AP92" s="123"/>
      <c r="AQ92" s="126">
        <v>113791197</v>
      </c>
      <c r="AR92" s="125">
        <v>81.52</v>
      </c>
      <c r="AS92" s="122" t="e">
        <f>(#REF!/AQ92)-1</f>
        <v>#REF!</v>
      </c>
      <c r="AT92" s="122" t="e">
        <f>(#REF!/AR92)-1</f>
        <v>#REF!</v>
      </c>
    </row>
    <row r="93" spans="1:46">
      <c r="A93" s="198" t="s">
        <v>33</v>
      </c>
      <c r="B93" s="165">
        <v>163157161</v>
      </c>
      <c r="C93" s="165">
        <v>121.23</v>
      </c>
      <c r="D93" s="165">
        <v>162725379</v>
      </c>
      <c r="E93" s="165">
        <v>120.91</v>
      </c>
      <c r="F93" s="116">
        <f t="shared" si="113"/>
        <v>-2.6464177076481491E-3</v>
      </c>
      <c r="G93" s="116">
        <f t="shared" si="114"/>
        <v>-2.6396106574280904E-3</v>
      </c>
      <c r="H93" s="165">
        <v>264545763</v>
      </c>
      <c r="I93" s="165">
        <v>122.27</v>
      </c>
      <c r="J93" s="116">
        <f t="shared" si="115"/>
        <v>0.62571913874602192</v>
      </c>
      <c r="K93" s="116">
        <f t="shared" si="116"/>
        <v>1.1248035729054664E-2</v>
      </c>
      <c r="L93" s="165">
        <v>166542182</v>
      </c>
      <c r="M93" s="165">
        <v>123.76</v>
      </c>
      <c r="N93" s="116">
        <f t="shared" si="117"/>
        <v>-0.37045983987277092</v>
      </c>
      <c r="O93" s="116">
        <f t="shared" si="118"/>
        <v>1.2186145415882957E-2</v>
      </c>
      <c r="P93" s="165">
        <v>171739801</v>
      </c>
      <c r="Q93" s="165">
        <v>127.64</v>
      </c>
      <c r="R93" s="116">
        <f t="shared" si="119"/>
        <v>3.1209024269899382E-2</v>
      </c>
      <c r="S93" s="116">
        <f t="shared" si="120"/>
        <v>3.1351001939237198E-2</v>
      </c>
      <c r="T93" s="165">
        <v>186139625</v>
      </c>
      <c r="U93" s="165">
        <v>138.35</v>
      </c>
      <c r="V93" s="116">
        <f t="shared" si="121"/>
        <v>8.3846749071288376E-2</v>
      </c>
      <c r="W93" s="116">
        <f t="shared" si="122"/>
        <v>8.3907865872767107E-2</v>
      </c>
      <c r="X93" s="165">
        <v>179485308</v>
      </c>
      <c r="Y93" s="165">
        <v>133.41999999999999</v>
      </c>
      <c r="Z93" s="116">
        <f t="shared" si="123"/>
        <v>-3.5749062028034066E-2</v>
      </c>
      <c r="AA93" s="116">
        <f t="shared" si="124"/>
        <v>-3.5634260932417831E-2</v>
      </c>
      <c r="AB93" s="165">
        <v>189428770</v>
      </c>
      <c r="AC93" s="165">
        <v>139.04</v>
      </c>
      <c r="AD93" s="116">
        <f t="shared" si="125"/>
        <v>5.5399865932202093E-2</v>
      </c>
      <c r="AE93" s="116">
        <f t="shared" si="126"/>
        <v>4.2122620296807113E-2</v>
      </c>
      <c r="AF93" s="165">
        <v>177134955</v>
      </c>
      <c r="AG93" s="165">
        <v>131.66</v>
      </c>
      <c r="AH93" s="116">
        <f t="shared" si="127"/>
        <v>-6.4899407835462372E-2</v>
      </c>
      <c r="AI93" s="116">
        <f t="shared" si="128"/>
        <v>-5.3078250863060963E-2</v>
      </c>
      <c r="AJ93" s="117">
        <f t="shared" si="87"/>
        <v>4.0302506321937027E-2</v>
      </c>
      <c r="AK93" s="117">
        <f t="shared" si="88"/>
        <v>1.1182943350105267E-2</v>
      </c>
      <c r="AL93" s="118">
        <f t="shared" si="89"/>
        <v>8.8551497550975133E-2</v>
      </c>
      <c r="AM93" s="118">
        <f t="shared" si="90"/>
        <v>8.8909105946571837E-2</v>
      </c>
      <c r="AN93" s="119">
        <f t="shared" si="91"/>
        <v>0.27576930192669441</v>
      </c>
      <c r="AO93" s="203">
        <f t="shared" si="92"/>
        <v>4.3369432787185858E-2</v>
      </c>
      <c r="AP93" s="123"/>
      <c r="AQ93" s="121">
        <v>1066913090.3099999</v>
      </c>
      <c r="AR93" s="125">
        <v>1.1691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99</v>
      </c>
      <c r="B94" s="165">
        <v>815389936.13</v>
      </c>
      <c r="C94" s="165">
        <v>1.3095000000000001</v>
      </c>
      <c r="D94" s="165">
        <v>824088274.32000005</v>
      </c>
      <c r="E94" s="165">
        <v>1.2794000000000001</v>
      </c>
      <c r="F94" s="116">
        <f t="shared" si="113"/>
        <v>1.0667703640400653E-2</v>
      </c>
      <c r="G94" s="116">
        <f t="shared" si="114"/>
        <v>-2.2985872470408564E-2</v>
      </c>
      <c r="H94" s="165">
        <v>843683093.34000003</v>
      </c>
      <c r="I94" s="165">
        <v>1.3098000000000001</v>
      </c>
      <c r="J94" s="116">
        <f t="shared" si="115"/>
        <v>2.3777572901602963E-2</v>
      </c>
      <c r="K94" s="116">
        <f t="shared" si="116"/>
        <v>2.3761138033453165E-2</v>
      </c>
      <c r="L94" s="165">
        <v>859105389.65999997</v>
      </c>
      <c r="M94" s="165">
        <v>1.3334999999999999</v>
      </c>
      <c r="N94" s="116">
        <f t="shared" si="117"/>
        <v>1.827972664350265E-2</v>
      </c>
      <c r="O94" s="116">
        <f t="shared" si="118"/>
        <v>1.8094365551992543E-2</v>
      </c>
      <c r="P94" s="165">
        <v>901002059.02999997</v>
      </c>
      <c r="Q94" s="165">
        <v>1.3438000000000001</v>
      </c>
      <c r="R94" s="116">
        <f t="shared" si="119"/>
        <v>4.876778783401773E-2</v>
      </c>
      <c r="S94" s="116">
        <f t="shared" si="120"/>
        <v>7.7240344956881878E-3</v>
      </c>
      <c r="T94" s="165">
        <v>1103416708.6800001</v>
      </c>
      <c r="U94" s="165">
        <v>1.4545999999999999</v>
      </c>
      <c r="V94" s="116">
        <f t="shared" si="121"/>
        <v>0.22465503560326541</v>
      </c>
      <c r="W94" s="116">
        <f t="shared" si="122"/>
        <v>8.2452745944336797E-2</v>
      </c>
      <c r="X94" s="165">
        <v>1074804161.8099999</v>
      </c>
      <c r="Y94" s="165">
        <v>1.4137999999999999</v>
      </c>
      <c r="Z94" s="116">
        <f t="shared" si="123"/>
        <v>-2.5930862424794039E-2</v>
      </c>
      <c r="AA94" s="116">
        <f t="shared" si="124"/>
        <v>-2.8048948164443799E-2</v>
      </c>
      <c r="AB94" s="165">
        <v>1064187629.23</v>
      </c>
      <c r="AC94" s="165">
        <v>1.4035</v>
      </c>
      <c r="AD94" s="116">
        <f t="shared" si="125"/>
        <v>-9.8776437208071364E-3</v>
      </c>
      <c r="AE94" s="116">
        <f t="shared" si="126"/>
        <v>-7.2853303154618593E-3</v>
      </c>
      <c r="AF94" s="165">
        <v>1059392934.54</v>
      </c>
      <c r="AG94" s="165">
        <v>1.3884000000000001</v>
      </c>
      <c r="AH94" s="116">
        <f t="shared" si="127"/>
        <v>-4.5054974877590812E-3</v>
      </c>
      <c r="AI94" s="116">
        <f t="shared" si="128"/>
        <v>-1.075881724260769E-2</v>
      </c>
      <c r="AJ94" s="117">
        <f t="shared" si="87"/>
        <v>3.5729227873678646E-2</v>
      </c>
      <c r="AK94" s="117">
        <f t="shared" si="88"/>
        <v>7.8691644790685987E-3</v>
      </c>
      <c r="AL94" s="118">
        <f t="shared" si="89"/>
        <v>0.2855333191267192</v>
      </c>
      <c r="AM94" s="118">
        <f t="shared" si="90"/>
        <v>8.5196185712052508E-2</v>
      </c>
      <c r="AN94" s="119">
        <f t="shared" si="91"/>
        <v>7.9677168817966215E-2</v>
      </c>
      <c r="AO94" s="203">
        <f t="shared" si="92"/>
        <v>3.5332392632296983E-2</v>
      </c>
      <c r="AP94" s="123"/>
      <c r="AQ94" s="121">
        <v>4173976375.3699999</v>
      </c>
      <c r="AR94" s="125">
        <v>299.53579999999999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10</v>
      </c>
      <c r="B95" s="165">
        <v>3483703034</v>
      </c>
      <c r="C95" s="165">
        <v>351.91950000000003</v>
      </c>
      <c r="D95" s="165">
        <v>3483703034</v>
      </c>
      <c r="E95" s="165">
        <v>351.91950000000003</v>
      </c>
      <c r="F95" s="116">
        <f t="shared" si="113"/>
        <v>0</v>
      </c>
      <c r="G95" s="116">
        <f t="shared" si="114"/>
        <v>0</v>
      </c>
      <c r="H95" s="165">
        <v>3483703034</v>
      </c>
      <c r="I95" s="165">
        <v>367.702</v>
      </c>
      <c r="J95" s="116">
        <f t="shared" si="115"/>
        <v>0</v>
      </c>
      <c r="K95" s="116">
        <f t="shared" si="116"/>
        <v>4.484690390842215E-2</v>
      </c>
      <c r="L95" s="165">
        <v>3483703034</v>
      </c>
      <c r="M95" s="165">
        <v>351.91950000000003</v>
      </c>
      <c r="N95" s="116">
        <f t="shared" si="117"/>
        <v>0</v>
      </c>
      <c r="O95" s="116">
        <f t="shared" si="118"/>
        <v>-4.2921985738451164E-2</v>
      </c>
      <c r="P95" s="165">
        <v>3483703034</v>
      </c>
      <c r="Q95" s="165">
        <v>351.91950000000003</v>
      </c>
      <c r="R95" s="116">
        <f t="shared" si="119"/>
        <v>0</v>
      </c>
      <c r="S95" s="116">
        <f t="shared" si="120"/>
        <v>0</v>
      </c>
      <c r="T95" s="165">
        <v>4228993693.3299999</v>
      </c>
      <c r="U95" s="165">
        <v>429.55439999999999</v>
      </c>
      <c r="V95" s="116">
        <f t="shared" si="121"/>
        <v>0.21393633500219866</v>
      </c>
      <c r="W95" s="116">
        <f t="shared" si="122"/>
        <v>0.22060414384539634</v>
      </c>
      <c r="X95" s="165">
        <v>4114325395.52</v>
      </c>
      <c r="Y95" s="165">
        <v>417.52539999999999</v>
      </c>
      <c r="Z95" s="116">
        <f t="shared" si="123"/>
        <v>-2.7114795179490486E-2</v>
      </c>
      <c r="AA95" s="116">
        <f t="shared" si="124"/>
        <v>-2.8003437981312721E-2</v>
      </c>
      <c r="AB95" s="165">
        <v>4078400342.73</v>
      </c>
      <c r="AC95" s="165">
        <v>413.63760000000002</v>
      </c>
      <c r="AD95" s="116">
        <f t="shared" si="125"/>
        <v>-8.7316994492263478E-3</v>
      </c>
      <c r="AE95" s="116">
        <f t="shared" si="126"/>
        <v>-9.3115293105520535E-3</v>
      </c>
      <c r="AF95" s="165">
        <v>4078400342.73</v>
      </c>
      <c r="AG95" s="165">
        <v>413.63760000000002</v>
      </c>
      <c r="AH95" s="116">
        <f t="shared" si="127"/>
        <v>0</v>
      </c>
      <c r="AI95" s="116">
        <f t="shared" si="128"/>
        <v>0</v>
      </c>
      <c r="AJ95" s="117">
        <f t="shared" si="87"/>
        <v>2.2261230046685229E-2</v>
      </c>
      <c r="AK95" s="117">
        <f t="shared" si="88"/>
        <v>2.315176184043782E-2</v>
      </c>
      <c r="AL95" s="118">
        <f t="shared" si="89"/>
        <v>0.17070838212267667</v>
      </c>
      <c r="AM95" s="118">
        <f t="shared" si="90"/>
        <v>0.17537561857186085</v>
      </c>
      <c r="AN95" s="119">
        <f t="shared" si="91"/>
        <v>7.8025372449826297E-2</v>
      </c>
      <c r="AO95" s="203">
        <f t="shared" si="92"/>
        <v>8.3753545287866604E-2</v>
      </c>
      <c r="AP95" s="123"/>
      <c r="AQ95" s="121">
        <v>2336951594.8200002</v>
      </c>
      <c r="AR95" s="125">
        <v>9.7842000000000002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19</v>
      </c>
      <c r="B96" s="165">
        <v>2241881757.0100002</v>
      </c>
      <c r="C96" s="165">
        <v>11.228400000000001</v>
      </c>
      <c r="D96" s="165">
        <v>2270898053.73</v>
      </c>
      <c r="E96" s="165">
        <v>11.376099999999999</v>
      </c>
      <c r="F96" s="116">
        <f t="shared" si="113"/>
        <v>1.2942831007599104E-2</v>
      </c>
      <c r="G96" s="116">
        <f t="shared" si="114"/>
        <v>1.3154144846994995E-2</v>
      </c>
      <c r="H96" s="165">
        <v>2259229439.5100002</v>
      </c>
      <c r="I96" s="165">
        <v>11.3141</v>
      </c>
      <c r="J96" s="116">
        <f t="shared" si="115"/>
        <v>-5.1383258710508096E-3</v>
      </c>
      <c r="K96" s="116">
        <f t="shared" si="116"/>
        <v>-5.4500224154147197E-3</v>
      </c>
      <c r="L96" s="165">
        <v>2301437352.3499999</v>
      </c>
      <c r="M96" s="165">
        <v>11.523899999999999</v>
      </c>
      <c r="N96" s="116">
        <f t="shared" si="117"/>
        <v>1.8682437516905792E-2</v>
      </c>
      <c r="O96" s="116">
        <f t="shared" si="118"/>
        <v>1.8543233664188891E-2</v>
      </c>
      <c r="P96" s="165">
        <v>2401816376.2399998</v>
      </c>
      <c r="Q96" s="165">
        <v>11.811299999999999</v>
      </c>
      <c r="R96" s="116">
        <f t="shared" si="119"/>
        <v>4.3615796792166754E-2</v>
      </c>
      <c r="S96" s="116">
        <f t="shared" si="120"/>
        <v>2.493947361570301E-2</v>
      </c>
      <c r="T96" s="165">
        <v>2591385050.1500001</v>
      </c>
      <c r="U96" s="165">
        <v>12.5527</v>
      </c>
      <c r="V96" s="116">
        <f t="shared" si="121"/>
        <v>7.8927213497797313E-2</v>
      </c>
      <c r="W96" s="116">
        <f t="shared" si="122"/>
        <v>6.277039783935727E-2</v>
      </c>
      <c r="X96" s="165">
        <v>2520587012.21</v>
      </c>
      <c r="Y96" s="165">
        <v>12.315099999999999</v>
      </c>
      <c r="Z96" s="116">
        <f t="shared" si="123"/>
        <v>-2.7320539622585988E-2</v>
      </c>
      <c r="AA96" s="116">
        <f t="shared" si="124"/>
        <v>-1.8928198714220884E-2</v>
      </c>
      <c r="AB96" s="165">
        <v>2519899465.46</v>
      </c>
      <c r="AC96" s="165">
        <v>12.3141</v>
      </c>
      <c r="AD96" s="116">
        <f t="shared" si="125"/>
        <v>-2.7277247191604499E-4</v>
      </c>
      <c r="AE96" s="116">
        <f t="shared" si="126"/>
        <v>-8.1201127071598751E-5</v>
      </c>
      <c r="AF96" s="165">
        <v>2488794789.71</v>
      </c>
      <c r="AG96" s="165">
        <v>12.203900000000001</v>
      </c>
      <c r="AH96" s="116">
        <f t="shared" si="127"/>
        <v>-1.2343617742036362E-2</v>
      </c>
      <c r="AI96" s="116">
        <f t="shared" si="128"/>
        <v>-8.9490908795607452E-3</v>
      </c>
      <c r="AJ96" s="117">
        <f t="shared" si="87"/>
        <v>1.3636627888359969E-2</v>
      </c>
      <c r="AK96" s="117">
        <f t="shared" si="88"/>
        <v>1.0749842103747027E-2</v>
      </c>
      <c r="AL96" s="118">
        <f t="shared" si="89"/>
        <v>9.5951791240518183E-2</v>
      </c>
      <c r="AM96" s="118">
        <f t="shared" si="90"/>
        <v>7.2766589604521911E-2</v>
      </c>
      <c r="AN96" s="119">
        <f t="shared" si="91"/>
        <v>3.3987362623883341E-2</v>
      </c>
      <c r="AO96" s="203">
        <f t="shared" si="92"/>
        <v>2.5697644863081074E-2</v>
      </c>
      <c r="AP96" s="123"/>
      <c r="AQ96" s="143">
        <v>0</v>
      </c>
      <c r="AR96" s="144">
        <v>0</v>
      </c>
      <c r="AS96" s="122" t="e">
        <f>(#REF!/AQ96)-1</f>
        <v>#REF!</v>
      </c>
      <c r="AT96" s="122" t="e">
        <f>(#REF!/AR96)-1</f>
        <v>#REF!</v>
      </c>
    </row>
    <row r="97" spans="1:46">
      <c r="A97" s="199" t="s">
        <v>163</v>
      </c>
      <c r="B97" s="165">
        <v>3187157185.0500002</v>
      </c>
      <c r="C97" s="165">
        <v>163.66999999999999</v>
      </c>
      <c r="D97" s="165">
        <v>3225876280.25</v>
      </c>
      <c r="E97" s="165">
        <v>165.66</v>
      </c>
      <c r="F97" s="116">
        <f t="shared" si="113"/>
        <v>1.2148473687341023E-2</v>
      </c>
      <c r="G97" s="116">
        <f t="shared" si="114"/>
        <v>1.2158611840899428E-2</v>
      </c>
      <c r="H97" s="165">
        <v>3241570078.8400002</v>
      </c>
      <c r="I97" s="165">
        <v>166.46</v>
      </c>
      <c r="J97" s="116">
        <f t="shared" si="115"/>
        <v>4.8649722514416795E-3</v>
      </c>
      <c r="K97" s="116">
        <f t="shared" si="116"/>
        <v>4.8291681757817902E-3</v>
      </c>
      <c r="L97" s="165">
        <v>3373082230.8099999</v>
      </c>
      <c r="M97" s="165">
        <v>173.22</v>
      </c>
      <c r="N97" s="116">
        <f t="shared" si="117"/>
        <v>4.0570510206912318E-2</v>
      </c>
      <c r="O97" s="116">
        <f t="shared" si="118"/>
        <v>4.0610356842484624E-2</v>
      </c>
      <c r="P97" s="165">
        <v>3397398161.54</v>
      </c>
      <c r="Q97" s="165">
        <v>174.5</v>
      </c>
      <c r="R97" s="116">
        <f t="shared" si="119"/>
        <v>7.2088164669975681E-3</v>
      </c>
      <c r="S97" s="116">
        <f t="shared" si="120"/>
        <v>7.3894469460801361E-3</v>
      </c>
      <c r="T97" s="165">
        <v>3608495361.5599999</v>
      </c>
      <c r="U97" s="165">
        <v>185.52</v>
      </c>
      <c r="V97" s="116">
        <f t="shared" si="121"/>
        <v>6.2134960338093591E-2</v>
      </c>
      <c r="W97" s="116">
        <f t="shared" si="122"/>
        <v>6.3151862464183445E-2</v>
      </c>
      <c r="X97" s="165">
        <v>3549779123.6100001</v>
      </c>
      <c r="Y97" s="165">
        <v>182.77</v>
      </c>
      <c r="Z97" s="116">
        <f t="shared" si="123"/>
        <v>-1.6271667846793632E-2</v>
      </c>
      <c r="AA97" s="116">
        <f t="shared" si="124"/>
        <v>-1.4823199655023716E-2</v>
      </c>
      <c r="AB97" s="165">
        <v>3577104185.2199998</v>
      </c>
      <c r="AC97" s="165">
        <v>183.74</v>
      </c>
      <c r="AD97" s="116">
        <f t="shared" si="125"/>
        <v>7.6976793931367296E-3</v>
      </c>
      <c r="AE97" s="116">
        <f t="shared" si="126"/>
        <v>5.3072167204683413E-3</v>
      </c>
      <c r="AF97" s="165">
        <v>3881817777.9000001</v>
      </c>
      <c r="AG97" s="165">
        <v>182.7</v>
      </c>
      <c r="AH97" s="116">
        <f t="shared" si="127"/>
        <v>8.5184433246039137E-2</v>
      </c>
      <c r="AI97" s="116">
        <f t="shared" si="128"/>
        <v>-5.6601719821487992E-3</v>
      </c>
      <c r="AJ97" s="117">
        <f t="shared" si="87"/>
        <v>2.5442272217896054E-2</v>
      </c>
      <c r="AK97" s="117">
        <f t="shared" si="88"/>
        <v>1.4120411419090656E-2</v>
      </c>
      <c r="AL97" s="118">
        <f t="shared" si="89"/>
        <v>0.20333746265035488</v>
      </c>
      <c r="AM97" s="118">
        <f t="shared" si="90"/>
        <v>0.10286128214415062</v>
      </c>
      <c r="AN97" s="119">
        <f t="shared" si="91"/>
        <v>3.4083668863942963E-2</v>
      </c>
      <c r="AO97" s="203">
        <f t="shared" si="92"/>
        <v>2.5489377742639568E-2</v>
      </c>
      <c r="AP97" s="123"/>
      <c r="AQ97" s="145">
        <v>4131236617.7600002</v>
      </c>
      <c r="AR97" s="141">
        <v>103.24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161</v>
      </c>
      <c r="B98" s="165">
        <v>5069898808.0200005</v>
      </c>
      <c r="C98" s="165">
        <v>115.05</v>
      </c>
      <c r="D98" s="165">
        <v>5111861411.6899996</v>
      </c>
      <c r="E98" s="165">
        <v>115.05</v>
      </c>
      <c r="F98" s="116">
        <f t="shared" si="113"/>
        <v>8.2768128633295551E-3</v>
      </c>
      <c r="G98" s="116">
        <f t="shared" si="114"/>
        <v>0</v>
      </c>
      <c r="H98" s="165">
        <v>5095075696.8699999</v>
      </c>
      <c r="I98" s="165">
        <v>115.05</v>
      </c>
      <c r="J98" s="116">
        <f t="shared" si="115"/>
        <v>-3.2836795578247645E-3</v>
      </c>
      <c r="K98" s="116">
        <f t="shared" si="116"/>
        <v>0</v>
      </c>
      <c r="L98" s="165">
        <v>5274493135.9099998</v>
      </c>
      <c r="M98" s="165">
        <v>115.05</v>
      </c>
      <c r="N98" s="116">
        <f t="shared" si="117"/>
        <v>3.5213890767161603E-2</v>
      </c>
      <c r="O98" s="116">
        <f t="shared" si="118"/>
        <v>0</v>
      </c>
      <c r="P98" s="165">
        <v>5310514927.3299999</v>
      </c>
      <c r="Q98" s="165">
        <v>115.05</v>
      </c>
      <c r="R98" s="116">
        <f t="shared" si="119"/>
        <v>6.829431850949844E-3</v>
      </c>
      <c r="S98" s="116">
        <f t="shared" si="120"/>
        <v>0</v>
      </c>
      <c r="T98" s="165">
        <v>5558936581.0900002</v>
      </c>
      <c r="U98" s="165">
        <v>115.05</v>
      </c>
      <c r="V98" s="116">
        <f t="shared" si="121"/>
        <v>4.6779202612071503E-2</v>
      </c>
      <c r="W98" s="116">
        <f t="shared" si="122"/>
        <v>0</v>
      </c>
      <c r="X98" s="165">
        <v>5409205774.8599997</v>
      </c>
      <c r="Y98" s="165">
        <v>115.05</v>
      </c>
      <c r="Z98" s="116">
        <f t="shared" si="123"/>
        <v>-2.693515280230831E-2</v>
      </c>
      <c r="AA98" s="116">
        <f t="shared" si="124"/>
        <v>0</v>
      </c>
      <c r="AB98" s="165">
        <v>5401915835.3000002</v>
      </c>
      <c r="AC98" s="165">
        <v>115.05</v>
      </c>
      <c r="AD98" s="116">
        <f t="shared" si="125"/>
        <v>-1.3476912995028633E-3</v>
      </c>
      <c r="AE98" s="116">
        <f t="shared" si="126"/>
        <v>0</v>
      </c>
      <c r="AF98" s="165">
        <v>5376501383.9300003</v>
      </c>
      <c r="AG98" s="165">
        <v>115.05</v>
      </c>
      <c r="AH98" s="116">
        <f t="shared" si="127"/>
        <v>-4.7047107257620702E-3</v>
      </c>
      <c r="AI98" s="116">
        <f t="shared" si="128"/>
        <v>0</v>
      </c>
      <c r="AJ98" s="117">
        <f t="shared" si="87"/>
        <v>7.6035129635143124E-3</v>
      </c>
      <c r="AK98" s="117">
        <f t="shared" si="88"/>
        <v>0</v>
      </c>
      <c r="AL98" s="118">
        <f t="shared" si="89"/>
        <v>5.1769786175112638E-2</v>
      </c>
      <c r="AM98" s="118">
        <f t="shared" si="90"/>
        <v>0</v>
      </c>
      <c r="AN98" s="119">
        <f t="shared" si="91"/>
        <v>2.3425221384066122E-2</v>
      </c>
      <c r="AO98" s="203">
        <f t="shared" si="92"/>
        <v>0</v>
      </c>
      <c r="AP98" s="123"/>
      <c r="AQ98" s="138">
        <v>2931134847.0043802</v>
      </c>
      <c r="AR98" s="142">
        <v>2254.1853324818899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12</v>
      </c>
      <c r="B99" s="165">
        <v>1886949024.54</v>
      </c>
      <c r="C99" s="165">
        <v>3391.94</v>
      </c>
      <c r="D99" s="165">
        <v>1902898253.75</v>
      </c>
      <c r="E99" s="165">
        <v>3420.61</v>
      </c>
      <c r="F99" s="116">
        <f t="shared" si="113"/>
        <v>8.4523900765618928E-3</v>
      </c>
      <c r="G99" s="116">
        <f t="shared" si="114"/>
        <v>8.4523900776546975E-3</v>
      </c>
      <c r="H99" s="165">
        <v>1891027458.22</v>
      </c>
      <c r="I99" s="165">
        <v>3399.53</v>
      </c>
      <c r="J99" s="116">
        <f t="shared" si="115"/>
        <v>-6.2382712825588306E-3</v>
      </c>
      <c r="K99" s="116">
        <f t="shared" si="116"/>
        <v>-6.1626435051057929E-3</v>
      </c>
      <c r="L99" s="165">
        <v>1935572527.8699999</v>
      </c>
      <c r="M99" s="165">
        <v>3478.91</v>
      </c>
      <c r="N99" s="116">
        <f t="shared" si="117"/>
        <v>2.3556014195547197E-2</v>
      </c>
      <c r="O99" s="116">
        <f t="shared" si="118"/>
        <v>2.3350286657273109E-2</v>
      </c>
      <c r="P99" s="165">
        <v>1937152282.99</v>
      </c>
      <c r="Q99" s="165">
        <v>3486.6</v>
      </c>
      <c r="R99" s="116">
        <f t="shared" si="119"/>
        <v>8.1616942648931115E-4</v>
      </c>
      <c r="S99" s="116">
        <f t="shared" si="120"/>
        <v>2.2104624724410965E-3</v>
      </c>
      <c r="T99" s="165">
        <v>2076477705.9300001</v>
      </c>
      <c r="U99" s="165">
        <v>3698.76</v>
      </c>
      <c r="V99" s="116">
        <f t="shared" si="121"/>
        <v>7.19228034695088E-2</v>
      </c>
      <c r="W99" s="116">
        <f t="shared" si="122"/>
        <v>6.0850111856823354E-2</v>
      </c>
      <c r="X99" s="165">
        <v>2053882507.4400001</v>
      </c>
      <c r="Y99" s="165">
        <v>3658.83</v>
      </c>
      <c r="Z99" s="116">
        <f t="shared" si="123"/>
        <v>-1.0881503049839012E-2</v>
      </c>
      <c r="AA99" s="116">
        <f t="shared" si="124"/>
        <v>-1.0795509846543243E-2</v>
      </c>
      <c r="AB99" s="165">
        <v>2498743705.46</v>
      </c>
      <c r="AC99" s="165">
        <v>4450.01</v>
      </c>
      <c r="AD99" s="116">
        <f t="shared" si="125"/>
        <v>0.21659525138781371</v>
      </c>
      <c r="AE99" s="116">
        <f t="shared" si="126"/>
        <v>0.21623852433701493</v>
      </c>
      <c r="AF99" s="165">
        <v>2154958082.0500002</v>
      </c>
      <c r="AG99" s="165">
        <v>3839.32</v>
      </c>
      <c r="AH99" s="116">
        <f t="shared" si="127"/>
        <v>-0.13758338746738794</v>
      </c>
      <c r="AI99" s="116">
        <f t="shared" si="128"/>
        <v>-0.13723339947550681</v>
      </c>
      <c r="AJ99" s="117">
        <f t="shared" si="87"/>
        <v>2.0829933344516893E-2</v>
      </c>
      <c r="AK99" s="117">
        <f t="shared" si="88"/>
        <v>1.9613777821756415E-2</v>
      </c>
      <c r="AL99" s="118">
        <f t="shared" si="89"/>
        <v>0.1324610119344381</v>
      </c>
      <c r="AM99" s="118">
        <f t="shared" si="90"/>
        <v>0.12240799155706146</v>
      </c>
      <c r="AN99" s="119">
        <f t="shared" si="91"/>
        <v>9.8799081890693308E-2</v>
      </c>
      <c r="AO99" s="203">
        <f t="shared" si="92"/>
        <v>9.7828804804014305E-2</v>
      </c>
      <c r="AP99" s="123"/>
      <c r="AQ99" s="146">
        <v>1131224777.76</v>
      </c>
      <c r="AR99" s="147">
        <v>0.6573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216</v>
      </c>
      <c r="B100" s="165">
        <v>1694443318.48</v>
      </c>
      <c r="C100" s="165">
        <v>0.98850000000000005</v>
      </c>
      <c r="D100" s="165">
        <v>1703597156.5599999</v>
      </c>
      <c r="E100" s="165">
        <v>0.98850000000000005</v>
      </c>
      <c r="F100" s="116">
        <f t="shared" si="113"/>
        <v>5.4022686862204234E-3</v>
      </c>
      <c r="G100" s="116">
        <f t="shared" si="114"/>
        <v>0</v>
      </c>
      <c r="H100" s="165">
        <v>1697766475.3599999</v>
      </c>
      <c r="I100" s="165">
        <v>0.99060000000000004</v>
      </c>
      <c r="J100" s="116">
        <f t="shared" si="115"/>
        <v>-3.4225703990805492E-3</v>
      </c>
      <c r="K100" s="116">
        <f t="shared" si="116"/>
        <v>2.1244309559939208E-3</v>
      </c>
      <c r="L100" s="165">
        <v>1755356957.98</v>
      </c>
      <c r="M100" s="165">
        <v>1.0245</v>
      </c>
      <c r="N100" s="116">
        <f t="shared" si="117"/>
        <v>3.3921321604485362E-2</v>
      </c>
      <c r="O100" s="116">
        <f t="shared" si="118"/>
        <v>3.422168382798297E-2</v>
      </c>
      <c r="P100" s="165">
        <v>1770010406.3699999</v>
      </c>
      <c r="Q100" s="165">
        <v>1.0335000000000001</v>
      </c>
      <c r="R100" s="116">
        <f t="shared" si="119"/>
        <v>8.347845333328963E-3</v>
      </c>
      <c r="S100" s="116">
        <f t="shared" si="120"/>
        <v>8.784773060029399E-3</v>
      </c>
      <c r="T100" s="165">
        <v>1860792528.1199999</v>
      </c>
      <c r="U100" s="165">
        <v>1.0871</v>
      </c>
      <c r="V100" s="116">
        <f t="shared" si="121"/>
        <v>5.1289032778162699E-2</v>
      </c>
      <c r="W100" s="116">
        <f t="shared" si="122"/>
        <v>5.18626028059989E-2</v>
      </c>
      <c r="X100" s="165">
        <v>1816222864.8399999</v>
      </c>
      <c r="Y100" s="165">
        <v>1.0608</v>
      </c>
      <c r="Z100" s="116">
        <f t="shared" si="123"/>
        <v>-2.3951978851199329E-2</v>
      </c>
      <c r="AA100" s="116">
        <f t="shared" si="124"/>
        <v>-2.4192806549535453E-2</v>
      </c>
      <c r="AB100" s="165">
        <v>1816222864.8399999</v>
      </c>
      <c r="AC100" s="165">
        <v>1.0608</v>
      </c>
      <c r="AD100" s="116">
        <f t="shared" si="125"/>
        <v>0</v>
      </c>
      <c r="AE100" s="116">
        <f t="shared" si="126"/>
        <v>0</v>
      </c>
      <c r="AF100" s="165">
        <v>1811238814.45</v>
      </c>
      <c r="AG100" s="165">
        <v>1.0577000000000001</v>
      </c>
      <c r="AH100" s="116">
        <f t="shared" si="127"/>
        <v>-2.7441843655233006E-3</v>
      </c>
      <c r="AI100" s="116">
        <f t="shared" si="128"/>
        <v>-2.9223227752638394E-3</v>
      </c>
      <c r="AJ100" s="117">
        <f t="shared" si="87"/>
        <v>8.6052168482992838E-3</v>
      </c>
      <c r="AK100" s="117">
        <f t="shared" si="88"/>
        <v>8.7347951656507362E-3</v>
      </c>
      <c r="AL100" s="118">
        <f t="shared" si="89"/>
        <v>6.3184924602337475E-2</v>
      </c>
      <c r="AM100" s="118">
        <f t="shared" si="90"/>
        <v>7.0005058168942882E-2</v>
      </c>
      <c r="AN100" s="119">
        <f t="shared" si="91"/>
        <v>2.3545201944310642E-2</v>
      </c>
      <c r="AO100" s="203">
        <f t="shared" si="92"/>
        <v>2.3682414647935676E-2</v>
      </c>
      <c r="AP100" s="123"/>
      <c r="AQ100" s="121">
        <v>318569106.36000001</v>
      </c>
      <c r="AR100" s="128">
        <v>123.8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41</v>
      </c>
      <c r="B101" s="165">
        <v>1025850014.16</v>
      </c>
      <c r="C101" s="166">
        <v>552.20000000000005</v>
      </c>
      <c r="D101" s="165">
        <v>1035415395.4</v>
      </c>
      <c r="E101" s="166">
        <v>552.20000000000005</v>
      </c>
      <c r="F101" s="116">
        <f t="shared" si="113"/>
        <v>9.3243467446188621E-3</v>
      </c>
      <c r="G101" s="116">
        <f t="shared" si="114"/>
        <v>0</v>
      </c>
      <c r="H101" s="165">
        <v>1032587512.46</v>
      </c>
      <c r="I101" s="166">
        <v>552.20000000000005</v>
      </c>
      <c r="J101" s="116">
        <f t="shared" si="115"/>
        <v>-2.7311579029665432E-3</v>
      </c>
      <c r="K101" s="116">
        <f t="shared" si="116"/>
        <v>0</v>
      </c>
      <c r="L101" s="165">
        <v>1046119310.52</v>
      </c>
      <c r="M101" s="166">
        <v>552.20000000000005</v>
      </c>
      <c r="N101" s="116">
        <f t="shared" si="117"/>
        <v>1.3104746955308675E-2</v>
      </c>
      <c r="O101" s="116">
        <f t="shared" si="118"/>
        <v>0</v>
      </c>
      <c r="P101" s="165">
        <v>1042312094.95</v>
      </c>
      <c r="Q101" s="166">
        <v>552.20000000000005</v>
      </c>
      <c r="R101" s="116">
        <f t="shared" si="119"/>
        <v>-3.6393703201095303E-3</v>
      </c>
      <c r="S101" s="116">
        <f t="shared" si="120"/>
        <v>0</v>
      </c>
      <c r="T101" s="165">
        <v>1050598860.03</v>
      </c>
      <c r="U101" s="166">
        <v>552.20000000000005</v>
      </c>
      <c r="V101" s="116">
        <f t="shared" si="121"/>
        <v>7.9503683399140077E-3</v>
      </c>
      <c r="W101" s="116">
        <f t="shared" si="122"/>
        <v>0</v>
      </c>
      <c r="X101" s="165">
        <v>1051920996.0700001</v>
      </c>
      <c r="Y101" s="166">
        <v>552.20000000000005</v>
      </c>
      <c r="Z101" s="116">
        <f t="shared" si="123"/>
        <v>1.2584594275709829E-3</v>
      </c>
      <c r="AA101" s="116">
        <f t="shared" si="124"/>
        <v>0</v>
      </c>
      <c r="AB101" s="165">
        <v>1057276074.9400001</v>
      </c>
      <c r="AC101" s="166">
        <v>552.20000000000005</v>
      </c>
      <c r="AD101" s="116">
        <f t="shared" si="125"/>
        <v>5.0907614640326579E-3</v>
      </c>
      <c r="AE101" s="116">
        <f t="shared" si="126"/>
        <v>0</v>
      </c>
      <c r="AF101" s="165">
        <v>1049634079.73</v>
      </c>
      <c r="AG101" s="166">
        <v>552.20000000000005</v>
      </c>
      <c r="AH101" s="116">
        <f t="shared" si="127"/>
        <v>-7.2280035377077058E-3</v>
      </c>
      <c r="AI101" s="116">
        <f t="shared" si="128"/>
        <v>0</v>
      </c>
      <c r="AJ101" s="117">
        <f t="shared" si="87"/>
        <v>2.8912688963326758E-3</v>
      </c>
      <c r="AK101" s="117">
        <f t="shared" si="88"/>
        <v>0</v>
      </c>
      <c r="AL101" s="118">
        <f t="shared" si="89"/>
        <v>1.373234780279378E-2</v>
      </c>
      <c r="AM101" s="118">
        <f t="shared" si="90"/>
        <v>0</v>
      </c>
      <c r="AN101" s="119">
        <f t="shared" si="91"/>
        <v>7.1259941907189867E-3</v>
      </c>
      <c r="AO101" s="203">
        <f t="shared" si="92"/>
        <v>0</v>
      </c>
      <c r="AP101" s="123"/>
      <c r="AQ101" s="121">
        <v>1812522091.8199999</v>
      </c>
      <c r="AR101" s="125">
        <v>1.6227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71</v>
      </c>
      <c r="B102" s="165">
        <v>1793894357.5999999</v>
      </c>
      <c r="C102" s="166">
        <v>2.52</v>
      </c>
      <c r="D102" s="165">
        <v>1724580866.72</v>
      </c>
      <c r="E102" s="166">
        <v>2.4300000000000002</v>
      </c>
      <c r="F102" s="116">
        <f t="shared" si="113"/>
        <v>-3.8638557831650919E-2</v>
      </c>
      <c r="G102" s="116">
        <f t="shared" si="114"/>
        <v>-3.5714285714285657E-2</v>
      </c>
      <c r="H102" s="165">
        <v>1811819346.6900001</v>
      </c>
      <c r="I102" s="166">
        <v>2.5499999999999998</v>
      </c>
      <c r="J102" s="116">
        <f t="shared" si="115"/>
        <v>5.0585322876694025E-2</v>
      </c>
      <c r="K102" s="116">
        <f t="shared" si="116"/>
        <v>4.9382716049382575E-2</v>
      </c>
      <c r="L102" s="165">
        <v>1878284340.0899999</v>
      </c>
      <c r="M102" s="166">
        <v>2.64</v>
      </c>
      <c r="N102" s="116">
        <f t="shared" si="117"/>
        <v>3.6684117277709989E-2</v>
      </c>
      <c r="O102" s="116">
        <f t="shared" si="118"/>
        <v>3.5294117647058941E-2</v>
      </c>
      <c r="P102" s="165">
        <v>1941797639.3399999</v>
      </c>
      <c r="Q102" s="166">
        <v>2.73</v>
      </c>
      <c r="R102" s="116">
        <f t="shared" si="119"/>
        <v>3.3814528447251337E-2</v>
      </c>
      <c r="S102" s="116">
        <f t="shared" si="120"/>
        <v>3.4090909090909033E-2</v>
      </c>
      <c r="T102" s="165">
        <v>2083490806.95</v>
      </c>
      <c r="U102" s="166">
        <v>2.93</v>
      </c>
      <c r="V102" s="116">
        <f t="shared" si="121"/>
        <v>7.2970099839116301E-2</v>
      </c>
      <c r="W102" s="116">
        <f t="shared" si="122"/>
        <v>7.3260073260073319E-2</v>
      </c>
      <c r="X102" s="165">
        <v>2041398197.6800001</v>
      </c>
      <c r="Y102" s="166">
        <v>2.87</v>
      </c>
      <c r="Z102" s="116">
        <f t="shared" si="123"/>
        <v>-2.0202925364292298E-2</v>
      </c>
      <c r="AA102" s="116">
        <f t="shared" si="124"/>
        <v>-2.047781569965872E-2</v>
      </c>
      <c r="AB102" s="165">
        <v>2049969811.0699999</v>
      </c>
      <c r="AC102" s="166">
        <v>2.88</v>
      </c>
      <c r="AD102" s="116">
        <f t="shared" si="125"/>
        <v>4.1988933857888674E-3</v>
      </c>
      <c r="AE102" s="116">
        <f t="shared" si="126"/>
        <v>3.4843205574912146E-3</v>
      </c>
      <c r="AF102" s="165">
        <v>2004664188.3199999</v>
      </c>
      <c r="AG102" s="166">
        <v>2.82</v>
      </c>
      <c r="AH102" s="116">
        <f t="shared" si="127"/>
        <v>-2.2100629241145912E-2</v>
      </c>
      <c r="AI102" s="116">
        <f t="shared" si="128"/>
        <v>-2.0833333333333353E-2</v>
      </c>
      <c r="AJ102" s="117">
        <f t="shared" si="87"/>
        <v>1.4663856173683921E-2</v>
      </c>
      <c r="AK102" s="117">
        <f t="shared" si="88"/>
        <v>1.4810837732204667E-2</v>
      </c>
      <c r="AL102" s="118">
        <f t="shared" si="89"/>
        <v>0.16240660383336711</v>
      </c>
      <c r="AM102" s="118">
        <f t="shared" si="90"/>
        <v>0.16049382716049368</v>
      </c>
      <c r="AN102" s="119">
        <f t="shared" si="91"/>
        <v>3.9748481724229137E-2</v>
      </c>
      <c r="AO102" s="203">
        <f t="shared" si="92"/>
        <v>3.8913251313315383E-2</v>
      </c>
      <c r="AP102" s="123"/>
      <c r="AQ102" s="121">
        <v>146744114.84999999</v>
      </c>
      <c r="AR102" s="125">
        <v>1.0862860000000001</v>
      </c>
      <c r="AS102" s="122" t="e">
        <f>(#REF!/AQ102)-1</f>
        <v>#REF!</v>
      </c>
      <c r="AT102" s="122" t="e">
        <f>(#REF!/AR102)-1</f>
        <v>#REF!</v>
      </c>
    </row>
    <row r="103" spans="1:46">
      <c r="A103" s="199" t="s">
        <v>67</v>
      </c>
      <c r="B103" s="165">
        <v>142655681.40000001</v>
      </c>
      <c r="C103" s="166">
        <v>1.4809030000000001</v>
      </c>
      <c r="D103" s="165">
        <v>144618698.28</v>
      </c>
      <c r="E103" s="166">
        <v>1.501285</v>
      </c>
      <c r="F103" s="116">
        <f t="shared" si="113"/>
        <v>1.3760523666041634E-2</v>
      </c>
      <c r="G103" s="116">
        <f t="shared" si="114"/>
        <v>1.3763224194967462E-2</v>
      </c>
      <c r="H103" s="165">
        <v>143800154.75999999</v>
      </c>
      <c r="I103" s="166">
        <v>1.493304</v>
      </c>
      <c r="J103" s="116">
        <f t="shared" si="115"/>
        <v>-5.6600116702420281E-3</v>
      </c>
      <c r="K103" s="116">
        <f t="shared" si="116"/>
        <v>-5.3161125302657493E-3</v>
      </c>
      <c r="L103" s="165">
        <v>144858183.97999999</v>
      </c>
      <c r="M103" s="166">
        <v>1.504251</v>
      </c>
      <c r="N103" s="116">
        <f t="shared" si="117"/>
        <v>7.3576361705996185E-3</v>
      </c>
      <c r="O103" s="116">
        <f t="shared" si="118"/>
        <v>7.3307243535141141E-3</v>
      </c>
      <c r="P103" s="165">
        <v>149857567.74000001</v>
      </c>
      <c r="Q103" s="166">
        <v>1.56633</v>
      </c>
      <c r="R103" s="116">
        <f t="shared" si="119"/>
        <v>3.4512263115836564E-2</v>
      </c>
      <c r="S103" s="116">
        <f t="shared" si="120"/>
        <v>4.1269043530634181E-2</v>
      </c>
      <c r="T103" s="165">
        <v>158715334.75999999</v>
      </c>
      <c r="U103" s="166">
        <v>1.657551</v>
      </c>
      <c r="V103" s="116">
        <f t="shared" si="121"/>
        <v>5.9107905950856188E-2</v>
      </c>
      <c r="W103" s="116">
        <f t="shared" si="122"/>
        <v>5.8238685334508052E-2</v>
      </c>
      <c r="X103" s="165">
        <v>156213979.33000001</v>
      </c>
      <c r="Y103" s="166">
        <v>1.6312789999999999</v>
      </c>
      <c r="Z103" s="116">
        <f t="shared" si="123"/>
        <v>-1.576001105238117E-2</v>
      </c>
      <c r="AA103" s="116">
        <f t="shared" si="124"/>
        <v>-1.5849889385002376E-2</v>
      </c>
      <c r="AB103" s="165">
        <v>156167250.27000001</v>
      </c>
      <c r="AC103" s="166">
        <v>1.631267</v>
      </c>
      <c r="AD103" s="116">
        <f t="shared" si="125"/>
        <v>-2.9913494426313697E-4</v>
      </c>
      <c r="AE103" s="116">
        <f t="shared" si="126"/>
        <v>-7.3561910622897615E-6</v>
      </c>
      <c r="AF103" s="165">
        <v>156101720.81</v>
      </c>
      <c r="AG103" s="166">
        <v>1.6307659999999999</v>
      </c>
      <c r="AH103" s="116">
        <f t="shared" si="127"/>
        <v>-4.1961076913830161E-4</v>
      </c>
      <c r="AI103" s="116">
        <f t="shared" si="128"/>
        <v>-3.0712323611038826E-4</v>
      </c>
      <c r="AJ103" s="117">
        <f t="shared" si="87"/>
        <v>1.1574945058413671E-2</v>
      </c>
      <c r="AK103" s="117">
        <f t="shared" si="88"/>
        <v>1.2390149508897877E-2</v>
      </c>
      <c r="AL103" s="118">
        <f t="shared" si="89"/>
        <v>7.9402059806729999E-2</v>
      </c>
      <c r="AM103" s="118">
        <f t="shared" si="90"/>
        <v>8.6246781923485519E-2</v>
      </c>
      <c r="AN103" s="119">
        <f t="shared" si="91"/>
        <v>2.4310997168839187E-2</v>
      </c>
      <c r="AO103" s="203">
        <f t="shared" si="92"/>
        <v>2.5041372249988883E-2</v>
      </c>
      <c r="AP103" s="123"/>
      <c r="AQ103" s="121"/>
      <c r="AR103" s="125"/>
      <c r="AS103" s="122"/>
      <c r="AT103" s="122"/>
    </row>
    <row r="104" spans="1:46">
      <c r="A104" s="198" t="s">
        <v>131</v>
      </c>
      <c r="B104" s="165">
        <v>512753752.33999997</v>
      </c>
      <c r="C104" s="166">
        <v>1.03</v>
      </c>
      <c r="D104" s="165">
        <v>516288268.5</v>
      </c>
      <c r="E104" s="166">
        <v>1.0370999999999999</v>
      </c>
      <c r="F104" s="116">
        <f t="shared" si="113"/>
        <v>6.8932038895277298E-3</v>
      </c>
      <c r="G104" s="116">
        <f t="shared" si="114"/>
        <v>6.8932038834950329E-3</v>
      </c>
      <c r="H104" s="165">
        <v>515294632.07999998</v>
      </c>
      <c r="I104" s="166">
        <v>1.0350999999999999</v>
      </c>
      <c r="J104" s="116">
        <f t="shared" si="115"/>
        <v>-1.9245767928968867E-3</v>
      </c>
      <c r="K104" s="116">
        <f t="shared" si="116"/>
        <v>-1.9284543438434114E-3</v>
      </c>
      <c r="L104" s="165">
        <v>520164497.18000001</v>
      </c>
      <c r="M104" s="166">
        <v>1.0449999999999999</v>
      </c>
      <c r="N104" s="116">
        <f t="shared" si="117"/>
        <v>9.4506420149239444E-3</v>
      </c>
      <c r="O104" s="116">
        <f t="shared" si="118"/>
        <v>9.5642933049947063E-3</v>
      </c>
      <c r="P104" s="165">
        <v>524876981.70999998</v>
      </c>
      <c r="Q104" s="166">
        <v>1.0545</v>
      </c>
      <c r="R104" s="116">
        <f t="shared" si="119"/>
        <v>9.0596043281462989E-3</v>
      </c>
      <c r="S104" s="116">
        <f t="shared" si="120"/>
        <v>9.0909090909091529E-3</v>
      </c>
      <c r="T104" s="165">
        <v>543395269.29999995</v>
      </c>
      <c r="U104" s="166">
        <v>1.0916999999999999</v>
      </c>
      <c r="V104" s="116">
        <f t="shared" si="121"/>
        <v>3.5281195852157832E-2</v>
      </c>
      <c r="W104" s="116">
        <f t="shared" si="122"/>
        <v>3.5277382645803601E-2</v>
      </c>
      <c r="X104" s="165">
        <v>536078322.82999998</v>
      </c>
      <c r="Y104" s="166">
        <v>1.077</v>
      </c>
      <c r="Z104" s="116">
        <f t="shared" si="123"/>
        <v>-1.3465237707029794E-2</v>
      </c>
      <c r="AA104" s="116">
        <f t="shared" si="124"/>
        <v>-1.3465237702665509E-2</v>
      </c>
      <c r="AB104" s="165">
        <v>536974275.46000004</v>
      </c>
      <c r="AC104" s="166">
        <v>1.0788</v>
      </c>
      <c r="AD104" s="116">
        <f t="shared" si="125"/>
        <v>1.6713091946532175E-3</v>
      </c>
      <c r="AE104" s="116">
        <f t="shared" si="126"/>
        <v>1.6713091922005792E-3</v>
      </c>
      <c r="AF104" s="165">
        <v>535182370.19999999</v>
      </c>
      <c r="AG104" s="166">
        <v>1.0751999999999999</v>
      </c>
      <c r="AH104" s="116">
        <f t="shared" si="127"/>
        <v>-3.3370411617297886E-3</v>
      </c>
      <c r="AI104" s="116">
        <f t="shared" si="128"/>
        <v>-3.3370411568409784E-3</v>
      </c>
      <c r="AJ104" s="117">
        <f t="shared" si="87"/>
        <v>5.4536374522190694E-3</v>
      </c>
      <c r="AK104" s="117">
        <f t="shared" si="88"/>
        <v>5.4707956142566469E-3</v>
      </c>
      <c r="AL104" s="118">
        <f t="shared" si="89"/>
        <v>3.6596031428128388E-2</v>
      </c>
      <c r="AM104" s="118">
        <f t="shared" si="90"/>
        <v>3.6737055250216977E-2</v>
      </c>
      <c r="AN104" s="119">
        <f t="shared" si="91"/>
        <v>1.4266236637066982E-2</v>
      </c>
      <c r="AO104" s="203">
        <f t="shared" si="92"/>
        <v>1.427112050892199E-2</v>
      </c>
      <c r="AP104" s="123"/>
      <c r="AQ104" s="121"/>
      <c r="AR104" s="125"/>
      <c r="AS104" s="122"/>
      <c r="AT104" s="122"/>
    </row>
    <row r="105" spans="1:46">
      <c r="A105" s="198" t="s">
        <v>140</v>
      </c>
      <c r="B105" s="165">
        <v>336332016.25</v>
      </c>
      <c r="C105" s="166">
        <v>1.0665</v>
      </c>
      <c r="D105" s="165">
        <v>341357744.12</v>
      </c>
      <c r="E105" s="166">
        <v>1.0824</v>
      </c>
      <c r="F105" s="116">
        <f t="shared" si="113"/>
        <v>1.494275783208315E-2</v>
      </c>
      <c r="G105" s="116">
        <f t="shared" si="114"/>
        <v>1.4908579465541515E-2</v>
      </c>
      <c r="H105" s="165">
        <v>347186310.99000001</v>
      </c>
      <c r="I105" s="166">
        <v>1.0860000000000001</v>
      </c>
      <c r="J105" s="116">
        <f t="shared" si="115"/>
        <v>1.7074658391083828E-2</v>
      </c>
      <c r="K105" s="116">
        <f t="shared" si="116"/>
        <v>3.325942350332638E-3</v>
      </c>
      <c r="L105" s="165">
        <v>360969463.13</v>
      </c>
      <c r="M105" s="166">
        <v>1.1042000000000001</v>
      </c>
      <c r="N105" s="116">
        <f t="shared" si="117"/>
        <v>3.9699584066829698E-2</v>
      </c>
      <c r="O105" s="116">
        <f t="shared" si="118"/>
        <v>1.6758747697974211E-2</v>
      </c>
      <c r="P105" s="165">
        <v>335197041.91000003</v>
      </c>
      <c r="Q105" s="166">
        <v>1.1114999999999999</v>
      </c>
      <c r="R105" s="116">
        <f t="shared" si="119"/>
        <v>-7.1397788047013425E-2</v>
      </c>
      <c r="S105" s="116">
        <f t="shared" si="120"/>
        <v>6.6111211737002913E-3</v>
      </c>
      <c r="T105" s="165">
        <v>379232794.31</v>
      </c>
      <c r="U105" s="166">
        <v>1.1365000000000001</v>
      </c>
      <c r="V105" s="116">
        <f t="shared" si="121"/>
        <v>0.1313727357171115</v>
      </c>
      <c r="W105" s="116">
        <f t="shared" si="122"/>
        <v>2.2492127755285772E-2</v>
      </c>
      <c r="X105" s="165">
        <v>423176630.10000002</v>
      </c>
      <c r="Y105" s="166">
        <v>1.1299999999999999</v>
      </c>
      <c r="Z105" s="116">
        <f t="shared" si="123"/>
        <v>0.11587562164805447</v>
      </c>
      <c r="AA105" s="116">
        <f t="shared" si="124"/>
        <v>-5.7193136823582682E-3</v>
      </c>
      <c r="AB105" s="165">
        <v>423537612.24000001</v>
      </c>
      <c r="AC105" s="166">
        <v>1.1200000000000001</v>
      </c>
      <c r="AD105" s="116">
        <f t="shared" si="125"/>
        <v>8.5302947829298307E-4</v>
      </c>
      <c r="AE105" s="116">
        <f t="shared" si="126"/>
        <v>-8.8495575221237063E-3</v>
      </c>
      <c r="AF105" s="165">
        <v>423537612.24000001</v>
      </c>
      <c r="AG105" s="166">
        <v>1.1178999999999999</v>
      </c>
      <c r="AH105" s="116">
        <f t="shared" si="127"/>
        <v>0</v>
      </c>
      <c r="AI105" s="116">
        <f t="shared" si="128"/>
        <v>-1.8750000000001899E-3</v>
      </c>
      <c r="AJ105" s="117">
        <f t="shared" si="87"/>
        <v>3.1052574885805279E-2</v>
      </c>
      <c r="AK105" s="117">
        <f t="shared" si="88"/>
        <v>5.9565809047940326E-3</v>
      </c>
      <c r="AL105" s="118">
        <f t="shared" si="89"/>
        <v>0.24074411533230283</v>
      </c>
      <c r="AM105" s="118">
        <f t="shared" si="90"/>
        <v>3.2797487065779625E-2</v>
      </c>
      <c r="AN105" s="119">
        <f t="shared" si="91"/>
        <v>6.5640922415593314E-2</v>
      </c>
      <c r="AO105" s="203">
        <f t="shared" si="92"/>
        <v>1.1304107890924531E-2</v>
      </c>
      <c r="AP105" s="123"/>
      <c r="AQ105" s="121"/>
      <c r="AR105" s="125"/>
      <c r="AS105" s="122"/>
      <c r="AT105" s="122"/>
    </row>
    <row r="106" spans="1:46" s="263" customFormat="1">
      <c r="A106" s="198" t="s">
        <v>142</v>
      </c>
      <c r="B106" s="165">
        <v>246885805.77816907</v>
      </c>
      <c r="C106" s="166">
        <v>123.3666897226303</v>
      </c>
      <c r="D106" s="165">
        <v>247979958.27456254</v>
      </c>
      <c r="E106" s="166">
        <v>123.91</v>
      </c>
      <c r="F106" s="116">
        <f t="shared" si="113"/>
        <v>4.4318161303148629E-3</v>
      </c>
      <c r="G106" s="116">
        <f t="shared" si="114"/>
        <v>4.4040273642037614E-3</v>
      </c>
      <c r="H106" s="165">
        <v>247046715.77064383</v>
      </c>
      <c r="I106" s="166">
        <v>123.45</v>
      </c>
      <c r="J106" s="116">
        <f t="shared" si="115"/>
        <v>-3.7633787440411797E-3</v>
      </c>
      <c r="K106" s="116">
        <f t="shared" si="116"/>
        <v>-3.7123718828181241E-3</v>
      </c>
      <c r="L106" s="165">
        <v>252235820.70064384</v>
      </c>
      <c r="M106" s="166">
        <v>126.03</v>
      </c>
      <c r="N106" s="116">
        <f t="shared" si="117"/>
        <v>2.1004549337209282E-2</v>
      </c>
      <c r="O106" s="116">
        <f t="shared" si="118"/>
        <v>2.0899149453219912E-2</v>
      </c>
      <c r="P106" s="165">
        <v>253266390.25064382</v>
      </c>
      <c r="Q106" s="166">
        <v>126.54</v>
      </c>
      <c r="R106" s="116">
        <f t="shared" si="119"/>
        <v>4.085738287041606E-3</v>
      </c>
      <c r="S106" s="116">
        <f t="shared" si="120"/>
        <v>4.0466555582004691E-3</v>
      </c>
      <c r="T106" s="165">
        <v>259496472.72</v>
      </c>
      <c r="U106" s="166">
        <v>129.63999999999999</v>
      </c>
      <c r="V106" s="116">
        <f t="shared" si="121"/>
        <v>2.4598931043280592E-2</v>
      </c>
      <c r="W106" s="116">
        <f t="shared" si="122"/>
        <v>2.4498182392919076E-2</v>
      </c>
      <c r="X106" s="165">
        <v>254528960.81064382</v>
      </c>
      <c r="Y106" s="166">
        <v>127.17</v>
      </c>
      <c r="Z106" s="116">
        <f t="shared" si="123"/>
        <v>-1.9142887983360706E-2</v>
      </c>
      <c r="AA106" s="116">
        <f t="shared" si="124"/>
        <v>-1.9052761493366127E-2</v>
      </c>
      <c r="AB106" s="165">
        <v>256780840.79064384</v>
      </c>
      <c r="AC106" s="166">
        <v>128.29</v>
      </c>
      <c r="AD106" s="116">
        <f t="shared" si="125"/>
        <v>8.8472446232760894E-3</v>
      </c>
      <c r="AE106" s="116">
        <f t="shared" si="126"/>
        <v>8.8071085947942929E-3</v>
      </c>
      <c r="AF106" s="165">
        <v>255154487.44064382</v>
      </c>
      <c r="AG106" s="166">
        <v>127.4806674543</v>
      </c>
      <c r="AH106" s="116">
        <f t="shared" si="127"/>
        <v>-6.3336242104059743E-3</v>
      </c>
      <c r="AI106" s="116">
        <f t="shared" si="128"/>
        <v>-6.3086175516407191E-3</v>
      </c>
      <c r="AJ106" s="117">
        <f t="shared" si="87"/>
        <v>4.2160485604143217E-3</v>
      </c>
      <c r="AK106" s="117">
        <f t="shared" si="88"/>
        <v>4.1976715544390676E-3</v>
      </c>
      <c r="AL106" s="118">
        <f t="shared" si="89"/>
        <v>2.8931891173792627E-2</v>
      </c>
      <c r="AM106" s="118">
        <f t="shared" si="90"/>
        <v>2.8816620565733257E-2</v>
      </c>
      <c r="AN106" s="119">
        <f t="shared" si="91"/>
        <v>1.433992399940809E-2</v>
      </c>
      <c r="AO106" s="203">
        <f t="shared" si="92"/>
        <v>1.4272330561301122E-2</v>
      </c>
      <c r="AP106" s="123"/>
      <c r="AQ106" s="121"/>
      <c r="AR106" s="125"/>
      <c r="AS106" s="122"/>
      <c r="AT106" s="122"/>
    </row>
    <row r="107" spans="1:46" s="279" customFormat="1">
      <c r="A107" s="198" t="s">
        <v>148</v>
      </c>
      <c r="B107" s="377">
        <v>145891919.09</v>
      </c>
      <c r="C107" s="166">
        <v>3.3443999999999998</v>
      </c>
      <c r="D107" s="165">
        <v>160363599.88999999</v>
      </c>
      <c r="E107" s="166">
        <v>3.6735000000000002</v>
      </c>
      <c r="F107" s="116">
        <f t="shared" si="113"/>
        <v>9.9194533119222827E-2</v>
      </c>
      <c r="G107" s="116">
        <f t="shared" si="114"/>
        <v>9.840330104054551E-2</v>
      </c>
      <c r="H107" s="165">
        <v>167157469.19999999</v>
      </c>
      <c r="I107" s="166">
        <v>3.8290999999999999</v>
      </c>
      <c r="J107" s="116">
        <f t="shared" si="115"/>
        <v>4.2365407827338608E-2</v>
      </c>
      <c r="K107" s="116">
        <f t="shared" si="116"/>
        <v>4.2357424799237708E-2</v>
      </c>
      <c r="L107" s="165">
        <v>169552072.38</v>
      </c>
      <c r="M107" s="166">
        <v>3.8793000000000002</v>
      </c>
      <c r="N107" s="116">
        <f t="shared" si="117"/>
        <v>1.432543332619448E-2</v>
      </c>
      <c r="O107" s="116">
        <f t="shared" si="118"/>
        <v>1.311013031782932E-2</v>
      </c>
      <c r="P107" s="165">
        <v>171028911.03999999</v>
      </c>
      <c r="Q107" s="166">
        <v>3.8180999999999998</v>
      </c>
      <c r="R107" s="116">
        <f t="shared" si="119"/>
        <v>8.7102365619578306E-3</v>
      </c>
      <c r="S107" s="116">
        <f t="shared" si="120"/>
        <v>-1.5776042069445613E-2</v>
      </c>
      <c r="T107" s="165">
        <v>171373975.55000001</v>
      </c>
      <c r="U107" s="166">
        <v>3.8237000000000001</v>
      </c>
      <c r="V107" s="116">
        <f t="shared" si="121"/>
        <v>2.017579998035052E-3</v>
      </c>
      <c r="W107" s="116">
        <f t="shared" si="122"/>
        <v>1.4666980959116502E-3</v>
      </c>
      <c r="X107" s="165">
        <v>176289740.56</v>
      </c>
      <c r="Y107" s="166">
        <v>3.8753000000000002</v>
      </c>
      <c r="Z107" s="116">
        <f t="shared" si="123"/>
        <v>2.8684431193380166E-2</v>
      </c>
      <c r="AA107" s="116">
        <f t="shared" si="124"/>
        <v>1.3494782540471295E-2</v>
      </c>
      <c r="AB107" s="165">
        <v>179185786.47</v>
      </c>
      <c r="AC107" s="166">
        <v>3.9323000000000001</v>
      </c>
      <c r="AD107" s="116">
        <f t="shared" si="125"/>
        <v>1.6427762051271104E-2</v>
      </c>
      <c r="AE107" s="116">
        <f t="shared" si="126"/>
        <v>1.470853869377853E-2</v>
      </c>
      <c r="AF107" s="165">
        <v>177164220.63999999</v>
      </c>
      <c r="AG107" s="166">
        <v>3.8868</v>
      </c>
      <c r="AH107" s="116">
        <f t="shared" si="127"/>
        <v>-1.1281954165145078E-2</v>
      </c>
      <c r="AI107" s="116">
        <f t="shared" si="128"/>
        <v>-1.1570836406174527E-2</v>
      </c>
      <c r="AJ107" s="117">
        <f t="shared" si="87"/>
        <v>2.5055428739031875E-2</v>
      </c>
      <c r="AK107" s="117">
        <f t="shared" si="88"/>
        <v>1.9524249626519233E-2</v>
      </c>
      <c r="AL107" s="118">
        <f t="shared" si="89"/>
        <v>0.10476579948020773</v>
      </c>
      <c r="AM107" s="118">
        <f t="shared" si="90"/>
        <v>5.8064516129032205E-2</v>
      </c>
      <c r="AN107" s="119">
        <f t="shared" si="91"/>
        <v>3.4053098129299783E-2</v>
      </c>
      <c r="AO107" s="203">
        <f t="shared" si="92"/>
        <v>3.6611932575833395E-2</v>
      </c>
      <c r="AP107" s="123"/>
      <c r="AQ107" s="121"/>
      <c r="AR107" s="125"/>
      <c r="AS107" s="122"/>
      <c r="AT107" s="122"/>
    </row>
    <row r="108" spans="1:46" s="279" customFormat="1">
      <c r="A108" s="198" t="s">
        <v>210</v>
      </c>
      <c r="B108" s="377">
        <v>279992019.48000002</v>
      </c>
      <c r="C108" s="166">
        <v>114.86</v>
      </c>
      <c r="D108" s="377">
        <v>295714771.41000003</v>
      </c>
      <c r="E108" s="166">
        <v>121.72</v>
      </c>
      <c r="F108" s="116">
        <f t="shared" si="113"/>
        <v>5.6154285965722292E-2</v>
      </c>
      <c r="G108" s="116">
        <f t="shared" si="114"/>
        <v>5.97248824656103E-2</v>
      </c>
      <c r="H108" s="165">
        <v>295398353.25</v>
      </c>
      <c r="I108" s="166">
        <v>121.53</v>
      </c>
      <c r="J108" s="116">
        <f t="shared" si="115"/>
        <v>-1.0700113440100074E-3</v>
      </c>
      <c r="K108" s="116">
        <f t="shared" si="116"/>
        <v>-1.5609595793624525E-3</v>
      </c>
      <c r="L108" s="165">
        <v>302046268.93000001</v>
      </c>
      <c r="M108" s="166">
        <v>124.4</v>
      </c>
      <c r="N108" s="116">
        <f t="shared" si="117"/>
        <v>2.2504917873979405E-2</v>
      </c>
      <c r="O108" s="116">
        <f t="shared" si="118"/>
        <v>2.3615568172467741E-2</v>
      </c>
      <c r="P108" s="165">
        <v>303970643.45999998</v>
      </c>
      <c r="Q108" s="166">
        <v>125.14</v>
      </c>
      <c r="R108" s="116">
        <f t="shared" si="119"/>
        <v>6.3711249829937486E-3</v>
      </c>
      <c r="S108" s="116">
        <f t="shared" si="120"/>
        <v>5.9485530546623377E-3</v>
      </c>
      <c r="T108" s="165">
        <v>313332800.68000001</v>
      </c>
      <c r="U108" s="166">
        <v>129.22999999999999</v>
      </c>
      <c r="V108" s="116">
        <f t="shared" si="121"/>
        <v>3.0799544039627008E-2</v>
      </c>
      <c r="W108" s="116">
        <f t="shared" si="122"/>
        <v>3.26833945980501E-2</v>
      </c>
      <c r="X108" s="165">
        <v>307068120.81999999</v>
      </c>
      <c r="Y108" s="166">
        <v>128.1</v>
      </c>
      <c r="Z108" s="116">
        <f t="shared" si="123"/>
        <v>-1.9993693116087122E-2</v>
      </c>
      <c r="AA108" s="116">
        <f t="shared" si="124"/>
        <v>-8.7440996672598897E-3</v>
      </c>
      <c r="AB108" s="165">
        <v>401738837.63</v>
      </c>
      <c r="AC108" s="166">
        <v>127.7</v>
      </c>
      <c r="AD108" s="116">
        <f t="shared" si="125"/>
        <v>0.30830525994424196</v>
      </c>
      <c r="AE108" s="116">
        <f t="shared" si="126"/>
        <v>-3.1225604996096136E-3</v>
      </c>
      <c r="AF108" s="165">
        <v>401415014.97000003</v>
      </c>
      <c r="AG108" s="166">
        <v>127.42</v>
      </c>
      <c r="AH108" s="116">
        <f t="shared" si="127"/>
        <v>-8.0605266324339328E-4</v>
      </c>
      <c r="AI108" s="116">
        <f t="shared" si="128"/>
        <v>-2.1926389976507526E-3</v>
      </c>
      <c r="AJ108" s="117">
        <f t="shared" si="87"/>
        <v>5.0283171960402981E-2</v>
      </c>
      <c r="AK108" s="117">
        <f t="shared" si="88"/>
        <v>1.3294017443363471E-2</v>
      </c>
      <c r="AL108" s="118">
        <f t="shared" si="89"/>
        <v>0.35743985008259749</v>
      </c>
      <c r="AM108" s="118">
        <f t="shared" si="90"/>
        <v>4.6828787380874162E-2</v>
      </c>
      <c r="AN108" s="119">
        <f t="shared" si="91"/>
        <v>0.10682126257519813</v>
      </c>
      <c r="AO108" s="203">
        <f t="shared" si="92"/>
        <v>2.3627928199203223E-2</v>
      </c>
      <c r="AP108" s="123"/>
      <c r="AQ108" s="121"/>
      <c r="AR108" s="125"/>
      <c r="AS108" s="122"/>
      <c r="AT108" s="122"/>
    </row>
    <row r="109" spans="1:46" s="279" customFormat="1">
      <c r="A109" s="198" t="s">
        <v>166</v>
      </c>
      <c r="B109" s="377">
        <v>235704461.09</v>
      </c>
      <c r="C109" s="166">
        <v>117.04100099999999</v>
      </c>
      <c r="D109" s="377">
        <v>188065936.90000001</v>
      </c>
      <c r="E109" s="166">
        <v>124.24869200000001</v>
      </c>
      <c r="F109" s="116">
        <f t="shared" si="113"/>
        <v>-0.20211125393935581</v>
      </c>
      <c r="G109" s="116">
        <f t="shared" si="114"/>
        <v>6.1582615821954664E-2</v>
      </c>
      <c r="H109" s="165">
        <v>184531914.87</v>
      </c>
      <c r="I109" s="166">
        <v>121.859959</v>
      </c>
      <c r="J109" s="116">
        <f t="shared" si="115"/>
        <v>-1.8791398847943105E-2</v>
      </c>
      <c r="K109" s="116">
        <f t="shared" si="116"/>
        <v>-1.9225417680855762E-2</v>
      </c>
      <c r="L109" s="165">
        <v>188402133.72</v>
      </c>
      <c r="M109" s="166">
        <v>124.384129</v>
      </c>
      <c r="N109" s="116">
        <f t="shared" si="117"/>
        <v>2.0973167989539944E-2</v>
      </c>
      <c r="O109" s="116">
        <f t="shared" si="118"/>
        <v>2.0713694807660308E-2</v>
      </c>
      <c r="P109" s="165">
        <v>196840156.66</v>
      </c>
      <c r="Q109" s="166">
        <v>130.44796299999999</v>
      </c>
      <c r="R109" s="116">
        <f t="shared" si="119"/>
        <v>4.4787300299583874E-2</v>
      </c>
      <c r="S109" s="116">
        <f t="shared" si="120"/>
        <v>4.8750865956540046E-2</v>
      </c>
      <c r="T109" s="165">
        <v>226903850.59</v>
      </c>
      <c r="U109" s="166">
        <v>149.90051500000001</v>
      </c>
      <c r="V109" s="116">
        <f t="shared" si="121"/>
        <v>0.15273150783927042</v>
      </c>
      <c r="W109" s="116">
        <f t="shared" si="122"/>
        <v>0.14912116335615014</v>
      </c>
      <c r="X109" s="165">
        <v>215846692.97</v>
      </c>
      <c r="Y109" s="166">
        <v>142.64799099999999</v>
      </c>
      <c r="Z109" s="116">
        <f t="shared" si="123"/>
        <v>-4.8730586066516542E-2</v>
      </c>
      <c r="AA109" s="116">
        <f t="shared" si="124"/>
        <v>-4.8382248720092932E-2</v>
      </c>
      <c r="AB109" s="165">
        <v>212274593.22</v>
      </c>
      <c r="AC109" s="166">
        <v>140.150779</v>
      </c>
      <c r="AD109" s="116">
        <f t="shared" si="125"/>
        <v>-1.6549244747967842E-2</v>
      </c>
      <c r="AE109" s="116">
        <f t="shared" si="126"/>
        <v>-1.7506114053859972E-2</v>
      </c>
      <c r="AF109" s="165">
        <v>121057345.91</v>
      </c>
      <c r="AG109" s="166">
        <v>141.42469399999999</v>
      </c>
      <c r="AH109" s="116">
        <f t="shared" si="127"/>
        <v>-0.42971344769207986</v>
      </c>
      <c r="AI109" s="116">
        <f t="shared" si="128"/>
        <v>9.0896034191860469E-3</v>
      </c>
      <c r="AJ109" s="117">
        <f t="shared" si="87"/>
        <v>-6.2175494395683623E-2</v>
      </c>
      <c r="AK109" s="117">
        <f t="shared" si="88"/>
        <v>2.5518020363335316E-2</v>
      </c>
      <c r="AL109" s="118">
        <f t="shared" si="89"/>
        <v>-0.35630370972299136</v>
      </c>
      <c r="AM109" s="118">
        <f t="shared" si="90"/>
        <v>0.13823889590725014</v>
      </c>
      <c r="AN109" s="119">
        <f t="shared" si="91"/>
        <v>0.17862595515723736</v>
      </c>
      <c r="AO109" s="203">
        <f t="shared" si="92"/>
        <v>6.1789311033492639E-2</v>
      </c>
      <c r="AP109" s="123"/>
      <c r="AQ109" s="121"/>
      <c r="AR109" s="125"/>
      <c r="AS109" s="122"/>
      <c r="AT109" s="122"/>
    </row>
    <row r="110" spans="1:46">
      <c r="A110" s="198" t="s">
        <v>186</v>
      </c>
      <c r="B110" s="377">
        <v>1150233441.0699999</v>
      </c>
      <c r="C110" s="166">
        <v>2.0373999999999999</v>
      </c>
      <c r="D110" s="377">
        <v>1198631971.5599999</v>
      </c>
      <c r="E110" s="166">
        <v>2.1229</v>
      </c>
      <c r="F110" s="116">
        <f t="shared" si="113"/>
        <v>4.2077137354811625E-2</v>
      </c>
      <c r="G110" s="116">
        <f t="shared" si="114"/>
        <v>4.1965249828212495E-2</v>
      </c>
      <c r="H110" s="165">
        <v>1212853469.71</v>
      </c>
      <c r="I110" s="166">
        <v>2.1476999999999999</v>
      </c>
      <c r="J110" s="116">
        <f t="shared" si="115"/>
        <v>1.1864774582552681E-2</v>
      </c>
      <c r="K110" s="116">
        <f t="shared" si="116"/>
        <v>1.1682132931367438E-2</v>
      </c>
      <c r="L110" s="165">
        <v>1248590328.04</v>
      </c>
      <c r="M110" s="166">
        <v>2.2117</v>
      </c>
      <c r="N110" s="116">
        <f t="shared" si="117"/>
        <v>2.9465107881947852E-2</v>
      </c>
      <c r="O110" s="116">
        <f t="shared" si="118"/>
        <v>2.9799320203007896E-2</v>
      </c>
      <c r="P110" s="165">
        <v>1269427394.8599999</v>
      </c>
      <c r="Q110" s="166">
        <v>2.2488999999999999</v>
      </c>
      <c r="R110" s="116">
        <f t="shared" si="119"/>
        <v>1.6688473674715504E-2</v>
      </c>
      <c r="S110" s="116">
        <f t="shared" si="120"/>
        <v>1.6819641000135596E-2</v>
      </c>
      <c r="T110" s="165">
        <v>1344780375.47</v>
      </c>
      <c r="U110" s="166">
        <v>2.3866000000000001</v>
      </c>
      <c r="V110" s="116">
        <f t="shared" si="121"/>
        <v>5.935981917131268E-2</v>
      </c>
      <c r="W110" s="116">
        <f t="shared" si="122"/>
        <v>6.1229934634710374E-2</v>
      </c>
      <c r="X110" s="165">
        <v>1331437599.3499999</v>
      </c>
      <c r="Y110" s="166">
        <v>2.3098999999999998</v>
      </c>
      <c r="Z110" s="116">
        <f t="shared" si="123"/>
        <v>-9.9218997863028974E-3</v>
      </c>
      <c r="AA110" s="116">
        <f t="shared" si="124"/>
        <v>-3.2137769211430578E-2</v>
      </c>
      <c r="AB110" s="165">
        <v>1315531421.71</v>
      </c>
      <c r="AC110" s="166">
        <v>2.3117999999999999</v>
      </c>
      <c r="AD110" s="116">
        <f t="shared" si="125"/>
        <v>-1.1946618938630823E-2</v>
      </c>
      <c r="AE110" s="116">
        <f t="shared" si="126"/>
        <v>8.2254643058141607E-4</v>
      </c>
      <c r="AF110" s="165">
        <v>1292448020.29</v>
      </c>
      <c r="AG110" s="166">
        <v>2.2715000000000001</v>
      </c>
      <c r="AH110" s="116">
        <f t="shared" si="127"/>
        <v>-1.7546826354018212E-2</v>
      </c>
      <c r="AI110" s="116">
        <f t="shared" si="128"/>
        <v>-1.7432303832511369E-2</v>
      </c>
      <c r="AJ110" s="117">
        <f t="shared" si="87"/>
        <v>1.5004995948298551E-2</v>
      </c>
      <c r="AK110" s="117">
        <f t="shared" si="88"/>
        <v>1.4093593998009156E-2</v>
      </c>
      <c r="AL110" s="118">
        <f t="shared" si="89"/>
        <v>7.8269269430465763E-2</v>
      </c>
      <c r="AM110" s="118">
        <f t="shared" si="90"/>
        <v>6.9998586838758328E-2</v>
      </c>
      <c r="AN110" s="119">
        <f t="shared" si="91"/>
        <v>2.759244699776843E-2</v>
      </c>
      <c r="AO110" s="203">
        <f t="shared" si="92"/>
        <v>3.0626603751493668E-2</v>
      </c>
      <c r="AP110" s="123"/>
      <c r="AQ110" s="149">
        <f>SUM(AQ91:AQ102)</f>
        <v>19048418430.824383</v>
      </c>
      <c r="AR110" s="150"/>
      <c r="AS110" s="122" t="e">
        <f>(#REF!/AQ110)-1</f>
        <v>#REF!</v>
      </c>
      <c r="AT110" s="122" t="e">
        <f>(#REF!/AR110)-1</f>
        <v>#REF!</v>
      </c>
    </row>
    <row r="111" spans="1:46">
      <c r="A111" s="200" t="s">
        <v>56</v>
      </c>
      <c r="B111" s="180">
        <f>SUM(B92:B110)</f>
        <v>25699422258.888168</v>
      </c>
      <c r="C111" s="71"/>
      <c r="D111" s="180">
        <f>SUM(D92:D110)</f>
        <v>25853578622.204567</v>
      </c>
      <c r="E111" s="71"/>
      <c r="F111" s="116">
        <f>((D111-B111)/B111)</f>
        <v>5.9984369206231283E-3</v>
      </c>
      <c r="G111" s="116"/>
      <c r="H111" s="180">
        <f>SUM(H92:H110)</f>
        <v>26055699643.680645</v>
      </c>
      <c r="I111" s="71"/>
      <c r="J111" s="116">
        <f>((H111-D111)/D111)</f>
        <v>7.8179127319142061E-3</v>
      </c>
      <c r="K111" s="116"/>
      <c r="L111" s="180">
        <f>SUM(L92:L110)</f>
        <v>26640574751.92065</v>
      </c>
      <c r="M111" s="71"/>
      <c r="N111" s="116">
        <f>((L111-H111)/H111)</f>
        <v>2.2447108165903989E-2</v>
      </c>
      <c r="O111" s="116"/>
      <c r="P111" s="180">
        <f>SUM(P92:P110)</f>
        <v>27030140849.410645</v>
      </c>
      <c r="Q111" s="71"/>
      <c r="R111" s="116">
        <f>((P111-L111)/L111)</f>
        <v>1.4623036519206791E-2</v>
      </c>
      <c r="S111" s="116"/>
      <c r="T111" s="180">
        <f>SUM(T92:T110)</f>
        <v>29411355936.93</v>
      </c>
      <c r="U111" s="71"/>
      <c r="V111" s="116">
        <f>((T111-P111)/P111)</f>
        <v>8.8094808709488284E-2</v>
      </c>
      <c r="W111" s="116"/>
      <c r="X111" s="180">
        <f>SUM(X92:X110)</f>
        <v>28834732205.040646</v>
      </c>
      <c r="Y111" s="71"/>
      <c r="Z111" s="116">
        <f>((X111-T111)/T111)</f>
        <v>-1.9605479364020899E-2</v>
      </c>
      <c r="AA111" s="116"/>
      <c r="AB111" s="180">
        <f>SUM(AB92:AB110)</f>
        <v>29371328968.590649</v>
      </c>
      <c r="AC111" s="71"/>
      <c r="AD111" s="116">
        <f>((AB111-X111)/X111)</f>
        <v>1.8609389528375774E-2</v>
      </c>
      <c r="AE111" s="116"/>
      <c r="AF111" s="180">
        <f>SUM(AF92:AF110)</f>
        <v>29069195742.49065</v>
      </c>
      <c r="AG111" s="71"/>
      <c r="AH111" s="116">
        <f>((AF111-AB111)/AB111)</f>
        <v>-1.0286671959007921E-2</v>
      </c>
      <c r="AI111" s="116"/>
      <c r="AJ111" s="117">
        <f t="shared" si="87"/>
        <v>1.5962317656560417E-2</v>
      </c>
      <c r="AK111" s="117"/>
      <c r="AL111" s="118">
        <f t="shared" si="89"/>
        <v>0.12437802778777879</v>
      </c>
      <c r="AM111" s="118"/>
      <c r="AN111" s="119">
        <f t="shared" si="91"/>
        <v>3.2455766224514362E-2</v>
      </c>
      <c r="AO111" s="203"/>
      <c r="AP111" s="123"/>
      <c r="AQ111" s="133"/>
      <c r="AR111" s="99"/>
      <c r="AS111" s="122" t="e">
        <f>(#REF!/AQ111)-1</f>
        <v>#REF!</v>
      </c>
      <c r="AT111" s="122" t="e">
        <f>(#REF!/AR111)-1</f>
        <v>#REF!</v>
      </c>
    </row>
    <row r="112" spans="1:46">
      <c r="A112" s="201" t="s">
        <v>90</v>
      </c>
      <c r="B112" s="170"/>
      <c r="C112" s="172"/>
      <c r="D112" s="170"/>
      <c r="E112" s="172"/>
      <c r="F112" s="116"/>
      <c r="G112" s="116"/>
      <c r="H112" s="170"/>
      <c r="I112" s="172"/>
      <c r="J112" s="116"/>
      <c r="K112" s="116"/>
      <c r="L112" s="170"/>
      <c r="M112" s="172"/>
      <c r="N112" s="116"/>
      <c r="O112" s="116"/>
      <c r="P112" s="170"/>
      <c r="Q112" s="172"/>
      <c r="R112" s="116"/>
      <c r="S112" s="116"/>
      <c r="T112" s="170"/>
      <c r="U112" s="172"/>
      <c r="V112" s="116"/>
      <c r="W112" s="116"/>
      <c r="X112" s="170"/>
      <c r="Y112" s="172"/>
      <c r="Z112" s="116"/>
      <c r="AA112" s="116"/>
      <c r="AB112" s="170"/>
      <c r="AC112" s="172"/>
      <c r="AD112" s="116"/>
      <c r="AE112" s="116"/>
      <c r="AF112" s="170"/>
      <c r="AG112" s="172"/>
      <c r="AH112" s="116"/>
      <c r="AI112" s="116"/>
      <c r="AJ112" s="117"/>
      <c r="AK112" s="117"/>
      <c r="AL112" s="118"/>
      <c r="AM112" s="118"/>
      <c r="AN112" s="119"/>
      <c r="AO112" s="203"/>
      <c r="AP112" s="123"/>
      <c r="AQ112" s="121">
        <v>640873657.65999997</v>
      </c>
      <c r="AR112" s="125">
        <v>11.5358</v>
      </c>
      <c r="AS112" s="122" t="e">
        <f>(#REF!/AQ112)-1</f>
        <v>#REF!</v>
      </c>
      <c r="AT112" s="122" t="e">
        <f>(#REF!/AR112)-1</f>
        <v>#REF!</v>
      </c>
    </row>
    <row r="113" spans="1:46">
      <c r="A113" s="199" t="s">
        <v>36</v>
      </c>
      <c r="B113" s="173">
        <v>548883696.15999997</v>
      </c>
      <c r="C113" s="373">
        <v>12.411</v>
      </c>
      <c r="D113" s="173">
        <v>558300277.98000002</v>
      </c>
      <c r="E113" s="373">
        <v>12.625</v>
      </c>
      <c r="F113" s="116">
        <f t="shared" ref="F113:G118" si="129">((D113-B113)/B113)</f>
        <v>1.7155878168505688E-2</v>
      </c>
      <c r="G113" s="116">
        <f t="shared" si="129"/>
        <v>1.7242768511804077E-2</v>
      </c>
      <c r="H113" s="173">
        <v>554892587.16999996</v>
      </c>
      <c r="I113" s="373">
        <v>12.5441</v>
      </c>
      <c r="J113" s="116">
        <f t="shared" ref="J113:J118" si="130">((H113-D113)/D113)</f>
        <v>-6.1036881843038156E-3</v>
      </c>
      <c r="K113" s="116">
        <f t="shared" ref="K113:K118" si="131">((I113-E113)/E113)</f>
        <v>-6.4079207920791879E-3</v>
      </c>
      <c r="L113" s="173">
        <v>561693021.97000003</v>
      </c>
      <c r="M113" s="373">
        <v>12.6981</v>
      </c>
      <c r="N113" s="116">
        <f t="shared" ref="N113:N118" si="132">((L113-H113)/H113)</f>
        <v>1.2255407545959256E-2</v>
      </c>
      <c r="O113" s="116">
        <f t="shared" ref="O113:O118" si="133">((M113-I113)/I113)</f>
        <v>1.2276687845281839E-2</v>
      </c>
      <c r="P113" s="173">
        <v>583925989.57000005</v>
      </c>
      <c r="Q113" s="373">
        <v>13.1464</v>
      </c>
      <c r="R113" s="116">
        <f t="shared" ref="R113:R118" si="134">((P113-L113)/L113)</f>
        <v>3.9582061251221108E-2</v>
      </c>
      <c r="S113" s="116">
        <f t="shared" ref="S113:S118" si="135">((Q113-M113)/M113)</f>
        <v>3.5304494373173914E-2</v>
      </c>
      <c r="T113" s="173">
        <v>635287352.92999995</v>
      </c>
      <c r="U113" s="373">
        <v>13.966900000000001</v>
      </c>
      <c r="V113" s="116">
        <f t="shared" ref="V113:V118" si="136">((T113-P113)/P113)</f>
        <v>8.7958687020973536E-2</v>
      </c>
      <c r="W113" s="116">
        <f t="shared" ref="W113:W118" si="137">((U113-Q113)/Q113)</f>
        <v>6.2412523580600079E-2</v>
      </c>
      <c r="X113" s="173">
        <v>616764186.96000004</v>
      </c>
      <c r="Y113" s="373">
        <v>13.670999999999999</v>
      </c>
      <c r="Z113" s="116">
        <f t="shared" ref="Z113:Z118" si="138">((X113-T113)/T113)</f>
        <v>-2.9157145793268942E-2</v>
      </c>
      <c r="AA113" s="116">
        <f t="shared" ref="AA113:AA118" si="139">((Y113-U113)/U113)</f>
        <v>-2.1185803578460602E-2</v>
      </c>
      <c r="AB113" s="173">
        <v>617053646.73000002</v>
      </c>
      <c r="AC113" s="373">
        <v>13.675700000000001</v>
      </c>
      <c r="AD113" s="116">
        <f t="shared" ref="AD113:AD118" si="140">((AB113-X113)/X113)</f>
        <v>4.6932000287940474E-4</v>
      </c>
      <c r="AE113" s="116">
        <f t="shared" ref="AE113:AE118" si="141">((AC113-Y113)/Y113)</f>
        <v>3.4379343135114334E-4</v>
      </c>
      <c r="AF113" s="173">
        <v>612128800.95000005</v>
      </c>
      <c r="AG113" s="373">
        <v>13.5969</v>
      </c>
      <c r="AH113" s="116">
        <f t="shared" ref="AH113:AH118" si="142">((AF113-AB113)/AB113)</f>
        <v>-7.9812278982525856E-3</v>
      </c>
      <c r="AI113" s="116">
        <f t="shared" ref="AI113:AI118" si="143">((AG113-AC113)/AC113)</f>
        <v>-5.7620450872716633E-3</v>
      </c>
      <c r="AJ113" s="117">
        <f t="shared" si="87"/>
        <v>1.4272411514214206E-2</v>
      </c>
      <c r="AK113" s="117">
        <f t="shared" si="88"/>
        <v>1.1778062285549949E-2</v>
      </c>
      <c r="AL113" s="118">
        <f t="shared" si="89"/>
        <v>9.6415002988639614E-2</v>
      </c>
      <c r="AM113" s="118">
        <f t="shared" si="90"/>
        <v>7.6982178217821759E-2</v>
      </c>
      <c r="AN113" s="119">
        <f t="shared" si="91"/>
        <v>3.5995416259853079E-2</v>
      </c>
      <c r="AO113" s="203">
        <f t="shared" si="92"/>
        <v>2.6734668832494573E-2</v>
      </c>
      <c r="AP113" s="123"/>
      <c r="AQ113" s="121">
        <v>2128320668.46</v>
      </c>
      <c r="AR113" s="128">
        <v>1.04</v>
      </c>
      <c r="AS113" s="122" t="e">
        <f>(#REF!/AQ113)-1</f>
        <v>#REF!</v>
      </c>
      <c r="AT113" s="122" t="e">
        <f>(#REF!/AR113)-1</f>
        <v>#REF!</v>
      </c>
    </row>
    <row r="114" spans="1:46">
      <c r="A114" s="199" t="s">
        <v>38</v>
      </c>
      <c r="B114" s="173">
        <v>2483716500.5300002</v>
      </c>
      <c r="C114" s="373">
        <v>1.27</v>
      </c>
      <c r="D114" s="173">
        <v>2507157829.0999999</v>
      </c>
      <c r="E114" s="373">
        <v>1.29</v>
      </c>
      <c r="F114" s="116">
        <f t="shared" si="129"/>
        <v>9.4380049272924475E-3</v>
      </c>
      <c r="G114" s="116">
        <f t="shared" si="129"/>
        <v>1.5748031496063006E-2</v>
      </c>
      <c r="H114" s="173">
        <v>2507937195.7600002</v>
      </c>
      <c r="I114" s="373">
        <v>1.28</v>
      </c>
      <c r="J114" s="116">
        <f t="shared" si="130"/>
        <v>3.1085664051716094E-4</v>
      </c>
      <c r="K114" s="116">
        <f t="shared" si="131"/>
        <v>-7.7519379844961309E-3</v>
      </c>
      <c r="L114" s="173">
        <v>2577109099.6700001</v>
      </c>
      <c r="M114" s="373">
        <v>1.32</v>
      </c>
      <c r="N114" s="116">
        <f t="shared" si="132"/>
        <v>2.7581194627578437E-2</v>
      </c>
      <c r="O114" s="116">
        <f t="shared" si="133"/>
        <v>3.1250000000000028E-2</v>
      </c>
      <c r="P114" s="173">
        <v>2609043011.6999998</v>
      </c>
      <c r="Q114" s="373">
        <v>1.33</v>
      </c>
      <c r="R114" s="116">
        <f t="shared" si="134"/>
        <v>1.2391369862490061E-2</v>
      </c>
      <c r="S114" s="116">
        <f t="shared" si="135"/>
        <v>7.575757575757582E-3</v>
      </c>
      <c r="T114" s="173">
        <v>2764342430.71</v>
      </c>
      <c r="U114" s="373">
        <v>1.41</v>
      </c>
      <c r="V114" s="116">
        <f t="shared" si="136"/>
        <v>5.9523518130431378E-2</v>
      </c>
      <c r="W114" s="116">
        <f t="shared" si="137"/>
        <v>6.015037593984951E-2</v>
      </c>
      <c r="X114" s="173">
        <v>2788945373.8299999</v>
      </c>
      <c r="Y114" s="373">
        <v>1.4</v>
      </c>
      <c r="Z114" s="116">
        <f t="shared" si="138"/>
        <v>8.9001068922133532E-3</v>
      </c>
      <c r="AA114" s="116">
        <f t="shared" si="139"/>
        <v>-7.0921985815602905E-3</v>
      </c>
      <c r="AB114" s="173">
        <v>2814178207.9499998</v>
      </c>
      <c r="AC114" s="373">
        <v>1.41</v>
      </c>
      <c r="AD114" s="116">
        <f t="shared" si="140"/>
        <v>9.0474465211013311E-3</v>
      </c>
      <c r="AE114" s="116">
        <f t="shared" si="141"/>
        <v>7.1428571428571496E-3</v>
      </c>
      <c r="AF114" s="173">
        <v>2803774171.4400001</v>
      </c>
      <c r="AG114" s="373">
        <v>1.4</v>
      </c>
      <c r="AH114" s="116">
        <f t="shared" si="142"/>
        <v>-3.6970069914579492E-3</v>
      </c>
      <c r="AI114" s="116">
        <f t="shared" si="143"/>
        <v>-7.0921985815602905E-3</v>
      </c>
      <c r="AJ114" s="117">
        <f t="shared" si="87"/>
        <v>1.543693632627078E-2</v>
      </c>
      <c r="AK114" s="117">
        <f t="shared" si="88"/>
        <v>1.2491335875863818E-2</v>
      </c>
      <c r="AL114" s="118">
        <f t="shared" si="89"/>
        <v>0.11830780611305879</v>
      </c>
      <c r="AM114" s="118">
        <f t="shared" si="90"/>
        <v>8.5271317829457266E-2</v>
      </c>
      <c r="AN114" s="119">
        <f t="shared" si="91"/>
        <v>2.0052909124345899E-2</v>
      </c>
      <c r="AO114" s="203">
        <f t="shared" si="92"/>
        <v>2.3493058430593735E-2</v>
      </c>
      <c r="AP114" s="123"/>
      <c r="AQ114" s="121">
        <v>1789192828.73</v>
      </c>
      <c r="AR114" s="125">
        <v>0.79</v>
      </c>
      <c r="AS114" s="122" t="e">
        <f>(#REF!/AQ114)-1</f>
        <v>#REF!</v>
      </c>
      <c r="AT114" s="122" t="e">
        <f>(#REF!/AR114)-1</f>
        <v>#REF!</v>
      </c>
    </row>
    <row r="115" spans="1:46">
      <c r="A115" s="199" t="s">
        <v>39</v>
      </c>
      <c r="B115" s="169">
        <v>1346244098.5899999</v>
      </c>
      <c r="C115" s="169">
        <v>1</v>
      </c>
      <c r="D115" s="169">
        <v>1372355210.22</v>
      </c>
      <c r="E115" s="169">
        <v>1.02</v>
      </c>
      <c r="F115" s="116">
        <f t="shared" si="129"/>
        <v>1.9395525415745782E-2</v>
      </c>
      <c r="G115" s="116">
        <f t="shared" si="129"/>
        <v>2.0000000000000018E-2</v>
      </c>
      <c r="H115" s="169">
        <v>1367270927.6800001</v>
      </c>
      <c r="I115" s="169">
        <v>1.02</v>
      </c>
      <c r="J115" s="116">
        <f t="shared" si="130"/>
        <v>-3.7047861239838257E-3</v>
      </c>
      <c r="K115" s="116">
        <f t="shared" si="131"/>
        <v>0</v>
      </c>
      <c r="L115" s="169">
        <v>1425644258.45</v>
      </c>
      <c r="M115" s="169">
        <v>1.06</v>
      </c>
      <c r="N115" s="116">
        <f t="shared" si="132"/>
        <v>4.2693316729149264E-2</v>
      </c>
      <c r="O115" s="116">
        <f t="shared" si="133"/>
        <v>3.9215686274509838E-2</v>
      </c>
      <c r="P115" s="169">
        <v>1458809815.51</v>
      </c>
      <c r="Q115" s="169">
        <v>1.0900000000000001</v>
      </c>
      <c r="R115" s="116">
        <f t="shared" si="134"/>
        <v>2.326355741512855E-2</v>
      </c>
      <c r="S115" s="116">
        <f t="shared" si="135"/>
        <v>2.8301886792452855E-2</v>
      </c>
      <c r="T115" s="169">
        <v>1590790023.05</v>
      </c>
      <c r="U115" s="169">
        <v>1.19</v>
      </c>
      <c r="V115" s="116">
        <f t="shared" si="136"/>
        <v>9.0471154044065485E-2</v>
      </c>
      <c r="W115" s="116">
        <f t="shared" si="137"/>
        <v>9.1743119266054912E-2</v>
      </c>
      <c r="X115" s="169">
        <v>1534138873.5699999</v>
      </c>
      <c r="Y115" s="169">
        <v>1.1399999999999999</v>
      </c>
      <c r="Z115" s="116">
        <f t="shared" si="138"/>
        <v>-3.5611959252411923E-2</v>
      </c>
      <c r="AA115" s="116">
        <f t="shared" si="139"/>
        <v>-4.2016806722689114E-2</v>
      </c>
      <c r="AB115" s="169">
        <v>1533084995.4100001</v>
      </c>
      <c r="AC115" s="169">
        <v>1.1399999999999999</v>
      </c>
      <c r="AD115" s="116">
        <f t="shared" si="140"/>
        <v>-6.8695095219602415E-4</v>
      </c>
      <c r="AE115" s="116">
        <f t="shared" si="141"/>
        <v>0</v>
      </c>
      <c r="AF115" s="169">
        <v>1506441654.22</v>
      </c>
      <c r="AG115" s="169">
        <v>1.1299999999999999</v>
      </c>
      <c r="AH115" s="116">
        <f t="shared" si="142"/>
        <v>-1.7378906759748635E-2</v>
      </c>
      <c r="AI115" s="116">
        <f t="shared" si="143"/>
        <v>-8.7719298245614117E-3</v>
      </c>
      <c r="AJ115" s="117">
        <f t="shared" si="87"/>
        <v>1.480511881446858E-2</v>
      </c>
      <c r="AK115" s="117">
        <f t="shared" si="88"/>
        <v>1.6058994473220886E-2</v>
      </c>
      <c r="AL115" s="118">
        <f t="shared" si="89"/>
        <v>9.7705348441461323E-2</v>
      </c>
      <c r="AM115" s="118">
        <f t="shared" si="90"/>
        <v>0.10784313725490184</v>
      </c>
      <c r="AN115" s="119">
        <f t="shared" si="91"/>
        <v>3.9199182856043464E-2</v>
      </c>
      <c r="AO115" s="203">
        <f t="shared" si="92"/>
        <v>3.9523763468053544E-2</v>
      </c>
      <c r="AP115" s="123"/>
      <c r="AQ115" s="121">
        <v>204378030.47999999</v>
      </c>
      <c r="AR115" s="125">
        <v>22.9087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40</v>
      </c>
      <c r="B116" s="169">
        <v>263884767.74000001</v>
      </c>
      <c r="C116" s="169">
        <v>31.494800000000001</v>
      </c>
      <c r="D116" s="169">
        <v>263884767.74000001</v>
      </c>
      <c r="E116" s="169">
        <v>31.494800000000001</v>
      </c>
      <c r="F116" s="116">
        <f t="shared" si="129"/>
        <v>0</v>
      </c>
      <c r="G116" s="116">
        <f t="shared" si="129"/>
        <v>0</v>
      </c>
      <c r="H116" s="169">
        <v>271751209.32999998</v>
      </c>
      <c r="I116" s="169">
        <v>32.796399999999998</v>
      </c>
      <c r="J116" s="116">
        <f t="shared" si="130"/>
        <v>2.9810138938184599E-2</v>
      </c>
      <c r="K116" s="116">
        <f t="shared" si="131"/>
        <v>4.132745723103487E-2</v>
      </c>
      <c r="L116" s="169">
        <v>263884767.74000001</v>
      </c>
      <c r="M116" s="169">
        <v>31.494800000000001</v>
      </c>
      <c r="N116" s="116">
        <f t="shared" si="132"/>
        <v>-2.8947218337664848E-2</v>
      </c>
      <c r="O116" s="116">
        <f t="shared" si="133"/>
        <v>-3.9687282750545699E-2</v>
      </c>
      <c r="P116" s="169">
        <v>263884767.74000001</v>
      </c>
      <c r="Q116" s="169">
        <v>31.494800000000001</v>
      </c>
      <c r="R116" s="116">
        <f t="shared" si="134"/>
        <v>0</v>
      </c>
      <c r="S116" s="116">
        <f t="shared" si="135"/>
        <v>0</v>
      </c>
      <c r="T116" s="169">
        <v>357654262.86000001</v>
      </c>
      <c r="U116" s="169">
        <v>35.078400000000002</v>
      </c>
      <c r="V116" s="116">
        <f t="shared" si="136"/>
        <v>0.35534258351883757</v>
      </c>
      <c r="W116" s="116">
        <f t="shared" si="137"/>
        <v>0.1137838627328956</v>
      </c>
      <c r="X116" s="169">
        <v>355697532.31999999</v>
      </c>
      <c r="Y116" s="169">
        <v>34.809600000000003</v>
      </c>
      <c r="Z116" s="116">
        <f t="shared" si="138"/>
        <v>-5.4710113738137183E-3</v>
      </c>
      <c r="AA116" s="116">
        <f t="shared" si="139"/>
        <v>-7.6628352490421114E-3</v>
      </c>
      <c r="AB116" s="169">
        <v>353866433.49000001</v>
      </c>
      <c r="AC116" s="169">
        <v>34.721600000000002</v>
      </c>
      <c r="AD116" s="116">
        <f t="shared" si="140"/>
        <v>-5.1479098492947994E-3</v>
      </c>
      <c r="AE116" s="116">
        <f t="shared" si="141"/>
        <v>-2.528038242323984E-3</v>
      </c>
      <c r="AF116" s="169">
        <v>353866433.49000001</v>
      </c>
      <c r="AG116" s="169">
        <v>34.721600000000002</v>
      </c>
      <c r="AH116" s="116">
        <f t="shared" si="142"/>
        <v>0</v>
      </c>
      <c r="AI116" s="116">
        <f t="shared" si="143"/>
        <v>0</v>
      </c>
      <c r="AJ116" s="117">
        <f t="shared" si="87"/>
        <v>4.3198322862031097E-2</v>
      </c>
      <c r="AK116" s="117">
        <f t="shared" si="88"/>
        <v>1.3154145465252334E-2</v>
      </c>
      <c r="AL116" s="118">
        <f t="shared" si="89"/>
        <v>0.34098847963311396</v>
      </c>
      <c r="AM116" s="118">
        <f t="shared" si="90"/>
        <v>0.1024550084458387</v>
      </c>
      <c r="AN116" s="119">
        <f t="shared" si="91"/>
        <v>0.12712345498506278</v>
      </c>
      <c r="AO116" s="203">
        <f t="shared" si="92"/>
        <v>4.6152951042877408E-2</v>
      </c>
      <c r="AP116" s="123"/>
      <c r="AQ116" s="121">
        <v>160273731.87</v>
      </c>
      <c r="AR116" s="125">
        <v>133.94</v>
      </c>
      <c r="AS116" s="122" t="e">
        <f>(#REF!/AQ116)-1</f>
        <v>#REF!</v>
      </c>
      <c r="AT116" s="122" t="e">
        <f>(#REF!/AR116)-1</f>
        <v>#REF!</v>
      </c>
    </row>
    <row r="117" spans="1:46" s="279" customFormat="1">
      <c r="A117" s="198" t="s">
        <v>89</v>
      </c>
      <c r="B117" s="165">
        <v>168930577.52000001</v>
      </c>
      <c r="C117" s="177">
        <v>181.81</v>
      </c>
      <c r="D117" s="165">
        <v>172253075.61000001</v>
      </c>
      <c r="E117" s="177">
        <v>184.02</v>
      </c>
      <c r="F117" s="116">
        <f t="shared" si="129"/>
        <v>1.9667831240360537E-2</v>
      </c>
      <c r="G117" s="116">
        <f t="shared" si="129"/>
        <v>1.2155546999615026E-2</v>
      </c>
      <c r="H117" s="165">
        <v>174153719.62</v>
      </c>
      <c r="I117" s="177">
        <v>184.44</v>
      </c>
      <c r="J117" s="116">
        <f t="shared" si="130"/>
        <v>1.1034020746911124E-2</v>
      </c>
      <c r="K117" s="116">
        <f t="shared" si="131"/>
        <v>2.2823606129767824E-3</v>
      </c>
      <c r="L117" s="165">
        <v>182208774.09</v>
      </c>
      <c r="M117" s="177">
        <v>190.75</v>
      </c>
      <c r="N117" s="116">
        <f t="shared" si="132"/>
        <v>4.6252554855422956E-2</v>
      </c>
      <c r="O117" s="116">
        <f t="shared" si="133"/>
        <v>3.4211667751030156E-2</v>
      </c>
      <c r="P117" s="165">
        <v>200703199.75999999</v>
      </c>
      <c r="Q117" s="177">
        <v>198.28</v>
      </c>
      <c r="R117" s="116">
        <f t="shared" si="134"/>
        <v>0.10150129027740931</v>
      </c>
      <c r="S117" s="116">
        <f t="shared" si="135"/>
        <v>3.9475753604193975E-2</v>
      </c>
      <c r="T117" s="165">
        <v>217678720.38999999</v>
      </c>
      <c r="U117" s="177">
        <v>198.28</v>
      </c>
      <c r="V117" s="116">
        <f t="shared" si="136"/>
        <v>8.4580219200786275E-2</v>
      </c>
      <c r="W117" s="116">
        <f t="shared" si="137"/>
        <v>0</v>
      </c>
      <c r="X117" s="165">
        <v>215215109.91999999</v>
      </c>
      <c r="Y117" s="177">
        <v>207.22</v>
      </c>
      <c r="Z117" s="116">
        <f t="shared" si="138"/>
        <v>-1.1317644947499312E-2</v>
      </c>
      <c r="AA117" s="116">
        <f t="shared" si="139"/>
        <v>4.5087754690336886E-2</v>
      </c>
      <c r="AB117" s="165">
        <v>217948382.31</v>
      </c>
      <c r="AC117" s="177">
        <v>209.32</v>
      </c>
      <c r="AD117" s="116">
        <f t="shared" si="140"/>
        <v>1.2700188156008334E-2</v>
      </c>
      <c r="AE117" s="116">
        <f t="shared" si="141"/>
        <v>1.013415693465879E-2</v>
      </c>
      <c r="AF117" s="165">
        <v>219630348.91999999</v>
      </c>
      <c r="AG117" s="177">
        <v>207.32</v>
      </c>
      <c r="AH117" s="116">
        <f t="shared" si="142"/>
        <v>7.7172704480441183E-3</v>
      </c>
      <c r="AI117" s="116">
        <f t="shared" si="143"/>
        <v>-9.5547487101089248E-3</v>
      </c>
      <c r="AJ117" s="117">
        <f t="shared" si="87"/>
        <v>3.4016966247180411E-2</v>
      </c>
      <c r="AK117" s="117">
        <f t="shared" si="88"/>
        <v>1.6724061485337838E-2</v>
      </c>
      <c r="AL117" s="118">
        <f t="shared" si="89"/>
        <v>0.27504457114755587</v>
      </c>
      <c r="AM117" s="118">
        <f t="shared" si="90"/>
        <v>0.1266166721008585</v>
      </c>
      <c r="AN117" s="119">
        <f t="shared" si="91"/>
        <v>3.9992687950348896E-2</v>
      </c>
      <c r="AO117" s="203">
        <f t="shared" si="92"/>
        <v>2.0252287165143879E-2</v>
      </c>
      <c r="AP117" s="123"/>
      <c r="AQ117" s="121"/>
      <c r="AR117" s="125"/>
      <c r="AS117" s="122"/>
      <c r="AT117" s="122"/>
    </row>
    <row r="118" spans="1:46">
      <c r="A118" s="198" t="s">
        <v>185</v>
      </c>
      <c r="B118" s="165">
        <v>924133438.72000003</v>
      </c>
      <c r="C118" s="177">
        <v>108.97</v>
      </c>
      <c r="D118" s="165">
        <v>1063870774.16</v>
      </c>
      <c r="E118" s="177">
        <v>109.04</v>
      </c>
      <c r="F118" s="116">
        <f t="shared" si="129"/>
        <v>0.15120904577757463</v>
      </c>
      <c r="G118" s="116">
        <f t="shared" si="129"/>
        <v>6.4237863632199128E-4</v>
      </c>
      <c r="H118" s="168">
        <v>1148604302.22</v>
      </c>
      <c r="I118" s="177">
        <v>109.19</v>
      </c>
      <c r="J118" s="116">
        <f t="shared" si="130"/>
        <v>7.9646447781125562E-2</v>
      </c>
      <c r="K118" s="116">
        <f t="shared" si="131"/>
        <v>1.3756419662508388E-3</v>
      </c>
      <c r="L118" s="165">
        <v>1197382177.74</v>
      </c>
      <c r="M118" s="177">
        <v>109.38</v>
      </c>
      <c r="N118" s="116">
        <f t="shared" si="132"/>
        <v>4.2467084117413678E-2</v>
      </c>
      <c r="O118" s="116">
        <f t="shared" si="133"/>
        <v>1.7400860884696193E-3</v>
      </c>
      <c r="P118" s="165">
        <v>1641952520.0899999</v>
      </c>
      <c r="Q118" s="177">
        <v>109.8</v>
      </c>
      <c r="R118" s="116">
        <f t="shared" si="134"/>
        <v>0.37128525095396409</v>
      </c>
      <c r="S118" s="116">
        <f t="shared" si="135"/>
        <v>3.8398244651673226E-3</v>
      </c>
      <c r="T118" s="165">
        <v>2470453730.5900002</v>
      </c>
      <c r="U118" s="177">
        <v>110.65</v>
      </c>
      <c r="V118" s="116">
        <f t="shared" si="136"/>
        <v>0.50458292816809824</v>
      </c>
      <c r="W118" s="116">
        <f t="shared" si="137"/>
        <v>7.7413479052824098E-3</v>
      </c>
      <c r="X118" s="165">
        <v>2780082147.79</v>
      </c>
      <c r="Y118" s="177">
        <v>110.74</v>
      </c>
      <c r="Z118" s="116">
        <f t="shared" si="138"/>
        <v>0.12533261131996734</v>
      </c>
      <c r="AA118" s="116">
        <f t="shared" si="139"/>
        <v>8.1337550835959506E-4</v>
      </c>
      <c r="AB118" s="165">
        <v>2780082147.79</v>
      </c>
      <c r="AC118" s="177">
        <v>110.74</v>
      </c>
      <c r="AD118" s="116">
        <f t="shared" si="140"/>
        <v>0</v>
      </c>
      <c r="AE118" s="116">
        <f t="shared" si="141"/>
        <v>0</v>
      </c>
      <c r="AF118" s="165">
        <v>4185044602.9899998</v>
      </c>
      <c r="AG118" s="177">
        <v>111.36</v>
      </c>
      <c r="AH118" s="116">
        <f t="shared" si="142"/>
        <v>0.50536724474737604</v>
      </c>
      <c r="AI118" s="116">
        <f t="shared" si="143"/>
        <v>5.5986996568539336E-3</v>
      </c>
      <c r="AJ118" s="117">
        <f t="shared" si="87"/>
        <v>0.22248632660818995</v>
      </c>
      <c r="AK118" s="117">
        <f t="shared" si="88"/>
        <v>2.7189192783382138E-3</v>
      </c>
      <c r="AL118" s="118">
        <f t="shared" si="89"/>
        <v>2.9337903668745708</v>
      </c>
      <c r="AM118" s="118">
        <f t="shared" si="90"/>
        <v>2.1276595744680788E-2</v>
      </c>
      <c r="AN118" s="119">
        <f t="shared" si="91"/>
        <v>0.20652597404276121</v>
      </c>
      <c r="AO118" s="203">
        <f t="shared" si="92"/>
        <v>2.7483112027263681E-3</v>
      </c>
      <c r="AP118" s="123"/>
      <c r="AQ118" s="151">
        <f>SUM(AQ112:AQ116)</f>
        <v>4923038917.1999998</v>
      </c>
      <c r="AR118" s="99"/>
      <c r="AS118" s="122" t="e">
        <f>(#REF!/AQ118)-1</f>
        <v>#REF!</v>
      </c>
      <c r="AT118" s="122" t="e">
        <f>(#REF!/AR118)-1</f>
        <v>#REF!</v>
      </c>
    </row>
    <row r="119" spans="1:46">
      <c r="A119" s="200" t="s">
        <v>56</v>
      </c>
      <c r="B119" s="181">
        <f>SUM(B113:B118)</f>
        <v>5735793079.2600002</v>
      </c>
      <c r="C119" s="172"/>
      <c r="D119" s="181">
        <f>SUM(D113:D118)</f>
        <v>5937821934.8099995</v>
      </c>
      <c r="E119" s="172"/>
      <c r="F119" s="116">
        <f>((D119-B119)/B119)</f>
        <v>3.5222479743997996E-2</v>
      </c>
      <c r="G119" s="116"/>
      <c r="H119" s="181">
        <f>SUM(H113:H118)</f>
        <v>6024609941.7800007</v>
      </c>
      <c r="I119" s="172"/>
      <c r="J119" s="116">
        <f>((H119-D119)/D119)</f>
        <v>1.4616134994081511E-2</v>
      </c>
      <c r="K119" s="116"/>
      <c r="L119" s="181">
        <f>SUM(L113:L118)</f>
        <v>6207922099.6599998</v>
      </c>
      <c r="M119" s="172"/>
      <c r="N119" s="116">
        <f>((L119-H119)/H119)</f>
        <v>3.0427224277002517E-2</v>
      </c>
      <c r="O119" s="116"/>
      <c r="P119" s="181">
        <f>SUM(P113:P118)</f>
        <v>6758319304.3699999</v>
      </c>
      <c r="Q119" s="172"/>
      <c r="R119" s="116">
        <f>((P119-L119)/L119)</f>
        <v>8.8660456087254161E-2</v>
      </c>
      <c r="S119" s="116"/>
      <c r="T119" s="181">
        <f>SUM(T113:T118)</f>
        <v>8036206520.5299997</v>
      </c>
      <c r="U119" s="172"/>
      <c r="V119" s="116">
        <f>((T119-P119)/P119)</f>
        <v>0.18908358108112835</v>
      </c>
      <c r="W119" s="116"/>
      <c r="X119" s="181">
        <f>SUM(X113:X118)</f>
        <v>8290843224.3899994</v>
      </c>
      <c r="Y119" s="172"/>
      <c r="Z119" s="116">
        <f>((X119-T119)/T119)</f>
        <v>3.1686182181789674E-2</v>
      </c>
      <c r="AA119" s="116"/>
      <c r="AB119" s="181">
        <f>SUM(AB113:AB118)</f>
        <v>8316213813.6800003</v>
      </c>
      <c r="AC119" s="172"/>
      <c r="AD119" s="116">
        <f>((AB119-X119)/X119)</f>
        <v>3.0600734573493953E-3</v>
      </c>
      <c r="AE119" s="116"/>
      <c r="AF119" s="181">
        <f>SUM(AF113:AF118)</f>
        <v>9680886012.0100002</v>
      </c>
      <c r="AG119" s="172"/>
      <c r="AH119" s="116">
        <f>((AF119-AB119)/AB119)</f>
        <v>0.16409777681342708</v>
      </c>
      <c r="AI119" s="116"/>
      <c r="AJ119" s="117">
        <f t="shared" si="87"/>
        <v>6.9606738579503835E-2</v>
      </c>
      <c r="AK119" s="117"/>
      <c r="AL119" s="118">
        <f t="shared" si="89"/>
        <v>0.63037661255158073</v>
      </c>
      <c r="AM119" s="118"/>
      <c r="AN119" s="119">
        <f t="shared" si="91"/>
        <v>7.0886248583080819E-2</v>
      </c>
      <c r="AO119" s="203"/>
      <c r="AP119" s="123"/>
      <c r="AQ119" s="98">
        <f>SUM(AQ19,AQ46,AQ58,AQ84,AQ89,AQ110,AQ118)</f>
        <v>244289452404.71518</v>
      </c>
      <c r="AR119" s="99"/>
      <c r="AS119" s="122" t="e">
        <f>(#REF!/AQ119)-1</f>
        <v>#REF!</v>
      </c>
      <c r="AT119" s="122" t="e">
        <f>(#REF!/AR119)-1</f>
        <v>#REF!</v>
      </c>
    </row>
    <row r="120" spans="1:46" ht="15" customHeight="1">
      <c r="A120" s="200" t="s">
        <v>42</v>
      </c>
      <c r="B120" s="72">
        <f>SUM(B19,B46,B58,B85,B90,B111,B119)</f>
        <v>1408151802101.2856</v>
      </c>
      <c r="C120" s="97"/>
      <c r="D120" s="72">
        <f>SUM(D19,D46,D58,D85,D90,D111,D119)</f>
        <v>1446705017289.7485</v>
      </c>
      <c r="E120" s="97"/>
      <c r="F120" s="116">
        <f>((D120-B120)/B120)</f>
        <v>2.7378593082743385E-2</v>
      </c>
      <c r="G120" s="116"/>
      <c r="H120" s="72">
        <f>SUM(H19,H46,H58,H85,H90,H111,H119)</f>
        <v>1454214216035.3625</v>
      </c>
      <c r="I120" s="97"/>
      <c r="J120" s="116">
        <f>((H120-D120)/D120)</f>
        <v>5.1905527774291655E-3</v>
      </c>
      <c r="K120" s="116"/>
      <c r="L120" s="72">
        <f>SUM(L19,L46,L58,L85,L90,L111,L119)</f>
        <v>1481962610549.5784</v>
      </c>
      <c r="M120" s="97"/>
      <c r="N120" s="116">
        <f>((L120-H120)/H120)</f>
        <v>1.90813665608816E-2</v>
      </c>
      <c r="O120" s="116"/>
      <c r="P120" s="72">
        <f>SUM(P19,P46,P58,P85,P90,P111,P119)</f>
        <v>1486682121833.6719</v>
      </c>
      <c r="Q120" s="97"/>
      <c r="R120" s="116">
        <f>((P120-L120)/L120)</f>
        <v>3.1846358676642312E-3</v>
      </c>
      <c r="S120" s="116"/>
      <c r="T120" s="72">
        <f>SUM(T19,T46,T58,T85,T90,T111,T119)</f>
        <v>1490091498988.0513</v>
      </c>
      <c r="U120" s="97"/>
      <c r="V120" s="116">
        <f>((T120-P120)/P120)</f>
        <v>2.2932791780493553E-3</v>
      </c>
      <c r="W120" s="116"/>
      <c r="X120" s="72">
        <f>SUM(X19,X46,X58,X85,X90,X111,X119)</f>
        <v>1484284533837.1875</v>
      </c>
      <c r="Y120" s="97"/>
      <c r="Z120" s="116">
        <f>((X120-T120)/T120)</f>
        <v>-3.8970527345517955E-3</v>
      </c>
      <c r="AA120" s="116"/>
      <c r="AB120" s="72">
        <f>SUM(AB19,AB46,AB58,AB85,AB90,AB111,AB119)</f>
        <v>1469674645657.2373</v>
      </c>
      <c r="AC120" s="97"/>
      <c r="AD120" s="116">
        <f>((AB120-X120)/X120)</f>
        <v>-9.8430508752796637E-3</v>
      </c>
      <c r="AE120" s="116"/>
      <c r="AF120" s="72">
        <f>SUM(AF19,AF46,AF58,AF85,AF90,AF111,AF119)</f>
        <v>1476841800766.1194</v>
      </c>
      <c r="AG120" s="97"/>
      <c r="AH120" s="116">
        <f>((AF120-AB120)/AB120)</f>
        <v>4.8766950767371604E-3</v>
      </c>
      <c r="AI120" s="116"/>
      <c r="AJ120" s="117">
        <f t="shared" si="87"/>
        <v>6.0331273667091796E-3</v>
      </c>
      <c r="AK120" s="117"/>
      <c r="AL120" s="118">
        <f t="shared" si="89"/>
        <v>2.0831325747959997E-2</v>
      </c>
      <c r="AM120" s="118"/>
      <c r="AN120" s="119">
        <f t="shared" si="91"/>
        <v>1.1956436407653006E-2</v>
      </c>
      <c r="AO120" s="203"/>
      <c r="AP120" s="123"/>
      <c r="AQ120" s="152"/>
      <c r="AR120" s="153"/>
      <c r="AS120" s="122" t="e">
        <f>(#REF!/AQ120)-1</f>
        <v>#REF!</v>
      </c>
      <c r="AT120" s="122" t="e">
        <f>(#REF!/AR120)-1</f>
        <v>#REF!</v>
      </c>
    </row>
    <row r="121" spans="1:46" ht="17.25" customHeight="1" thickBot="1">
      <c r="A121" s="199"/>
      <c r="B121" s="272"/>
      <c r="C121" s="272"/>
      <c r="D121" s="272"/>
      <c r="E121" s="272"/>
      <c r="F121" s="116"/>
      <c r="G121" s="116"/>
      <c r="H121" s="272"/>
      <c r="I121" s="272"/>
      <c r="J121" s="116"/>
      <c r="K121" s="116"/>
      <c r="L121" s="272"/>
      <c r="M121" s="272"/>
      <c r="N121" s="116"/>
      <c r="O121" s="116"/>
      <c r="P121" s="272"/>
      <c r="Q121" s="272"/>
      <c r="R121" s="116"/>
      <c r="S121" s="116"/>
      <c r="T121" s="272"/>
      <c r="U121" s="272"/>
      <c r="V121" s="116"/>
      <c r="W121" s="116"/>
      <c r="X121" s="272"/>
      <c r="Y121" s="272"/>
      <c r="Z121" s="116"/>
      <c r="AA121" s="116"/>
      <c r="AB121" s="272"/>
      <c r="AC121" s="272"/>
      <c r="AD121" s="116"/>
      <c r="AE121" s="116"/>
      <c r="AF121" s="272"/>
      <c r="AG121" s="272"/>
      <c r="AH121" s="116"/>
      <c r="AI121" s="116"/>
      <c r="AJ121" s="117"/>
      <c r="AK121" s="117"/>
      <c r="AL121" s="118"/>
      <c r="AM121" s="118"/>
      <c r="AN121" s="119"/>
      <c r="AO121" s="203"/>
      <c r="AP121" s="123"/>
      <c r="AQ121" s="459" t="s">
        <v>109</v>
      </c>
      <c r="AR121" s="459"/>
      <c r="AS121" s="122" t="e">
        <f>(#REF!/AQ121)-1</f>
        <v>#REF!</v>
      </c>
      <c r="AT121" s="122" t="e">
        <f>(#REF!/AR121)-1</f>
        <v>#REF!</v>
      </c>
    </row>
    <row r="122" spans="1:46" ht="29.25" customHeight="1">
      <c r="A122" s="202" t="s">
        <v>63</v>
      </c>
      <c r="B122" s="451" t="s">
        <v>196</v>
      </c>
      <c r="C122" s="452"/>
      <c r="D122" s="451" t="s">
        <v>197</v>
      </c>
      <c r="E122" s="452"/>
      <c r="F122" s="451" t="s">
        <v>84</v>
      </c>
      <c r="G122" s="452"/>
      <c r="H122" s="451" t="s">
        <v>198</v>
      </c>
      <c r="I122" s="452"/>
      <c r="J122" s="451" t="s">
        <v>84</v>
      </c>
      <c r="K122" s="452"/>
      <c r="L122" s="451" t="s">
        <v>201</v>
      </c>
      <c r="M122" s="452"/>
      <c r="N122" s="451" t="s">
        <v>84</v>
      </c>
      <c r="O122" s="452"/>
      <c r="P122" s="451" t="s">
        <v>202</v>
      </c>
      <c r="Q122" s="452"/>
      <c r="R122" s="451" t="s">
        <v>84</v>
      </c>
      <c r="S122" s="452"/>
      <c r="T122" s="451" t="s">
        <v>203</v>
      </c>
      <c r="U122" s="452"/>
      <c r="V122" s="451" t="s">
        <v>84</v>
      </c>
      <c r="W122" s="452"/>
      <c r="X122" s="451" t="s">
        <v>205</v>
      </c>
      <c r="Y122" s="452"/>
      <c r="Z122" s="451" t="s">
        <v>84</v>
      </c>
      <c r="AA122" s="452"/>
      <c r="AB122" s="451" t="s">
        <v>208</v>
      </c>
      <c r="AC122" s="452"/>
      <c r="AD122" s="451" t="s">
        <v>84</v>
      </c>
      <c r="AE122" s="452"/>
      <c r="AF122" s="451" t="s">
        <v>212</v>
      </c>
      <c r="AG122" s="452"/>
      <c r="AH122" s="451" t="s">
        <v>84</v>
      </c>
      <c r="AI122" s="452"/>
      <c r="AJ122" s="458" t="s">
        <v>103</v>
      </c>
      <c r="AK122" s="458"/>
      <c r="AL122" s="458" t="s">
        <v>104</v>
      </c>
      <c r="AM122" s="458"/>
      <c r="AN122" s="458" t="s">
        <v>94</v>
      </c>
      <c r="AO122" s="460"/>
      <c r="AP122" s="123"/>
      <c r="AQ122" s="154" t="s">
        <v>97</v>
      </c>
      <c r="AR122" s="155" t="s">
        <v>98</v>
      </c>
      <c r="AS122" s="122" t="e">
        <f>(#REF!/AQ122)-1</f>
        <v>#REF!</v>
      </c>
      <c r="AT122" s="122" t="e">
        <f>(#REF!/AR122)-1</f>
        <v>#REF!</v>
      </c>
    </row>
    <row r="123" spans="1:46" ht="25.5" customHeight="1">
      <c r="A123" s="202"/>
      <c r="B123" s="206" t="s">
        <v>97</v>
      </c>
      <c r="C123" s="207" t="s">
        <v>98</v>
      </c>
      <c r="D123" s="206" t="s">
        <v>97</v>
      </c>
      <c r="E123" s="207" t="s">
        <v>98</v>
      </c>
      <c r="F123" s="380" t="s">
        <v>96</v>
      </c>
      <c r="G123" s="380" t="s">
        <v>5</v>
      </c>
      <c r="H123" s="206" t="s">
        <v>97</v>
      </c>
      <c r="I123" s="207" t="s">
        <v>98</v>
      </c>
      <c r="J123" s="382" t="s">
        <v>96</v>
      </c>
      <c r="K123" s="382" t="s">
        <v>5</v>
      </c>
      <c r="L123" s="206" t="s">
        <v>97</v>
      </c>
      <c r="M123" s="207" t="s">
        <v>98</v>
      </c>
      <c r="N123" s="385" t="s">
        <v>96</v>
      </c>
      <c r="O123" s="385" t="s">
        <v>5</v>
      </c>
      <c r="P123" s="206" t="s">
        <v>97</v>
      </c>
      <c r="Q123" s="207" t="s">
        <v>98</v>
      </c>
      <c r="R123" s="386" t="s">
        <v>96</v>
      </c>
      <c r="S123" s="386" t="s">
        <v>5</v>
      </c>
      <c r="T123" s="206" t="s">
        <v>97</v>
      </c>
      <c r="U123" s="207" t="s">
        <v>98</v>
      </c>
      <c r="V123" s="391" t="s">
        <v>96</v>
      </c>
      <c r="W123" s="391" t="s">
        <v>5</v>
      </c>
      <c r="X123" s="206" t="s">
        <v>97</v>
      </c>
      <c r="Y123" s="207" t="s">
        <v>98</v>
      </c>
      <c r="Z123" s="403" t="s">
        <v>96</v>
      </c>
      <c r="AA123" s="403" t="s">
        <v>5</v>
      </c>
      <c r="AB123" s="206" t="s">
        <v>97</v>
      </c>
      <c r="AC123" s="207" t="s">
        <v>98</v>
      </c>
      <c r="AD123" s="408" t="s">
        <v>96</v>
      </c>
      <c r="AE123" s="408" t="s">
        <v>5</v>
      </c>
      <c r="AF123" s="206" t="s">
        <v>97</v>
      </c>
      <c r="AG123" s="207" t="s">
        <v>98</v>
      </c>
      <c r="AH123" s="413" t="s">
        <v>96</v>
      </c>
      <c r="AI123" s="413" t="s">
        <v>5</v>
      </c>
      <c r="AJ123" s="252" t="s">
        <v>102</v>
      </c>
      <c r="AK123" s="252" t="s">
        <v>102</v>
      </c>
      <c r="AL123" s="252" t="s">
        <v>102</v>
      </c>
      <c r="AM123" s="252" t="s">
        <v>102</v>
      </c>
      <c r="AN123" s="252" t="s">
        <v>102</v>
      </c>
      <c r="AO123" s="253" t="s">
        <v>102</v>
      </c>
      <c r="AP123" s="123"/>
      <c r="AQ123" s="148">
        <v>1901056000</v>
      </c>
      <c r="AR123" s="140">
        <v>12.64</v>
      </c>
      <c r="AS123" s="122" t="e">
        <f>(#REF!/AQ123)-1</f>
        <v>#REF!</v>
      </c>
      <c r="AT123" s="122" t="e">
        <f>(#REF!/AR123)-1</f>
        <v>#REF!</v>
      </c>
    </row>
    <row r="124" spans="1:46">
      <c r="A124" s="199" t="s">
        <v>44</v>
      </c>
      <c r="B124" s="179">
        <v>1950274906.9100001</v>
      </c>
      <c r="C124" s="178">
        <v>12.92</v>
      </c>
      <c r="D124" s="179">
        <v>1979808000</v>
      </c>
      <c r="E124" s="178">
        <v>13.12</v>
      </c>
      <c r="F124" s="116">
        <f t="shared" ref="F124:F133" si="144">((D124-B124)/B124)</f>
        <v>1.5143041109415651E-2</v>
      </c>
      <c r="G124" s="116">
        <f t="shared" ref="G124:G133" si="145">((E124-C124)/C124)</f>
        <v>1.5479876160990657E-2</v>
      </c>
      <c r="H124" s="179">
        <v>1979808000</v>
      </c>
      <c r="I124" s="178">
        <v>13.12</v>
      </c>
      <c r="J124" s="116">
        <f t="shared" ref="J124:J133" si="146">((H124-D124)/D124)</f>
        <v>0</v>
      </c>
      <c r="K124" s="116">
        <f t="shared" ref="K124:K133" si="147">((I124-E124)/E124)</f>
        <v>0</v>
      </c>
      <c r="L124" s="179">
        <v>2096001000</v>
      </c>
      <c r="M124" s="178">
        <v>13.89</v>
      </c>
      <c r="N124" s="116">
        <f t="shared" ref="N124:N133" si="148">((L124-H124)/H124)</f>
        <v>5.8689024390243899E-2</v>
      </c>
      <c r="O124" s="116">
        <f t="shared" ref="O124:O133" si="149">((M124-I124)/I124)</f>
        <v>5.868902439024401E-2</v>
      </c>
      <c r="P124" s="179">
        <v>2096001000</v>
      </c>
      <c r="Q124" s="178">
        <v>13.89</v>
      </c>
      <c r="R124" s="116">
        <f t="shared" ref="R124:R133" si="150">((P124-L124)/L124)</f>
        <v>0</v>
      </c>
      <c r="S124" s="116">
        <f t="shared" ref="S124:S133" si="151">((Q124-M124)/M124)</f>
        <v>0</v>
      </c>
      <c r="T124" s="179">
        <v>2390256000</v>
      </c>
      <c r="U124" s="178">
        <v>15.76</v>
      </c>
      <c r="V124" s="116">
        <f t="shared" ref="V124:V133" si="152">((T124-P124)/P124)</f>
        <v>0.14038876889848811</v>
      </c>
      <c r="W124" s="116">
        <f t="shared" ref="W124:W133" si="153">((U124-Q124)/Q124)</f>
        <v>0.13462922966162702</v>
      </c>
      <c r="X124" s="179">
        <v>2390256000</v>
      </c>
      <c r="Y124" s="178">
        <v>15.84</v>
      </c>
      <c r="Z124" s="116">
        <f t="shared" ref="Z124:Z133" si="154">((X124-T124)/T124)</f>
        <v>0</v>
      </c>
      <c r="AA124" s="116">
        <f t="shared" ref="AA124:AA133" si="155">((Y124-U124)/U124)</f>
        <v>5.0761421319797002E-3</v>
      </c>
      <c r="AB124" s="179">
        <v>2364603000</v>
      </c>
      <c r="AC124" s="178">
        <v>15.67</v>
      </c>
      <c r="AD124" s="116">
        <f t="shared" ref="AD124:AD133" si="156">((AB124-X124)/X124)</f>
        <v>-1.0732323232323232E-2</v>
      </c>
      <c r="AE124" s="116">
        <f t="shared" ref="AE124:AE133" si="157">((AC124-Y124)/Y124)</f>
        <v>-1.0732323232323229E-2</v>
      </c>
      <c r="AF124" s="179">
        <v>2334423000</v>
      </c>
      <c r="AG124" s="178">
        <v>15.47</v>
      </c>
      <c r="AH124" s="116">
        <f t="shared" ref="AH124:AH133" si="158">((AF124-AB124)/AB124)</f>
        <v>-1.2763241863433313E-2</v>
      </c>
      <c r="AI124" s="116">
        <f t="shared" ref="AI124:AI133" si="159">((AG124-AC124)/AC124)</f>
        <v>-1.2763241863433267E-2</v>
      </c>
      <c r="AJ124" s="117">
        <f t="shared" ref="AJ124" si="160">AVERAGE(F124,J124,N124,R124,V124,Z124,AD124,AH124)</f>
        <v>2.3840658662798889E-2</v>
      </c>
      <c r="AK124" s="117">
        <f t="shared" ref="AK124" si="161">AVERAGE(G124,K124,O124,S124,W124,AA124,AE124,AI124)</f>
        <v>2.3797338406135612E-2</v>
      </c>
      <c r="AL124" s="118">
        <f t="shared" ref="AL124" si="162">((AF124-D124)/D124)</f>
        <v>0.17911585365853658</v>
      </c>
      <c r="AM124" s="118">
        <f t="shared" ref="AM124" si="163">((AG124-E124)/E124)</f>
        <v>0.17911585365853672</v>
      </c>
      <c r="AN124" s="119">
        <f t="shared" ref="AN124" si="164">STDEV(F124,J124,N124,R124,V124,Z124,AD124,AH124)</f>
        <v>5.225457843477458E-2</v>
      </c>
      <c r="AO124" s="203">
        <f t="shared" ref="AO124" si="165">STDEV(G124,K124,O124,S124,W124,AA124,AE124,AI124)</f>
        <v>5.0117578084175357E-2</v>
      </c>
      <c r="AP124" s="123"/>
      <c r="AQ124" s="148">
        <v>106884243.56</v>
      </c>
      <c r="AR124" s="140">
        <v>2.92</v>
      </c>
      <c r="AS124" s="122" t="e">
        <f>(#REF!/AQ124)-1</f>
        <v>#REF!</v>
      </c>
      <c r="AT124" s="122" t="e">
        <f>(#REF!/AR124)-1</f>
        <v>#REF!</v>
      </c>
    </row>
    <row r="125" spans="1:46">
      <c r="A125" s="199" t="s">
        <v>80</v>
      </c>
      <c r="B125" s="179">
        <v>309550668.13999999</v>
      </c>
      <c r="C125" s="178">
        <v>3.63</v>
      </c>
      <c r="D125" s="179">
        <v>297362633.56999999</v>
      </c>
      <c r="E125" s="178">
        <v>3.49</v>
      </c>
      <c r="F125" s="116">
        <f t="shared" si="144"/>
        <v>-3.9373310493026392E-2</v>
      </c>
      <c r="G125" s="116">
        <f t="shared" si="145"/>
        <v>-3.8567493112947569E-2</v>
      </c>
      <c r="H125" s="179">
        <v>297362633.56999999</v>
      </c>
      <c r="I125" s="178">
        <v>3.49</v>
      </c>
      <c r="J125" s="116">
        <f t="shared" si="146"/>
        <v>0</v>
      </c>
      <c r="K125" s="116">
        <f t="shared" si="147"/>
        <v>0</v>
      </c>
      <c r="L125" s="179">
        <v>315255514.10000002</v>
      </c>
      <c r="M125" s="178">
        <v>3.7</v>
      </c>
      <c r="N125" s="116">
        <f t="shared" si="148"/>
        <v>6.0171919770773748E-2</v>
      </c>
      <c r="O125" s="116">
        <f t="shared" si="149"/>
        <v>6.0171919770773623E-2</v>
      </c>
      <c r="P125" s="179">
        <v>315255514.10000002</v>
      </c>
      <c r="Q125" s="178">
        <v>3.7</v>
      </c>
      <c r="R125" s="116">
        <f t="shared" si="150"/>
        <v>0</v>
      </c>
      <c r="S125" s="116">
        <f t="shared" si="151"/>
        <v>0</v>
      </c>
      <c r="T125" s="179">
        <v>372342323.41000003</v>
      </c>
      <c r="U125" s="178">
        <v>4.37</v>
      </c>
      <c r="V125" s="116">
        <f t="shared" si="152"/>
        <v>0.18108108108108106</v>
      </c>
      <c r="W125" s="116">
        <f t="shared" si="153"/>
        <v>0.18108108108108106</v>
      </c>
      <c r="X125" s="179">
        <v>372342323.41000003</v>
      </c>
      <c r="Y125" s="178">
        <v>4.37</v>
      </c>
      <c r="Z125" s="116">
        <f t="shared" si="154"/>
        <v>0</v>
      </c>
      <c r="AA125" s="116">
        <f t="shared" si="155"/>
        <v>0</v>
      </c>
      <c r="AB125" s="179">
        <v>344224939.72000003</v>
      </c>
      <c r="AC125" s="178">
        <v>4.04</v>
      </c>
      <c r="AD125" s="116">
        <f t="shared" si="156"/>
        <v>-7.5514874141876423E-2</v>
      </c>
      <c r="AE125" s="116">
        <f t="shared" si="157"/>
        <v>-7.5514874141876451E-2</v>
      </c>
      <c r="AF125" s="179">
        <v>332296352.69999999</v>
      </c>
      <c r="AG125" s="178">
        <v>3.9</v>
      </c>
      <c r="AH125" s="116">
        <f t="shared" si="158"/>
        <v>-3.4653465346534768E-2</v>
      </c>
      <c r="AI125" s="116">
        <f t="shared" si="159"/>
        <v>-3.4653465346534684E-2</v>
      </c>
      <c r="AJ125" s="117">
        <f t="shared" ref="AJ125:AJ135" si="166">AVERAGE(F125,J125,N125,R125,V125,Z125,AD125,AH125)</f>
        <v>1.1463918858802154E-2</v>
      </c>
      <c r="AK125" s="117">
        <f t="shared" ref="AK125:AK133" si="167">AVERAGE(G125,K125,O125,S125,W125,AA125,AE125,AI125)</f>
        <v>1.1564646031311999E-2</v>
      </c>
      <c r="AL125" s="118">
        <f t="shared" ref="AL125:AL135" si="168">((AF125-D125)/D125)</f>
        <v>0.11747851002865328</v>
      </c>
      <c r="AM125" s="118">
        <f t="shared" ref="AM125:AM133" si="169">((AG125-E125)/E125)</f>
        <v>0.1174785100286532</v>
      </c>
      <c r="AN125" s="119">
        <f t="shared" ref="AN125:AN135" si="170">STDEV(F125,J125,N125,R125,V125,Z125,AD125,AH125)</f>
        <v>7.9114079319451344E-2</v>
      </c>
      <c r="AO125" s="203">
        <f t="shared" ref="AO125:AO133" si="171">STDEV(G125,K125,O125,S125,W125,AA125,AE125,AI125)</f>
        <v>7.904058627779359E-2</v>
      </c>
      <c r="AP125" s="123"/>
      <c r="AQ125" s="148">
        <v>84059843.040000007</v>
      </c>
      <c r="AR125" s="140">
        <v>7.19</v>
      </c>
      <c r="AS125" s="122" t="e">
        <f>(#REF!/AQ125)-1</f>
        <v>#REF!</v>
      </c>
      <c r="AT125" s="122" t="e">
        <f>(#REF!/AR125)-1</f>
        <v>#REF!</v>
      </c>
    </row>
    <row r="126" spans="1:46">
      <c r="A126" s="199" t="s">
        <v>69</v>
      </c>
      <c r="B126" s="179">
        <v>100830083.75</v>
      </c>
      <c r="C126" s="178">
        <v>3.93</v>
      </c>
      <c r="D126" s="179">
        <v>121215339.52</v>
      </c>
      <c r="E126" s="178">
        <v>4.72</v>
      </c>
      <c r="F126" s="116">
        <f t="shared" si="144"/>
        <v>0.2021743413458188</v>
      </c>
      <c r="G126" s="116">
        <f t="shared" si="145"/>
        <v>0.20101781170483449</v>
      </c>
      <c r="H126" s="179">
        <v>121215339.52</v>
      </c>
      <c r="I126" s="178">
        <v>4.72</v>
      </c>
      <c r="J126" s="116">
        <f t="shared" si="146"/>
        <v>0</v>
      </c>
      <c r="K126" s="116">
        <f t="shared" si="147"/>
        <v>0</v>
      </c>
      <c r="L126" s="179">
        <v>139962627.19999999</v>
      </c>
      <c r="M126" s="178">
        <v>5.45</v>
      </c>
      <c r="N126" s="116">
        <f t="shared" si="148"/>
        <v>0.15466101694915249</v>
      </c>
      <c r="O126" s="116">
        <f t="shared" si="149"/>
        <v>0.15466101694915263</v>
      </c>
      <c r="P126" s="179">
        <v>139962627.19999999</v>
      </c>
      <c r="Q126" s="178">
        <v>5.45</v>
      </c>
      <c r="R126" s="116">
        <f t="shared" si="150"/>
        <v>0</v>
      </c>
      <c r="S126" s="116">
        <f t="shared" si="151"/>
        <v>0</v>
      </c>
      <c r="T126" s="179">
        <v>155628168.96000001</v>
      </c>
      <c r="U126" s="178">
        <v>6.06</v>
      </c>
      <c r="V126" s="116">
        <f t="shared" si="152"/>
        <v>0.11192660550458731</v>
      </c>
      <c r="W126" s="116">
        <f t="shared" si="153"/>
        <v>0.11192660550458705</v>
      </c>
      <c r="X126" s="179">
        <v>155628168.96000001</v>
      </c>
      <c r="Y126" s="178">
        <v>6.06</v>
      </c>
      <c r="Z126" s="116">
        <f t="shared" si="154"/>
        <v>0</v>
      </c>
      <c r="AA126" s="116">
        <f t="shared" si="155"/>
        <v>0</v>
      </c>
      <c r="AB126" s="179">
        <v>149464677.12</v>
      </c>
      <c r="AC126" s="178">
        <v>5.82</v>
      </c>
      <c r="AD126" s="116">
        <f t="shared" si="156"/>
        <v>-3.9603960396039625E-2</v>
      </c>
      <c r="AE126" s="116">
        <f t="shared" si="157"/>
        <v>-3.9603960396039493E-2</v>
      </c>
      <c r="AF126" s="179">
        <v>146382931.19999999</v>
      </c>
      <c r="AG126" s="178">
        <v>5.82</v>
      </c>
      <c r="AH126" s="116">
        <f t="shared" si="158"/>
        <v>-2.0618556701031038E-2</v>
      </c>
      <c r="AI126" s="116">
        <f t="shared" si="159"/>
        <v>0</v>
      </c>
      <c r="AJ126" s="117">
        <f t="shared" si="166"/>
        <v>5.1067430837810991E-2</v>
      </c>
      <c r="AK126" s="117">
        <f t="shared" si="167"/>
        <v>5.350018422031684E-2</v>
      </c>
      <c r="AL126" s="118">
        <f t="shared" si="168"/>
        <v>0.20762711864406774</v>
      </c>
      <c r="AM126" s="118">
        <f t="shared" si="169"/>
        <v>0.23305084745762725</v>
      </c>
      <c r="AN126" s="119">
        <f t="shared" si="170"/>
        <v>9.1380365273500824E-2</v>
      </c>
      <c r="AO126" s="203">
        <f t="shared" si="171"/>
        <v>8.9063437898671965E-2</v>
      </c>
      <c r="AP126" s="123"/>
      <c r="AQ126" s="148">
        <v>82672021.189999998</v>
      </c>
      <c r="AR126" s="140">
        <v>18.53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70</v>
      </c>
      <c r="B127" s="179">
        <v>127122441.67</v>
      </c>
      <c r="C127" s="178">
        <v>12.08</v>
      </c>
      <c r="D127" s="179">
        <v>129792028.59</v>
      </c>
      <c r="E127" s="178">
        <v>12.33</v>
      </c>
      <c r="F127" s="116">
        <f t="shared" si="144"/>
        <v>2.1000123069772704E-2</v>
      </c>
      <c r="G127" s="116">
        <f t="shared" si="145"/>
        <v>2.0695364238410598E-2</v>
      </c>
      <c r="H127" s="179">
        <v>129792028.59</v>
      </c>
      <c r="I127" s="178">
        <v>12.33</v>
      </c>
      <c r="J127" s="116">
        <f t="shared" si="146"/>
        <v>0</v>
      </c>
      <c r="K127" s="116">
        <f t="shared" si="147"/>
        <v>0</v>
      </c>
      <c r="L127" s="179">
        <v>135476351.00999999</v>
      </c>
      <c r="M127" s="178">
        <v>12.87</v>
      </c>
      <c r="N127" s="116">
        <f t="shared" si="148"/>
        <v>4.3795620437956102E-2</v>
      </c>
      <c r="O127" s="116">
        <f t="shared" si="149"/>
        <v>4.3795620437956137E-2</v>
      </c>
      <c r="P127" s="179">
        <v>136844799</v>
      </c>
      <c r="Q127" s="178">
        <v>13</v>
      </c>
      <c r="R127" s="116">
        <f t="shared" si="150"/>
        <v>1.0101010101010171E-2</v>
      </c>
      <c r="S127" s="116">
        <f t="shared" si="151"/>
        <v>1.0101010101010163E-2</v>
      </c>
      <c r="T127" s="179">
        <v>165582206.78999999</v>
      </c>
      <c r="U127" s="178">
        <v>15.73</v>
      </c>
      <c r="V127" s="116">
        <f t="shared" si="152"/>
        <v>0.20999999999999994</v>
      </c>
      <c r="W127" s="116">
        <f t="shared" si="153"/>
        <v>0.21000000000000002</v>
      </c>
      <c r="X127" s="179">
        <v>165582206.78999999</v>
      </c>
      <c r="Y127" s="178">
        <v>15.73</v>
      </c>
      <c r="Z127" s="116">
        <f t="shared" si="154"/>
        <v>0</v>
      </c>
      <c r="AA127" s="116">
        <f t="shared" si="155"/>
        <v>0</v>
      </c>
      <c r="AB127" s="179">
        <v>174424486.11000001</v>
      </c>
      <c r="AC127" s="178">
        <v>15.8</v>
      </c>
      <c r="AD127" s="116">
        <f t="shared" si="156"/>
        <v>5.3401144310235356E-2</v>
      </c>
      <c r="AE127" s="116">
        <f t="shared" si="157"/>
        <v>4.450095359186286E-3</v>
      </c>
      <c r="AF127" s="179">
        <v>172108651.05000001</v>
      </c>
      <c r="AG127" s="178">
        <v>16.350000000000001</v>
      </c>
      <c r="AH127" s="116">
        <f t="shared" si="158"/>
        <v>-1.3277006638503331E-2</v>
      </c>
      <c r="AI127" s="116">
        <f t="shared" si="159"/>
        <v>3.4810126582278528E-2</v>
      </c>
      <c r="AJ127" s="117">
        <f t="shared" si="166"/>
        <v>4.0627611410058863E-2</v>
      </c>
      <c r="AK127" s="117">
        <f t="shared" si="167"/>
        <v>4.0481527089855224E-2</v>
      </c>
      <c r="AL127" s="118">
        <f t="shared" si="168"/>
        <v>0.32603406326034068</v>
      </c>
      <c r="AM127" s="118">
        <f t="shared" si="169"/>
        <v>0.32603406326034073</v>
      </c>
      <c r="AN127" s="119">
        <f t="shared" si="170"/>
        <v>7.20954036491918E-2</v>
      </c>
      <c r="AO127" s="203">
        <f t="shared" si="171"/>
        <v>7.0376437668881131E-2</v>
      </c>
      <c r="AP127" s="123"/>
      <c r="AQ127" s="148">
        <v>541500000</v>
      </c>
      <c r="AR127" s="140">
        <v>3610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117</v>
      </c>
      <c r="B128" s="179">
        <v>709645095.76999998</v>
      </c>
      <c r="C128" s="178">
        <v>201.58</v>
      </c>
      <c r="D128" s="179">
        <v>872239349.42999995</v>
      </c>
      <c r="E128" s="178">
        <v>247.77</v>
      </c>
      <c r="F128" s="116">
        <f t="shared" si="144"/>
        <v>0.22912052042518122</v>
      </c>
      <c r="G128" s="116">
        <f t="shared" si="145"/>
        <v>0.22913979561464429</v>
      </c>
      <c r="H128" s="179">
        <v>872239349.42999995</v>
      </c>
      <c r="I128" s="178">
        <v>247.77</v>
      </c>
      <c r="J128" s="116">
        <f t="shared" si="146"/>
        <v>0</v>
      </c>
      <c r="K128" s="116">
        <f t="shared" si="147"/>
        <v>0</v>
      </c>
      <c r="L128" s="179">
        <v>969718090.13999999</v>
      </c>
      <c r="M128" s="178">
        <v>275.45999999999998</v>
      </c>
      <c r="N128" s="116">
        <f t="shared" si="148"/>
        <v>0.11175687129192401</v>
      </c>
      <c r="O128" s="116">
        <f t="shared" si="149"/>
        <v>0.11175687129192384</v>
      </c>
      <c r="P128" s="179">
        <v>969718090.13999999</v>
      </c>
      <c r="Q128" s="178">
        <v>275.45999999999998</v>
      </c>
      <c r="R128" s="116">
        <f t="shared" si="150"/>
        <v>0</v>
      </c>
      <c r="S128" s="116">
        <f t="shared" si="151"/>
        <v>0</v>
      </c>
      <c r="T128" s="179">
        <v>956411133.12</v>
      </c>
      <c r="U128" s="178">
        <v>271.68</v>
      </c>
      <c r="V128" s="116">
        <f t="shared" si="152"/>
        <v>-1.3722500544543654E-2</v>
      </c>
      <c r="W128" s="116">
        <f t="shared" si="153"/>
        <v>-1.3722500544543574E-2</v>
      </c>
      <c r="X128" s="179">
        <v>955038193.11000001</v>
      </c>
      <c r="Y128" s="178">
        <v>271.29000000000002</v>
      </c>
      <c r="Z128" s="116">
        <f t="shared" si="154"/>
        <v>-1.4355123674911561E-3</v>
      </c>
      <c r="AA128" s="116">
        <f t="shared" si="155"/>
        <v>-1.4355123674911158E-3</v>
      </c>
      <c r="AB128" s="179">
        <v>980208759.96000004</v>
      </c>
      <c r="AC128" s="178">
        <v>278.44</v>
      </c>
      <c r="AD128" s="116">
        <f t="shared" si="156"/>
        <v>2.6355560470345412E-2</v>
      </c>
      <c r="AE128" s="116">
        <f t="shared" si="157"/>
        <v>2.6355560470345301E-2</v>
      </c>
      <c r="AF128" s="179">
        <v>980208759.96000004</v>
      </c>
      <c r="AG128" s="178">
        <v>278.44</v>
      </c>
      <c r="AH128" s="116">
        <f t="shared" si="158"/>
        <v>0</v>
      </c>
      <c r="AI128" s="116">
        <f t="shared" si="159"/>
        <v>0</v>
      </c>
      <c r="AJ128" s="117">
        <f t="shared" si="166"/>
        <v>4.4009367409426979E-2</v>
      </c>
      <c r="AK128" s="117">
        <f t="shared" si="167"/>
        <v>4.4011776808109845E-2</v>
      </c>
      <c r="AL128" s="118">
        <f t="shared" si="168"/>
        <v>0.12378415465956341</v>
      </c>
      <c r="AM128" s="118">
        <f t="shared" si="169"/>
        <v>0.12378415465956324</v>
      </c>
      <c r="AN128" s="119">
        <f t="shared" si="170"/>
        <v>8.4832775916000372E-2</v>
      </c>
      <c r="AO128" s="203">
        <f t="shared" si="171"/>
        <v>8.4838784524771144E-2</v>
      </c>
      <c r="AP128" s="123"/>
      <c r="AQ128" s="148">
        <v>551092000</v>
      </c>
      <c r="AR128" s="140">
        <v>8.86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46</v>
      </c>
      <c r="B129" s="179">
        <v>31199700000</v>
      </c>
      <c r="C129" s="178">
        <v>10399.9</v>
      </c>
      <c r="D129" s="179">
        <v>30240035000</v>
      </c>
      <c r="E129" s="178">
        <v>8640.01</v>
      </c>
      <c r="F129" s="116">
        <f t="shared" si="144"/>
        <v>-3.0758789347333469E-2</v>
      </c>
      <c r="G129" s="116">
        <f t="shared" si="145"/>
        <v>-0.16922181944057149</v>
      </c>
      <c r="H129" s="179">
        <v>30240035000</v>
      </c>
      <c r="I129" s="178">
        <v>8640.01</v>
      </c>
      <c r="J129" s="116">
        <f t="shared" si="146"/>
        <v>0</v>
      </c>
      <c r="K129" s="116">
        <f t="shared" si="147"/>
        <v>0</v>
      </c>
      <c r="L129" s="179">
        <v>35275000000</v>
      </c>
      <c r="M129" s="178">
        <v>8300</v>
      </c>
      <c r="N129" s="116">
        <f t="shared" si="148"/>
        <v>0.16649997263561367</v>
      </c>
      <c r="O129" s="116">
        <f t="shared" si="149"/>
        <v>-3.9352963711847579E-2</v>
      </c>
      <c r="P129" s="179">
        <v>19686403500</v>
      </c>
      <c r="Q129" s="178">
        <v>8700</v>
      </c>
      <c r="R129" s="116">
        <f t="shared" si="150"/>
        <v>-0.44191627214741319</v>
      </c>
      <c r="S129" s="116">
        <f t="shared" si="151"/>
        <v>4.8192771084337352E-2</v>
      </c>
      <c r="T129" s="179">
        <v>14823906575</v>
      </c>
      <c r="U129" s="178">
        <v>8915</v>
      </c>
      <c r="V129" s="116">
        <f t="shared" si="152"/>
        <v>-0.24699772739088682</v>
      </c>
      <c r="W129" s="116">
        <f t="shared" si="153"/>
        <v>2.4712643678160919E-2</v>
      </c>
      <c r="X129" s="179">
        <v>16765245000</v>
      </c>
      <c r="Y129" s="178">
        <v>9000</v>
      </c>
      <c r="Z129" s="116">
        <f t="shared" si="154"/>
        <v>0.13095997436154916</v>
      </c>
      <c r="AA129" s="116">
        <f t="shared" si="155"/>
        <v>9.534492428491307E-3</v>
      </c>
      <c r="AB129" s="179">
        <v>16951525500</v>
      </c>
      <c r="AC129" s="178">
        <v>9100</v>
      </c>
      <c r="AD129" s="116">
        <f t="shared" si="156"/>
        <v>1.1111111111111112E-2</v>
      </c>
      <c r="AE129" s="116">
        <f t="shared" si="157"/>
        <v>1.1111111111111112E-2</v>
      </c>
      <c r="AF129" s="179">
        <v>16020123000</v>
      </c>
      <c r="AG129" s="178">
        <v>8600</v>
      </c>
      <c r="AH129" s="116">
        <f t="shared" si="158"/>
        <v>-5.4945054945054944E-2</v>
      </c>
      <c r="AI129" s="116">
        <f t="shared" si="159"/>
        <v>-5.4945054945054944E-2</v>
      </c>
      <c r="AJ129" s="117">
        <f t="shared" si="166"/>
        <v>-5.8255848215301803E-2</v>
      </c>
      <c r="AK129" s="117">
        <f t="shared" si="167"/>
        <v>-2.1246102474421664E-2</v>
      </c>
      <c r="AL129" s="118">
        <f t="shared" si="168"/>
        <v>-0.47023464093212858</v>
      </c>
      <c r="AM129" s="118">
        <f t="shared" si="169"/>
        <v>-4.6307816773360471E-3</v>
      </c>
      <c r="AN129" s="119">
        <f t="shared" si="170"/>
        <v>0.19932356783533259</v>
      </c>
      <c r="AO129" s="203">
        <f t="shared" si="171"/>
        <v>6.8389729080691811E-2</v>
      </c>
      <c r="AP129" s="123"/>
      <c r="AQ129" s="121">
        <v>913647681</v>
      </c>
      <c r="AR129" s="125">
        <v>81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64</v>
      </c>
      <c r="B130" s="179">
        <v>445850000</v>
      </c>
      <c r="C130" s="178">
        <v>9.25</v>
      </c>
      <c r="D130" s="179">
        <v>467540000</v>
      </c>
      <c r="E130" s="178">
        <v>9.6999999999999993</v>
      </c>
      <c r="F130" s="116">
        <f t="shared" si="144"/>
        <v>4.8648648648648651E-2</v>
      </c>
      <c r="G130" s="116">
        <f t="shared" si="145"/>
        <v>4.8648648648648575E-2</v>
      </c>
      <c r="H130" s="179">
        <v>467540000</v>
      </c>
      <c r="I130" s="178">
        <v>9.6999999999999993</v>
      </c>
      <c r="J130" s="116">
        <f t="shared" si="146"/>
        <v>0</v>
      </c>
      <c r="K130" s="116">
        <f t="shared" si="147"/>
        <v>0</v>
      </c>
      <c r="L130" s="179">
        <v>510920000</v>
      </c>
      <c r="M130" s="178">
        <v>10.6</v>
      </c>
      <c r="N130" s="116">
        <f t="shared" si="148"/>
        <v>9.2783505154639179E-2</v>
      </c>
      <c r="O130" s="116">
        <f t="shared" si="149"/>
        <v>9.278350515463922E-2</v>
      </c>
      <c r="P130" s="179">
        <v>510920000</v>
      </c>
      <c r="Q130" s="178">
        <v>10.6</v>
      </c>
      <c r="R130" s="116">
        <f t="shared" si="150"/>
        <v>0</v>
      </c>
      <c r="S130" s="116">
        <f t="shared" si="151"/>
        <v>0</v>
      </c>
      <c r="T130" s="179">
        <v>510920000</v>
      </c>
      <c r="U130" s="178">
        <v>10.6</v>
      </c>
      <c r="V130" s="116">
        <f t="shared" si="152"/>
        <v>0</v>
      </c>
      <c r="W130" s="116">
        <f t="shared" si="153"/>
        <v>0</v>
      </c>
      <c r="X130" s="179">
        <v>510920000</v>
      </c>
      <c r="Y130" s="178">
        <v>10.6</v>
      </c>
      <c r="Z130" s="116">
        <f t="shared" si="154"/>
        <v>0</v>
      </c>
      <c r="AA130" s="116">
        <f t="shared" si="155"/>
        <v>0</v>
      </c>
      <c r="AB130" s="179">
        <v>560084000</v>
      </c>
      <c r="AC130" s="178">
        <v>11.62</v>
      </c>
      <c r="AD130" s="116">
        <f t="shared" si="156"/>
        <v>9.6226415094339629E-2</v>
      </c>
      <c r="AE130" s="116">
        <f t="shared" si="157"/>
        <v>9.6226415094339587E-2</v>
      </c>
      <c r="AF130" s="179">
        <v>560084000</v>
      </c>
      <c r="AG130" s="178">
        <v>11.62</v>
      </c>
      <c r="AH130" s="116">
        <f t="shared" si="158"/>
        <v>0</v>
      </c>
      <c r="AI130" s="116">
        <f t="shared" si="159"/>
        <v>0</v>
      </c>
      <c r="AJ130" s="117">
        <f t="shared" si="166"/>
        <v>2.9707321112203432E-2</v>
      </c>
      <c r="AK130" s="117">
        <f t="shared" si="167"/>
        <v>2.9707321112203422E-2</v>
      </c>
      <c r="AL130" s="118">
        <f t="shared" si="168"/>
        <v>0.1979381443298969</v>
      </c>
      <c r="AM130" s="118">
        <f t="shared" si="169"/>
        <v>0.19793814432989693</v>
      </c>
      <c r="AN130" s="119">
        <f t="shared" si="170"/>
        <v>4.3383330216505027E-2</v>
      </c>
      <c r="AO130" s="203">
        <f t="shared" si="171"/>
        <v>4.3383330216505027E-2</v>
      </c>
      <c r="AP130" s="123"/>
      <c r="AQ130" s="156">
        <f>SUM(AQ123:AQ129)</f>
        <v>4180911788.79</v>
      </c>
      <c r="AR130" s="157"/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54</v>
      </c>
      <c r="B131" s="179">
        <v>423038951.75999999</v>
      </c>
      <c r="C131" s="177">
        <v>81</v>
      </c>
      <c r="D131" s="179">
        <v>430264259.99000001</v>
      </c>
      <c r="E131" s="177">
        <v>73</v>
      </c>
      <c r="F131" s="116">
        <f t="shared" si="144"/>
        <v>1.7079534165683891E-2</v>
      </c>
      <c r="G131" s="116">
        <f t="shared" si="145"/>
        <v>-9.8765432098765427E-2</v>
      </c>
      <c r="H131" s="179">
        <v>430638388.13999999</v>
      </c>
      <c r="I131" s="177">
        <v>73</v>
      </c>
      <c r="J131" s="116">
        <f t="shared" si="146"/>
        <v>8.695310877289028E-4</v>
      </c>
      <c r="K131" s="116">
        <f t="shared" si="147"/>
        <v>0</v>
      </c>
      <c r="L131" s="179">
        <v>460401300.13999999</v>
      </c>
      <c r="M131" s="177">
        <v>80.3</v>
      </c>
      <c r="N131" s="116">
        <f t="shared" si="148"/>
        <v>6.9113466935799783E-2</v>
      </c>
      <c r="O131" s="116">
        <f t="shared" si="149"/>
        <v>9.9999999999999964E-2</v>
      </c>
      <c r="P131" s="179">
        <v>468112335.91000003</v>
      </c>
      <c r="Q131" s="177">
        <v>80.3</v>
      </c>
      <c r="R131" s="116">
        <f t="shared" si="150"/>
        <v>1.6748509979566194E-2</v>
      </c>
      <c r="S131" s="116">
        <f t="shared" si="151"/>
        <v>0</v>
      </c>
      <c r="T131" s="179">
        <v>517876413.69999999</v>
      </c>
      <c r="U131" s="177">
        <v>95.7</v>
      </c>
      <c r="V131" s="116">
        <f t="shared" si="152"/>
        <v>0.10630798202157971</v>
      </c>
      <c r="W131" s="116">
        <f t="shared" si="153"/>
        <v>0.19178082191780829</v>
      </c>
      <c r="X131" s="179">
        <v>501886525.57999998</v>
      </c>
      <c r="Y131" s="177">
        <v>115</v>
      </c>
      <c r="Z131" s="116">
        <f t="shared" si="154"/>
        <v>-3.0875876361619297E-2</v>
      </c>
      <c r="AA131" s="116">
        <f t="shared" si="155"/>
        <v>0.2016718913270637</v>
      </c>
      <c r="AB131" s="179">
        <v>509942047.85000002</v>
      </c>
      <c r="AC131" s="177">
        <v>105</v>
      </c>
      <c r="AD131" s="116">
        <f t="shared" si="156"/>
        <v>1.605048523805408E-2</v>
      </c>
      <c r="AE131" s="116">
        <f t="shared" si="157"/>
        <v>-8.6956521739130432E-2</v>
      </c>
      <c r="AF131" s="179">
        <v>501494430.95999998</v>
      </c>
      <c r="AG131" s="177">
        <v>105</v>
      </c>
      <c r="AH131" s="116">
        <f t="shared" si="158"/>
        <v>-1.6565837089952858E-2</v>
      </c>
      <c r="AI131" s="116">
        <f t="shared" si="159"/>
        <v>0</v>
      </c>
      <c r="AJ131" s="117">
        <f t="shared" si="166"/>
        <v>2.2340974497105051E-2</v>
      </c>
      <c r="AK131" s="117">
        <f t="shared" si="167"/>
        <v>3.8466344925872011E-2</v>
      </c>
      <c r="AL131" s="118">
        <f t="shared" si="168"/>
        <v>0.16554982040956753</v>
      </c>
      <c r="AM131" s="118">
        <f t="shared" si="169"/>
        <v>0.43835616438356162</v>
      </c>
      <c r="AN131" s="119">
        <f t="shared" si="170"/>
        <v>4.4949891396142097E-2</v>
      </c>
      <c r="AO131" s="203">
        <f t="shared" si="171"/>
        <v>0.11522041307355191</v>
      </c>
      <c r="AP131" s="123"/>
      <c r="AQ131" s="204"/>
      <c r="AR131" s="205"/>
      <c r="AS131" s="122"/>
      <c r="AT131" s="122"/>
    </row>
    <row r="132" spans="1:46" s="279" customFormat="1">
      <c r="A132" s="199" t="s">
        <v>119</v>
      </c>
      <c r="B132" s="179">
        <v>718264543.13</v>
      </c>
      <c r="C132" s="167">
        <v>120.92</v>
      </c>
      <c r="D132" s="179">
        <v>733017936.78999996</v>
      </c>
      <c r="E132" s="167">
        <v>120.92</v>
      </c>
      <c r="F132" s="116">
        <f t="shared" si="144"/>
        <v>2.0540334060913993E-2</v>
      </c>
      <c r="G132" s="116">
        <f t="shared" si="145"/>
        <v>0</v>
      </c>
      <c r="H132" s="179">
        <v>731783925.89999998</v>
      </c>
      <c r="I132" s="167">
        <v>120.92</v>
      </c>
      <c r="J132" s="116">
        <f t="shared" si="146"/>
        <v>-1.6834661582824455E-3</v>
      </c>
      <c r="K132" s="116">
        <f t="shared" si="147"/>
        <v>0</v>
      </c>
      <c r="L132" s="179">
        <v>782830757.52999997</v>
      </c>
      <c r="M132" s="167">
        <v>120.92</v>
      </c>
      <c r="N132" s="116">
        <f t="shared" si="148"/>
        <v>6.9756699789789683E-2</v>
      </c>
      <c r="O132" s="116">
        <f t="shared" si="149"/>
        <v>0</v>
      </c>
      <c r="P132" s="179">
        <v>801824621.57000005</v>
      </c>
      <c r="Q132" s="167">
        <v>120.92</v>
      </c>
      <c r="R132" s="116">
        <f t="shared" si="150"/>
        <v>2.4263052846735127E-2</v>
      </c>
      <c r="S132" s="116">
        <f t="shared" si="151"/>
        <v>0</v>
      </c>
      <c r="T132" s="179">
        <v>896533458.58000004</v>
      </c>
      <c r="U132" s="167">
        <v>120.92</v>
      </c>
      <c r="V132" s="116">
        <f t="shared" si="152"/>
        <v>0.11811664853164131</v>
      </c>
      <c r="W132" s="116">
        <f t="shared" si="153"/>
        <v>0</v>
      </c>
      <c r="X132" s="179">
        <v>851517911.69000006</v>
      </c>
      <c r="Y132" s="167">
        <v>120.92</v>
      </c>
      <c r="Z132" s="116">
        <f t="shared" si="154"/>
        <v>-5.0210671402380384E-2</v>
      </c>
      <c r="AA132" s="116">
        <f t="shared" si="155"/>
        <v>0</v>
      </c>
      <c r="AB132" s="179">
        <v>853592047.85000002</v>
      </c>
      <c r="AC132" s="167">
        <v>120.92</v>
      </c>
      <c r="AD132" s="116">
        <f t="shared" si="156"/>
        <v>2.4358103705457552E-3</v>
      </c>
      <c r="AE132" s="116">
        <f t="shared" si="157"/>
        <v>0</v>
      </c>
      <c r="AF132" s="179">
        <v>833903151.75999999</v>
      </c>
      <c r="AG132" s="167">
        <v>120.92</v>
      </c>
      <c r="AH132" s="116">
        <f t="shared" si="158"/>
        <v>-2.3065931951441895E-2</v>
      </c>
      <c r="AI132" s="116">
        <f t="shared" si="159"/>
        <v>0</v>
      </c>
      <c r="AJ132" s="117">
        <f t="shared" si="166"/>
        <v>2.0019059510940143E-2</v>
      </c>
      <c r="AK132" s="117">
        <f t="shared" si="167"/>
        <v>0</v>
      </c>
      <c r="AL132" s="118">
        <f t="shared" si="168"/>
        <v>0.13762994042382121</v>
      </c>
      <c r="AM132" s="118">
        <f t="shared" si="169"/>
        <v>0</v>
      </c>
      <c r="AN132" s="119">
        <f t="shared" si="170"/>
        <v>5.3028233589018724E-2</v>
      </c>
      <c r="AO132" s="203">
        <f t="shared" si="171"/>
        <v>0</v>
      </c>
      <c r="AP132" s="123"/>
      <c r="AQ132" s="204"/>
      <c r="AR132" s="205"/>
      <c r="AS132" s="122"/>
      <c r="AT132" s="122"/>
    </row>
    <row r="133" spans="1:46" ht="15.75" thickBot="1">
      <c r="A133" s="199" t="s">
        <v>180</v>
      </c>
      <c r="B133" s="179">
        <v>654350000</v>
      </c>
      <c r="C133" s="167">
        <v>100</v>
      </c>
      <c r="D133" s="179">
        <v>654350000</v>
      </c>
      <c r="E133" s="167">
        <v>100</v>
      </c>
      <c r="F133" s="116">
        <f t="shared" si="144"/>
        <v>0</v>
      </c>
      <c r="G133" s="116">
        <f t="shared" si="145"/>
        <v>0</v>
      </c>
      <c r="H133" s="179">
        <v>654350000</v>
      </c>
      <c r="I133" s="167">
        <v>100</v>
      </c>
      <c r="J133" s="116">
        <f t="shared" si="146"/>
        <v>0</v>
      </c>
      <c r="K133" s="116">
        <f t="shared" si="147"/>
        <v>0</v>
      </c>
      <c r="L133" s="179">
        <v>654350000</v>
      </c>
      <c r="M133" s="167">
        <v>100</v>
      </c>
      <c r="N133" s="116">
        <f t="shared" si="148"/>
        <v>0</v>
      </c>
      <c r="O133" s="116">
        <f t="shared" si="149"/>
        <v>0</v>
      </c>
      <c r="P133" s="179">
        <v>654350000</v>
      </c>
      <c r="Q133" s="167">
        <v>100</v>
      </c>
      <c r="R133" s="116">
        <f t="shared" si="150"/>
        <v>0</v>
      </c>
      <c r="S133" s="116">
        <f t="shared" si="151"/>
        <v>0</v>
      </c>
      <c r="T133" s="179">
        <v>654350000</v>
      </c>
      <c r="U133" s="167">
        <v>100</v>
      </c>
      <c r="V133" s="116">
        <f t="shared" si="152"/>
        <v>0</v>
      </c>
      <c r="W133" s="116">
        <f t="shared" si="153"/>
        <v>0</v>
      </c>
      <c r="X133" s="179">
        <v>654350000</v>
      </c>
      <c r="Y133" s="167">
        <v>100</v>
      </c>
      <c r="Z133" s="116">
        <f t="shared" si="154"/>
        <v>0</v>
      </c>
      <c r="AA133" s="116">
        <f t="shared" si="155"/>
        <v>0</v>
      </c>
      <c r="AB133" s="179">
        <v>654350000</v>
      </c>
      <c r="AC133" s="167">
        <v>100</v>
      </c>
      <c r="AD133" s="116">
        <f t="shared" si="156"/>
        <v>0</v>
      </c>
      <c r="AE133" s="116">
        <f t="shared" si="157"/>
        <v>0</v>
      </c>
      <c r="AF133" s="179">
        <v>654350000</v>
      </c>
      <c r="AG133" s="167">
        <v>100</v>
      </c>
      <c r="AH133" s="116">
        <f t="shared" si="158"/>
        <v>0</v>
      </c>
      <c r="AI133" s="116">
        <f t="shared" si="159"/>
        <v>0</v>
      </c>
      <c r="AJ133" s="117">
        <f t="shared" si="166"/>
        <v>0</v>
      </c>
      <c r="AK133" s="117">
        <f t="shared" si="167"/>
        <v>0</v>
      </c>
      <c r="AL133" s="118">
        <f t="shared" si="168"/>
        <v>0</v>
      </c>
      <c r="AM133" s="118">
        <f t="shared" si="169"/>
        <v>0</v>
      </c>
      <c r="AN133" s="119">
        <f t="shared" si="170"/>
        <v>0</v>
      </c>
      <c r="AO133" s="203">
        <f t="shared" si="171"/>
        <v>0</v>
      </c>
      <c r="AP133" s="123"/>
      <c r="AQ133" s="159">
        <f>SUM(AQ119,AQ130)</f>
        <v>248470364193.50519</v>
      </c>
      <c r="AR133" s="160"/>
      <c r="AS133" s="122" t="e">
        <f>(#REF!/AQ133)-1</f>
        <v>#REF!</v>
      </c>
      <c r="AT133" s="122" t="e">
        <f>(#REF!/AR133)-1</f>
        <v>#REF!</v>
      </c>
    </row>
    <row r="134" spans="1:46">
      <c r="A134" s="200" t="s">
        <v>47</v>
      </c>
      <c r="B134" s="182">
        <f>SUM(B124:B133)</f>
        <v>36638626691.129997</v>
      </c>
      <c r="C134" s="172"/>
      <c r="D134" s="182">
        <f>SUM(D124:D133)</f>
        <v>35925624547.889999</v>
      </c>
      <c r="E134" s="172"/>
      <c r="F134" s="116">
        <f>((D134-B134)/B134)</f>
        <v>-1.9460394879173011E-2</v>
      </c>
      <c r="G134" s="116"/>
      <c r="H134" s="182">
        <f>SUM(H124:H133)</f>
        <v>35924764665.150002</v>
      </c>
      <c r="I134" s="172"/>
      <c r="J134" s="116">
        <f>((H134-D134)/D134)</f>
        <v>-2.3935081180053328E-5</v>
      </c>
      <c r="K134" s="116"/>
      <c r="L134" s="182">
        <f>SUM(L124:L133)</f>
        <v>41339915640.119995</v>
      </c>
      <c r="M134" s="172"/>
      <c r="N134" s="116">
        <f>((L134-H134)/H134)</f>
        <v>0.15073587886918405</v>
      </c>
      <c r="O134" s="116"/>
      <c r="P134" s="182">
        <f>SUM(P124:P133)</f>
        <v>25779392487.919998</v>
      </c>
      <c r="Q134" s="172"/>
      <c r="R134" s="116">
        <f>((P134-L134)/L134)</f>
        <v>-0.37640432766385856</v>
      </c>
      <c r="S134" s="116"/>
      <c r="T134" s="182">
        <f>SUM(T124:T133)</f>
        <v>21443806279.560001</v>
      </c>
      <c r="U134" s="172"/>
      <c r="V134" s="116">
        <f>((T134-P134)/P134)</f>
        <v>-0.16818030953955238</v>
      </c>
      <c r="W134" s="116"/>
      <c r="X134" s="182">
        <f>SUM(X124:X133)</f>
        <v>23322766329.540001</v>
      </c>
      <c r="Y134" s="172"/>
      <c r="Z134" s="116">
        <f>((X134-T134)/T134)</f>
        <v>8.7622506260514182E-2</v>
      </c>
      <c r="AA134" s="116"/>
      <c r="AB134" s="182">
        <f>SUM(AB124:AB133)</f>
        <v>23542419458.609997</v>
      </c>
      <c r="AC134" s="172"/>
      <c r="AD134" s="116">
        <f>((AB134-X134)/X134)</f>
        <v>9.4179706629307098E-3</v>
      </c>
      <c r="AE134" s="116"/>
      <c r="AF134" s="182">
        <f>SUM(AF124:AF133)</f>
        <v>22535374277.629997</v>
      </c>
      <c r="AG134" s="172"/>
      <c r="AH134" s="116">
        <f>((AF134-AB134)/AB134)</f>
        <v>-4.2775772590004563E-2</v>
      </c>
      <c r="AI134" s="116"/>
      <c r="AJ134" s="117">
        <f t="shared" si="166"/>
        <v>-4.488354799514245E-2</v>
      </c>
      <c r="AK134" s="117"/>
      <c r="AL134" s="118">
        <f t="shared" si="168"/>
        <v>-0.37272143320460227</v>
      </c>
      <c r="AM134" s="118"/>
      <c r="AN134" s="119">
        <f t="shared" si="170"/>
        <v>0.16324598116755465</v>
      </c>
      <c r="AO134" s="203"/>
    </row>
    <row r="135" spans="1:46" ht="15.75" thickBot="1">
      <c r="A135" s="158" t="s">
        <v>57</v>
      </c>
      <c r="B135" s="183">
        <f>SUM(B120,B134)</f>
        <v>1444790428792.4155</v>
      </c>
      <c r="C135" s="184"/>
      <c r="D135" s="183">
        <f>SUM(D120,D134)</f>
        <v>1482630641837.6384</v>
      </c>
      <c r="E135" s="184"/>
      <c r="F135" s="116">
        <f>((D135-B135)/B135)</f>
        <v>2.619079715031785E-2</v>
      </c>
      <c r="G135" s="116"/>
      <c r="H135" s="183">
        <f>SUM(H120,H134)</f>
        <v>1490138980700.5125</v>
      </c>
      <c r="I135" s="184"/>
      <c r="J135" s="116">
        <f>((H135-D135)/D135)</f>
        <v>5.0642005169728947E-3</v>
      </c>
      <c r="K135" s="116"/>
      <c r="L135" s="183">
        <f>SUM(L120,L134)</f>
        <v>1523302526189.6982</v>
      </c>
      <c r="M135" s="184"/>
      <c r="N135" s="116">
        <f>((L135-H135)/H135)</f>
        <v>2.2255337199215908E-2</v>
      </c>
      <c r="O135" s="116"/>
      <c r="P135" s="183">
        <f>SUM(P120,P134)</f>
        <v>1512461514321.5918</v>
      </c>
      <c r="Q135" s="184"/>
      <c r="R135" s="116">
        <f>((P135-L135)/L135)</f>
        <v>-7.1167819141110021E-3</v>
      </c>
      <c r="S135" s="116"/>
      <c r="T135" s="183">
        <f>SUM(T120,T134)</f>
        <v>1511535305267.6113</v>
      </c>
      <c r="U135" s="184"/>
      <c r="V135" s="116">
        <f>((T135-P135)/P135)</f>
        <v>-6.1238520465488734E-4</v>
      </c>
      <c r="W135" s="116"/>
      <c r="X135" s="183">
        <f>SUM(X120,X134)</f>
        <v>1507607300166.7275</v>
      </c>
      <c r="Y135" s="184"/>
      <c r="Z135" s="116">
        <f>((X135-T135)/T135)</f>
        <v>-2.5986856457767961E-3</v>
      </c>
      <c r="AA135" s="116"/>
      <c r="AB135" s="183">
        <f>SUM(AB120,AB134)</f>
        <v>1493217065115.8474</v>
      </c>
      <c r="AC135" s="184"/>
      <c r="AD135" s="116">
        <f>((AB135-X135)/X135)</f>
        <v>-9.5450818321778479E-3</v>
      </c>
      <c r="AE135" s="116"/>
      <c r="AF135" s="183">
        <f>SUM(AF120,AF134)</f>
        <v>1499377175043.7493</v>
      </c>
      <c r="AG135" s="184"/>
      <c r="AH135" s="116">
        <f>((AF135-AB135)/AB135)</f>
        <v>4.1253948081714023E-3</v>
      </c>
      <c r="AI135" s="116"/>
      <c r="AJ135" s="117">
        <f t="shared" si="166"/>
        <v>4.7203493847446888E-3</v>
      </c>
      <c r="AK135" s="117"/>
      <c r="AL135" s="118">
        <f t="shared" si="168"/>
        <v>1.1295148456769004E-2</v>
      </c>
      <c r="AM135" s="118"/>
      <c r="AN135" s="119">
        <f t="shared" si="170"/>
        <v>1.3063332907839276E-2</v>
      </c>
      <c r="AO135" s="203"/>
    </row>
  </sheetData>
  <protectedRanges>
    <protectedRange password="CADF" sqref="C77" name="BidOffer Prices_2_1_1"/>
    <protectedRange password="CADF" sqref="B44:B45" name="Yield_2_1_2_4"/>
    <protectedRange password="CADF" sqref="B18" name="Fund Name_1_1_1_2_2"/>
    <protectedRange password="CADF" sqref="C18" name="Fund Name_1_1_1_3_1"/>
    <protectedRange password="CADF" sqref="B43" name="Yield_2_1_2_1_2"/>
    <protectedRange password="CADF" sqref="B80" name="Yield_2_1_2_2_1"/>
    <protectedRange password="CADF" sqref="C80" name="Fund Name_2_1"/>
    <protectedRange password="CADF" sqref="E77" name="BidOffer Prices_2_1_2"/>
    <protectedRange password="CADF" sqref="D44:D45" name="Yield_2_1_2_6"/>
    <protectedRange password="CADF" sqref="E80" name="Fund Name_2_3"/>
    <protectedRange password="CADF" sqref="D18" name="Fund Name_1_1_1"/>
    <protectedRange password="CADF" sqref="E18" name="Fund Name_1_1_1_1"/>
    <protectedRange password="CADF" sqref="D43" name="Yield_2_1_2_3_2"/>
    <protectedRange password="CADF" sqref="D80" name="Yield_2_1_2_4_1"/>
    <protectedRange password="CADF" sqref="I77" name="BidOffer Prices_2_1_9"/>
    <protectedRange password="CADF" sqref="H44:H45" name="Yield_2_1_2_10"/>
    <protectedRange password="CADF" sqref="I80" name="Fund Name_2_5"/>
    <protectedRange password="CADF" sqref="H18" name="Fund Name_1_1_1_8"/>
    <protectedRange password="CADF" sqref="I18" name="Fund Name_1_1_1_1_3"/>
    <protectedRange password="CADF" sqref="H43" name="Yield_2_1_2_3_5"/>
    <protectedRange password="CADF" sqref="H80" name="Yield_2_1_2_4_3"/>
    <protectedRange password="CADF" sqref="M77" name="BidOffer Prices_2_1_3"/>
    <protectedRange password="CADF" sqref="L44:L45" name="Yield_2_1_2_1"/>
    <protectedRange password="CADF" sqref="L18" name="Fund Name_1_1_1_2"/>
    <protectedRange password="CADF" sqref="M18" name="Fund Name_1_1_1_3"/>
    <protectedRange password="CADF" sqref="L43" name="Yield_2_1_2_1_3"/>
    <protectedRange password="CADF" sqref="L80" name="Yield_2_1_2_2_2"/>
    <protectedRange password="CADF" sqref="M80" name="Fund Name_2_1_2"/>
    <protectedRange password="CADF" sqref="Q77" name="BidOffer Prices_2_1_4"/>
    <protectedRange password="CADF" sqref="P44:P45" name="Yield_2_1_2"/>
    <protectedRange password="CADF" sqref="Q80" name="Fund Name_2_1_3"/>
    <protectedRange password="CADF" sqref="P18" name="Fund Name_1_1_1_5"/>
    <protectedRange password="CADF" sqref="Q18" name="Fund Name_1_1_1_1_1"/>
    <protectedRange password="CADF" sqref="P43" name="Yield_2_1_2_3_1"/>
    <protectedRange password="CADF" sqref="P80" name="Yield_2_1_2_4_2"/>
    <protectedRange password="CADF" sqref="U77" name="BidOffer Prices_2_1_5"/>
    <protectedRange password="CADF" sqref="T44:T45" name="Yield_2_1_2_7"/>
    <protectedRange password="CADF" sqref="U80" name="Fund Name_2_1_4"/>
    <protectedRange password="CADF" sqref="T18" name="Fund Name_1_1_1_2_3"/>
    <protectedRange password="CADF" sqref="U18" name="Fund Name_1_1_1_3_2"/>
    <protectedRange password="CADF" sqref="T43" name="Yield_2_1_2_1_4"/>
    <protectedRange password="CADF" sqref="T80" name="Yield_2_1_2_2_3"/>
    <protectedRange password="CADF" sqref="Y77" name="BidOffer Prices_2_1"/>
    <protectedRange password="CADF" sqref="X44:X45" name="Yield_2_1_2_2"/>
    <protectedRange password="CADF" sqref="X43" name="Yield_2_1_2_3"/>
    <protectedRange password="CADF" sqref="X18" name="Fund Name_1_1_1_6"/>
    <protectedRange password="CADF" sqref="Y18" name="Fund Name_1_1_1_1_2"/>
    <protectedRange password="CADF" sqref="X80" name="Yield_2_1_2_4_4"/>
    <protectedRange password="CADF" sqref="Y80" name="Fund Name_2"/>
    <protectedRange password="CADF" sqref="AC77" name="BidOffer Prices_2_1_6"/>
    <protectedRange password="CADF" sqref="AB44:AB45" name="Yield_2_1_2_5"/>
    <protectedRange password="CADF" sqref="AB18" name="Fund Name_1_1_1_2_1"/>
    <protectedRange password="CADF" sqref="AC18" name="Fund Name_1_1_1_3_3"/>
    <protectedRange password="CADF" sqref="AB43" name="Yield_2_1_2_1_1"/>
    <protectedRange password="CADF" sqref="AB80" name="Yield_2_1_2_2_4"/>
    <protectedRange password="CADF" sqref="AC80" name="Fund Name_2_1_1"/>
    <protectedRange password="CADF" sqref="AG77" name="BidOffer Prices_2_1_8"/>
    <protectedRange password="CADF" sqref="AF44:AF45" name="Yield_2_1_2_11"/>
    <protectedRange password="CADF" sqref="AF18" name="Fund Name_1_1_1_4_1"/>
    <protectedRange password="CADF" sqref="AG18" name="Fund Name_1_1_1_5_2"/>
    <protectedRange password="CADF" sqref="AF43" name="Yield_2_1_2_5_2"/>
    <protectedRange password="CADF" sqref="AF80" name="Yield_2_1_2_6_2"/>
    <protectedRange password="CADF" sqref="AG80" name="Fund Name_2_2_2"/>
  </protectedRanges>
  <mergeCells count="43">
    <mergeCell ref="AQ2:AR2"/>
    <mergeCell ref="AJ122:AK122"/>
    <mergeCell ref="AQ121:AR121"/>
    <mergeCell ref="AN122:AO122"/>
    <mergeCell ref="AL122:AM122"/>
    <mergeCell ref="A1:AO1"/>
    <mergeCell ref="AN2:AO2"/>
    <mergeCell ref="AL2:AM2"/>
    <mergeCell ref="AJ2:AK2"/>
    <mergeCell ref="B2:C2"/>
    <mergeCell ref="H2:I2"/>
    <mergeCell ref="J2:K2"/>
    <mergeCell ref="F2:G2"/>
    <mergeCell ref="R2:S2"/>
    <mergeCell ref="Z2:AA2"/>
    <mergeCell ref="X2:Y2"/>
    <mergeCell ref="V2:W2"/>
    <mergeCell ref="T2:U2"/>
    <mergeCell ref="P2:Q2"/>
    <mergeCell ref="D2:E2"/>
    <mergeCell ref="N2:O2"/>
    <mergeCell ref="AB2:AC2"/>
    <mergeCell ref="AB122:AC122"/>
    <mergeCell ref="B122:C122"/>
    <mergeCell ref="T122:U122"/>
    <mergeCell ref="V122:W122"/>
    <mergeCell ref="Z122:AA122"/>
    <mergeCell ref="X122:Y122"/>
    <mergeCell ref="H122:I122"/>
    <mergeCell ref="R122:S122"/>
    <mergeCell ref="P122:Q122"/>
    <mergeCell ref="F122:G122"/>
    <mergeCell ref="D122:E122"/>
    <mergeCell ref="N122:O122"/>
    <mergeCell ref="L2:M2"/>
    <mergeCell ref="L122:M122"/>
    <mergeCell ref="J122:K122"/>
    <mergeCell ref="AH2:AI2"/>
    <mergeCell ref="AH122:AI122"/>
    <mergeCell ref="AF2:AG2"/>
    <mergeCell ref="AF122:AG122"/>
    <mergeCell ref="AD2:AE2"/>
    <mergeCell ref="AD122:AE12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2020-12-09T10:31:24Z</dcterms:modified>
</cp:coreProperties>
</file>