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0" windowWidth="24000" windowHeight="9600"/>
  </bookViews>
  <sheets>
    <sheet name="Data" sheetId="9" r:id="rId1"/>
    <sheet name="Total NAV" sheetId="8" r:id="rId2"/>
    <sheet name="Sector Trend" sheetId="4" r:id="rId3"/>
    <sheet name="NAV Trend" sheetId="1" r:id="rId4"/>
    <sheet name="Volatility Measure" sheetId="11" r:id="rId5"/>
  </sheets>
  <definedNames>
    <definedName name="_GoBack" localSheetId="0">Data!$F$147</definedName>
    <definedName name="OLE_LINK6" localSheetId="0">Data!$H$62</definedName>
    <definedName name="_xlnm.Print_Area" localSheetId="3">'NAV Trend'!$B$1:$J$9</definedName>
  </definedNames>
  <calcPr calcId="162913"/>
</workbook>
</file>

<file path=xl/calcChain.xml><?xml version="1.0" encoding="utf-8"?>
<calcChain xmlns="http://schemas.openxmlformats.org/spreadsheetml/2006/main">
  <c r="AN133" i="11" l="1"/>
  <c r="AJ124" i="1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L133" i="11"/>
  <c r="AJ134" i="11"/>
  <c r="AL134" i="11"/>
  <c r="AN134" i="11"/>
  <c r="AO123" i="11"/>
  <c r="AN123" i="11"/>
  <c r="AM123" i="11"/>
  <c r="AL123" i="11"/>
  <c r="AK123" i="11"/>
  <c r="AJ123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L18" i="11"/>
  <c r="AN18" i="11"/>
  <c r="AJ20" i="11"/>
  <c r="AK20" i="11"/>
  <c r="AL20" i="11"/>
  <c r="AM20" i="11"/>
  <c r="AN20" i="11"/>
  <c r="AO20" i="11"/>
  <c r="AJ21" i="11"/>
  <c r="AK21" i="11"/>
  <c r="AL21" i="11"/>
  <c r="AM21" i="11"/>
  <c r="AN21" i="11"/>
  <c r="AO21" i="11"/>
  <c r="AJ22" i="11"/>
  <c r="AK22" i="11"/>
  <c r="AL22" i="11"/>
  <c r="AM22" i="11"/>
  <c r="AN22" i="11"/>
  <c r="AO22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L44" i="11"/>
  <c r="AN44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K53" i="11"/>
  <c r="AL53" i="11"/>
  <c r="AM53" i="11"/>
  <c r="AN53" i="11"/>
  <c r="AO53" i="11"/>
  <c r="AJ54" i="11"/>
  <c r="AK54" i="11"/>
  <c r="AL54" i="11"/>
  <c r="AM54" i="11"/>
  <c r="AN54" i="11"/>
  <c r="AO54" i="11"/>
  <c r="AJ55" i="11"/>
  <c r="AK55" i="11"/>
  <c r="AL55" i="11"/>
  <c r="AM55" i="11"/>
  <c r="AN55" i="11"/>
  <c r="AO55" i="11"/>
  <c r="AJ56" i="11"/>
  <c r="AK56" i="11"/>
  <c r="AL56" i="11"/>
  <c r="AM56" i="11"/>
  <c r="AN56" i="11"/>
  <c r="AO56" i="11"/>
  <c r="AJ57" i="11"/>
  <c r="AL57" i="11"/>
  <c r="AN57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L82" i="11"/>
  <c r="AN82" i="11"/>
  <c r="AJ84" i="11"/>
  <c r="AK84" i="11"/>
  <c r="AL84" i="11"/>
  <c r="AM84" i="11"/>
  <c r="AN84" i="11"/>
  <c r="AO84" i="11"/>
  <c r="AJ85" i="11"/>
  <c r="AK85" i="11"/>
  <c r="AL85" i="11"/>
  <c r="AM85" i="11"/>
  <c r="AN85" i="11"/>
  <c r="AO85" i="11"/>
  <c r="AJ86" i="11"/>
  <c r="AK86" i="11"/>
  <c r="AL86" i="11"/>
  <c r="AM86" i="11"/>
  <c r="AN86" i="11"/>
  <c r="AO86" i="11"/>
  <c r="AJ87" i="11"/>
  <c r="AL87" i="11"/>
  <c r="AN87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5" i="11"/>
  <c r="AK95" i="11"/>
  <c r="AL95" i="11"/>
  <c r="AM95" i="11"/>
  <c r="AN95" i="11"/>
  <c r="AO95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L110" i="11"/>
  <c r="AN110" i="11"/>
  <c r="AJ112" i="11"/>
  <c r="AK112" i="11"/>
  <c r="AL112" i="11"/>
  <c r="AM112" i="11"/>
  <c r="AN112" i="11"/>
  <c r="AO112" i="11"/>
  <c r="AJ113" i="11"/>
  <c r="AK113" i="11"/>
  <c r="AL113" i="11"/>
  <c r="AM113" i="11"/>
  <c r="AN113" i="11"/>
  <c r="AO113" i="11"/>
  <c r="AJ114" i="11"/>
  <c r="AK114" i="11"/>
  <c r="AL114" i="11"/>
  <c r="AM114" i="11"/>
  <c r="AN114" i="11"/>
  <c r="AO114" i="11"/>
  <c r="AJ115" i="11"/>
  <c r="AK115" i="11"/>
  <c r="AL115" i="11"/>
  <c r="AM115" i="11"/>
  <c r="AN115" i="11"/>
  <c r="AO115" i="1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L118" i="11"/>
  <c r="AN118" i="11"/>
  <c r="AJ119" i="11"/>
  <c r="AL119" i="11"/>
  <c r="AN119" i="11"/>
  <c r="AO5" i="11"/>
  <c r="AN5" i="11"/>
  <c r="AM5" i="11"/>
  <c r="AL5" i="11"/>
  <c r="AK5" i="11"/>
  <c r="AJ5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5" i="11"/>
  <c r="AH125" i="11"/>
  <c r="AI124" i="11"/>
  <c r="AH124" i="11"/>
  <c r="AI123" i="11"/>
  <c r="AH123" i="11"/>
  <c r="AI117" i="11"/>
  <c r="AH117" i="11"/>
  <c r="AI116" i="11"/>
  <c r="AH116" i="11"/>
  <c r="AI115" i="11"/>
  <c r="AH115" i="11"/>
  <c r="AI114" i="11"/>
  <c r="AH114" i="11"/>
  <c r="AI113" i="11"/>
  <c r="AH113" i="11"/>
  <c r="AI112" i="11"/>
  <c r="AH112" i="11"/>
  <c r="AI109" i="11"/>
  <c r="AH109" i="11"/>
  <c r="AI108" i="11"/>
  <c r="AH108" i="11"/>
  <c r="AI107" i="11"/>
  <c r="AH107" i="11"/>
  <c r="AI106" i="11"/>
  <c r="AH106" i="11"/>
  <c r="AI105" i="11"/>
  <c r="AH105" i="11"/>
  <c r="AI104" i="11"/>
  <c r="AH104" i="11"/>
  <c r="AI103" i="11"/>
  <c r="AH103" i="11"/>
  <c r="AI102" i="11"/>
  <c r="AH102" i="11"/>
  <c r="AI101" i="11"/>
  <c r="AH101" i="11"/>
  <c r="AI100" i="11"/>
  <c r="AH100" i="11"/>
  <c r="AI99" i="11"/>
  <c r="AH99" i="11"/>
  <c r="AI98" i="11"/>
  <c r="AH98" i="11"/>
  <c r="AI97" i="11"/>
  <c r="AH97" i="11"/>
  <c r="AI96" i="11"/>
  <c r="AH96" i="11"/>
  <c r="AI95" i="11"/>
  <c r="AH95" i="11"/>
  <c r="AI94" i="11"/>
  <c r="AH94" i="11"/>
  <c r="AI93" i="11"/>
  <c r="AH93" i="11"/>
  <c r="AI92" i="11"/>
  <c r="AH92" i="11"/>
  <c r="AI91" i="11"/>
  <c r="AH91" i="11"/>
  <c r="AI90" i="11"/>
  <c r="AH90" i="11"/>
  <c r="AI89" i="11"/>
  <c r="AH89" i="11"/>
  <c r="AI86" i="11"/>
  <c r="AH86" i="11"/>
  <c r="AI85" i="11"/>
  <c r="AH85" i="11"/>
  <c r="AI84" i="11"/>
  <c r="AH84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6" i="11"/>
  <c r="AH56" i="11"/>
  <c r="AI55" i="11"/>
  <c r="AH55" i="11"/>
  <c r="AI54" i="11"/>
  <c r="AH54" i="11"/>
  <c r="AI53" i="11"/>
  <c r="AH53" i="11"/>
  <c r="AI52" i="11"/>
  <c r="AH52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22" i="11"/>
  <c r="AH22" i="11"/>
  <c r="AI21" i="11"/>
  <c r="AH21" i="11"/>
  <c r="AI20" i="11"/>
  <c r="AH20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133" i="11"/>
  <c r="AF118" i="11"/>
  <c r="AF110" i="11"/>
  <c r="AF87" i="11"/>
  <c r="AF82" i="11"/>
  <c r="AF57" i="11"/>
  <c r="AF44" i="11"/>
  <c r="AF18" i="11"/>
  <c r="AF119" i="11" l="1"/>
  <c r="I9" i="1"/>
  <c r="H9" i="1"/>
  <c r="G9" i="1"/>
  <c r="F9" i="1"/>
  <c r="E9" i="1"/>
  <c r="D9" i="1"/>
  <c r="C9" i="1"/>
  <c r="AF134" i="11" l="1"/>
  <c r="J28" i="9"/>
  <c r="K28" i="9"/>
  <c r="J29" i="9"/>
  <c r="K29" i="9"/>
  <c r="AE132" i="11" l="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17" i="11"/>
  <c r="AD117" i="11"/>
  <c r="AE116" i="11"/>
  <c r="AD116" i="11"/>
  <c r="AE115" i="11"/>
  <c r="AD115" i="11"/>
  <c r="AE114" i="11"/>
  <c r="AD114" i="11"/>
  <c r="AE113" i="11"/>
  <c r="AD113" i="11"/>
  <c r="AE112" i="11"/>
  <c r="AD112" i="11"/>
  <c r="AE109" i="11"/>
  <c r="AD109" i="11"/>
  <c r="AE108" i="11"/>
  <c r="AD108" i="11"/>
  <c r="AE107" i="11"/>
  <c r="AD107" i="11"/>
  <c r="AE106" i="11"/>
  <c r="AD106" i="11"/>
  <c r="AE105" i="11"/>
  <c r="AD105" i="11"/>
  <c r="AE104" i="11"/>
  <c r="AD104" i="11"/>
  <c r="AE103" i="11"/>
  <c r="AD103" i="11"/>
  <c r="AE102" i="11"/>
  <c r="AD102" i="11"/>
  <c r="AE101" i="11"/>
  <c r="AD101" i="11"/>
  <c r="AE100" i="11"/>
  <c r="AD100" i="11"/>
  <c r="AE99" i="11"/>
  <c r="AD99" i="11"/>
  <c r="AE98" i="11"/>
  <c r="AD98" i="11"/>
  <c r="AE97" i="11"/>
  <c r="AD97" i="11"/>
  <c r="AE96" i="11"/>
  <c r="AD96" i="11"/>
  <c r="AE95" i="11"/>
  <c r="AD95" i="11"/>
  <c r="AE94" i="11"/>
  <c r="AD94" i="11"/>
  <c r="AE93" i="11"/>
  <c r="AD93" i="11"/>
  <c r="AE92" i="11"/>
  <c r="AD92" i="11"/>
  <c r="AE91" i="11"/>
  <c r="AD91" i="11"/>
  <c r="AE90" i="11"/>
  <c r="AD90" i="11"/>
  <c r="AE89" i="11"/>
  <c r="AD89" i="11"/>
  <c r="AE86" i="11"/>
  <c r="AD86" i="11"/>
  <c r="AE85" i="11"/>
  <c r="AD85" i="11"/>
  <c r="AE84" i="11"/>
  <c r="AD84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6" i="11"/>
  <c r="AD56" i="11"/>
  <c r="AE55" i="11"/>
  <c r="AD55" i="11"/>
  <c r="AE54" i="11"/>
  <c r="AD54" i="11"/>
  <c r="AE53" i="11"/>
  <c r="AD53" i="11"/>
  <c r="AE52" i="11"/>
  <c r="AD52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22" i="11"/>
  <c r="AD22" i="11"/>
  <c r="AE21" i="11"/>
  <c r="AD21" i="11"/>
  <c r="AE20" i="11"/>
  <c r="AD20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33" i="11"/>
  <c r="AH133" i="11" s="1"/>
  <c r="AB118" i="11"/>
  <c r="AH118" i="11" s="1"/>
  <c r="AB110" i="11"/>
  <c r="AH110" i="11" s="1"/>
  <c r="AB87" i="11"/>
  <c r="AH87" i="11" s="1"/>
  <c r="AB82" i="11"/>
  <c r="AH82" i="11" s="1"/>
  <c r="AB57" i="11"/>
  <c r="AH57" i="11" s="1"/>
  <c r="AB44" i="11"/>
  <c r="AH44" i="11" s="1"/>
  <c r="AB18" i="11"/>
  <c r="AH18" i="11" s="1"/>
  <c r="AB119" i="11" l="1"/>
  <c r="AH119" i="11" s="1"/>
  <c r="AB134" i="11" l="1"/>
  <c r="AH134" i="11" s="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5" i="11"/>
  <c r="Z125" i="11"/>
  <c r="AA124" i="11"/>
  <c r="Z124" i="11"/>
  <c r="AA123" i="11"/>
  <c r="Z123" i="11"/>
  <c r="AA117" i="11"/>
  <c r="Z117" i="11"/>
  <c r="AA116" i="11"/>
  <c r="Z116" i="11"/>
  <c r="AA115" i="11"/>
  <c r="Z115" i="11"/>
  <c r="AA114" i="11"/>
  <c r="Z114" i="11"/>
  <c r="AA113" i="11"/>
  <c r="Z113" i="11"/>
  <c r="AA112" i="11"/>
  <c r="Z112" i="11"/>
  <c r="AA109" i="11"/>
  <c r="Z109" i="11"/>
  <c r="AA108" i="11"/>
  <c r="Z108" i="11"/>
  <c r="AA107" i="11"/>
  <c r="Z107" i="11"/>
  <c r="AA106" i="11"/>
  <c r="Z106" i="11"/>
  <c r="AA105" i="11"/>
  <c r="Z105" i="11"/>
  <c r="AA104" i="11"/>
  <c r="Z104" i="11"/>
  <c r="AA103" i="11"/>
  <c r="Z103" i="11"/>
  <c r="AA102" i="11"/>
  <c r="Z102" i="11"/>
  <c r="AA101" i="11"/>
  <c r="Z101" i="11"/>
  <c r="AA100" i="11"/>
  <c r="Z100" i="11"/>
  <c r="AA99" i="11"/>
  <c r="Z99" i="11"/>
  <c r="AA98" i="11"/>
  <c r="Z98" i="11"/>
  <c r="AA97" i="11"/>
  <c r="Z97" i="11"/>
  <c r="AA96" i="11"/>
  <c r="Z96" i="11"/>
  <c r="AA95" i="11"/>
  <c r="Z95" i="11"/>
  <c r="AA94" i="11"/>
  <c r="Z94" i="11"/>
  <c r="AA93" i="11"/>
  <c r="Z93" i="11"/>
  <c r="AA92" i="11"/>
  <c r="Z92" i="11"/>
  <c r="AA91" i="11"/>
  <c r="Z91" i="11"/>
  <c r="AA90" i="11"/>
  <c r="Z90" i="11"/>
  <c r="AA89" i="11"/>
  <c r="Z89" i="11"/>
  <c r="AA86" i="11"/>
  <c r="Z86" i="11"/>
  <c r="AA85" i="11"/>
  <c r="Z85" i="11"/>
  <c r="AA84" i="11"/>
  <c r="Z84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6" i="11"/>
  <c r="Z56" i="11"/>
  <c r="AA55" i="11"/>
  <c r="Z55" i="11"/>
  <c r="AA54" i="11"/>
  <c r="Z54" i="11"/>
  <c r="AA53" i="11"/>
  <c r="Z53" i="11"/>
  <c r="AA52" i="11"/>
  <c r="Z52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22" i="11"/>
  <c r="Z22" i="11"/>
  <c r="AA21" i="11"/>
  <c r="Z21" i="11"/>
  <c r="AA20" i="11"/>
  <c r="Z20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33" i="11"/>
  <c r="AD133" i="11" s="1"/>
  <c r="X118" i="11"/>
  <c r="AD118" i="11" s="1"/>
  <c r="X110" i="11"/>
  <c r="AD110" i="11" s="1"/>
  <c r="X87" i="11"/>
  <c r="AD87" i="11" s="1"/>
  <c r="X82" i="11"/>
  <c r="AD82" i="11" s="1"/>
  <c r="X57" i="11"/>
  <c r="AD57" i="11" s="1"/>
  <c r="X44" i="11"/>
  <c r="AD44" i="11" s="1"/>
  <c r="X18" i="11"/>
  <c r="AD18" i="11" s="1"/>
  <c r="W42" i="11"/>
  <c r="V42" i="11"/>
  <c r="S42" i="11"/>
  <c r="R42" i="11"/>
  <c r="O42" i="11"/>
  <c r="N42" i="11"/>
  <c r="K42" i="11"/>
  <c r="J42" i="11"/>
  <c r="G42" i="11"/>
  <c r="F42" i="11"/>
  <c r="X119" i="11" l="1"/>
  <c r="AD119" i="11" s="1"/>
  <c r="D134" i="9"/>
  <c r="X134" i="11" l="1"/>
  <c r="AD134" i="11" s="1"/>
  <c r="K42" i="9"/>
  <c r="J42" i="9"/>
  <c r="W132" i="11" l="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5" i="11"/>
  <c r="V125" i="11"/>
  <c r="W124" i="11"/>
  <c r="V124" i="11"/>
  <c r="W123" i="11"/>
  <c r="V123" i="11"/>
  <c r="W117" i="11"/>
  <c r="V117" i="11"/>
  <c r="W116" i="11"/>
  <c r="V116" i="11"/>
  <c r="W115" i="11"/>
  <c r="V115" i="11"/>
  <c r="W114" i="11"/>
  <c r="V114" i="11"/>
  <c r="W113" i="11"/>
  <c r="V113" i="11"/>
  <c r="W112" i="11"/>
  <c r="V112" i="11"/>
  <c r="W109" i="11"/>
  <c r="V109" i="11"/>
  <c r="W108" i="11"/>
  <c r="V108" i="11"/>
  <c r="W107" i="11"/>
  <c r="V107" i="11"/>
  <c r="W106" i="11"/>
  <c r="V106" i="11"/>
  <c r="W105" i="11"/>
  <c r="V105" i="11"/>
  <c r="W104" i="11"/>
  <c r="V104" i="11"/>
  <c r="W103" i="11"/>
  <c r="V103" i="11"/>
  <c r="W102" i="11"/>
  <c r="V102" i="11"/>
  <c r="W101" i="11"/>
  <c r="V101" i="11"/>
  <c r="W100" i="11"/>
  <c r="V100" i="11"/>
  <c r="W99" i="11"/>
  <c r="V99" i="11"/>
  <c r="W98" i="11"/>
  <c r="V98" i="11"/>
  <c r="W97" i="11"/>
  <c r="V97" i="11"/>
  <c r="W96" i="11"/>
  <c r="V96" i="11"/>
  <c r="W95" i="11"/>
  <c r="V95" i="11"/>
  <c r="W94" i="11"/>
  <c r="V94" i="11"/>
  <c r="W93" i="11"/>
  <c r="V93" i="11"/>
  <c r="W92" i="11"/>
  <c r="V92" i="11"/>
  <c r="W91" i="11"/>
  <c r="V91" i="11"/>
  <c r="W90" i="11"/>
  <c r="V90" i="11"/>
  <c r="W89" i="11"/>
  <c r="V89" i="11"/>
  <c r="W86" i="11"/>
  <c r="V86" i="11"/>
  <c r="W85" i="11"/>
  <c r="V85" i="11"/>
  <c r="W84" i="11"/>
  <c r="V84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6" i="11"/>
  <c r="V56" i="11"/>
  <c r="W55" i="11"/>
  <c r="V55" i="11"/>
  <c r="W54" i="11"/>
  <c r="V54" i="11"/>
  <c r="W53" i="11"/>
  <c r="V53" i="11"/>
  <c r="W52" i="11"/>
  <c r="V52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3" i="11"/>
  <c r="V43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22" i="11"/>
  <c r="V22" i="11"/>
  <c r="W21" i="11"/>
  <c r="V21" i="11"/>
  <c r="W20" i="11"/>
  <c r="V20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33" i="11"/>
  <c r="Z133" i="11" s="1"/>
  <c r="T118" i="11"/>
  <c r="Z118" i="11" s="1"/>
  <c r="T110" i="11"/>
  <c r="Z110" i="11" s="1"/>
  <c r="T87" i="11"/>
  <c r="Z87" i="11" s="1"/>
  <c r="T82" i="11"/>
  <c r="Z82" i="11" s="1"/>
  <c r="T57" i="11"/>
  <c r="Z57" i="11" s="1"/>
  <c r="T44" i="11"/>
  <c r="Z44" i="11" s="1"/>
  <c r="T18" i="11"/>
  <c r="Z18" i="11" s="1"/>
  <c r="S80" i="11"/>
  <c r="R80" i="11"/>
  <c r="O80" i="11"/>
  <c r="N80" i="11"/>
  <c r="K80" i="11"/>
  <c r="J80" i="11"/>
  <c r="G80" i="11"/>
  <c r="F80" i="11"/>
  <c r="T119" i="11" l="1"/>
  <c r="Z119" i="11" s="1"/>
  <c r="T134" i="11" l="1"/>
  <c r="Z134" i="11" s="1"/>
  <c r="K80" i="9"/>
  <c r="J80" i="9"/>
  <c r="S132" i="11" l="1"/>
  <c r="R132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5" i="11"/>
  <c r="R125" i="11"/>
  <c r="S124" i="11"/>
  <c r="R124" i="11"/>
  <c r="S123" i="11"/>
  <c r="R123" i="11"/>
  <c r="S117" i="11"/>
  <c r="R117" i="11"/>
  <c r="S116" i="11"/>
  <c r="R116" i="11"/>
  <c r="S115" i="11"/>
  <c r="R115" i="11"/>
  <c r="S114" i="11"/>
  <c r="R114" i="11"/>
  <c r="S113" i="11"/>
  <c r="R113" i="11"/>
  <c r="S112" i="11"/>
  <c r="R112" i="11"/>
  <c r="S109" i="11"/>
  <c r="R109" i="11"/>
  <c r="S108" i="11"/>
  <c r="R108" i="11"/>
  <c r="S107" i="11"/>
  <c r="R107" i="11"/>
  <c r="S106" i="11"/>
  <c r="R106" i="11"/>
  <c r="S105" i="11"/>
  <c r="R105" i="11"/>
  <c r="S104" i="11"/>
  <c r="R104" i="11"/>
  <c r="S103" i="11"/>
  <c r="R103" i="11"/>
  <c r="S102" i="11"/>
  <c r="R102" i="11"/>
  <c r="S101" i="11"/>
  <c r="R101" i="11"/>
  <c r="S100" i="11"/>
  <c r="R100" i="11"/>
  <c r="S99" i="11"/>
  <c r="R99" i="11"/>
  <c r="S98" i="11"/>
  <c r="R98" i="11"/>
  <c r="S97" i="11"/>
  <c r="R97" i="11"/>
  <c r="S96" i="11"/>
  <c r="R96" i="11"/>
  <c r="S95" i="11"/>
  <c r="R95" i="11"/>
  <c r="S94" i="11"/>
  <c r="R94" i="11"/>
  <c r="S93" i="11"/>
  <c r="R93" i="11"/>
  <c r="S92" i="11"/>
  <c r="R92" i="11"/>
  <c r="S91" i="11"/>
  <c r="R91" i="11"/>
  <c r="S90" i="11"/>
  <c r="R90" i="11"/>
  <c r="S89" i="11"/>
  <c r="R89" i="11"/>
  <c r="S86" i="11"/>
  <c r="R86" i="11"/>
  <c r="S85" i="11"/>
  <c r="R85" i="11"/>
  <c r="S84" i="11"/>
  <c r="R84" i="11"/>
  <c r="S81" i="11"/>
  <c r="R81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6" i="11"/>
  <c r="R56" i="11"/>
  <c r="S55" i="11"/>
  <c r="R55" i="11"/>
  <c r="S54" i="11"/>
  <c r="R54" i="11"/>
  <c r="S53" i="11"/>
  <c r="R53" i="11"/>
  <c r="S52" i="11"/>
  <c r="R52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3" i="11"/>
  <c r="R43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22" i="11"/>
  <c r="R22" i="11"/>
  <c r="S21" i="11"/>
  <c r="R21" i="11"/>
  <c r="S20" i="11"/>
  <c r="R20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K127" i="9"/>
  <c r="P133" i="11"/>
  <c r="V133" i="11" s="1"/>
  <c r="P118" i="11"/>
  <c r="V118" i="11" s="1"/>
  <c r="P110" i="11"/>
  <c r="V110" i="11" s="1"/>
  <c r="P87" i="11"/>
  <c r="V87" i="11" s="1"/>
  <c r="P82" i="11"/>
  <c r="V82" i="11" s="1"/>
  <c r="P57" i="11"/>
  <c r="V57" i="11" s="1"/>
  <c r="P44" i="11"/>
  <c r="V44" i="11" s="1"/>
  <c r="P18" i="11"/>
  <c r="V18" i="11" s="1"/>
  <c r="P119" i="11" l="1"/>
  <c r="V119" i="11" s="1"/>
  <c r="K93" i="9"/>
  <c r="P134" i="11" l="1"/>
  <c r="V134" i="11" s="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5" i="11"/>
  <c r="N125" i="11"/>
  <c r="O124" i="11"/>
  <c r="N124" i="11"/>
  <c r="O123" i="11"/>
  <c r="N123" i="11"/>
  <c r="O117" i="11"/>
  <c r="N117" i="11"/>
  <c r="O116" i="11"/>
  <c r="N116" i="11"/>
  <c r="O115" i="11"/>
  <c r="N115" i="11"/>
  <c r="O114" i="11"/>
  <c r="N114" i="11"/>
  <c r="O113" i="11"/>
  <c r="N113" i="11"/>
  <c r="O112" i="11"/>
  <c r="N112" i="11"/>
  <c r="O109" i="11"/>
  <c r="N109" i="11"/>
  <c r="O108" i="11"/>
  <c r="N108" i="11"/>
  <c r="O107" i="11"/>
  <c r="N107" i="11"/>
  <c r="O106" i="11"/>
  <c r="N106" i="11"/>
  <c r="O105" i="11"/>
  <c r="N105" i="11"/>
  <c r="O104" i="11"/>
  <c r="N104" i="11"/>
  <c r="O103" i="11"/>
  <c r="N103" i="11"/>
  <c r="O102" i="11"/>
  <c r="N102" i="11"/>
  <c r="O101" i="11"/>
  <c r="N101" i="11"/>
  <c r="O100" i="11"/>
  <c r="N100" i="11"/>
  <c r="O99" i="11"/>
  <c r="N99" i="11"/>
  <c r="O98" i="11"/>
  <c r="N98" i="11"/>
  <c r="O97" i="11"/>
  <c r="N97" i="11"/>
  <c r="O96" i="11"/>
  <c r="N96" i="11"/>
  <c r="O95" i="11"/>
  <c r="N95" i="11"/>
  <c r="O94" i="11"/>
  <c r="N94" i="11"/>
  <c r="O93" i="11"/>
  <c r="N93" i="11"/>
  <c r="O92" i="11"/>
  <c r="N92" i="11"/>
  <c r="O91" i="11"/>
  <c r="N91" i="11"/>
  <c r="O90" i="11"/>
  <c r="N90" i="11"/>
  <c r="O89" i="11"/>
  <c r="N89" i="11"/>
  <c r="O86" i="11"/>
  <c r="N86" i="11"/>
  <c r="O85" i="11"/>
  <c r="N85" i="11"/>
  <c r="O84" i="11"/>
  <c r="N84" i="11"/>
  <c r="O81" i="11"/>
  <c r="N81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6" i="11"/>
  <c r="N56" i="11"/>
  <c r="O55" i="11"/>
  <c r="N55" i="11"/>
  <c r="O54" i="11"/>
  <c r="N54" i="11"/>
  <c r="O53" i="11"/>
  <c r="N53" i="11"/>
  <c r="O52" i="11"/>
  <c r="N52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3" i="11"/>
  <c r="N43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22" i="11"/>
  <c r="N22" i="11"/>
  <c r="O21" i="11"/>
  <c r="N21" i="11"/>
  <c r="O20" i="11"/>
  <c r="N20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33" i="11"/>
  <c r="R133" i="11" s="1"/>
  <c r="L118" i="11"/>
  <c r="R118" i="11" s="1"/>
  <c r="L110" i="11"/>
  <c r="R110" i="11" s="1"/>
  <c r="L87" i="11"/>
  <c r="R87" i="11" s="1"/>
  <c r="L82" i="11"/>
  <c r="R82" i="11" s="1"/>
  <c r="L57" i="11"/>
  <c r="R57" i="11" s="1"/>
  <c r="L44" i="11"/>
  <c r="R44" i="11" s="1"/>
  <c r="L18" i="11"/>
  <c r="R18" i="11" s="1"/>
  <c r="L119" i="11" l="1"/>
  <c r="R119" i="11" s="1"/>
  <c r="J24" i="9"/>
  <c r="L134" i="11" l="1"/>
  <c r="R134" i="11" s="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6" i="11"/>
  <c r="J126" i="11"/>
  <c r="K125" i="11"/>
  <c r="J125" i="11"/>
  <c r="K124" i="11"/>
  <c r="J124" i="11"/>
  <c r="K123" i="11"/>
  <c r="J123" i="11"/>
  <c r="K117" i="11"/>
  <c r="J117" i="11"/>
  <c r="K116" i="11"/>
  <c r="J116" i="11"/>
  <c r="K115" i="11"/>
  <c r="J115" i="11"/>
  <c r="K114" i="11"/>
  <c r="J114" i="11"/>
  <c r="K113" i="11"/>
  <c r="J113" i="11"/>
  <c r="K112" i="11"/>
  <c r="J112" i="11"/>
  <c r="K109" i="11"/>
  <c r="J109" i="11"/>
  <c r="K108" i="11"/>
  <c r="J108" i="11"/>
  <c r="K107" i="11"/>
  <c r="J107" i="11"/>
  <c r="K106" i="11"/>
  <c r="J106" i="11"/>
  <c r="K105" i="11"/>
  <c r="J105" i="11"/>
  <c r="K104" i="11"/>
  <c r="J104" i="11"/>
  <c r="K103" i="11"/>
  <c r="J103" i="11"/>
  <c r="K102" i="11"/>
  <c r="J102" i="11"/>
  <c r="K101" i="11"/>
  <c r="J101" i="11"/>
  <c r="K100" i="11"/>
  <c r="J100" i="11"/>
  <c r="K99" i="11"/>
  <c r="J99" i="11"/>
  <c r="K98" i="11"/>
  <c r="J98" i="11"/>
  <c r="K97" i="11"/>
  <c r="J97" i="11"/>
  <c r="K96" i="11"/>
  <c r="J96" i="11"/>
  <c r="K95" i="11"/>
  <c r="J95" i="11"/>
  <c r="K94" i="11"/>
  <c r="J94" i="11"/>
  <c r="K93" i="11"/>
  <c r="J93" i="11"/>
  <c r="K92" i="11"/>
  <c r="J92" i="11"/>
  <c r="K91" i="11"/>
  <c r="J91" i="11"/>
  <c r="K90" i="11"/>
  <c r="J90" i="11"/>
  <c r="K89" i="11"/>
  <c r="J89" i="11"/>
  <c r="K86" i="11"/>
  <c r="J86" i="11"/>
  <c r="K85" i="11"/>
  <c r="J85" i="11"/>
  <c r="K84" i="11"/>
  <c r="J84" i="11"/>
  <c r="K81" i="11"/>
  <c r="J81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6" i="11"/>
  <c r="J56" i="11"/>
  <c r="K55" i="11"/>
  <c r="J55" i="11"/>
  <c r="K54" i="11"/>
  <c r="J54" i="11"/>
  <c r="K53" i="11"/>
  <c r="J53" i="11"/>
  <c r="K52" i="11"/>
  <c r="J52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3" i="11"/>
  <c r="J43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22" i="11"/>
  <c r="J22" i="11"/>
  <c r="K21" i="11"/>
  <c r="J21" i="11"/>
  <c r="K20" i="11"/>
  <c r="J20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133" i="11"/>
  <c r="N133" i="11" s="1"/>
  <c r="H118" i="11"/>
  <c r="N118" i="11" s="1"/>
  <c r="H110" i="11"/>
  <c r="N110" i="11" s="1"/>
  <c r="H87" i="11"/>
  <c r="N87" i="11" s="1"/>
  <c r="H82" i="11"/>
  <c r="N82" i="11" s="1"/>
  <c r="H57" i="11"/>
  <c r="N57" i="11" s="1"/>
  <c r="H44" i="11"/>
  <c r="N44" i="11" s="1"/>
  <c r="H18" i="11"/>
  <c r="N18" i="11" s="1"/>
  <c r="H119" i="11" l="1"/>
  <c r="N119" i="11" s="1"/>
  <c r="J112" i="9"/>
  <c r="H134" i="11" l="1"/>
  <c r="N134" i="11" s="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6" i="11"/>
  <c r="F126" i="11"/>
  <c r="G125" i="11"/>
  <c r="F125" i="11"/>
  <c r="G124" i="11"/>
  <c r="F124" i="11"/>
  <c r="G123" i="11"/>
  <c r="F123" i="11"/>
  <c r="G117" i="11"/>
  <c r="F117" i="11"/>
  <c r="G116" i="11"/>
  <c r="F116" i="11"/>
  <c r="G115" i="11"/>
  <c r="F115" i="11"/>
  <c r="G114" i="11"/>
  <c r="F114" i="11"/>
  <c r="G113" i="11"/>
  <c r="F113" i="11"/>
  <c r="G112" i="11"/>
  <c r="F112" i="11"/>
  <c r="G109" i="11"/>
  <c r="F109" i="11"/>
  <c r="G108" i="11"/>
  <c r="F108" i="11"/>
  <c r="G107" i="11"/>
  <c r="F107" i="11"/>
  <c r="G106" i="11"/>
  <c r="F106" i="11"/>
  <c r="G105" i="11"/>
  <c r="F105" i="11"/>
  <c r="G104" i="11"/>
  <c r="F104" i="11"/>
  <c r="G103" i="11"/>
  <c r="F103" i="11"/>
  <c r="G102" i="11"/>
  <c r="F102" i="11"/>
  <c r="G101" i="11"/>
  <c r="F101" i="11"/>
  <c r="G100" i="11"/>
  <c r="F100" i="11"/>
  <c r="G99" i="11"/>
  <c r="F99" i="11"/>
  <c r="G98" i="11"/>
  <c r="F98" i="11"/>
  <c r="G97" i="11"/>
  <c r="F97" i="11"/>
  <c r="G96" i="11"/>
  <c r="F96" i="11"/>
  <c r="G95" i="11"/>
  <c r="F95" i="11"/>
  <c r="G94" i="11"/>
  <c r="F94" i="11"/>
  <c r="G93" i="11"/>
  <c r="F93" i="11"/>
  <c r="G92" i="11"/>
  <c r="F92" i="11"/>
  <c r="G91" i="11"/>
  <c r="F91" i="11"/>
  <c r="G90" i="11"/>
  <c r="F90" i="11"/>
  <c r="G89" i="11"/>
  <c r="F89" i="11"/>
  <c r="G86" i="11"/>
  <c r="F86" i="11"/>
  <c r="G85" i="11"/>
  <c r="F85" i="11"/>
  <c r="G84" i="11"/>
  <c r="F84" i="11"/>
  <c r="G81" i="11"/>
  <c r="F81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6" i="11"/>
  <c r="F56" i="11"/>
  <c r="G55" i="11"/>
  <c r="F55" i="11"/>
  <c r="G54" i="11"/>
  <c r="F54" i="11"/>
  <c r="G53" i="11"/>
  <c r="F53" i="11"/>
  <c r="G52" i="11"/>
  <c r="F52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3" i="11"/>
  <c r="F43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22" i="11"/>
  <c r="F22" i="11"/>
  <c r="G21" i="11"/>
  <c r="F21" i="11"/>
  <c r="G20" i="11"/>
  <c r="F20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133" i="11"/>
  <c r="J133" i="11" s="1"/>
  <c r="D118" i="11"/>
  <c r="J118" i="11" s="1"/>
  <c r="D110" i="11"/>
  <c r="J110" i="11" s="1"/>
  <c r="D87" i="11"/>
  <c r="J87" i="11" s="1"/>
  <c r="D82" i="11"/>
  <c r="J82" i="11" s="1"/>
  <c r="D57" i="11"/>
  <c r="J57" i="11" s="1"/>
  <c r="D44" i="11"/>
  <c r="J44" i="11" s="1"/>
  <c r="D18" i="11"/>
  <c r="J18" i="11" s="1"/>
  <c r="D119" i="11" l="1"/>
  <c r="J119" i="11" s="1"/>
  <c r="B133" i="11"/>
  <c r="B118" i="11"/>
  <c r="B110" i="11"/>
  <c r="B87" i="11"/>
  <c r="B82" i="11"/>
  <c r="B57" i="11"/>
  <c r="B44" i="11"/>
  <c r="B18" i="11"/>
  <c r="F82" i="11" l="1"/>
  <c r="F87" i="11"/>
  <c r="F110" i="11"/>
  <c r="F133" i="11"/>
  <c r="F118" i="11"/>
  <c r="F18" i="11"/>
  <c r="F57" i="11"/>
  <c r="F44" i="11"/>
  <c r="D134" i="11"/>
  <c r="J134" i="11" s="1"/>
  <c r="B119" i="11"/>
  <c r="F119" i="11" l="1"/>
  <c r="B134" i="11"/>
  <c r="AT132" i="11"/>
  <c r="AT129" i="11"/>
  <c r="AQ129" i="11"/>
  <c r="AS129" i="11" s="1"/>
  <c r="AT128" i="11"/>
  <c r="AS128" i="11"/>
  <c r="AT127" i="11"/>
  <c r="AS127" i="11"/>
  <c r="AT126" i="11"/>
  <c r="AS126" i="11"/>
  <c r="AT125" i="11"/>
  <c r="AS125" i="11"/>
  <c r="AT124" i="11"/>
  <c r="AS124" i="11"/>
  <c r="AT123" i="11"/>
  <c r="AS123" i="11"/>
  <c r="AT122" i="11"/>
  <c r="AS122" i="11"/>
  <c r="AT121" i="11"/>
  <c r="AS121" i="11"/>
  <c r="AT120" i="11"/>
  <c r="AS120" i="11"/>
  <c r="AT119" i="11"/>
  <c r="AS119" i="11"/>
  <c r="AT118" i="11"/>
  <c r="AT117" i="11"/>
  <c r="AQ117" i="11"/>
  <c r="AS117" i="11" s="1"/>
  <c r="AT115" i="11"/>
  <c r="AS115" i="11"/>
  <c r="AT114" i="11"/>
  <c r="AS114" i="11"/>
  <c r="AT113" i="11"/>
  <c r="AS113" i="11"/>
  <c r="AT112" i="11"/>
  <c r="AS112" i="11"/>
  <c r="AT111" i="11"/>
  <c r="AS111" i="11"/>
  <c r="AT110" i="11"/>
  <c r="AS110" i="11"/>
  <c r="AT109" i="11"/>
  <c r="AQ109" i="11"/>
  <c r="AS109" i="11" s="1"/>
  <c r="AT100" i="11"/>
  <c r="AS100" i="11"/>
  <c r="AT99" i="11"/>
  <c r="AS99" i="11"/>
  <c r="AT98" i="11"/>
  <c r="AS98" i="11"/>
  <c r="AT97" i="11"/>
  <c r="AS97" i="11"/>
  <c r="AT96" i="11"/>
  <c r="AS96" i="11"/>
  <c r="AT95" i="11"/>
  <c r="AS95" i="11"/>
  <c r="AT94" i="11"/>
  <c r="AS94" i="11"/>
  <c r="AT93" i="11"/>
  <c r="AS93" i="11"/>
  <c r="AT92" i="11"/>
  <c r="AS92" i="11"/>
  <c r="AT91" i="11"/>
  <c r="AS91" i="11"/>
  <c r="AT90" i="11"/>
  <c r="AS90" i="11"/>
  <c r="AT89" i="11"/>
  <c r="AS89" i="11"/>
  <c r="AT88" i="11"/>
  <c r="AS88" i="11"/>
  <c r="AT87" i="11"/>
  <c r="AS87" i="11"/>
  <c r="AT86" i="11"/>
  <c r="AQ86" i="11"/>
  <c r="AS86" i="11" s="1"/>
  <c r="AT85" i="11"/>
  <c r="AS85" i="11"/>
  <c r="AT84" i="11"/>
  <c r="AS84" i="11"/>
  <c r="AT83" i="11"/>
  <c r="AS83" i="11"/>
  <c r="AT82" i="11"/>
  <c r="AS82" i="11"/>
  <c r="AT81" i="11"/>
  <c r="AQ81" i="11"/>
  <c r="AS81" i="11" s="1"/>
  <c r="AT68" i="11"/>
  <c r="AS68" i="11"/>
  <c r="AT66" i="11"/>
  <c r="AS66" i="11"/>
  <c r="AT65" i="11"/>
  <c r="AS65" i="11"/>
  <c r="AT64" i="11"/>
  <c r="AS64" i="11"/>
  <c r="AT63" i="11"/>
  <c r="AS63" i="11"/>
  <c r="AT62" i="11"/>
  <c r="AS62" i="11"/>
  <c r="AT61" i="11"/>
  <c r="AS61" i="11"/>
  <c r="AT60" i="11"/>
  <c r="AS60" i="11"/>
  <c r="AT59" i="11"/>
  <c r="AS59" i="11"/>
  <c r="AT58" i="11"/>
  <c r="AS58" i="11"/>
  <c r="AT57" i="11"/>
  <c r="AQ57" i="11"/>
  <c r="AS57" i="11" s="1"/>
  <c r="AT56" i="11"/>
  <c r="AS56" i="11"/>
  <c r="AT50" i="11"/>
  <c r="AS50" i="11"/>
  <c r="AT49" i="11"/>
  <c r="AS49" i="11"/>
  <c r="AT48" i="11"/>
  <c r="AS48" i="11"/>
  <c r="AT47" i="11"/>
  <c r="AS47" i="11"/>
  <c r="AT46" i="11"/>
  <c r="AS46" i="11"/>
  <c r="AT45" i="11"/>
  <c r="AS45" i="11"/>
  <c r="AT44" i="11"/>
  <c r="AQ44" i="11"/>
  <c r="AS44" i="11" s="1"/>
  <c r="AT43" i="11"/>
  <c r="AS43" i="11"/>
  <c r="AT25" i="11"/>
  <c r="AS25" i="11"/>
  <c r="AT24" i="11"/>
  <c r="AS24" i="11"/>
  <c r="AT23" i="11"/>
  <c r="AS23" i="11"/>
  <c r="AT22" i="11"/>
  <c r="AS22" i="11"/>
  <c r="AT21" i="11"/>
  <c r="AS21" i="11"/>
  <c r="AT20" i="11"/>
  <c r="AS20" i="11"/>
  <c r="AT19" i="11"/>
  <c r="AS19" i="11"/>
  <c r="AT18" i="11"/>
  <c r="AQ18" i="11"/>
  <c r="AT17" i="11"/>
  <c r="AS17" i="11"/>
  <c r="AT13" i="11"/>
  <c r="AS13" i="11"/>
  <c r="AT12" i="11"/>
  <c r="AS12" i="11"/>
  <c r="AT11" i="11"/>
  <c r="AS11" i="11"/>
  <c r="AT10" i="11"/>
  <c r="AS10" i="11"/>
  <c r="AT9" i="11"/>
  <c r="AS9" i="11"/>
  <c r="AT8" i="11"/>
  <c r="AS8" i="11"/>
  <c r="AT7" i="11"/>
  <c r="AS7" i="11"/>
  <c r="AT6" i="11"/>
  <c r="AS6" i="11"/>
  <c r="AT5" i="11"/>
  <c r="AS5" i="11"/>
  <c r="I11" i="1"/>
  <c r="H11" i="1"/>
  <c r="G11" i="1"/>
  <c r="F11" i="1"/>
  <c r="E11" i="1"/>
  <c r="D11" i="1"/>
  <c r="J9" i="1"/>
  <c r="J11" i="1" s="1"/>
  <c r="K141" i="9"/>
  <c r="J141" i="9"/>
  <c r="G134" i="9"/>
  <c r="H129" i="9" s="1"/>
  <c r="K133" i="9"/>
  <c r="J133" i="9"/>
  <c r="K132" i="9"/>
  <c r="J132" i="9"/>
  <c r="K131" i="9"/>
  <c r="J131" i="9"/>
  <c r="K130" i="9"/>
  <c r="J130" i="9"/>
  <c r="K129" i="9"/>
  <c r="J129" i="9"/>
  <c r="K128" i="9"/>
  <c r="J128" i="9"/>
  <c r="J127" i="9"/>
  <c r="K126" i="9"/>
  <c r="J126" i="9"/>
  <c r="K125" i="9"/>
  <c r="J125" i="9"/>
  <c r="K124" i="9"/>
  <c r="J124" i="9"/>
  <c r="G118" i="9"/>
  <c r="D118" i="9"/>
  <c r="K117" i="9"/>
  <c r="J117" i="9"/>
  <c r="K116" i="9"/>
  <c r="J116" i="9"/>
  <c r="K115" i="9"/>
  <c r="J115" i="9"/>
  <c r="K114" i="9"/>
  <c r="J114" i="9"/>
  <c r="K113" i="9"/>
  <c r="J113" i="9"/>
  <c r="K112" i="9"/>
  <c r="G110" i="9"/>
  <c r="D110" i="9"/>
  <c r="K109" i="9"/>
  <c r="J109" i="9"/>
  <c r="K108" i="9"/>
  <c r="J108" i="9"/>
  <c r="K107" i="9"/>
  <c r="J107" i="9"/>
  <c r="K106" i="9"/>
  <c r="J106" i="9"/>
  <c r="K105" i="9"/>
  <c r="J105" i="9"/>
  <c r="K104" i="9"/>
  <c r="J104" i="9"/>
  <c r="K103" i="9"/>
  <c r="J103" i="9"/>
  <c r="K102" i="9"/>
  <c r="J102" i="9"/>
  <c r="K101" i="9"/>
  <c r="J101" i="9"/>
  <c r="K100" i="9"/>
  <c r="J100" i="9"/>
  <c r="K99" i="9"/>
  <c r="J99" i="9"/>
  <c r="K98" i="9"/>
  <c r="J98" i="9"/>
  <c r="K97" i="9"/>
  <c r="J97" i="9"/>
  <c r="K96" i="9"/>
  <c r="J96" i="9"/>
  <c r="K95" i="9"/>
  <c r="J95" i="9"/>
  <c r="K94" i="9"/>
  <c r="J94" i="9"/>
  <c r="J93" i="9"/>
  <c r="K92" i="9"/>
  <c r="J92" i="9"/>
  <c r="K91" i="9"/>
  <c r="J91" i="9"/>
  <c r="K90" i="9"/>
  <c r="J90" i="9"/>
  <c r="K89" i="9"/>
  <c r="J89" i="9"/>
  <c r="G87" i="9"/>
  <c r="D87" i="9"/>
  <c r="K86" i="9"/>
  <c r="J86" i="9"/>
  <c r="K85" i="9"/>
  <c r="J85" i="9"/>
  <c r="K84" i="9"/>
  <c r="J84" i="9"/>
  <c r="G82" i="9"/>
  <c r="D82" i="9"/>
  <c r="K81" i="9"/>
  <c r="J81" i="9"/>
  <c r="K79" i="9"/>
  <c r="J79" i="9"/>
  <c r="K78" i="9"/>
  <c r="J78" i="9"/>
  <c r="K77" i="9"/>
  <c r="J77" i="9"/>
  <c r="K76" i="9"/>
  <c r="J76" i="9"/>
  <c r="K75" i="9"/>
  <c r="J75" i="9"/>
  <c r="K74" i="9"/>
  <c r="J74" i="9"/>
  <c r="K73" i="9"/>
  <c r="J73" i="9"/>
  <c r="K72" i="9"/>
  <c r="J72" i="9"/>
  <c r="K71" i="9"/>
  <c r="J71" i="9"/>
  <c r="K70" i="9"/>
  <c r="J70" i="9"/>
  <c r="K69" i="9"/>
  <c r="J69" i="9"/>
  <c r="K68" i="9"/>
  <c r="J68" i="9"/>
  <c r="K67" i="9"/>
  <c r="J67" i="9"/>
  <c r="K66" i="9"/>
  <c r="J66" i="9"/>
  <c r="K65" i="9"/>
  <c r="J65" i="9"/>
  <c r="K64" i="9"/>
  <c r="J64" i="9"/>
  <c r="K63" i="9"/>
  <c r="J63" i="9"/>
  <c r="K62" i="9"/>
  <c r="J62" i="9"/>
  <c r="K61" i="9"/>
  <c r="J61" i="9"/>
  <c r="K60" i="9"/>
  <c r="J60" i="9"/>
  <c r="K59" i="9"/>
  <c r="J59" i="9"/>
  <c r="G57" i="9"/>
  <c r="D57" i="9"/>
  <c r="K56" i="9"/>
  <c r="J56" i="9"/>
  <c r="K55" i="9"/>
  <c r="J55" i="9"/>
  <c r="K54" i="9"/>
  <c r="J54" i="9"/>
  <c r="K53" i="9"/>
  <c r="J53" i="9"/>
  <c r="K52" i="9"/>
  <c r="J52" i="9"/>
  <c r="K51" i="9"/>
  <c r="J51" i="9"/>
  <c r="K50" i="9"/>
  <c r="J50" i="9"/>
  <c r="K49" i="9"/>
  <c r="J49" i="9"/>
  <c r="K48" i="9"/>
  <c r="J48" i="9"/>
  <c r="K47" i="9"/>
  <c r="J47" i="9"/>
  <c r="K46" i="9"/>
  <c r="J46" i="9"/>
  <c r="G44" i="9"/>
  <c r="D44" i="9"/>
  <c r="K43" i="9"/>
  <c r="J43" i="9"/>
  <c r="K41" i="9"/>
  <c r="J41" i="9"/>
  <c r="K40" i="9"/>
  <c r="J40" i="9"/>
  <c r="K39" i="9"/>
  <c r="J39" i="9"/>
  <c r="K38" i="9"/>
  <c r="J38" i="9"/>
  <c r="K37" i="9"/>
  <c r="J37" i="9"/>
  <c r="K36" i="9"/>
  <c r="J36" i="9"/>
  <c r="K35" i="9"/>
  <c r="J35" i="9"/>
  <c r="K34" i="9"/>
  <c r="J34" i="9"/>
  <c r="K33" i="9"/>
  <c r="J33" i="9"/>
  <c r="K32" i="9"/>
  <c r="J32" i="9"/>
  <c r="K31" i="9"/>
  <c r="J31" i="9"/>
  <c r="K30" i="9"/>
  <c r="J30" i="9"/>
  <c r="K27" i="9"/>
  <c r="J27" i="9"/>
  <c r="K26" i="9"/>
  <c r="J26" i="9"/>
  <c r="K25" i="9"/>
  <c r="J25" i="9"/>
  <c r="K24" i="9"/>
  <c r="K23" i="9"/>
  <c r="J23" i="9"/>
  <c r="K22" i="9"/>
  <c r="J22" i="9"/>
  <c r="K21" i="9"/>
  <c r="J21" i="9"/>
  <c r="K20" i="9"/>
  <c r="J20" i="9"/>
  <c r="G18" i="9"/>
  <c r="D18" i="9"/>
  <c r="K17" i="9"/>
  <c r="J17" i="9"/>
  <c r="K16" i="9"/>
  <c r="J16" i="9"/>
  <c r="K15" i="9"/>
  <c r="J15" i="9"/>
  <c r="K14" i="9"/>
  <c r="J14" i="9"/>
  <c r="K13" i="9"/>
  <c r="J13" i="9"/>
  <c r="K12" i="9"/>
  <c r="J12" i="9"/>
  <c r="K11" i="9"/>
  <c r="J11" i="9"/>
  <c r="K10" i="9"/>
  <c r="J10" i="9"/>
  <c r="K9" i="9"/>
  <c r="J9" i="9"/>
  <c r="K8" i="9"/>
  <c r="J8" i="9"/>
  <c r="K7" i="9"/>
  <c r="J7" i="9"/>
  <c r="K6" i="9"/>
  <c r="J6" i="9"/>
  <c r="K5" i="9"/>
  <c r="J5" i="9"/>
  <c r="F134" i="11" l="1"/>
  <c r="H29" i="9"/>
  <c r="H28" i="9"/>
  <c r="E85" i="9"/>
  <c r="E86" i="9"/>
  <c r="E84" i="9"/>
  <c r="E133" i="9"/>
  <c r="E131" i="9"/>
  <c r="E129" i="9"/>
  <c r="E127" i="9"/>
  <c r="E125" i="9"/>
  <c r="E132" i="9"/>
  <c r="E130" i="9"/>
  <c r="E128" i="9"/>
  <c r="E126" i="9"/>
  <c r="E124" i="9"/>
  <c r="E42" i="9"/>
  <c r="E40" i="9"/>
  <c r="E38" i="9"/>
  <c r="E36" i="9"/>
  <c r="E34" i="9"/>
  <c r="E32" i="9"/>
  <c r="E30" i="9"/>
  <c r="E28" i="9"/>
  <c r="E26" i="9"/>
  <c r="E24" i="9"/>
  <c r="E22" i="9"/>
  <c r="E20" i="9"/>
  <c r="E43" i="9"/>
  <c r="E41" i="9"/>
  <c r="E39" i="9"/>
  <c r="E37" i="9"/>
  <c r="E35" i="9"/>
  <c r="E33" i="9"/>
  <c r="E31" i="9"/>
  <c r="E29" i="9"/>
  <c r="E27" i="9"/>
  <c r="E25" i="9"/>
  <c r="E23" i="9"/>
  <c r="E21" i="9"/>
  <c r="E16" i="9"/>
  <c r="E14" i="9"/>
  <c r="E12" i="9"/>
  <c r="E10" i="9"/>
  <c r="E8" i="9"/>
  <c r="E6" i="9"/>
  <c r="E17" i="9"/>
  <c r="E15" i="9"/>
  <c r="E13" i="9"/>
  <c r="E11" i="9"/>
  <c r="E9" i="9"/>
  <c r="E7" i="9"/>
  <c r="E5" i="9"/>
  <c r="E109" i="9"/>
  <c r="E107" i="9"/>
  <c r="E105" i="9"/>
  <c r="E103" i="9"/>
  <c r="E101" i="9"/>
  <c r="E99" i="9"/>
  <c r="E97" i="9"/>
  <c r="E95" i="9"/>
  <c r="E93" i="9"/>
  <c r="E91" i="9"/>
  <c r="E89" i="9"/>
  <c r="E108" i="9"/>
  <c r="E106" i="9"/>
  <c r="E104" i="9"/>
  <c r="E102" i="9"/>
  <c r="E100" i="9"/>
  <c r="E98" i="9"/>
  <c r="E96" i="9"/>
  <c r="E94" i="9"/>
  <c r="E92" i="9"/>
  <c r="E90" i="9"/>
  <c r="E56" i="9"/>
  <c r="E54" i="9"/>
  <c r="E52" i="9"/>
  <c r="E50" i="9"/>
  <c r="E48" i="9"/>
  <c r="E46" i="9"/>
  <c r="E55" i="9"/>
  <c r="E53" i="9"/>
  <c r="E51" i="9"/>
  <c r="E49" i="9"/>
  <c r="E47" i="9"/>
  <c r="E117" i="9"/>
  <c r="E115" i="9"/>
  <c r="E113" i="9"/>
  <c r="E116" i="9"/>
  <c r="E114" i="9"/>
  <c r="E112" i="9"/>
  <c r="E81" i="9"/>
  <c r="E79" i="9"/>
  <c r="E77" i="9"/>
  <c r="E75" i="9"/>
  <c r="E73" i="9"/>
  <c r="E71" i="9"/>
  <c r="E69" i="9"/>
  <c r="E67" i="9"/>
  <c r="E65" i="9"/>
  <c r="E63" i="9"/>
  <c r="E61" i="9"/>
  <c r="E59" i="9"/>
  <c r="E78" i="9"/>
  <c r="E76" i="9"/>
  <c r="E74" i="9"/>
  <c r="E72" i="9"/>
  <c r="E70" i="9"/>
  <c r="E68" i="9"/>
  <c r="E66" i="9"/>
  <c r="E64" i="9"/>
  <c r="E62" i="9"/>
  <c r="E60" i="9"/>
  <c r="E80" i="9"/>
  <c r="H42" i="9"/>
  <c r="H80" i="9"/>
  <c r="H133" i="9"/>
  <c r="H24" i="9"/>
  <c r="H84" i="9"/>
  <c r="H14" i="9"/>
  <c r="H12" i="9"/>
  <c r="H43" i="9"/>
  <c r="H35" i="9"/>
  <c r="H36" i="9"/>
  <c r="H94" i="9"/>
  <c r="H93" i="9"/>
  <c r="AQ118" i="11"/>
  <c r="AS18" i="11"/>
  <c r="H112" i="9"/>
  <c r="H114" i="9"/>
  <c r="H116" i="9"/>
  <c r="H51" i="9"/>
  <c r="H53" i="9"/>
  <c r="H47" i="9"/>
  <c r="H49" i="9"/>
  <c r="H55" i="9"/>
  <c r="H56" i="9"/>
  <c r="H54" i="9"/>
  <c r="H52" i="9"/>
  <c r="H46" i="9"/>
  <c r="H48" i="9"/>
  <c r="H50" i="9"/>
  <c r="J57" i="9"/>
  <c r="H85" i="9"/>
  <c r="H86" i="9"/>
  <c r="J87" i="9"/>
  <c r="H71" i="9"/>
  <c r="H79" i="9"/>
  <c r="H60" i="9"/>
  <c r="H62" i="9"/>
  <c r="H64" i="9"/>
  <c r="H69" i="9"/>
  <c r="H77" i="9"/>
  <c r="H67" i="9"/>
  <c r="H75" i="9"/>
  <c r="H59" i="9"/>
  <c r="H61" i="9"/>
  <c r="H63" i="9"/>
  <c r="H65" i="9"/>
  <c r="H73" i="9"/>
  <c r="H132" i="9"/>
  <c r="H126" i="9"/>
  <c r="H128" i="9"/>
  <c r="H130" i="9"/>
  <c r="H124" i="9"/>
  <c r="H9" i="9"/>
  <c r="H6" i="9"/>
  <c r="H11" i="9"/>
  <c r="H16" i="9"/>
  <c r="H7" i="9"/>
  <c r="H22" i="9"/>
  <c r="H20" i="9"/>
  <c r="J44" i="9"/>
  <c r="H21" i="9"/>
  <c r="H23" i="9"/>
  <c r="H27" i="9"/>
  <c r="H31" i="9"/>
  <c r="H37" i="9"/>
  <c r="H41" i="9"/>
  <c r="H25" i="9"/>
  <c r="H33" i="9"/>
  <c r="H39" i="9"/>
  <c r="H26" i="9"/>
  <c r="H30" i="9"/>
  <c r="H32" i="9"/>
  <c r="H34" i="9"/>
  <c r="H38" i="9"/>
  <c r="H40" i="9"/>
  <c r="H5" i="9"/>
  <c r="H17" i="9"/>
  <c r="H10" i="9"/>
  <c r="H15" i="9"/>
  <c r="H8" i="9"/>
  <c r="H13" i="9"/>
  <c r="J134" i="9"/>
  <c r="H125" i="9"/>
  <c r="H127" i="9"/>
  <c r="H131" i="9"/>
  <c r="H66" i="9"/>
  <c r="H68" i="9"/>
  <c r="H70" i="9"/>
  <c r="H72" i="9"/>
  <c r="H74" i="9"/>
  <c r="H76" i="9"/>
  <c r="H78" i="9"/>
  <c r="H81" i="9"/>
  <c r="J82" i="9"/>
  <c r="H117" i="9"/>
  <c r="H115" i="9"/>
  <c r="H113" i="9"/>
  <c r="J118" i="9"/>
  <c r="H89" i="9"/>
  <c r="H98" i="9"/>
  <c r="H102" i="9"/>
  <c r="H91" i="9"/>
  <c r="H104" i="9"/>
  <c r="H90" i="9"/>
  <c r="H92" i="9"/>
  <c r="H106" i="9"/>
  <c r="H100" i="9"/>
  <c r="H96" i="9"/>
  <c r="H108" i="9"/>
  <c r="H95" i="9"/>
  <c r="H97" i="9"/>
  <c r="H99" i="9"/>
  <c r="H101" i="9"/>
  <c r="H103" i="9"/>
  <c r="H105" i="9"/>
  <c r="H107" i="9"/>
  <c r="H109" i="9"/>
  <c r="J110" i="9"/>
  <c r="G119" i="9"/>
  <c r="E110" i="9" s="1"/>
  <c r="D119" i="9"/>
  <c r="J18" i="9"/>
  <c r="AQ132" i="11" l="1"/>
  <c r="AS132" i="11" s="1"/>
  <c r="AS118" i="11"/>
  <c r="H18" i="9"/>
  <c r="G135" i="9"/>
  <c r="E44" i="9"/>
  <c r="E57" i="9"/>
  <c r="E118" i="9"/>
  <c r="H87" i="9"/>
  <c r="E18" i="9"/>
  <c r="H118" i="9"/>
  <c r="H57" i="9"/>
  <c r="H82" i="9"/>
  <c r="E82" i="9"/>
  <c r="H110" i="9"/>
  <c r="E87" i="9"/>
  <c r="H44" i="9"/>
  <c r="D135" i="9"/>
  <c r="M119" i="9"/>
  <c r="J119" i="9"/>
  <c r="J135" i="9" l="1"/>
</calcChain>
</file>

<file path=xl/sharedStrings.xml><?xml version="1.0" encoding="utf-8"?>
<sst xmlns="http://schemas.openxmlformats.org/spreadsheetml/2006/main" count="609" uniqueCount="214">
  <si>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</si>
  <si>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</si>
  <si>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</si>
  <si>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</si>
  <si>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</si>
  <si>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</si>
  <si>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</si>
  <si>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</si>
  <si>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</si>
  <si>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</si>
  <si>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</si>
  <si>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</si>
  <si>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</si>
  <si>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</si>
  <si>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</si>
  <si>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</si>
  <si>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</si>
  <si>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ACAP Canary Growth Fund</t>
  </si>
  <si>
    <t>FBN Capital Asset Mgt</t>
  </si>
  <si>
    <t>Zenith Asset Management Ltd</t>
  </si>
  <si>
    <t>Zenith Equity Fund</t>
  </si>
  <si>
    <t>Afrinvest Equity Fund</t>
  </si>
  <si>
    <t>FBN Capital Asset Mgt Limited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</si>
  <si>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</si>
  <si>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</si>
  <si>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</si>
  <si>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</si>
  <si>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</si>
  <si>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</si>
  <si>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</si>
  <si>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</si>
  <si>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</si>
  <si>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</si>
  <si>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</si>
  <si>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</si>
  <si>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FBN Capital Asset Mgt. Limited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</si>
  <si>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</si>
  <si>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</si>
  <si>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</si>
  <si>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</si>
  <si>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</si>
  <si>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</si>
  <si>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</si>
  <si>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</si>
  <si>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</si>
  <si>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</si>
  <si>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</si>
  <si>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</si>
  <si>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</si>
  <si>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</si>
  <si>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</si>
  <si>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</si>
  <si>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</si>
  <si>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</si>
  <si>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</si>
  <si>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</si>
  <si>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</si>
  <si>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</si>
  <si>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</si>
  <si>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</si>
  <si>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</si>
  <si>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</si>
  <si>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</si>
  <si>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</si>
  <si>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</si>
  <si>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</si>
  <si>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</si>
  <si>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</si>
  <si>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</si>
  <si>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</si>
  <si>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</si>
  <si>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</si>
  <si>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</si>
  <si>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</si>
  <si>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</si>
  <si>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</si>
  <si>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</si>
  <si>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</si>
  <si>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</si>
  <si>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</si>
  <si>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</si>
  <si>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</si>
  <si>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</si>
  <si>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</si>
  <si>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</si>
  <si>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</si>
  <si>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</si>
  <si>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</si>
  <si>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</si>
  <si>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</si>
  <si>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</si>
  <si>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</si>
  <si>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</si>
  <si>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</si>
  <si>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</si>
  <si>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</si>
  <si>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</si>
  <si>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</si>
  <si>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</si>
  <si>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</si>
  <si>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</si>
  <si>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Bond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</si>
  <si>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</si>
  <si>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</si>
  <si>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</si>
  <si>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</si>
  <si>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</si>
  <si>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</si>
  <si>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</si>
  <si>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</si>
  <si>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</si>
  <si>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</si>
  <si>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</si>
  <si>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</si>
  <si>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</si>
  <si>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</si>
  <si>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</si>
  <si>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</si>
  <si>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</si>
  <si>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</si>
  <si>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</si>
  <si>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</si>
  <si>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</si>
  <si>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</si>
  <si>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</si>
  <si>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</si>
  <si>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Alternative Capital Partners Limited</t>
  </si>
  <si>
    <t>ACAP Income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</si>
  <si>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</si>
  <si>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</si>
  <si>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</si>
  <si>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</si>
  <si>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</si>
  <si>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United Capital Wealth for Women Fund</t>
  </si>
  <si>
    <t>United Capital Euro Bond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</si>
  <si>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</si>
  <si>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</si>
  <si>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</si>
  <si>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</si>
  <si>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</si>
  <si>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</si>
  <si>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</si>
  <si>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</si>
  <si>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</si>
  <si>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</si>
  <si>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</si>
  <si>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</si>
  <si>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</si>
  <si>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</si>
  <si>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</si>
  <si>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</si>
  <si>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SPECIALIST FUNDS</t>
  </si>
  <si>
    <t>INFRASTRUCTURE FUND</t>
  </si>
  <si>
    <t>Chapel Hill Denham Management Limited</t>
  </si>
  <si>
    <t>Chapel Hill Denham Nig. Infra Debt Fund (NIDF)</t>
  </si>
  <si>
    <t>Net Asset Value</t>
  </si>
  <si>
    <t>Unit Price (%)</t>
  </si>
  <si>
    <t>Mkt Cap    (%)</t>
  </si>
  <si>
    <t>Legacy USD Bond Fund</t>
  </si>
  <si>
    <t>Cordros Milestone Fund 2023</t>
  </si>
  <si>
    <t>Cordros Milestone Fund 2028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</si>
  <si>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</si>
  <si>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</si>
  <si>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</si>
  <si>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</si>
  <si>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</si>
  <si>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</si>
  <si>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</si>
  <si>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</si>
  <si>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</si>
  <si>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</si>
  <si>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NAV/Unit</t>
  </si>
  <si>
    <t>Stanbic IBTC Shariah Fixed Income Fund</t>
  </si>
  <si>
    <t>Vetiva Money Market Fund</t>
  </si>
  <si>
    <t>First City Asset Management Limited</t>
  </si>
  <si>
    <t>FSDH Treasury Bill Fund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</si>
  <si>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</si>
  <si>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</si>
  <si>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</si>
  <si>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</si>
  <si>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</si>
  <si>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</si>
  <si>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</si>
  <si>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</si>
  <si>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</si>
  <si>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</si>
  <si>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GDL Asset Management Limited</t>
  </si>
  <si>
    <t xml:space="preserve"> </t>
  </si>
  <si>
    <t>% Change</t>
  </si>
  <si>
    <t>FBN Nigeria Halal Fund</t>
  </si>
  <si>
    <t>Capital Express Balanced Fund</t>
  </si>
  <si>
    <t>ARM Fixed Income Fund</t>
  </si>
  <si>
    <t>Afrinvest Dollar Fund</t>
  </si>
  <si>
    <t>ARM Eurobond Fund</t>
  </si>
  <si>
    <t>NAV and Unit Price as at Week Ended August 21, 2020</t>
  </si>
  <si>
    <t>NAV and Unit Price as at Week Ended August 28, 2020</t>
  </si>
  <si>
    <t>NAV and Unit Price as at Week Ended September 4, 2020</t>
  </si>
  <si>
    <t>NAV and Unit Price as at Week Ended September 11, 2020</t>
  </si>
  <si>
    <t>NAV and Unit Price as at Week Ended September 18, 2020</t>
  </si>
  <si>
    <t>NAV and Unit Price as at Week Ended September 25, 2020</t>
  </si>
  <si>
    <t>AVA Global Asset Managers Limited</t>
  </si>
  <si>
    <t>AVA GAM Fixed Income Dollar Fund</t>
  </si>
  <si>
    <t>NAV and Unit Price as at Week Ended October 2, 2020</t>
  </si>
  <si>
    <t>Trustbanc Asset Management Limited</t>
  </si>
  <si>
    <t>Trustbanc Money Market Fund</t>
  </si>
  <si>
    <t>42a</t>
  </si>
  <si>
    <t>42b</t>
  </si>
  <si>
    <t>Union Homes REIT</t>
  </si>
  <si>
    <t>Trustbanc Money Market  Fund</t>
  </si>
  <si>
    <t>NAV and Unit Price as at Week Ended October 09, 2020</t>
  </si>
  <si>
    <t>NAV and Unit Price as at Week Ended October 9, 2020</t>
  </si>
  <si>
    <t>NET ASSET VALUES AND UNIT PRICES OF FUND MANAGEMENT AND COLLECTIVE INVESTMENT SCHEMES AS AT WEEK ENDED OCTOBER 16, 2020</t>
  </si>
  <si>
    <t>NAV and Unit Price as at Week Ended October 16, 2020</t>
  </si>
  <si>
    <t>MARKET CAPITALIZATION OF EXCHANGE TRADED FUNDS AS AT OCTOBER 16,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</si>
</sst>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83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theme="1"/>
      <name val="SpeakOT-Regular"/>
    </font>
    <font>
      <sz val="8"/>
      <color rgb="FF000000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sz val="11"/>
      <color rgb="FF000000"/>
      <name val="SpeakOT-Bold"/>
    </font>
    <font>
      <b/>
      <sz val="11"/>
      <color rgb="FF000000"/>
      <name val="SpeakOT-Bold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b/>
      <sz val="12"/>
      <color rgb="FF0070C0"/>
      <name val="Corbel"/>
      <family val="2"/>
    </font>
    <font>
      <b/>
      <sz val="12"/>
      <color rgb="FF2F5597"/>
      <name val="Corbel"/>
      <family val="2"/>
    </font>
    <font>
      <b/>
      <sz val="11"/>
      <color rgb="FF000000"/>
      <name val="SpeakOT-Regular"/>
    </font>
    <font>
      <sz val="8.5"/>
      <color rgb="FF696C75"/>
      <name val="SpeakOT-Regular"/>
    </font>
    <font>
      <b/>
      <sz val="10"/>
      <color rgb="FFFF0000"/>
      <name val="Arial Narrow"/>
      <family val="2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0"/>
      <color theme="1"/>
      <name val="Century Gothic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theme="1"/>
      <name val="Arial Narrow"/>
      <family val="2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</fonts>
  <fills count="5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C6C6C6"/>
      </left>
      <right style="medium">
        <color rgb="FFC6C6C6"/>
      </right>
      <top/>
      <bottom/>
      <diagonal/>
    </border>
    <border>
      <left style="medium">
        <color rgb="FFC6C6C6"/>
      </left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/>
      <top/>
      <bottom style="medium">
        <color rgb="FFC6C6C6"/>
      </bottom>
      <diagonal/>
    </border>
    <border>
      <left style="medium">
        <color rgb="FFC6C6C6"/>
      </left>
      <right style="medium">
        <color rgb="FFC6C6C6"/>
      </right>
      <top style="medium">
        <color rgb="FFC6C6C6"/>
      </top>
      <bottom/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23">
    <xf numFmtId="0" fontId="0" fillId="0" borderId="0"/>
    <xf numFmtId="0" fontId="7" fillId="2" borderId="0" applyNumberFormat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65" fillId="0" borderId="36" applyNumberFormat="0" applyFill="0" applyAlignment="0" applyProtection="0"/>
    <xf numFmtId="0" fontId="66" fillId="0" borderId="37" applyNumberFormat="0" applyFill="0" applyAlignment="0" applyProtection="0"/>
    <xf numFmtId="0" fontId="67" fillId="0" borderId="38" applyNumberFormat="0" applyFill="0" applyAlignment="0" applyProtection="0"/>
    <xf numFmtId="0" fontId="67" fillId="0" borderId="0" applyNumberFormat="0" applyFill="0" applyBorder="0" applyAlignment="0" applyProtection="0"/>
    <xf numFmtId="0" fontId="68" fillId="21" borderId="0" applyNumberFormat="0" applyBorder="0" applyAlignment="0" applyProtection="0"/>
    <xf numFmtId="0" fontId="70" fillId="23" borderId="39" applyNumberFormat="0" applyAlignment="0" applyProtection="0"/>
    <xf numFmtId="0" fontId="71" fillId="24" borderId="40" applyNumberFormat="0" applyAlignment="0" applyProtection="0"/>
    <xf numFmtId="0" fontId="72" fillId="24" borderId="39" applyNumberFormat="0" applyAlignment="0" applyProtection="0"/>
    <xf numFmtId="0" fontId="73" fillId="0" borderId="41" applyNumberFormat="0" applyFill="0" applyAlignment="0" applyProtection="0"/>
    <xf numFmtId="0" fontId="74" fillId="25" borderId="42" applyNumberFormat="0" applyAlignment="0" applyProtection="0"/>
    <xf numFmtId="0" fontId="10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" fillId="0" borderId="44" applyNumberFormat="0" applyFill="0" applyAlignment="0" applyProtection="0"/>
    <xf numFmtId="0" fontId="7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7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7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7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7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77" fillId="0" borderId="0"/>
    <xf numFmtId="43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43" fontId="78" fillId="0" borderId="0" applyFont="0" applyFill="0" applyBorder="0" applyAlignment="0" applyProtection="0"/>
    <xf numFmtId="0" fontId="79" fillId="0" borderId="0"/>
    <xf numFmtId="0" fontId="80" fillId="0" borderId="0" applyNumberFormat="0" applyFill="0" applyBorder="0" applyAlignment="0" applyProtection="0"/>
    <xf numFmtId="0" fontId="69" fillId="22" borderId="0" applyNumberFormat="0" applyBorder="0" applyAlignment="0" applyProtection="0"/>
    <xf numFmtId="0" fontId="76" fillId="30" borderId="0" applyNumberFormat="0" applyBorder="0" applyAlignment="0" applyProtection="0"/>
    <xf numFmtId="0" fontId="76" fillId="34" borderId="0" applyNumberFormat="0" applyBorder="0" applyAlignment="0" applyProtection="0"/>
    <xf numFmtId="0" fontId="76" fillId="38" borderId="0" applyNumberFormat="0" applyBorder="0" applyAlignment="0" applyProtection="0"/>
    <xf numFmtId="0" fontId="76" fillId="42" borderId="0" applyNumberFormat="0" applyBorder="0" applyAlignment="0" applyProtection="0"/>
    <xf numFmtId="0" fontId="76" fillId="46" borderId="0" applyNumberFormat="0" applyBorder="0" applyAlignment="0" applyProtection="0"/>
    <xf numFmtId="0" fontId="76" fillId="50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81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82" fillId="0" borderId="0" applyFont="0" applyFill="0" applyBorder="0" applyAlignment="0" applyProtection="0"/>
    <xf numFmtId="0" fontId="77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77" fillId="0" borderId="0"/>
    <xf numFmtId="43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80" fillId="0" borderId="0" applyNumberFormat="0" applyFill="0" applyBorder="0" applyAlignment="0" applyProtection="0"/>
    <xf numFmtId="0" fontId="69" fillId="22" borderId="0" applyNumberFormat="0" applyBorder="0" applyAlignment="0" applyProtection="0"/>
    <xf numFmtId="0" fontId="76" fillId="30" borderId="0" applyNumberFormat="0" applyBorder="0" applyAlignment="0" applyProtection="0"/>
    <xf numFmtId="0" fontId="76" fillId="34" borderId="0" applyNumberFormat="0" applyBorder="0" applyAlignment="0" applyProtection="0"/>
    <xf numFmtId="0" fontId="76" fillId="38" borderId="0" applyNumberFormat="0" applyBorder="0" applyAlignment="0" applyProtection="0"/>
    <xf numFmtId="0" fontId="76" fillId="42" borderId="0" applyNumberFormat="0" applyBorder="0" applyAlignment="0" applyProtection="0"/>
    <xf numFmtId="0" fontId="76" fillId="46" borderId="0" applyNumberFormat="0" applyBorder="0" applyAlignment="0" applyProtection="0"/>
    <xf numFmtId="0" fontId="76" fillId="50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448">
    <xf numFmtId="0" fontId="0" fillId="0" borderId="0" xfId="0"/>
    <xf numFmtId="165" fontId="6" fillId="0" borderId="0" xfId="6" applyNumberFormat="1" applyFont="1"/>
    <xf numFmtId="0" fontId="10" fillId="3" borderId="0" xfId="0" applyFont="1" applyFill="1"/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39" fontId="11" fillId="0" borderId="0" xfId="2" applyNumberFormat="1" applyFont="1" applyBorder="1" applyAlignment="1">
      <alignment horizontal="center" vertical="top" wrapText="1"/>
    </xf>
    <xf numFmtId="39" fontId="11" fillId="0" borderId="0" xfId="0" applyNumberFormat="1" applyFont="1" applyBorder="1"/>
    <xf numFmtId="0" fontId="14" fillId="0" borderId="0" xfId="0" applyFont="1" applyBorder="1" applyAlignment="1">
      <alignment wrapText="1"/>
    </xf>
    <xf numFmtId="0" fontId="14" fillId="0" borderId="0" xfId="0" applyFont="1" applyBorder="1"/>
    <xf numFmtId="0" fontId="12" fillId="0" borderId="0" xfId="0" applyFont="1" applyBorder="1"/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5" fillId="0" borderId="0" xfId="0" applyFont="1" applyBorder="1"/>
    <xf numFmtId="0" fontId="16" fillId="0" borderId="0" xfId="0" applyFont="1" applyBorder="1"/>
    <xf numFmtId="0" fontId="17" fillId="0" borderId="0" xfId="0" applyFont="1" applyBorder="1" applyAlignment="1">
      <alignment horizontal="left"/>
    </xf>
    <xf numFmtId="0" fontId="18" fillId="0" borderId="0" xfId="0" applyFont="1"/>
    <xf numFmtId="3" fontId="14" fillId="0" borderId="0" xfId="0" applyNumberFormat="1" applyFont="1" applyBorder="1" applyAlignment="1">
      <alignment wrapText="1"/>
    </xf>
    <xf numFmtId="3" fontId="11" fillId="0" borderId="0" xfId="0" applyNumberFormat="1" applyFont="1" applyBorder="1" applyAlignment="1">
      <alignment wrapText="1"/>
    </xf>
    <xf numFmtId="0" fontId="19" fillId="0" borderId="0" xfId="0" applyFont="1"/>
    <xf numFmtId="4" fontId="19" fillId="0" borderId="0" xfId="0" applyNumberFormat="1" applyFont="1"/>
    <xf numFmtId="0" fontId="20" fillId="0" borderId="0" xfId="0" applyFont="1" applyBorder="1" applyAlignment="1">
      <alignment vertical="top" wrapText="1"/>
    </xf>
    <xf numFmtId="0" fontId="20" fillId="0" borderId="0" xfId="0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4" fontId="20" fillId="0" borderId="0" xfId="0" applyNumberFormat="1" applyFont="1" applyBorder="1" applyAlignment="1">
      <alignment horizontal="center" wrapText="1"/>
    </xf>
    <xf numFmtId="10" fontId="20" fillId="0" borderId="0" xfId="0" applyNumberFormat="1" applyFont="1" applyBorder="1" applyAlignment="1">
      <alignment horizontal="center" wrapText="1"/>
    </xf>
    <xf numFmtId="0" fontId="14" fillId="4" borderId="1" xfId="0" applyFont="1" applyFill="1" applyBorder="1" applyAlignment="1">
      <alignment vertical="top" wrapText="1"/>
    </xf>
    <xf numFmtId="0" fontId="14" fillId="4" borderId="1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left" vertical="top" wrapText="1"/>
    </xf>
    <xf numFmtId="0" fontId="22" fillId="5" borderId="1" xfId="0" applyFont="1" applyFill="1" applyBorder="1" applyAlignment="1">
      <alignment horizontal="center" vertical="top" wrapText="1"/>
    </xf>
    <xf numFmtId="4" fontId="2" fillId="6" borderId="1" xfId="2" applyNumberFormat="1" applyFont="1" applyFill="1" applyBorder="1" applyAlignment="1">
      <alignment horizontal="right" vertical="center" wrapText="1"/>
    </xf>
    <xf numFmtId="164" fontId="2" fillId="6" borderId="1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/>
    </xf>
    <xf numFmtId="164" fontId="3" fillId="7" borderId="1" xfId="2" applyFont="1" applyFill="1" applyBorder="1" applyAlignment="1">
      <alignment horizontal="right" vertical="top" wrapText="1"/>
    </xf>
    <xf numFmtId="4" fontId="2" fillId="7" borderId="1" xfId="2" applyNumberFormat="1" applyFont="1" applyFill="1" applyBorder="1" applyAlignment="1">
      <alignment horizontal="right" vertical="top" wrapText="1"/>
    </xf>
    <xf numFmtId="0" fontId="23" fillId="6" borderId="2" xfId="0" applyFont="1" applyFill="1" applyBorder="1" applyAlignment="1">
      <alignment horizontal="right" vertical="top" wrapText="1"/>
    </xf>
    <xf numFmtId="164" fontId="23" fillId="6" borderId="2" xfId="2" applyFont="1" applyFill="1" applyBorder="1" applyAlignment="1">
      <alignment horizontal="right" vertical="top" wrapText="1"/>
    </xf>
    <xf numFmtId="164" fontId="6" fillId="8" borderId="0" xfId="2" applyFont="1" applyFill="1" applyBorder="1" applyAlignment="1"/>
    <xf numFmtId="164" fontId="17" fillId="8" borderId="0" xfId="2" applyFont="1" applyFill="1" applyBorder="1" applyAlignment="1"/>
    <xf numFmtId="164" fontId="9" fillId="8" borderId="0" xfId="2" applyFont="1" applyFill="1" applyBorder="1" applyAlignment="1"/>
    <xf numFmtId="164" fontId="6" fillId="0" borderId="0" xfId="2" applyFont="1"/>
    <xf numFmtId="0" fontId="24" fillId="0" borderId="0" xfId="0" applyFont="1" applyBorder="1" applyAlignment="1">
      <alignment horizontal="left"/>
    </xf>
    <xf numFmtId="164" fontId="23" fillId="9" borderId="2" xfId="2" applyFont="1" applyFill="1" applyBorder="1" applyAlignment="1">
      <alignment horizontal="right" vertical="top" wrapText="1"/>
    </xf>
    <xf numFmtId="0" fontId="14" fillId="4" borderId="3" xfId="0" applyFont="1" applyFill="1" applyBorder="1" applyAlignment="1">
      <alignment horizontal="center" wrapText="1"/>
    </xf>
    <xf numFmtId="0" fontId="1" fillId="10" borderId="1" xfId="0" applyFont="1" applyFill="1" applyBorder="1"/>
    <xf numFmtId="10" fontId="1" fillId="11" borderId="1" xfId="6" applyNumberFormat="1" applyFont="1" applyFill="1" applyBorder="1" applyAlignment="1">
      <alignment horizontal="center"/>
    </xf>
    <xf numFmtId="10" fontId="2" fillId="11" borderId="1" xfId="2" applyNumberFormat="1" applyFont="1" applyFill="1" applyBorder="1" applyAlignment="1">
      <alignment horizontal="right" vertical="center" wrapText="1"/>
    </xf>
    <xf numFmtId="4" fontId="14" fillId="9" borderId="2" xfId="0" applyNumberFormat="1" applyFont="1" applyFill="1" applyBorder="1" applyAlignment="1">
      <alignment horizontal="right"/>
    </xf>
    <xf numFmtId="0" fontId="25" fillId="5" borderId="3" xfId="0" applyFont="1" applyFill="1" applyBorder="1" applyAlignment="1">
      <alignment horizontal="center" vertical="top" wrapText="1"/>
    </xf>
    <xf numFmtId="4" fontId="11" fillId="0" borderId="0" xfId="0" applyNumberFormat="1" applyFont="1" applyBorder="1"/>
    <xf numFmtId="166" fontId="11" fillId="0" borderId="0" xfId="2" applyNumberFormat="1" applyFont="1" applyBorder="1"/>
    <xf numFmtId="0" fontId="0" fillId="0" borderId="0" xfId="0" applyBorder="1"/>
    <xf numFmtId="164" fontId="6" fillId="0" borderId="0" xfId="2" applyFont="1" applyBorder="1"/>
    <xf numFmtId="165" fontId="6" fillId="0" borderId="0" xfId="6" applyNumberFormat="1" applyFont="1" applyBorder="1"/>
    <xf numFmtId="164" fontId="17" fillId="8" borderId="0" xfId="2" applyFont="1" applyFill="1" applyBorder="1" applyAlignment="1">
      <alignment horizontal="right" vertical="top" wrapText="1"/>
    </xf>
    <xf numFmtId="10" fontId="1" fillId="11" borderId="1" xfId="6" applyNumberFormat="1" applyFont="1" applyFill="1" applyBorder="1" applyAlignment="1">
      <alignment horizontal="center" wrapText="1"/>
    </xf>
    <xf numFmtId="10" fontId="2" fillId="11" borderId="1" xfId="6" applyNumberFormat="1" applyFont="1" applyFill="1" applyBorder="1" applyAlignment="1">
      <alignment horizontal="center" vertical="top" wrapText="1"/>
    </xf>
    <xf numFmtId="165" fontId="17" fillId="12" borderId="4" xfId="6" applyNumberFormat="1" applyFont="1" applyFill="1" applyBorder="1" applyAlignment="1">
      <alignment horizontal="center" vertical="top" wrapText="1"/>
    </xf>
    <xf numFmtId="0" fontId="2" fillId="7" borderId="1" xfId="0" applyFont="1" applyFill="1" applyBorder="1"/>
    <xf numFmtId="4" fontId="2" fillId="7" borderId="1" xfId="0" applyNumberFormat="1" applyFont="1" applyFill="1" applyBorder="1"/>
    <xf numFmtId="0" fontId="14" fillId="4" borderId="5" xfId="0" applyFont="1" applyFill="1" applyBorder="1" applyAlignment="1">
      <alignment horizontal="center"/>
    </xf>
    <xf numFmtId="0" fontId="2" fillId="8" borderId="1" xfId="0" applyFont="1" applyFill="1" applyBorder="1"/>
    <xf numFmtId="164" fontId="2" fillId="8" borderId="1" xfId="2" applyNumberFormat="1" applyFont="1" applyFill="1" applyBorder="1" applyAlignment="1">
      <alignment horizontal="right" vertical="center" wrapText="1"/>
    </xf>
    <xf numFmtId="4" fontId="1" fillId="10" borderId="1" xfId="0" applyNumberFormat="1" applyFont="1" applyFill="1" applyBorder="1"/>
    <xf numFmtId="164" fontId="1" fillId="10" borderId="1" xfId="2" applyFont="1" applyFill="1" applyBorder="1" applyAlignment="1">
      <alignment horizontal="right"/>
    </xf>
    <xf numFmtId="4" fontId="1" fillId="10" borderId="1" xfId="0" applyNumberFormat="1" applyFont="1" applyFill="1" applyBorder="1" applyAlignment="1">
      <alignment wrapText="1"/>
    </xf>
    <xf numFmtId="4" fontId="1" fillId="10" borderId="1" xfId="2" applyNumberFormat="1" applyFont="1" applyFill="1" applyBorder="1" applyAlignment="1">
      <alignment horizontal="right"/>
    </xf>
    <xf numFmtId="10" fontId="1" fillId="11" borderId="1" xfId="6" applyNumberFormat="1" applyFont="1" applyFill="1" applyBorder="1" applyAlignment="1">
      <alignment horizontal="center" vertical="top" wrapText="1"/>
    </xf>
    <xf numFmtId="164" fontId="2" fillId="13" borderId="1" xfId="2" applyFont="1" applyFill="1" applyBorder="1" applyAlignment="1">
      <alignment horizontal="right" vertical="top" wrapText="1"/>
    </xf>
    <xf numFmtId="4" fontId="2" fillId="13" borderId="1" xfId="2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wrapText="1"/>
    </xf>
    <xf numFmtId="164" fontId="2" fillId="5" borderId="1" xfId="2" applyFont="1" applyFill="1" applyBorder="1" applyAlignment="1">
      <alignment horizontal="right" vertical="top" wrapText="1"/>
    </xf>
    <xf numFmtId="10" fontId="2" fillId="11" borderId="1" xfId="2" applyNumberFormat="1" applyFont="1" applyFill="1" applyBorder="1" applyAlignment="1">
      <alignment horizontal="right" vertical="top" wrapText="1"/>
    </xf>
    <xf numFmtId="4" fontId="2" fillId="5" borderId="1" xfId="2" applyNumberFormat="1" applyFont="1" applyFill="1" applyBorder="1" applyAlignment="1">
      <alignment horizontal="right" vertical="top" wrapText="1"/>
    </xf>
    <xf numFmtId="4" fontId="1" fillId="10" borderId="1" xfId="0" applyNumberFormat="1" applyFont="1" applyFill="1" applyBorder="1" applyAlignment="1">
      <alignment horizontal="right"/>
    </xf>
    <xf numFmtId="4" fontId="2" fillId="13" borderId="1" xfId="0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/>
    </xf>
    <xf numFmtId="4" fontId="2" fillId="5" borderId="1" xfId="2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 vertical="top" wrapText="1"/>
    </xf>
    <xf numFmtId="4" fontId="1" fillId="10" borderId="1" xfId="2" applyNumberFormat="1" applyFont="1" applyFill="1" applyBorder="1" applyAlignment="1">
      <alignment horizontal="right" vertical="top" wrapText="1"/>
    </xf>
    <xf numFmtId="164" fontId="1" fillId="10" borderId="1" xfId="2" applyFont="1" applyFill="1" applyBorder="1" applyAlignment="1">
      <alignment horizontal="right" vertical="top" wrapText="1"/>
    </xf>
    <xf numFmtId="164" fontId="2" fillId="13" borderId="1" xfId="2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4" fontId="26" fillId="0" borderId="0" xfId="0" applyNumberFormat="1" applyFont="1" applyBorder="1" applyAlignment="1">
      <alignment horizontal="right" wrapText="1"/>
    </xf>
    <xf numFmtId="0" fontId="26" fillId="0" borderId="0" xfId="0" applyFont="1" applyBorder="1" applyAlignment="1">
      <alignment vertical="top" wrapText="1"/>
    </xf>
    <xf numFmtId="2" fontId="1" fillId="10" borderId="1" xfId="0" applyNumberFormat="1" applyFont="1" applyFill="1" applyBorder="1"/>
    <xf numFmtId="4" fontId="2" fillId="8" borderId="1" xfId="2" applyNumberFormat="1" applyFont="1" applyFill="1" applyBorder="1" applyAlignment="1">
      <alignment horizontal="right" vertical="center" wrapText="1"/>
    </xf>
    <xf numFmtId="164" fontId="2" fillId="14" borderId="1" xfId="2" applyNumberFormat="1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horizontal="right" vertical="center" wrapText="1"/>
    </xf>
    <xf numFmtId="0" fontId="2" fillId="7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28" fillId="14" borderId="1" xfId="0" applyFont="1" applyFill="1" applyBorder="1" applyAlignment="1">
      <alignment horizontal="center" vertical="center" wrapText="1"/>
    </xf>
    <xf numFmtId="10" fontId="1" fillId="15" borderId="1" xfId="6" applyNumberFormat="1" applyFont="1" applyFill="1" applyBorder="1" applyAlignment="1">
      <alignment horizontal="center" vertical="center" wrapText="1"/>
    </xf>
    <xf numFmtId="10" fontId="1" fillId="16" borderId="1" xfId="6" applyNumberFormat="1" applyFont="1" applyFill="1" applyBorder="1" applyAlignment="1">
      <alignment horizontal="center" vertical="center" wrapText="1"/>
    </xf>
    <xf numFmtId="10" fontId="1" fillId="17" borderId="1" xfId="6" applyNumberFormat="1" applyFont="1" applyFill="1" applyBorder="1" applyAlignment="1">
      <alignment horizontal="center" vertical="center" wrapText="1"/>
    </xf>
    <xf numFmtId="10" fontId="2" fillId="12" borderId="1" xfId="6" applyNumberFormat="1" applyFont="1" applyFill="1" applyBorder="1" applyAlignment="1">
      <alignment vertical="center"/>
    </xf>
    <xf numFmtId="10" fontId="6" fillId="0" borderId="0" xfId="6" applyNumberFormat="1" applyFont="1" applyAlignment="1">
      <alignment vertical="center"/>
    </xf>
    <xf numFmtId="4" fontId="29" fillId="14" borderId="1" xfId="0" applyNumberFormat="1" applyFont="1" applyFill="1" applyBorder="1" applyAlignment="1">
      <alignment vertical="center"/>
    </xf>
    <xf numFmtId="10" fontId="17" fillId="0" borderId="0" xfId="6" applyNumberFormat="1" applyFont="1" applyAlignment="1">
      <alignment vertical="center"/>
    </xf>
    <xf numFmtId="9" fontId="6" fillId="0" borderId="0" xfId="6" applyFont="1" applyAlignment="1">
      <alignment vertical="center"/>
    </xf>
    <xf numFmtId="164" fontId="29" fillId="14" borderId="1" xfId="2" applyFont="1" applyFill="1" applyBorder="1" applyAlignment="1">
      <alignment horizontal="right" vertical="center"/>
    </xf>
    <xf numFmtId="0" fontId="29" fillId="14" borderId="1" xfId="0" applyFont="1" applyFill="1" applyBorder="1" applyAlignment="1">
      <alignment vertical="center"/>
    </xf>
    <xf numFmtId="4" fontId="29" fillId="14" borderId="1" xfId="0" applyNumberFormat="1" applyFont="1" applyFill="1" applyBorder="1" applyAlignment="1">
      <alignment vertical="center" wrapText="1"/>
    </xf>
    <xf numFmtId="2" fontId="29" fillId="14" borderId="1" xfId="0" applyNumberFormat="1" applyFont="1" applyFill="1" applyBorder="1" applyAlignment="1">
      <alignment vertical="center" wrapText="1"/>
    </xf>
    <xf numFmtId="4" fontId="29" fillId="14" borderId="1" xfId="2" applyNumberFormat="1" applyFont="1" applyFill="1" applyBorder="1" applyAlignment="1">
      <alignment horizontal="right" vertical="center"/>
    </xf>
    <xf numFmtId="164" fontId="30" fillId="14" borderId="1" xfId="1" applyNumberFormat="1" applyFont="1" applyFill="1" applyBorder="1" applyAlignment="1">
      <alignment horizontal="right" vertical="center"/>
    </xf>
    <xf numFmtId="4" fontId="30" fillId="14" borderId="1" xfId="1" applyNumberFormat="1" applyFont="1" applyFill="1" applyBorder="1" applyAlignment="1">
      <alignment horizontal="right" vertical="center"/>
    </xf>
    <xf numFmtId="164" fontId="29" fillId="14" borderId="1" xfId="2" applyFont="1" applyFill="1" applyBorder="1" applyAlignment="1">
      <alignment vertical="center"/>
    </xf>
    <xf numFmtId="164" fontId="29" fillId="14" borderId="1" xfId="2" applyFont="1" applyFill="1" applyBorder="1" applyAlignment="1">
      <alignment vertical="center" wrapText="1"/>
    </xf>
    <xf numFmtId="164" fontId="27" fillId="14" borderId="1" xfId="2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vertical="center" wrapText="1"/>
    </xf>
    <xf numFmtId="4" fontId="29" fillId="14" borderId="1" xfId="0" applyNumberFormat="1" applyFont="1" applyFill="1" applyBorder="1" applyAlignment="1">
      <alignment horizontal="right" vertical="center"/>
    </xf>
    <xf numFmtId="4" fontId="27" fillId="14" borderId="1" xfId="0" applyNumberFormat="1" applyFont="1" applyFill="1" applyBorder="1" applyAlignment="1">
      <alignment horizontal="right" vertical="center"/>
    </xf>
    <xf numFmtId="4" fontId="27" fillId="14" borderId="1" xfId="2" applyNumberFormat="1" applyFont="1" applyFill="1" applyBorder="1" applyAlignment="1">
      <alignment horizontal="right" vertical="center"/>
    </xf>
    <xf numFmtId="43" fontId="1" fillId="14" borderId="1" xfId="2" applyNumberFormat="1" applyFont="1" applyFill="1" applyBorder="1" applyAlignment="1">
      <alignment vertical="center"/>
    </xf>
    <xf numFmtId="3" fontId="29" fillId="14" borderId="1" xfId="0" applyNumberFormat="1" applyFont="1" applyFill="1" applyBorder="1" applyAlignment="1">
      <alignment vertical="center"/>
    </xf>
    <xf numFmtId="4" fontId="29" fillId="14" borderId="1" xfId="2" applyNumberFormat="1" applyFont="1" applyFill="1" applyBorder="1" applyAlignment="1">
      <alignment horizontal="right" vertical="center" wrapText="1"/>
    </xf>
    <xf numFmtId="0" fontId="1" fillId="14" borderId="1" xfId="0" applyFont="1" applyFill="1" applyBorder="1" applyAlignment="1">
      <alignment vertical="center"/>
    </xf>
    <xf numFmtId="43" fontId="29" fillId="14" borderId="1" xfId="2" applyNumberFormat="1" applyFont="1" applyFill="1" applyBorder="1" applyAlignment="1">
      <alignment vertical="center"/>
    </xf>
    <xf numFmtId="164" fontId="30" fillId="14" borderId="1" xfId="2" applyFont="1" applyFill="1" applyBorder="1" applyAlignment="1">
      <alignment horizontal="right" vertical="center"/>
    </xf>
    <xf numFmtId="4" fontId="30" fillId="14" borderId="1" xfId="2" applyNumberFormat="1" applyFont="1" applyFill="1" applyBorder="1" applyAlignment="1">
      <alignment horizontal="right" vertical="center"/>
    </xf>
    <xf numFmtId="4" fontId="1" fillId="14" borderId="1" xfId="0" applyNumberFormat="1" applyFont="1" applyFill="1" applyBorder="1" applyAlignment="1">
      <alignment vertical="center"/>
    </xf>
    <xf numFmtId="4" fontId="31" fillId="14" borderId="1" xfId="0" applyNumberFormat="1" applyFont="1" applyFill="1" applyBorder="1" applyAlignment="1">
      <alignment vertical="center"/>
    </xf>
    <xf numFmtId="0" fontId="31" fillId="14" borderId="1" xfId="0" applyFont="1" applyFill="1" applyBorder="1" applyAlignment="1">
      <alignment vertical="center"/>
    </xf>
    <xf numFmtId="164" fontId="29" fillId="14" borderId="1" xfId="2" applyFont="1" applyFill="1" applyBorder="1" applyAlignment="1">
      <alignment horizontal="right" vertical="center" wrapText="1"/>
    </xf>
    <xf numFmtId="4" fontId="2" fillId="14" borderId="1" xfId="0" applyNumberFormat="1" applyFont="1" applyFill="1" applyBorder="1" applyAlignment="1">
      <alignment vertical="center"/>
    </xf>
    <xf numFmtId="0" fontId="2" fillId="14" borderId="1" xfId="0" applyFont="1" applyFill="1" applyBorder="1" applyAlignment="1">
      <alignment vertical="center"/>
    </xf>
    <xf numFmtId="164" fontId="27" fillId="14" borderId="1" xfId="2" applyFont="1" applyFill="1" applyBorder="1" applyAlignment="1">
      <alignment horizontal="right" vertical="center"/>
    </xf>
    <xf numFmtId="164" fontId="27" fillId="0" borderId="1" xfId="2" applyFont="1" applyBorder="1" applyAlignment="1">
      <alignment horizontal="right" vertical="center" wrapText="1"/>
    </xf>
    <xf numFmtId="4" fontId="27" fillId="0" borderId="1" xfId="2" applyNumberFormat="1" applyFont="1" applyBorder="1" applyAlignment="1">
      <alignment horizontal="right" vertical="center" wrapText="1"/>
    </xf>
    <xf numFmtId="0" fontId="27" fillId="18" borderId="1" xfId="0" applyFont="1" applyFill="1" applyBorder="1" applyAlignment="1">
      <alignment horizontal="center" vertical="center"/>
    </xf>
    <xf numFmtId="0" fontId="27" fillId="18" borderId="1" xfId="0" applyFont="1" applyFill="1" applyBorder="1" applyAlignment="1">
      <alignment horizontal="center" vertical="center" wrapText="1"/>
    </xf>
    <xf numFmtId="164" fontId="3" fillId="14" borderId="1" xfId="2" applyFont="1" applyFill="1" applyBorder="1" applyAlignment="1">
      <alignment horizontal="right" vertical="center" wrapText="1"/>
    </xf>
    <xf numFmtId="4" fontId="2" fillId="14" borderId="1" xfId="2" applyNumberFormat="1" applyFont="1" applyFill="1" applyBorder="1" applyAlignment="1">
      <alignment horizontal="right" vertical="center" wrapText="1"/>
    </xf>
    <xf numFmtId="0" fontId="23" fillId="6" borderId="7" xfId="0" applyFont="1" applyFill="1" applyBorder="1" applyAlignment="1">
      <alignment horizontal="right" vertical="center" wrapText="1"/>
    </xf>
    <xf numFmtId="164" fontId="23" fillId="14" borderId="2" xfId="2" applyFont="1" applyFill="1" applyBorder="1" applyAlignment="1">
      <alignment horizontal="right" vertical="center" wrapText="1"/>
    </xf>
    <xf numFmtId="4" fontId="27" fillId="14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7" fillId="0" borderId="0" xfId="0" applyFont="1" applyBorder="1"/>
    <xf numFmtId="0" fontId="14" fillId="8" borderId="1" xfId="0" applyFont="1" applyFill="1" applyBorder="1" applyAlignment="1">
      <alignment horizontal="center" vertical="top"/>
    </xf>
    <xf numFmtId="0" fontId="22" fillId="8" borderId="1" xfId="0" applyFont="1" applyFill="1" applyBorder="1" applyAlignment="1">
      <alignment horizontal="center" vertical="top" wrapText="1"/>
    </xf>
    <xf numFmtId="4" fontId="1" fillId="8" borderId="1" xfId="0" applyNumberFormat="1" applyFont="1" applyFill="1" applyBorder="1"/>
    <xf numFmtId="164" fontId="1" fillId="8" borderId="1" xfId="2" applyFont="1" applyFill="1" applyBorder="1" applyAlignment="1">
      <alignment horizontal="right"/>
    </xf>
    <xf numFmtId="0" fontId="1" fillId="8" borderId="1" xfId="0" applyFont="1" applyFill="1" applyBorder="1"/>
    <xf numFmtId="4" fontId="1" fillId="8" borderId="1" xfId="0" applyNumberFormat="1" applyFont="1" applyFill="1" applyBorder="1" applyAlignment="1">
      <alignment wrapText="1"/>
    </xf>
    <xf numFmtId="4" fontId="1" fillId="8" borderId="1" xfId="2" applyNumberFormat="1" applyFont="1" applyFill="1" applyBorder="1" applyAlignment="1">
      <alignment horizontal="right"/>
    </xf>
    <xf numFmtId="164" fontId="2" fillId="8" borderId="1" xfId="2" applyFont="1" applyFill="1" applyBorder="1" applyAlignment="1">
      <alignment horizontal="right" vertical="top" wrapText="1"/>
    </xf>
    <xf numFmtId="4" fontId="2" fillId="8" borderId="1" xfId="2" applyNumberFormat="1" applyFont="1" applyFill="1" applyBorder="1" applyAlignment="1">
      <alignment vertical="top" wrapText="1"/>
    </xf>
    <xf numFmtId="4" fontId="2" fillId="8" borderId="1" xfId="2" applyNumberFormat="1" applyFont="1" applyFill="1" applyBorder="1" applyAlignment="1">
      <alignment horizontal="right" vertical="top" wrapText="1"/>
    </xf>
    <xf numFmtId="4" fontId="1" fillId="8" borderId="1" xfId="0" applyNumberFormat="1" applyFont="1" applyFill="1" applyBorder="1" applyAlignment="1">
      <alignment horizontal="right"/>
    </xf>
    <xf numFmtId="4" fontId="2" fillId="8" borderId="1" xfId="0" applyNumberFormat="1" applyFont="1" applyFill="1" applyBorder="1" applyAlignment="1">
      <alignment horizontal="right"/>
    </xf>
    <xf numFmtId="4" fontId="2" fillId="8" borderId="1" xfId="2" applyNumberFormat="1" applyFont="1" applyFill="1" applyBorder="1" applyAlignment="1">
      <alignment horizontal="right"/>
    </xf>
    <xf numFmtId="164" fontId="1" fillId="8" borderId="1" xfId="2" applyFont="1" applyFill="1" applyBorder="1"/>
    <xf numFmtId="2" fontId="1" fillId="8" borderId="1" xfId="0" applyNumberFormat="1" applyFont="1" applyFill="1" applyBorder="1"/>
    <xf numFmtId="4" fontId="1" fillId="8" borderId="1" xfId="2" applyNumberFormat="1" applyFont="1" applyFill="1" applyBorder="1" applyAlignment="1">
      <alignment horizontal="right" vertical="top" wrapText="1"/>
    </xf>
    <xf numFmtId="164" fontId="1" fillId="8" borderId="1" xfId="2" applyFont="1" applyFill="1" applyBorder="1" applyAlignment="1">
      <alignment horizontal="right" vertical="top" wrapText="1"/>
    </xf>
    <xf numFmtId="4" fontId="2" fillId="8" borderId="1" xfId="0" applyNumberFormat="1" applyFont="1" applyFill="1" applyBorder="1"/>
    <xf numFmtId="164" fontId="2" fillId="8" borderId="1" xfId="2" applyFont="1" applyFill="1" applyBorder="1" applyAlignment="1">
      <alignment horizontal="right"/>
    </xf>
    <xf numFmtId="164" fontId="3" fillId="8" borderId="1" xfId="2" applyFont="1" applyFill="1" applyBorder="1" applyAlignment="1">
      <alignment horizontal="right" vertical="top" wrapText="1"/>
    </xf>
    <xf numFmtId="164" fontId="23" fillId="8" borderId="2" xfId="2" applyFont="1" applyFill="1" applyBorder="1" applyAlignment="1">
      <alignment horizontal="right" vertical="top" wrapText="1"/>
    </xf>
    <xf numFmtId="4" fontId="14" fillId="8" borderId="2" xfId="0" applyNumberFormat="1" applyFont="1" applyFill="1" applyBorder="1" applyAlignment="1">
      <alignment horizontal="right"/>
    </xf>
    <xf numFmtId="0" fontId="25" fillId="5" borderId="1" xfId="0" applyFont="1" applyFill="1" applyBorder="1" applyAlignment="1">
      <alignment horizontal="center" vertical="top" wrapText="1"/>
    </xf>
    <xf numFmtId="10" fontId="17" fillId="12" borderId="1" xfId="6" applyNumberFormat="1" applyFont="1" applyFill="1" applyBorder="1" applyAlignment="1">
      <alignment horizontal="center" vertical="top" wrapText="1"/>
    </xf>
    <xf numFmtId="0" fontId="14" fillId="9" borderId="8" xfId="0" applyFont="1" applyFill="1" applyBorder="1" applyAlignment="1"/>
    <xf numFmtId="0" fontId="14" fillId="9" borderId="5" xfId="0" applyFont="1" applyFill="1" applyBorder="1" applyAlignment="1"/>
    <xf numFmtId="0" fontId="14" fillId="4" borderId="9" xfId="0" applyFont="1" applyFill="1" applyBorder="1" applyAlignment="1">
      <alignment vertical="top" wrapText="1"/>
    </xf>
    <xf numFmtId="0" fontId="14" fillId="9" borderId="10" xfId="0" applyFont="1" applyFill="1" applyBorder="1" applyAlignment="1"/>
    <xf numFmtId="0" fontId="14" fillId="4" borderId="11" xfId="0" applyFont="1" applyFill="1" applyBorder="1" applyAlignment="1">
      <alignment vertical="top" wrapText="1"/>
    </xf>
    <xf numFmtId="0" fontId="14" fillId="5" borderId="11" xfId="0" applyFont="1" applyFill="1" applyBorder="1" applyAlignment="1">
      <alignment vertical="top" wrapText="1"/>
    </xf>
    <xf numFmtId="10" fontId="17" fillId="12" borderId="2" xfId="6" applyNumberFormat="1" applyFont="1" applyFill="1" applyBorder="1" applyAlignment="1">
      <alignment horizontal="center" vertical="top" wrapText="1"/>
    </xf>
    <xf numFmtId="164" fontId="11" fillId="0" borderId="0" xfId="2" applyFont="1" applyBorder="1"/>
    <xf numFmtId="164" fontId="11" fillId="0" borderId="0" xfId="0" applyNumberFormat="1" applyFont="1" applyBorder="1"/>
    <xf numFmtId="0" fontId="2" fillId="6" borderId="12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vertical="center" wrapText="1"/>
    </xf>
    <xf numFmtId="0" fontId="1" fillId="6" borderId="8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right" vertical="center"/>
    </xf>
    <xf numFmtId="0" fontId="2" fillId="6" borderId="8" xfId="0" applyFont="1" applyFill="1" applyBorder="1" applyAlignment="1">
      <alignment vertical="center" wrapText="1"/>
    </xf>
    <xf numFmtId="0" fontId="2" fillId="7" borderId="8" xfId="0" applyFont="1" applyFill="1" applyBorder="1" applyAlignment="1">
      <alignment vertical="center"/>
    </xf>
    <xf numFmtId="10" fontId="2" fillId="12" borderId="3" xfId="6" applyNumberFormat="1" applyFont="1" applyFill="1" applyBorder="1" applyAlignment="1">
      <alignment vertical="center"/>
    </xf>
    <xf numFmtId="164" fontId="3" fillId="14" borderId="13" xfId="2" applyFont="1" applyFill="1" applyBorder="1" applyAlignment="1">
      <alignment horizontal="right" vertical="center" wrapText="1"/>
    </xf>
    <xf numFmtId="4" fontId="2" fillId="14" borderId="13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164" fontId="2" fillId="7" borderId="1" xfId="2" applyFont="1" applyFill="1" applyBorder="1" applyAlignment="1">
      <alignment horizontal="right"/>
    </xf>
    <xf numFmtId="4" fontId="18" fillId="0" borderId="0" xfId="0" applyNumberFormat="1" applyFont="1"/>
    <xf numFmtId="10" fontId="14" fillId="12" borderId="1" xfId="6" applyNumberFormat="1" applyFont="1" applyFill="1" applyBorder="1" applyAlignment="1">
      <alignment horizontal="center" vertical="top" wrapText="1"/>
    </xf>
    <xf numFmtId="0" fontId="14" fillId="12" borderId="1" xfId="0" applyFont="1" applyFill="1" applyBorder="1" applyAlignment="1">
      <alignment horizontal="center" wrapText="1"/>
    </xf>
    <xf numFmtId="165" fontId="17" fillId="12" borderId="1" xfId="6" applyNumberFormat="1" applyFont="1" applyFill="1" applyBorder="1" applyAlignment="1">
      <alignment horizontal="center" vertical="top" wrapText="1"/>
    </xf>
    <xf numFmtId="39" fontId="33" fillId="0" borderId="0" xfId="0" applyNumberFormat="1" applyFont="1" applyBorder="1"/>
    <xf numFmtId="0" fontId="26" fillId="0" borderId="0" xfId="0" applyFont="1" applyBorder="1" applyAlignment="1">
      <alignment horizontal="center" vertical="top" wrapText="1"/>
    </xf>
    <xf numFmtId="4" fontId="34" fillId="0" borderId="0" xfId="0" applyNumberFormat="1" applyFont="1" applyBorder="1" applyAlignment="1">
      <alignment horizontal="right" wrapText="1"/>
    </xf>
    <xf numFmtId="4" fontId="34" fillId="0" borderId="0" xfId="0" applyNumberFormat="1" applyFont="1" applyBorder="1"/>
    <xf numFmtId="0" fontId="34" fillId="0" borderId="0" xfId="0" applyFont="1" applyBorder="1" applyAlignment="1">
      <alignment vertical="top" wrapText="1"/>
    </xf>
    <xf numFmtId="4" fontId="35" fillId="0" borderId="0" xfId="0" applyNumberFormat="1" applyFont="1"/>
    <xf numFmtId="4" fontId="36" fillId="0" borderId="0" xfId="0" applyNumberFormat="1" applyFont="1"/>
    <xf numFmtId="0" fontId="34" fillId="0" borderId="0" xfId="0" applyFont="1"/>
    <xf numFmtId="0" fontId="0" fillId="19" borderId="0" xfId="0" applyFill="1"/>
    <xf numFmtId="0" fontId="37" fillId="19" borderId="0" xfId="0" applyFont="1" applyFill="1" applyAlignment="1">
      <alignment wrapText="1"/>
    </xf>
    <xf numFmtId="0" fontId="0" fillId="19" borderId="0" xfId="0" applyFill="1" applyAlignment="1">
      <alignment vertical="top"/>
    </xf>
    <xf numFmtId="0" fontId="38" fillId="19" borderId="0" xfId="0" applyFont="1" applyFill="1" applyAlignment="1">
      <alignment vertical="top"/>
    </xf>
    <xf numFmtId="0" fontId="39" fillId="0" borderId="0" xfId="0" applyFont="1"/>
    <xf numFmtId="0" fontId="0" fillId="0" borderId="0" xfId="0" applyAlignment="1">
      <alignment wrapText="1"/>
    </xf>
    <xf numFmtId="164" fontId="1" fillId="8" borderId="0" xfId="2" applyFont="1" applyFill="1" applyBorder="1" applyAlignment="1">
      <alignment horizontal="right"/>
    </xf>
    <xf numFmtId="10" fontId="1" fillId="8" borderId="0" xfId="6" applyNumberFormat="1" applyFont="1" applyFill="1" applyBorder="1" applyAlignment="1">
      <alignment horizontal="center"/>
    </xf>
    <xf numFmtId="4" fontId="1" fillId="8" borderId="0" xfId="2" applyNumberFormat="1" applyFont="1" applyFill="1" applyBorder="1" applyAlignment="1">
      <alignment horizontal="right"/>
    </xf>
    <xf numFmtId="10" fontId="1" fillId="12" borderId="1" xfId="6" applyNumberFormat="1" applyFont="1" applyFill="1" applyBorder="1" applyAlignment="1">
      <alignment horizontal="center" vertical="top" wrapText="1"/>
    </xf>
    <xf numFmtId="4" fontId="15" fillId="0" borderId="0" xfId="0" applyNumberFormat="1" applyFont="1" applyBorder="1"/>
    <xf numFmtId="4" fontId="35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64" fontId="19" fillId="0" borderId="0" xfId="2" applyFont="1"/>
    <xf numFmtId="43" fontId="5" fillId="0" borderId="0" xfId="2" applyNumberFormat="1" applyFont="1" applyFill="1"/>
    <xf numFmtId="0" fontId="2" fillId="10" borderId="1" xfId="0" applyFont="1" applyFill="1" applyBorder="1"/>
    <xf numFmtId="0" fontId="2" fillId="13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/>
    </xf>
    <xf numFmtId="0" fontId="2" fillId="13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14" fillId="8" borderId="1" xfId="0" applyFont="1" applyFill="1" applyBorder="1" applyAlignment="1">
      <alignment horizontal="center" vertical="top" wrapText="1"/>
    </xf>
    <xf numFmtId="4" fontId="40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4" fontId="41" fillId="0" borderId="0" xfId="0" applyNumberFormat="1" applyFont="1" applyAlignment="1">
      <alignment vertical="center" wrapText="1"/>
    </xf>
    <xf numFmtId="43" fontId="42" fillId="0" borderId="0" xfId="0" applyNumberFormat="1" applyFont="1" applyBorder="1" applyAlignment="1">
      <alignment horizontal="center" vertical="center"/>
    </xf>
    <xf numFmtId="164" fontId="43" fillId="0" borderId="0" xfId="2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164" fontId="9" fillId="0" borderId="0" xfId="0" quotePrefix="1" applyNumberFormat="1" applyFont="1" applyAlignment="1">
      <alignment horizontal="center"/>
    </xf>
    <xf numFmtId="164" fontId="9" fillId="0" borderId="0" xfId="0" applyNumberFormat="1" applyFont="1"/>
    <xf numFmtId="164" fontId="9" fillId="0" borderId="0" xfId="2" applyFont="1"/>
    <xf numFmtId="0" fontId="0" fillId="0" borderId="0" xfId="0"/>
    <xf numFmtId="4" fontId="1" fillId="8" borderId="0" xfId="0" applyNumberFormat="1" applyFont="1" applyFill="1" applyBorder="1"/>
    <xf numFmtId="0" fontId="0" fillId="0" borderId="0" xfId="0"/>
    <xf numFmtId="4" fontId="44" fillId="0" borderId="0" xfId="0" applyNumberFormat="1" applyFont="1"/>
    <xf numFmtId="0" fontId="0" fillId="0" borderId="0" xfId="0"/>
    <xf numFmtId="0" fontId="22" fillId="5" borderId="1" xfId="0" applyFont="1" applyFill="1" applyBorder="1" applyAlignment="1">
      <alignment horizontal="right" vertical="top" wrapText="1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3" fontId="0" fillId="0" borderId="0" xfId="0" applyNumberFormat="1" applyFont="1"/>
    <xf numFmtId="10" fontId="17" fillId="12" borderId="4" xfId="6" applyNumberFormat="1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10" fontId="1" fillId="8" borderId="1" xfId="6" applyNumberFormat="1" applyFont="1" applyFill="1" applyBorder="1" applyAlignment="1">
      <alignment horizontal="center" vertical="center" wrapText="1"/>
    </xf>
    <xf numFmtId="4" fontId="46" fillId="19" borderId="0" xfId="0" applyNumberFormat="1" applyFont="1" applyFill="1" applyBorder="1" applyAlignment="1">
      <alignment horizontal="justify" vertical="center" wrapText="1"/>
    </xf>
    <xf numFmtId="0" fontId="46" fillId="19" borderId="0" xfId="0" applyFont="1" applyFill="1" applyBorder="1" applyAlignment="1">
      <alignment horizontal="justify" vertical="center" wrapText="1"/>
    </xf>
    <xf numFmtId="3" fontId="0" fillId="0" borderId="0" xfId="0" applyNumberFormat="1"/>
    <xf numFmtId="9" fontId="11" fillId="0" borderId="0" xfId="6" applyFont="1" applyBorder="1"/>
    <xf numFmtId="0" fontId="47" fillId="8" borderId="0" xfId="0" applyFont="1" applyFill="1" applyBorder="1" applyAlignment="1">
      <alignment horizontal="center" vertical="center"/>
    </xf>
    <xf numFmtId="3" fontId="11" fillId="0" borderId="0" xfId="0" applyNumberFormat="1" applyFont="1" applyBorder="1"/>
    <xf numFmtId="0" fontId="0" fillId="0" borderId="0" xfId="0"/>
    <xf numFmtId="2" fontId="1" fillId="8" borderId="0" xfId="0" applyNumberFormat="1" applyFont="1" applyFill="1" applyBorder="1"/>
    <xf numFmtId="0" fontId="48" fillId="0" borderId="0" xfId="0" applyFont="1" applyBorder="1" applyAlignment="1">
      <alignment horizontal="center" vertical="center"/>
    </xf>
    <xf numFmtId="164" fontId="9" fillId="8" borderId="0" xfId="2" applyNumberFormat="1" applyFont="1" applyFill="1" applyBorder="1" applyAlignment="1"/>
    <xf numFmtId="3" fontId="19" fillId="0" borderId="0" xfId="0" applyNumberFormat="1" applyFont="1"/>
    <xf numFmtId="3" fontId="16" fillId="0" borderId="0" xfId="0" applyNumberFormat="1" applyFont="1" applyBorder="1"/>
    <xf numFmtId="0" fontId="9" fillId="0" borderId="1" xfId="0" applyFont="1" applyBorder="1"/>
    <xf numFmtId="16" fontId="9" fillId="8" borderId="1" xfId="0" applyNumberFormat="1" applyFont="1" applyFill="1" applyBorder="1"/>
    <xf numFmtId="0" fontId="0" fillId="0" borderId="1" xfId="0" applyFont="1" applyBorder="1"/>
    <xf numFmtId="4" fontId="0" fillId="8" borderId="1" xfId="0" applyNumberFormat="1" applyFont="1" applyFill="1" applyBorder="1"/>
    <xf numFmtId="164" fontId="49" fillId="8" borderId="1" xfId="2" applyFont="1" applyFill="1" applyBorder="1" applyAlignment="1">
      <alignment horizontal="right" vertical="top" wrapText="1"/>
    </xf>
    <xf numFmtId="4" fontId="46" fillId="8" borderId="1" xfId="0" applyNumberFormat="1" applyFont="1" applyFill="1" applyBorder="1" applyAlignment="1">
      <alignment horizontal="right"/>
    </xf>
    <xf numFmtId="0" fontId="50" fillId="3" borderId="1" xfId="0" applyFont="1" applyFill="1" applyBorder="1"/>
    <xf numFmtId="164" fontId="50" fillId="3" borderId="1" xfId="0" applyNumberFormat="1" applyFont="1" applyFill="1" applyBorder="1"/>
    <xf numFmtId="4" fontId="41" fillId="0" borderId="0" xfId="0" applyNumberFormat="1" applyFont="1" applyAlignment="1">
      <alignment vertical="center"/>
    </xf>
    <xf numFmtId="0" fontId="45" fillId="0" borderId="0" xfId="0" applyFont="1" applyAlignment="1">
      <alignment vertical="center" wrapText="1"/>
    </xf>
    <xf numFmtId="0" fontId="1" fillId="10" borderId="7" xfId="0" applyFont="1" applyFill="1" applyBorder="1" applyAlignment="1">
      <alignment horizontal="center" wrapText="1"/>
    </xf>
    <xf numFmtId="0" fontId="51" fillId="0" borderId="30" xfId="0" applyFont="1" applyBorder="1" applyAlignment="1">
      <alignment vertical="center" wrapText="1"/>
    </xf>
    <xf numFmtId="0" fontId="51" fillId="0" borderId="31" xfId="0" applyFont="1" applyBorder="1" applyAlignment="1">
      <alignment vertical="top" wrapText="1"/>
    </xf>
    <xf numFmtId="0" fontId="51" fillId="0" borderId="31" xfId="0" applyFont="1" applyBorder="1" applyAlignment="1">
      <alignment vertical="center" wrapText="1"/>
    </xf>
    <xf numFmtId="0" fontId="51" fillId="0" borderId="0" xfId="0" applyFont="1"/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51" fillId="0" borderId="30" xfId="0" applyFont="1" applyBorder="1" applyAlignment="1">
      <alignment vertical="center"/>
    </xf>
    <xf numFmtId="0" fontId="51" fillId="0" borderId="31" xfId="0" applyFont="1" applyBorder="1" applyAlignment="1">
      <alignment vertical="center"/>
    </xf>
    <xf numFmtId="4" fontId="51" fillId="0" borderId="33" xfId="0" applyNumberFormat="1" applyFont="1" applyBorder="1" applyAlignment="1">
      <alignment vertical="center" wrapText="1"/>
    </xf>
    <xf numFmtId="0" fontId="51" fillId="0" borderId="32" xfId="0" applyFont="1" applyBorder="1" applyAlignment="1">
      <alignment vertical="top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51" fillId="0" borderId="34" xfId="0" applyFont="1" applyBorder="1" applyAlignment="1">
      <alignment vertical="center" wrapText="1"/>
    </xf>
    <xf numFmtId="0" fontId="1" fillId="8" borderId="0" xfId="0" applyFont="1" applyFill="1" applyBorder="1" applyAlignment="1">
      <alignment wrapText="1"/>
    </xf>
    <xf numFmtId="4" fontId="0" fillId="0" borderId="0" xfId="0" applyNumberFormat="1"/>
    <xf numFmtId="0" fontId="51" fillId="0" borderId="35" xfId="0" applyFont="1" applyBorder="1" applyAlignment="1">
      <alignment vertical="top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0" xfId="0" applyNumberFormat="1" applyFont="1"/>
    <xf numFmtId="0" fontId="51" fillId="0" borderId="32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43" fillId="0" borderId="0" xfId="0" applyFont="1"/>
    <xf numFmtId="4" fontId="52" fillId="0" borderId="0" xfId="0" applyNumberFormat="1" applyFont="1"/>
    <xf numFmtId="0" fontId="53" fillId="0" borderId="0" xfId="0" applyFont="1"/>
    <xf numFmtId="0" fontId="23" fillId="8" borderId="16" xfId="0" applyFont="1" applyFill="1" applyBorder="1" applyAlignment="1">
      <alignment horizontal="right" vertical="top" wrapText="1"/>
    </xf>
    <xf numFmtId="0" fontId="23" fillId="8" borderId="17" xfId="0" applyFont="1" applyFill="1" applyBorder="1" applyAlignment="1">
      <alignment horizontal="right" vertical="top" wrapText="1"/>
    </xf>
    <xf numFmtId="164" fontId="23" fillId="8" borderId="17" xfId="2" applyFont="1" applyFill="1" applyBorder="1" applyAlignment="1">
      <alignment horizontal="right" vertical="top" wrapText="1"/>
    </xf>
    <xf numFmtId="4" fontId="14" fillId="8" borderId="17" xfId="0" applyNumberFormat="1" applyFont="1" applyFill="1" applyBorder="1" applyAlignment="1">
      <alignment horizontal="right"/>
    </xf>
    <xf numFmtId="10" fontId="17" fillId="8" borderId="17" xfId="6" applyNumberFormat="1" applyFont="1" applyFill="1" applyBorder="1" applyAlignment="1">
      <alignment horizontal="center" vertical="top" wrapText="1"/>
    </xf>
    <xf numFmtId="165" fontId="17" fillId="8" borderId="18" xfId="6" applyNumberFormat="1" applyFont="1" applyFill="1" applyBorder="1" applyAlignment="1">
      <alignment horizontal="center" vertical="top" wrapText="1"/>
    </xf>
    <xf numFmtId="2" fontId="1" fillId="10" borderId="2" xfId="0" applyNumberFormat="1" applyFont="1" applyFill="1" applyBorder="1"/>
    <xf numFmtId="0" fontId="42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vertical="center"/>
    </xf>
    <xf numFmtId="0" fontId="5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vertical="center" wrapText="1"/>
    </xf>
    <xf numFmtId="0" fontId="42" fillId="0" borderId="0" xfId="0" applyFont="1" applyBorder="1" applyAlignment="1">
      <alignment horizontal="center" vertical="center" wrapText="1"/>
    </xf>
    <xf numFmtId="4" fontId="42" fillId="0" borderId="0" xfId="0" applyNumberFormat="1" applyFont="1" applyBorder="1"/>
    <xf numFmtId="0" fontId="54" fillId="0" borderId="0" xfId="0" applyFont="1"/>
    <xf numFmtId="4" fontId="18" fillId="0" borderId="0" xfId="0" applyNumberFormat="1" applyFont="1" applyBorder="1"/>
    <xf numFmtId="3" fontId="18" fillId="0" borderId="0" xfId="0" applyNumberFormat="1" applyFont="1"/>
    <xf numFmtId="0" fontId="2" fillId="5" borderId="1" xfId="0" applyFont="1" applyFill="1" applyBorder="1" applyAlignment="1">
      <alignment horizontal="left"/>
    </xf>
    <xf numFmtId="164" fontId="5" fillId="0" borderId="0" xfId="2" applyFont="1" applyFill="1"/>
    <xf numFmtId="4" fontId="59" fillId="0" borderId="0" xfId="0" applyNumberFormat="1" applyFont="1"/>
    <xf numFmtId="4" fontId="60" fillId="0" borderId="0" xfId="0" applyNumberFormat="1" applyFont="1"/>
    <xf numFmtId="4" fontId="52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horizontal="center"/>
    </xf>
    <xf numFmtId="10" fontId="17" fillId="8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0" fontId="60" fillId="0" borderId="0" xfId="0" applyFont="1"/>
    <xf numFmtId="164" fontId="1" fillId="10" borderId="1" xfId="2" applyFont="1" applyFill="1" applyBorder="1"/>
    <xf numFmtId="0" fontId="14" fillId="0" borderId="0" xfId="0" quotePrefix="1" applyFont="1" applyBorder="1" applyAlignment="1">
      <alignment horizontal="center"/>
    </xf>
    <xf numFmtId="10" fontId="62" fillId="0" borderId="0" xfId="6" applyNumberFormat="1" applyFont="1" applyBorder="1" applyAlignment="1">
      <alignment horizontal="center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0" fillId="0" borderId="0" xfId="0" applyAlignment="1">
      <alignment wrapText="1"/>
    </xf>
    <xf numFmtId="4" fontId="61" fillId="0" borderId="0" xfId="0" applyNumberFormat="1" applyFont="1" applyBorder="1" applyAlignment="1">
      <alignment horizontal="center" vertical="center" wrapText="1"/>
    </xf>
    <xf numFmtId="4" fontId="0" fillId="0" borderId="0" xfId="0" applyNumberFormat="1" applyBorder="1" applyAlignment="1">
      <alignment vertical="center" wrapText="1"/>
    </xf>
    <xf numFmtId="4" fontId="44" fillId="0" borderId="0" xfId="0" applyNumberFormat="1" applyFont="1" applyBorder="1"/>
    <xf numFmtId="4" fontId="51" fillId="0" borderId="30" xfId="0" applyNumberFormat="1" applyFont="1" applyBorder="1" applyAlignment="1">
      <alignment vertical="center"/>
    </xf>
    <xf numFmtId="3" fontId="24" fillId="0" borderId="0" xfId="0" applyNumberFormat="1" applyFont="1" applyBorder="1"/>
    <xf numFmtId="4" fontId="51" fillId="0" borderId="0" xfId="0" applyNumberFormat="1" applyFont="1" applyBorder="1" applyAlignment="1">
      <alignment vertical="center" wrapText="1"/>
    </xf>
    <xf numFmtId="3" fontId="32" fillId="0" borderId="0" xfId="0" applyNumberFormat="1" applyFont="1" applyBorder="1"/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63" fillId="0" borderId="15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64" fillId="0" borderId="35" xfId="0" applyFont="1" applyBorder="1" applyAlignment="1">
      <alignment vertical="center" wrapText="1"/>
    </xf>
    <xf numFmtId="4" fontId="64" fillId="0" borderId="31" xfId="0" applyNumberFormat="1" applyFont="1" applyBorder="1" applyAlignment="1">
      <alignment vertical="center" wrapText="1"/>
    </xf>
    <xf numFmtId="4" fontId="64" fillId="0" borderId="30" xfId="0" applyNumberFormat="1" applyFont="1" applyBorder="1" applyAlignment="1">
      <alignment vertical="center" wrapText="1"/>
    </xf>
    <xf numFmtId="0" fontId="64" fillId="0" borderId="32" xfId="0" applyFont="1" applyBorder="1" applyAlignment="1">
      <alignment vertical="center" wrapText="1"/>
    </xf>
    <xf numFmtId="0" fontId="64" fillId="0" borderId="0" xfId="0" applyFont="1"/>
    <xf numFmtId="0" fontId="64" fillId="0" borderId="33" xfId="0" applyFont="1" applyBorder="1" applyAlignment="1">
      <alignment vertical="center" wrapText="1"/>
    </xf>
    <xf numFmtId="4" fontId="1" fillId="10" borderId="1" xfId="2" applyNumberFormat="1" applyFont="1" applyFill="1" applyBorder="1" applyAlignment="1">
      <alignment horizontal="right" wrapText="1"/>
    </xf>
    <xf numFmtId="0" fontId="45" fillId="0" borderId="0" xfId="0" applyFont="1" applyBorder="1" applyAlignment="1">
      <alignment vertical="center"/>
    </xf>
    <xf numFmtId="4" fontId="41" fillId="0" borderId="0" xfId="0" applyNumberFormat="1" applyFont="1" applyBorder="1" applyAlignment="1">
      <alignment vertical="center" wrapText="1"/>
    </xf>
    <xf numFmtId="4" fontId="0" fillId="0" borderId="0" xfId="0" applyNumberFormat="1" applyBorder="1"/>
    <xf numFmtId="4" fontId="0" fillId="0" borderId="0" xfId="0" applyNumberFormat="1" applyFont="1" applyBorder="1" applyAlignment="1">
      <alignment vertical="center" wrapText="1"/>
    </xf>
    <xf numFmtId="4" fontId="1" fillId="8" borderId="1" xfId="2" applyNumberFormat="1" applyFont="1" applyFill="1" applyBorder="1" applyAlignment="1">
      <alignment horizontal="right" wrapText="1"/>
    </xf>
    <xf numFmtId="0" fontId="2" fillId="7" borderId="1" xfId="0" applyFont="1" applyFill="1" applyBorder="1" applyAlignment="1">
      <alignment horizontal="center" vertical="center" wrapText="1"/>
    </xf>
    <xf numFmtId="164" fontId="0" fillId="0" borderId="0" xfId="2" applyFont="1"/>
    <xf numFmtId="0" fontId="1" fillId="4" borderId="1" xfId="0" applyFont="1" applyFill="1" applyBorder="1"/>
    <xf numFmtId="4" fontId="1" fillId="10" borderId="1" xfId="0" applyNumberFormat="1" applyFont="1" applyFill="1" applyBorder="1" applyAlignment="1">
      <alignment horizontal="right" wrapText="1"/>
    </xf>
    <xf numFmtId="4" fontId="1" fillId="8" borderId="0" xfId="0" applyNumberFormat="1" applyFont="1" applyFill="1" applyBorder="1" applyAlignment="1">
      <alignment horizontal="right" wrapText="1"/>
    </xf>
    <xf numFmtId="0" fontId="2" fillId="7" borderId="1" xfId="0" applyFont="1" applyFill="1" applyBorder="1" applyAlignment="1">
      <alignment horizontal="center" vertical="center" wrapText="1"/>
    </xf>
    <xf numFmtId="4" fontId="1" fillId="8" borderId="1" xfId="0" applyNumberFormat="1" applyFont="1" applyFill="1" applyBorder="1" applyAlignment="1">
      <alignment horizontal="right" wrapText="1"/>
    </xf>
    <xf numFmtId="0" fontId="1" fillId="10" borderId="2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164" fontId="1" fillId="8" borderId="1" xfId="2" applyFont="1" applyFill="1" applyBorder="1" applyAlignment="1">
      <alignment horizontal="right" wrapText="1"/>
    </xf>
    <xf numFmtId="3" fontId="32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wrapText="1"/>
    </xf>
    <xf numFmtId="0" fontId="1" fillId="10" borderId="1" xfId="0" applyFont="1" applyFill="1" applyBorder="1" applyAlignment="1">
      <alignment horizontal="left"/>
    </xf>
    <xf numFmtId="0" fontId="1" fillId="10" borderId="1" xfId="0" applyFont="1" applyFill="1" applyBorder="1" applyAlignment="1">
      <alignment horizontal="left" wrapText="1"/>
    </xf>
    <xf numFmtId="4" fontId="1" fillId="10" borderId="1" xfId="2" applyNumberFormat="1" applyFont="1" applyFill="1" applyBorder="1" applyAlignment="1">
      <alignment horizontal="left"/>
    </xf>
    <xf numFmtId="0" fontId="1" fillId="10" borderId="1" xfId="0" applyFont="1" applyFill="1" applyBorder="1" applyAlignment="1">
      <alignment vertical="top" wrapText="1"/>
    </xf>
    <xf numFmtId="164" fontId="1" fillId="10" borderId="1" xfId="2" applyFont="1" applyFill="1" applyBorder="1" applyAlignment="1">
      <alignment wrapText="1"/>
    </xf>
    <xf numFmtId="164" fontId="1" fillId="10" borderId="1" xfId="2" applyFont="1" applyFill="1" applyBorder="1" applyAlignment="1">
      <alignment horizontal="left"/>
    </xf>
    <xf numFmtId="0" fontId="17" fillId="10" borderId="1" xfId="0" applyFont="1" applyFill="1" applyBorder="1" applyAlignment="1">
      <alignment horizontal="center" wrapText="1"/>
    </xf>
    <xf numFmtId="0" fontId="17" fillId="10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1" applyFont="1" applyFill="1" applyBorder="1" applyAlignment="1">
      <alignment vertical="top" wrapText="1"/>
    </xf>
    <xf numFmtId="0" fontId="55" fillId="19" borderId="0" xfId="0" applyFont="1" applyFill="1" applyAlignment="1">
      <alignment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14" fillId="4" borderId="19" xfId="0" applyFont="1" applyFill="1" applyBorder="1" applyAlignment="1">
      <alignment horizontal="center" vertical="top"/>
    </xf>
    <xf numFmtId="0" fontId="14" fillId="4" borderId="5" xfId="0" applyFont="1" applyFill="1" applyBorder="1" applyAlignment="1">
      <alignment horizontal="center" vertical="top"/>
    </xf>
    <xf numFmtId="0" fontId="14" fillId="9" borderId="19" xfId="0" applyFont="1" applyFill="1" applyBorder="1" applyAlignment="1">
      <alignment horizontal="center" vertical="top" wrapText="1"/>
    </xf>
    <xf numFmtId="0" fontId="14" fillId="9" borderId="5" xfId="0" applyFont="1" applyFill="1" applyBorder="1" applyAlignment="1">
      <alignment horizontal="center" vertical="top" wrapText="1"/>
    </xf>
    <xf numFmtId="0" fontId="23" fillId="20" borderId="12" xfId="0" applyFont="1" applyFill="1" applyBorder="1" applyAlignment="1">
      <alignment horizontal="center"/>
    </xf>
    <xf numFmtId="0" fontId="23" fillId="20" borderId="20" xfId="0" applyFont="1" applyFill="1" applyBorder="1" applyAlignment="1">
      <alignment horizontal="center"/>
    </xf>
    <xf numFmtId="0" fontId="23" fillId="20" borderId="21" xfId="0" applyFont="1" applyFill="1" applyBorder="1" applyAlignment="1">
      <alignment horizontal="center"/>
    </xf>
    <xf numFmtId="0" fontId="14" fillId="9" borderId="12" xfId="0" applyFont="1" applyFill="1" applyBorder="1" applyAlignment="1">
      <alignment horizontal="center" vertical="top" wrapText="1"/>
    </xf>
    <xf numFmtId="0" fontId="14" fillId="9" borderId="22" xfId="0" applyFont="1" applyFill="1" applyBorder="1" applyAlignment="1">
      <alignment horizontal="center" vertical="top" wrapText="1"/>
    </xf>
    <xf numFmtId="0" fontId="23" fillId="20" borderId="23" xfId="0" applyFont="1" applyFill="1" applyBorder="1" applyAlignment="1">
      <alignment horizontal="center"/>
    </xf>
    <xf numFmtId="0" fontId="23" fillId="20" borderId="24" xfId="0" applyFont="1" applyFill="1" applyBorder="1" applyAlignment="1">
      <alignment horizontal="center"/>
    </xf>
    <xf numFmtId="0" fontId="23" fillId="20" borderId="25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56" fillId="20" borderId="16" xfId="0" applyFont="1" applyFill="1" applyBorder="1" applyAlignment="1">
      <alignment horizontal="center"/>
    </xf>
    <xf numFmtId="0" fontId="56" fillId="20" borderId="17" xfId="0" applyFont="1" applyFill="1" applyBorder="1" applyAlignment="1">
      <alignment horizontal="center"/>
    </xf>
    <xf numFmtId="0" fontId="56" fillId="20" borderId="18" xfId="0" applyFont="1" applyFill="1" applyBorder="1" applyAlignment="1">
      <alignment horizontal="center"/>
    </xf>
    <xf numFmtId="0" fontId="14" fillId="9" borderId="8" xfId="0" applyFont="1" applyFill="1" applyBorder="1" applyAlignment="1">
      <alignment horizontal="center" vertical="top" wrapText="1"/>
    </xf>
    <xf numFmtId="0" fontId="14" fillId="9" borderId="14" xfId="0" applyFont="1" applyFill="1" applyBorder="1" applyAlignment="1">
      <alignment horizontal="center" vertical="top" wrapText="1"/>
    </xf>
    <xf numFmtId="0" fontId="14" fillId="9" borderId="26" xfId="0" applyFont="1" applyFill="1" applyBorder="1" applyAlignment="1">
      <alignment horizontal="center" vertical="top" wrapText="1"/>
    </xf>
    <xf numFmtId="0" fontId="57" fillId="19" borderId="0" xfId="0" applyFont="1" applyFill="1" applyAlignment="1">
      <alignment wrapText="1"/>
    </xf>
    <xf numFmtId="164" fontId="9" fillId="8" borderId="0" xfId="2" applyNumberFormat="1" applyFont="1" applyFill="1" applyBorder="1" applyAlignment="1">
      <alignment horizontal="center"/>
    </xf>
    <xf numFmtId="164" fontId="9" fillId="8" borderId="0" xfId="2" applyFont="1" applyFill="1" applyBorder="1" applyAlignment="1">
      <alignment horizontal="center"/>
    </xf>
    <xf numFmtId="0" fontId="51" fillId="0" borderId="35" xfId="0" applyFont="1" applyBorder="1" applyAlignment="1">
      <alignment vertical="center" wrapText="1"/>
    </xf>
    <xf numFmtId="0" fontId="51" fillId="0" borderId="32" xfId="0" applyFont="1" applyBorder="1" applyAlignment="1">
      <alignment vertical="center" wrapText="1"/>
    </xf>
    <xf numFmtId="164" fontId="15" fillId="0" borderId="0" xfId="2" applyFont="1" applyBorder="1" applyAlignment="1">
      <alignment horizontal="center" vertical="top" wrapText="1"/>
    </xf>
    <xf numFmtId="4" fontId="1" fillId="10" borderId="27" xfId="0" applyNumberFormat="1" applyFont="1" applyFill="1" applyBorder="1"/>
    <xf numFmtId="4" fontId="1" fillId="10" borderId="28" xfId="0" applyNumberFormat="1" applyFont="1" applyFill="1" applyBorder="1"/>
    <xf numFmtId="0" fontId="22" fillId="5" borderId="19" xfId="0" applyFont="1" applyFill="1" applyBorder="1" applyAlignment="1">
      <alignment horizontal="right" vertical="top" wrapText="1"/>
    </xf>
    <xf numFmtId="0" fontId="22" fillId="5" borderId="5" xfId="0" applyFont="1" applyFill="1" applyBorder="1" applyAlignment="1">
      <alignment horizontal="right" vertical="top" wrapText="1"/>
    </xf>
    <xf numFmtId="0" fontId="2" fillId="7" borderId="16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58" fillId="8" borderId="16" xfId="0" applyFont="1" applyFill="1" applyBorder="1" applyAlignment="1">
      <alignment horizontal="center"/>
    </xf>
    <xf numFmtId="0" fontId="58" fillId="8" borderId="17" xfId="0" applyFont="1" applyFill="1" applyBorder="1" applyAlignment="1">
      <alignment horizontal="center"/>
    </xf>
    <xf numFmtId="0" fontId="58" fillId="8" borderId="18" xfId="0" applyFont="1" applyFill="1" applyBorder="1" applyAlignment="1">
      <alignment horizontal="center"/>
    </xf>
    <xf numFmtId="0" fontId="2" fillId="18" borderId="29" xfId="0" applyFont="1" applyFill="1" applyBorder="1" applyAlignment="1">
      <alignment horizontal="center" vertical="center" wrapText="1"/>
    </xf>
    <xf numFmtId="0" fontId="2" fillId="18" borderId="18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27" fillId="18" borderId="1" xfId="2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</cellXfs>
  <cellStyles count="2323">
    <cellStyle name="20% - Accent1" xfId="21" builtinId="30" customBuiltin="1"/>
    <cellStyle name="20% - Accent1 2" xfId="70"/>
    <cellStyle name="20% - Accent1 2 2" xfId="182"/>
    <cellStyle name="20% - Accent1 2 2 2" xfId="420"/>
    <cellStyle name="20% - Accent1 2 2 2 2" xfId="874"/>
    <cellStyle name="20% - Accent1 2 2 2 2 2" xfId="2009"/>
    <cellStyle name="20% - Accent1 2 2 2 3" xfId="1555"/>
    <cellStyle name="20% - Accent1 2 2 3" xfId="1101"/>
    <cellStyle name="20% - Accent1 2 2 3 2" xfId="2236"/>
    <cellStyle name="20% - Accent1 2 2 4" xfId="647"/>
    <cellStyle name="20% - Accent1 2 2 4 2" xfId="1782"/>
    <cellStyle name="20% - Accent1 2 2 5" xfId="1328"/>
    <cellStyle name="20% - Accent1 2 3" xfId="126"/>
    <cellStyle name="20% - Accent1 2 3 2" xfId="364"/>
    <cellStyle name="20% - Accent1 2 3 2 2" xfId="818"/>
    <cellStyle name="20% - Accent1 2 3 2 2 2" xfId="1953"/>
    <cellStyle name="20% - Accent1 2 3 2 3" xfId="1499"/>
    <cellStyle name="20% - Accent1 2 3 3" xfId="1045"/>
    <cellStyle name="20% - Accent1 2 3 3 2" xfId="2180"/>
    <cellStyle name="20% - Accent1 2 3 4" xfId="591"/>
    <cellStyle name="20% - Accent1 2 3 4 2" xfId="1726"/>
    <cellStyle name="20% - Accent1 2 3 5" xfId="1272"/>
    <cellStyle name="20% - Accent1 2 4" xfId="252"/>
    <cellStyle name="20% - Accent1 2 4 2" xfId="479"/>
    <cellStyle name="20% - Accent1 2 4 2 2" xfId="933"/>
    <cellStyle name="20% - Accent1 2 4 2 2 2" xfId="2068"/>
    <cellStyle name="20% - Accent1 2 4 2 3" xfId="1614"/>
    <cellStyle name="20% - Accent1 2 4 3" xfId="1160"/>
    <cellStyle name="20% - Accent1 2 4 3 2" xfId="2295"/>
    <cellStyle name="20% - Accent1 2 4 4" xfId="706"/>
    <cellStyle name="20% - Accent1 2 4 4 2" xfId="1841"/>
    <cellStyle name="20% - Accent1 2 4 5" xfId="1387"/>
    <cellStyle name="20% - Accent1 2 5" xfId="308"/>
    <cellStyle name="20% - Accent1 2 5 2" xfId="762"/>
    <cellStyle name="20% - Accent1 2 5 2 2" xfId="1897"/>
    <cellStyle name="20% - Accent1 2 5 3" xfId="1443"/>
    <cellStyle name="20% - Accent1 2 6" xfId="989"/>
    <cellStyle name="20% - Accent1 2 6 2" xfId="2124"/>
    <cellStyle name="20% - Accent1 2 7" xfId="535"/>
    <cellStyle name="20% - Accent1 2 7 2" xfId="1670"/>
    <cellStyle name="20% - Accent1 2 8" xfId="1216"/>
    <cellStyle name="20% - Accent1 3" xfId="154"/>
    <cellStyle name="20% - Accent1 3 2" xfId="392"/>
    <cellStyle name="20% - Accent1 3 2 2" xfId="846"/>
    <cellStyle name="20% - Accent1 3 2 2 2" xfId="1981"/>
    <cellStyle name="20% - Accent1 3 2 3" xfId="1527"/>
    <cellStyle name="20% - Accent1 3 3" xfId="1073"/>
    <cellStyle name="20% - Accent1 3 3 2" xfId="2208"/>
    <cellStyle name="20% - Accent1 3 4" xfId="619"/>
    <cellStyle name="20% - Accent1 3 4 2" xfId="1754"/>
    <cellStyle name="20% - Accent1 3 5" xfId="1300"/>
    <cellStyle name="20% - Accent1 4" xfId="98"/>
    <cellStyle name="20% - Accent1 4 2" xfId="336"/>
    <cellStyle name="20% - Accent1 4 2 2" xfId="790"/>
    <cellStyle name="20% - Accent1 4 2 2 2" xfId="1925"/>
    <cellStyle name="20% - Accent1 4 2 3" xfId="1471"/>
    <cellStyle name="20% - Accent1 4 3" xfId="1017"/>
    <cellStyle name="20% - Accent1 4 3 2" xfId="2152"/>
    <cellStyle name="20% - Accent1 4 4" xfId="563"/>
    <cellStyle name="20% - Accent1 4 4 2" xfId="1698"/>
    <cellStyle name="20% - Accent1 4 5" xfId="1244"/>
    <cellStyle name="20% - Accent1 5" xfId="213"/>
    <cellStyle name="20% - Accent1 5 2" xfId="451"/>
    <cellStyle name="20% - Accent1 5 2 2" xfId="905"/>
    <cellStyle name="20% - Accent1 5 2 2 2" xfId="2040"/>
    <cellStyle name="20% - Accent1 5 2 3" xfId="1586"/>
    <cellStyle name="20% - Accent1 5 3" xfId="1132"/>
    <cellStyle name="20% - Accent1 5 3 2" xfId="2267"/>
    <cellStyle name="20% - Accent1 5 4" xfId="678"/>
    <cellStyle name="20% - Accent1 5 4 2" xfId="1813"/>
    <cellStyle name="20% - Accent1 5 5" xfId="1359"/>
    <cellStyle name="20% - Accent1 6" xfId="280"/>
    <cellStyle name="20% - Accent1 6 2" xfId="734"/>
    <cellStyle name="20% - Accent1 6 2 2" xfId="1869"/>
    <cellStyle name="20% - Accent1 6 3" xfId="1415"/>
    <cellStyle name="20% - Accent1 7" xfId="961"/>
    <cellStyle name="20% - Accent1 7 2" xfId="2096"/>
    <cellStyle name="20% - Accent1 8" xfId="507"/>
    <cellStyle name="20% - Accent1 8 2" xfId="1642"/>
    <cellStyle name="20% - Accent1 9" xfId="1188"/>
    <cellStyle name="20% - Accent2" xfId="24" builtinId="34" customBuiltin="1"/>
    <cellStyle name="20% - Accent2 2" xfId="72"/>
    <cellStyle name="20% - Accent2 2 2" xfId="184"/>
    <cellStyle name="20% - Accent2 2 2 2" xfId="422"/>
    <cellStyle name="20% - Accent2 2 2 2 2" xfId="876"/>
    <cellStyle name="20% - Accent2 2 2 2 2 2" xfId="2011"/>
    <cellStyle name="20% - Accent2 2 2 2 3" xfId="1557"/>
    <cellStyle name="20% - Accent2 2 2 3" xfId="1103"/>
    <cellStyle name="20% - Accent2 2 2 3 2" xfId="2238"/>
    <cellStyle name="20% - Accent2 2 2 4" xfId="649"/>
    <cellStyle name="20% - Accent2 2 2 4 2" xfId="1784"/>
    <cellStyle name="20% - Accent2 2 2 5" xfId="1330"/>
    <cellStyle name="20% - Accent2 2 3" xfId="128"/>
    <cellStyle name="20% - Accent2 2 3 2" xfId="366"/>
    <cellStyle name="20% - Accent2 2 3 2 2" xfId="820"/>
    <cellStyle name="20% - Accent2 2 3 2 2 2" xfId="1955"/>
    <cellStyle name="20% - Accent2 2 3 2 3" xfId="1501"/>
    <cellStyle name="20% - Accent2 2 3 3" xfId="1047"/>
    <cellStyle name="20% - Accent2 2 3 3 2" xfId="2182"/>
    <cellStyle name="20% - Accent2 2 3 4" xfId="593"/>
    <cellStyle name="20% - Accent2 2 3 4 2" xfId="1728"/>
    <cellStyle name="20% - Accent2 2 3 5" xfId="1274"/>
    <cellStyle name="20% - Accent2 2 4" xfId="254"/>
    <cellStyle name="20% - Accent2 2 4 2" xfId="481"/>
    <cellStyle name="20% - Accent2 2 4 2 2" xfId="935"/>
    <cellStyle name="20% - Accent2 2 4 2 2 2" xfId="2070"/>
    <cellStyle name="20% - Accent2 2 4 2 3" xfId="1616"/>
    <cellStyle name="20% - Accent2 2 4 3" xfId="1162"/>
    <cellStyle name="20% - Accent2 2 4 3 2" xfId="2297"/>
    <cellStyle name="20% - Accent2 2 4 4" xfId="708"/>
    <cellStyle name="20% - Accent2 2 4 4 2" xfId="1843"/>
    <cellStyle name="20% - Accent2 2 4 5" xfId="1389"/>
    <cellStyle name="20% - Accent2 2 5" xfId="310"/>
    <cellStyle name="20% - Accent2 2 5 2" xfId="764"/>
    <cellStyle name="20% - Accent2 2 5 2 2" xfId="1899"/>
    <cellStyle name="20% - Accent2 2 5 3" xfId="1445"/>
    <cellStyle name="20% - Accent2 2 6" xfId="991"/>
    <cellStyle name="20% - Accent2 2 6 2" xfId="2126"/>
    <cellStyle name="20% - Accent2 2 7" xfId="537"/>
    <cellStyle name="20% - Accent2 2 7 2" xfId="1672"/>
    <cellStyle name="20% - Accent2 2 8" xfId="1218"/>
    <cellStyle name="20% - Accent2 3" xfId="156"/>
    <cellStyle name="20% - Accent2 3 2" xfId="394"/>
    <cellStyle name="20% - Accent2 3 2 2" xfId="848"/>
    <cellStyle name="20% - Accent2 3 2 2 2" xfId="1983"/>
    <cellStyle name="20% - Accent2 3 2 3" xfId="1529"/>
    <cellStyle name="20% - Accent2 3 3" xfId="1075"/>
    <cellStyle name="20% - Accent2 3 3 2" xfId="2210"/>
    <cellStyle name="20% - Accent2 3 4" xfId="621"/>
    <cellStyle name="20% - Accent2 3 4 2" xfId="1756"/>
    <cellStyle name="20% - Accent2 3 5" xfId="1302"/>
    <cellStyle name="20% - Accent2 4" xfId="100"/>
    <cellStyle name="20% - Accent2 4 2" xfId="338"/>
    <cellStyle name="20% - Accent2 4 2 2" xfId="792"/>
    <cellStyle name="20% - Accent2 4 2 2 2" xfId="1927"/>
    <cellStyle name="20% - Accent2 4 2 3" xfId="1473"/>
    <cellStyle name="20% - Accent2 4 3" xfId="1019"/>
    <cellStyle name="20% - Accent2 4 3 2" xfId="2154"/>
    <cellStyle name="20% - Accent2 4 4" xfId="565"/>
    <cellStyle name="20% - Accent2 4 4 2" xfId="1700"/>
    <cellStyle name="20% - Accent2 4 5" xfId="1246"/>
    <cellStyle name="20% - Accent2 5" xfId="215"/>
    <cellStyle name="20% - Accent2 5 2" xfId="453"/>
    <cellStyle name="20% - Accent2 5 2 2" xfId="907"/>
    <cellStyle name="20% - Accent2 5 2 2 2" xfId="2042"/>
    <cellStyle name="20% - Accent2 5 2 3" xfId="1588"/>
    <cellStyle name="20% - Accent2 5 3" xfId="1134"/>
    <cellStyle name="20% - Accent2 5 3 2" xfId="2269"/>
    <cellStyle name="20% - Accent2 5 4" xfId="680"/>
    <cellStyle name="20% - Accent2 5 4 2" xfId="1815"/>
    <cellStyle name="20% - Accent2 5 5" xfId="1361"/>
    <cellStyle name="20% - Accent2 6" xfId="282"/>
    <cellStyle name="20% - Accent2 6 2" xfId="736"/>
    <cellStyle name="20% - Accent2 6 2 2" xfId="1871"/>
    <cellStyle name="20% - Accent2 6 3" xfId="1417"/>
    <cellStyle name="20% - Accent2 7" xfId="963"/>
    <cellStyle name="20% - Accent2 7 2" xfId="2098"/>
    <cellStyle name="20% - Accent2 8" xfId="509"/>
    <cellStyle name="20% - Accent2 8 2" xfId="1644"/>
    <cellStyle name="20% - Accent2 9" xfId="1190"/>
    <cellStyle name="20% - Accent3" xfId="27" builtinId="38" customBuiltin="1"/>
    <cellStyle name="20% - Accent3 2" xfId="74"/>
    <cellStyle name="20% - Accent3 2 2" xfId="186"/>
    <cellStyle name="20% - Accent3 2 2 2" xfId="424"/>
    <cellStyle name="20% - Accent3 2 2 2 2" xfId="878"/>
    <cellStyle name="20% - Accent3 2 2 2 2 2" xfId="2013"/>
    <cellStyle name="20% - Accent3 2 2 2 3" xfId="1559"/>
    <cellStyle name="20% - Accent3 2 2 3" xfId="1105"/>
    <cellStyle name="20% - Accent3 2 2 3 2" xfId="2240"/>
    <cellStyle name="20% - Accent3 2 2 4" xfId="651"/>
    <cellStyle name="20% - Accent3 2 2 4 2" xfId="1786"/>
    <cellStyle name="20% - Accent3 2 2 5" xfId="1332"/>
    <cellStyle name="20% - Accent3 2 3" xfId="130"/>
    <cellStyle name="20% - Accent3 2 3 2" xfId="368"/>
    <cellStyle name="20% - Accent3 2 3 2 2" xfId="822"/>
    <cellStyle name="20% - Accent3 2 3 2 2 2" xfId="1957"/>
    <cellStyle name="20% - Accent3 2 3 2 3" xfId="1503"/>
    <cellStyle name="20% - Accent3 2 3 3" xfId="1049"/>
    <cellStyle name="20% - Accent3 2 3 3 2" xfId="2184"/>
    <cellStyle name="20% - Accent3 2 3 4" xfId="595"/>
    <cellStyle name="20% - Accent3 2 3 4 2" xfId="1730"/>
    <cellStyle name="20% - Accent3 2 3 5" xfId="1276"/>
    <cellStyle name="20% - Accent3 2 4" xfId="256"/>
    <cellStyle name="20% - Accent3 2 4 2" xfId="483"/>
    <cellStyle name="20% - Accent3 2 4 2 2" xfId="937"/>
    <cellStyle name="20% - Accent3 2 4 2 2 2" xfId="2072"/>
    <cellStyle name="20% - Accent3 2 4 2 3" xfId="1618"/>
    <cellStyle name="20% - Accent3 2 4 3" xfId="1164"/>
    <cellStyle name="20% - Accent3 2 4 3 2" xfId="2299"/>
    <cellStyle name="20% - Accent3 2 4 4" xfId="710"/>
    <cellStyle name="20% - Accent3 2 4 4 2" xfId="1845"/>
    <cellStyle name="20% - Accent3 2 4 5" xfId="1391"/>
    <cellStyle name="20% - Accent3 2 5" xfId="312"/>
    <cellStyle name="20% - Accent3 2 5 2" xfId="766"/>
    <cellStyle name="20% - Accent3 2 5 2 2" xfId="1901"/>
    <cellStyle name="20% - Accent3 2 5 3" xfId="1447"/>
    <cellStyle name="20% - Accent3 2 6" xfId="993"/>
    <cellStyle name="20% - Accent3 2 6 2" xfId="2128"/>
    <cellStyle name="20% - Accent3 2 7" xfId="539"/>
    <cellStyle name="20% - Accent3 2 7 2" xfId="1674"/>
    <cellStyle name="20% - Accent3 2 8" xfId="1220"/>
    <cellStyle name="20% - Accent3 3" xfId="158"/>
    <cellStyle name="20% - Accent3 3 2" xfId="396"/>
    <cellStyle name="20% - Accent3 3 2 2" xfId="850"/>
    <cellStyle name="20% - Accent3 3 2 2 2" xfId="1985"/>
    <cellStyle name="20% - Accent3 3 2 3" xfId="1531"/>
    <cellStyle name="20% - Accent3 3 3" xfId="1077"/>
    <cellStyle name="20% - Accent3 3 3 2" xfId="2212"/>
    <cellStyle name="20% - Accent3 3 4" xfId="623"/>
    <cellStyle name="20% - Accent3 3 4 2" xfId="1758"/>
    <cellStyle name="20% - Accent3 3 5" xfId="1304"/>
    <cellStyle name="20% - Accent3 4" xfId="102"/>
    <cellStyle name="20% - Accent3 4 2" xfId="340"/>
    <cellStyle name="20% - Accent3 4 2 2" xfId="794"/>
    <cellStyle name="20% - Accent3 4 2 2 2" xfId="1929"/>
    <cellStyle name="20% - Accent3 4 2 3" xfId="1475"/>
    <cellStyle name="20% - Accent3 4 3" xfId="1021"/>
    <cellStyle name="20% - Accent3 4 3 2" xfId="2156"/>
    <cellStyle name="20% - Accent3 4 4" xfId="567"/>
    <cellStyle name="20% - Accent3 4 4 2" xfId="1702"/>
    <cellStyle name="20% - Accent3 4 5" xfId="1248"/>
    <cellStyle name="20% - Accent3 5" xfId="217"/>
    <cellStyle name="20% - Accent3 5 2" xfId="455"/>
    <cellStyle name="20% - Accent3 5 2 2" xfId="909"/>
    <cellStyle name="20% - Accent3 5 2 2 2" xfId="2044"/>
    <cellStyle name="20% - Accent3 5 2 3" xfId="1590"/>
    <cellStyle name="20% - Accent3 5 3" xfId="1136"/>
    <cellStyle name="20% - Accent3 5 3 2" xfId="2271"/>
    <cellStyle name="20% - Accent3 5 4" xfId="682"/>
    <cellStyle name="20% - Accent3 5 4 2" xfId="1817"/>
    <cellStyle name="20% - Accent3 5 5" xfId="1363"/>
    <cellStyle name="20% - Accent3 6" xfId="284"/>
    <cellStyle name="20% - Accent3 6 2" xfId="738"/>
    <cellStyle name="20% - Accent3 6 2 2" xfId="1873"/>
    <cellStyle name="20% - Accent3 6 3" xfId="1419"/>
    <cellStyle name="20% - Accent3 7" xfId="965"/>
    <cellStyle name="20% - Accent3 7 2" xfId="2100"/>
    <cellStyle name="20% - Accent3 8" xfId="511"/>
    <cellStyle name="20% - Accent3 8 2" xfId="1646"/>
    <cellStyle name="20% - Accent3 9" xfId="1192"/>
    <cellStyle name="20% - Accent4" xfId="30" builtinId="42" customBuiltin="1"/>
    <cellStyle name="20% - Accent4 2" xfId="76"/>
    <cellStyle name="20% - Accent4 2 2" xfId="188"/>
    <cellStyle name="20% - Accent4 2 2 2" xfId="426"/>
    <cellStyle name="20% - Accent4 2 2 2 2" xfId="880"/>
    <cellStyle name="20% - Accent4 2 2 2 2 2" xfId="2015"/>
    <cellStyle name="20% - Accent4 2 2 2 3" xfId="1561"/>
    <cellStyle name="20% - Accent4 2 2 3" xfId="1107"/>
    <cellStyle name="20% - Accent4 2 2 3 2" xfId="2242"/>
    <cellStyle name="20% - Accent4 2 2 4" xfId="653"/>
    <cellStyle name="20% - Accent4 2 2 4 2" xfId="1788"/>
    <cellStyle name="20% - Accent4 2 2 5" xfId="1334"/>
    <cellStyle name="20% - Accent4 2 3" xfId="132"/>
    <cellStyle name="20% - Accent4 2 3 2" xfId="370"/>
    <cellStyle name="20% - Accent4 2 3 2 2" xfId="824"/>
    <cellStyle name="20% - Accent4 2 3 2 2 2" xfId="1959"/>
    <cellStyle name="20% - Accent4 2 3 2 3" xfId="1505"/>
    <cellStyle name="20% - Accent4 2 3 3" xfId="1051"/>
    <cellStyle name="20% - Accent4 2 3 3 2" xfId="2186"/>
    <cellStyle name="20% - Accent4 2 3 4" xfId="597"/>
    <cellStyle name="20% - Accent4 2 3 4 2" xfId="1732"/>
    <cellStyle name="20% - Accent4 2 3 5" xfId="1278"/>
    <cellStyle name="20% - Accent4 2 4" xfId="258"/>
    <cellStyle name="20% - Accent4 2 4 2" xfId="485"/>
    <cellStyle name="20% - Accent4 2 4 2 2" xfId="939"/>
    <cellStyle name="20% - Accent4 2 4 2 2 2" xfId="2074"/>
    <cellStyle name="20% - Accent4 2 4 2 3" xfId="1620"/>
    <cellStyle name="20% - Accent4 2 4 3" xfId="1166"/>
    <cellStyle name="20% - Accent4 2 4 3 2" xfId="2301"/>
    <cellStyle name="20% - Accent4 2 4 4" xfId="712"/>
    <cellStyle name="20% - Accent4 2 4 4 2" xfId="1847"/>
    <cellStyle name="20% - Accent4 2 4 5" xfId="1393"/>
    <cellStyle name="20% - Accent4 2 5" xfId="314"/>
    <cellStyle name="20% - Accent4 2 5 2" xfId="768"/>
    <cellStyle name="20% - Accent4 2 5 2 2" xfId="1903"/>
    <cellStyle name="20% - Accent4 2 5 3" xfId="1449"/>
    <cellStyle name="20% - Accent4 2 6" xfId="995"/>
    <cellStyle name="20% - Accent4 2 6 2" xfId="2130"/>
    <cellStyle name="20% - Accent4 2 7" xfId="541"/>
    <cellStyle name="20% - Accent4 2 7 2" xfId="1676"/>
    <cellStyle name="20% - Accent4 2 8" xfId="1222"/>
    <cellStyle name="20% - Accent4 3" xfId="160"/>
    <cellStyle name="20% - Accent4 3 2" xfId="398"/>
    <cellStyle name="20% - Accent4 3 2 2" xfId="852"/>
    <cellStyle name="20% - Accent4 3 2 2 2" xfId="1987"/>
    <cellStyle name="20% - Accent4 3 2 3" xfId="1533"/>
    <cellStyle name="20% - Accent4 3 3" xfId="1079"/>
    <cellStyle name="20% - Accent4 3 3 2" xfId="2214"/>
    <cellStyle name="20% - Accent4 3 4" xfId="625"/>
    <cellStyle name="20% - Accent4 3 4 2" xfId="1760"/>
    <cellStyle name="20% - Accent4 3 5" xfId="1306"/>
    <cellStyle name="20% - Accent4 4" xfId="104"/>
    <cellStyle name="20% - Accent4 4 2" xfId="342"/>
    <cellStyle name="20% - Accent4 4 2 2" xfId="796"/>
    <cellStyle name="20% - Accent4 4 2 2 2" xfId="1931"/>
    <cellStyle name="20% - Accent4 4 2 3" xfId="1477"/>
    <cellStyle name="20% - Accent4 4 3" xfId="1023"/>
    <cellStyle name="20% - Accent4 4 3 2" xfId="2158"/>
    <cellStyle name="20% - Accent4 4 4" xfId="569"/>
    <cellStyle name="20% - Accent4 4 4 2" xfId="1704"/>
    <cellStyle name="20% - Accent4 4 5" xfId="1250"/>
    <cellStyle name="20% - Accent4 5" xfId="219"/>
    <cellStyle name="20% - Accent4 5 2" xfId="457"/>
    <cellStyle name="20% - Accent4 5 2 2" xfId="911"/>
    <cellStyle name="20% - Accent4 5 2 2 2" xfId="2046"/>
    <cellStyle name="20% - Accent4 5 2 3" xfId="1592"/>
    <cellStyle name="20% - Accent4 5 3" xfId="1138"/>
    <cellStyle name="20% - Accent4 5 3 2" xfId="2273"/>
    <cellStyle name="20% - Accent4 5 4" xfId="684"/>
    <cellStyle name="20% - Accent4 5 4 2" xfId="1819"/>
    <cellStyle name="20% - Accent4 5 5" xfId="1365"/>
    <cellStyle name="20% - Accent4 6" xfId="286"/>
    <cellStyle name="20% - Accent4 6 2" xfId="740"/>
    <cellStyle name="20% - Accent4 6 2 2" xfId="1875"/>
    <cellStyle name="20% - Accent4 6 3" xfId="1421"/>
    <cellStyle name="20% - Accent4 7" xfId="967"/>
    <cellStyle name="20% - Accent4 7 2" xfId="2102"/>
    <cellStyle name="20% - Accent4 8" xfId="513"/>
    <cellStyle name="20% - Accent4 8 2" xfId="1648"/>
    <cellStyle name="20% - Accent4 9" xfId="1194"/>
    <cellStyle name="20% - Accent5" xfId="33" builtinId="46" customBuiltin="1"/>
    <cellStyle name="20% - Accent5 2" xfId="78"/>
    <cellStyle name="20% - Accent5 2 2" xfId="190"/>
    <cellStyle name="20% - Accent5 2 2 2" xfId="428"/>
    <cellStyle name="20% - Accent5 2 2 2 2" xfId="882"/>
    <cellStyle name="20% - Accent5 2 2 2 2 2" xfId="2017"/>
    <cellStyle name="20% - Accent5 2 2 2 3" xfId="1563"/>
    <cellStyle name="20% - Accent5 2 2 3" xfId="1109"/>
    <cellStyle name="20% - Accent5 2 2 3 2" xfId="2244"/>
    <cellStyle name="20% - Accent5 2 2 4" xfId="655"/>
    <cellStyle name="20% - Accent5 2 2 4 2" xfId="1790"/>
    <cellStyle name="20% - Accent5 2 2 5" xfId="1336"/>
    <cellStyle name="20% - Accent5 2 3" xfId="134"/>
    <cellStyle name="20% - Accent5 2 3 2" xfId="372"/>
    <cellStyle name="20% - Accent5 2 3 2 2" xfId="826"/>
    <cellStyle name="20% - Accent5 2 3 2 2 2" xfId="1961"/>
    <cellStyle name="20% - Accent5 2 3 2 3" xfId="1507"/>
    <cellStyle name="20% - Accent5 2 3 3" xfId="1053"/>
    <cellStyle name="20% - Accent5 2 3 3 2" xfId="2188"/>
    <cellStyle name="20% - Accent5 2 3 4" xfId="599"/>
    <cellStyle name="20% - Accent5 2 3 4 2" xfId="1734"/>
    <cellStyle name="20% - Accent5 2 3 5" xfId="1280"/>
    <cellStyle name="20% - Accent5 2 4" xfId="260"/>
    <cellStyle name="20% - Accent5 2 4 2" xfId="487"/>
    <cellStyle name="20% - Accent5 2 4 2 2" xfId="941"/>
    <cellStyle name="20% - Accent5 2 4 2 2 2" xfId="2076"/>
    <cellStyle name="20% - Accent5 2 4 2 3" xfId="1622"/>
    <cellStyle name="20% - Accent5 2 4 3" xfId="1168"/>
    <cellStyle name="20% - Accent5 2 4 3 2" xfId="2303"/>
    <cellStyle name="20% - Accent5 2 4 4" xfId="714"/>
    <cellStyle name="20% - Accent5 2 4 4 2" xfId="1849"/>
    <cellStyle name="20% - Accent5 2 4 5" xfId="1395"/>
    <cellStyle name="20% - Accent5 2 5" xfId="316"/>
    <cellStyle name="20% - Accent5 2 5 2" xfId="770"/>
    <cellStyle name="20% - Accent5 2 5 2 2" xfId="1905"/>
    <cellStyle name="20% - Accent5 2 5 3" xfId="1451"/>
    <cellStyle name="20% - Accent5 2 6" xfId="997"/>
    <cellStyle name="20% - Accent5 2 6 2" xfId="2132"/>
    <cellStyle name="20% - Accent5 2 7" xfId="543"/>
    <cellStyle name="20% - Accent5 2 7 2" xfId="1678"/>
    <cellStyle name="20% - Accent5 2 8" xfId="1224"/>
    <cellStyle name="20% - Accent5 3" xfId="162"/>
    <cellStyle name="20% - Accent5 3 2" xfId="400"/>
    <cellStyle name="20% - Accent5 3 2 2" xfId="854"/>
    <cellStyle name="20% - Accent5 3 2 2 2" xfId="1989"/>
    <cellStyle name="20% - Accent5 3 2 3" xfId="1535"/>
    <cellStyle name="20% - Accent5 3 3" xfId="1081"/>
    <cellStyle name="20% - Accent5 3 3 2" xfId="2216"/>
    <cellStyle name="20% - Accent5 3 4" xfId="627"/>
    <cellStyle name="20% - Accent5 3 4 2" xfId="1762"/>
    <cellStyle name="20% - Accent5 3 5" xfId="1308"/>
    <cellStyle name="20% - Accent5 4" xfId="106"/>
    <cellStyle name="20% - Accent5 4 2" xfId="344"/>
    <cellStyle name="20% - Accent5 4 2 2" xfId="798"/>
    <cellStyle name="20% - Accent5 4 2 2 2" xfId="1933"/>
    <cellStyle name="20% - Accent5 4 2 3" xfId="1479"/>
    <cellStyle name="20% - Accent5 4 3" xfId="1025"/>
    <cellStyle name="20% - Accent5 4 3 2" xfId="2160"/>
    <cellStyle name="20% - Accent5 4 4" xfId="571"/>
    <cellStyle name="20% - Accent5 4 4 2" xfId="1706"/>
    <cellStyle name="20% - Accent5 4 5" xfId="1252"/>
    <cellStyle name="20% - Accent5 5" xfId="221"/>
    <cellStyle name="20% - Accent5 5 2" xfId="459"/>
    <cellStyle name="20% - Accent5 5 2 2" xfId="913"/>
    <cellStyle name="20% - Accent5 5 2 2 2" xfId="2048"/>
    <cellStyle name="20% - Accent5 5 2 3" xfId="1594"/>
    <cellStyle name="20% - Accent5 5 3" xfId="1140"/>
    <cellStyle name="20% - Accent5 5 3 2" xfId="2275"/>
    <cellStyle name="20% - Accent5 5 4" xfId="686"/>
    <cellStyle name="20% - Accent5 5 4 2" xfId="1821"/>
    <cellStyle name="20% - Accent5 5 5" xfId="1367"/>
    <cellStyle name="20% - Accent5 6" xfId="288"/>
    <cellStyle name="20% - Accent5 6 2" xfId="742"/>
    <cellStyle name="20% - Accent5 6 2 2" xfId="1877"/>
    <cellStyle name="20% - Accent5 6 3" xfId="1423"/>
    <cellStyle name="20% - Accent5 7" xfId="969"/>
    <cellStyle name="20% - Accent5 7 2" xfId="2104"/>
    <cellStyle name="20% - Accent5 8" xfId="515"/>
    <cellStyle name="20% - Accent5 8 2" xfId="1650"/>
    <cellStyle name="20% - Accent5 9" xfId="1196"/>
    <cellStyle name="20% - Accent6" xfId="36" builtinId="50" customBuiltin="1"/>
    <cellStyle name="20% - Accent6 2" xfId="80"/>
    <cellStyle name="20% - Accent6 2 2" xfId="192"/>
    <cellStyle name="20% - Accent6 2 2 2" xfId="430"/>
    <cellStyle name="20% - Accent6 2 2 2 2" xfId="884"/>
    <cellStyle name="20% - Accent6 2 2 2 2 2" xfId="2019"/>
    <cellStyle name="20% - Accent6 2 2 2 3" xfId="1565"/>
    <cellStyle name="20% - Accent6 2 2 3" xfId="1111"/>
    <cellStyle name="20% - Accent6 2 2 3 2" xfId="2246"/>
    <cellStyle name="20% - Accent6 2 2 4" xfId="657"/>
    <cellStyle name="20% - Accent6 2 2 4 2" xfId="1792"/>
    <cellStyle name="20% - Accent6 2 2 5" xfId="1338"/>
    <cellStyle name="20% - Accent6 2 3" xfId="136"/>
    <cellStyle name="20% - Accent6 2 3 2" xfId="374"/>
    <cellStyle name="20% - Accent6 2 3 2 2" xfId="828"/>
    <cellStyle name="20% - Accent6 2 3 2 2 2" xfId="1963"/>
    <cellStyle name="20% - Accent6 2 3 2 3" xfId="1509"/>
    <cellStyle name="20% - Accent6 2 3 3" xfId="1055"/>
    <cellStyle name="20% - Accent6 2 3 3 2" xfId="2190"/>
    <cellStyle name="20% - Accent6 2 3 4" xfId="601"/>
    <cellStyle name="20% - Accent6 2 3 4 2" xfId="1736"/>
    <cellStyle name="20% - Accent6 2 3 5" xfId="1282"/>
    <cellStyle name="20% - Accent6 2 4" xfId="262"/>
    <cellStyle name="20% - Accent6 2 4 2" xfId="489"/>
    <cellStyle name="20% - Accent6 2 4 2 2" xfId="943"/>
    <cellStyle name="20% - Accent6 2 4 2 2 2" xfId="2078"/>
    <cellStyle name="20% - Accent6 2 4 2 3" xfId="1624"/>
    <cellStyle name="20% - Accent6 2 4 3" xfId="1170"/>
    <cellStyle name="20% - Accent6 2 4 3 2" xfId="2305"/>
    <cellStyle name="20% - Accent6 2 4 4" xfId="716"/>
    <cellStyle name="20% - Accent6 2 4 4 2" xfId="1851"/>
    <cellStyle name="20% - Accent6 2 4 5" xfId="1397"/>
    <cellStyle name="20% - Accent6 2 5" xfId="318"/>
    <cellStyle name="20% - Accent6 2 5 2" xfId="772"/>
    <cellStyle name="20% - Accent6 2 5 2 2" xfId="1907"/>
    <cellStyle name="20% - Accent6 2 5 3" xfId="1453"/>
    <cellStyle name="20% - Accent6 2 6" xfId="999"/>
    <cellStyle name="20% - Accent6 2 6 2" xfId="2134"/>
    <cellStyle name="20% - Accent6 2 7" xfId="545"/>
    <cellStyle name="20% - Accent6 2 7 2" xfId="1680"/>
    <cellStyle name="20% - Accent6 2 8" xfId="1226"/>
    <cellStyle name="20% - Accent6 3" xfId="164"/>
    <cellStyle name="20% - Accent6 3 2" xfId="402"/>
    <cellStyle name="20% - Accent6 3 2 2" xfId="856"/>
    <cellStyle name="20% - Accent6 3 2 2 2" xfId="1991"/>
    <cellStyle name="20% - Accent6 3 2 3" xfId="1537"/>
    <cellStyle name="20% - Accent6 3 3" xfId="1083"/>
    <cellStyle name="20% - Accent6 3 3 2" xfId="2218"/>
    <cellStyle name="20% - Accent6 3 4" xfId="629"/>
    <cellStyle name="20% - Accent6 3 4 2" xfId="1764"/>
    <cellStyle name="20% - Accent6 3 5" xfId="1310"/>
    <cellStyle name="20% - Accent6 4" xfId="108"/>
    <cellStyle name="20% - Accent6 4 2" xfId="346"/>
    <cellStyle name="20% - Accent6 4 2 2" xfId="800"/>
    <cellStyle name="20% - Accent6 4 2 2 2" xfId="1935"/>
    <cellStyle name="20% - Accent6 4 2 3" xfId="1481"/>
    <cellStyle name="20% - Accent6 4 3" xfId="1027"/>
    <cellStyle name="20% - Accent6 4 3 2" xfId="2162"/>
    <cellStyle name="20% - Accent6 4 4" xfId="573"/>
    <cellStyle name="20% - Accent6 4 4 2" xfId="1708"/>
    <cellStyle name="20% - Accent6 4 5" xfId="1254"/>
    <cellStyle name="20% - Accent6 5" xfId="223"/>
    <cellStyle name="20% - Accent6 5 2" xfId="461"/>
    <cellStyle name="20% - Accent6 5 2 2" xfId="915"/>
    <cellStyle name="20% - Accent6 5 2 2 2" xfId="2050"/>
    <cellStyle name="20% - Accent6 5 2 3" xfId="1596"/>
    <cellStyle name="20% - Accent6 5 3" xfId="1142"/>
    <cellStyle name="20% - Accent6 5 3 2" xfId="2277"/>
    <cellStyle name="20% - Accent6 5 4" xfId="688"/>
    <cellStyle name="20% - Accent6 5 4 2" xfId="1823"/>
    <cellStyle name="20% - Accent6 5 5" xfId="1369"/>
    <cellStyle name="20% - Accent6 6" xfId="290"/>
    <cellStyle name="20% - Accent6 6 2" xfId="744"/>
    <cellStyle name="20% - Accent6 6 2 2" xfId="1879"/>
    <cellStyle name="20% - Accent6 6 3" xfId="1425"/>
    <cellStyle name="20% - Accent6 7" xfId="971"/>
    <cellStyle name="20% - Accent6 7 2" xfId="2106"/>
    <cellStyle name="20% - Accent6 8" xfId="517"/>
    <cellStyle name="20% - Accent6 8 2" xfId="1652"/>
    <cellStyle name="20% - Accent6 9" xfId="1198"/>
    <cellStyle name="40% - Accent1" xfId="22" builtinId="31" customBuiltin="1"/>
    <cellStyle name="40% - Accent1 2" xfId="71"/>
    <cellStyle name="40% - Accent1 2 2" xfId="183"/>
    <cellStyle name="40% - Accent1 2 2 2" xfId="421"/>
    <cellStyle name="40% - Accent1 2 2 2 2" xfId="875"/>
    <cellStyle name="40% - Accent1 2 2 2 2 2" xfId="2010"/>
    <cellStyle name="40% - Accent1 2 2 2 3" xfId="1556"/>
    <cellStyle name="40% - Accent1 2 2 3" xfId="1102"/>
    <cellStyle name="40% - Accent1 2 2 3 2" xfId="2237"/>
    <cellStyle name="40% - Accent1 2 2 4" xfId="648"/>
    <cellStyle name="40% - Accent1 2 2 4 2" xfId="1783"/>
    <cellStyle name="40% - Accent1 2 2 5" xfId="1329"/>
    <cellStyle name="40% - Accent1 2 3" xfId="127"/>
    <cellStyle name="40% - Accent1 2 3 2" xfId="365"/>
    <cellStyle name="40% - Accent1 2 3 2 2" xfId="819"/>
    <cellStyle name="40% - Accent1 2 3 2 2 2" xfId="1954"/>
    <cellStyle name="40% - Accent1 2 3 2 3" xfId="1500"/>
    <cellStyle name="40% - Accent1 2 3 3" xfId="1046"/>
    <cellStyle name="40% - Accent1 2 3 3 2" xfId="2181"/>
    <cellStyle name="40% - Accent1 2 3 4" xfId="592"/>
    <cellStyle name="40% - Accent1 2 3 4 2" xfId="1727"/>
    <cellStyle name="40% - Accent1 2 3 5" xfId="1273"/>
    <cellStyle name="40% - Accent1 2 4" xfId="253"/>
    <cellStyle name="40% - Accent1 2 4 2" xfId="480"/>
    <cellStyle name="40% - Accent1 2 4 2 2" xfId="934"/>
    <cellStyle name="40% - Accent1 2 4 2 2 2" xfId="2069"/>
    <cellStyle name="40% - Accent1 2 4 2 3" xfId="1615"/>
    <cellStyle name="40% - Accent1 2 4 3" xfId="1161"/>
    <cellStyle name="40% - Accent1 2 4 3 2" xfId="2296"/>
    <cellStyle name="40% - Accent1 2 4 4" xfId="707"/>
    <cellStyle name="40% - Accent1 2 4 4 2" xfId="1842"/>
    <cellStyle name="40% - Accent1 2 4 5" xfId="1388"/>
    <cellStyle name="40% - Accent1 2 5" xfId="309"/>
    <cellStyle name="40% - Accent1 2 5 2" xfId="763"/>
    <cellStyle name="40% - Accent1 2 5 2 2" xfId="1898"/>
    <cellStyle name="40% - Accent1 2 5 3" xfId="1444"/>
    <cellStyle name="40% - Accent1 2 6" xfId="990"/>
    <cellStyle name="40% - Accent1 2 6 2" xfId="2125"/>
    <cellStyle name="40% - Accent1 2 7" xfId="536"/>
    <cellStyle name="40% - Accent1 2 7 2" xfId="1671"/>
    <cellStyle name="40% - Accent1 2 8" xfId="1217"/>
    <cellStyle name="40% - Accent1 3" xfId="155"/>
    <cellStyle name="40% - Accent1 3 2" xfId="393"/>
    <cellStyle name="40% - Accent1 3 2 2" xfId="847"/>
    <cellStyle name="40% - Accent1 3 2 2 2" xfId="1982"/>
    <cellStyle name="40% - Accent1 3 2 3" xfId="1528"/>
    <cellStyle name="40% - Accent1 3 3" xfId="1074"/>
    <cellStyle name="40% - Accent1 3 3 2" xfId="2209"/>
    <cellStyle name="40% - Accent1 3 4" xfId="620"/>
    <cellStyle name="40% - Accent1 3 4 2" xfId="1755"/>
    <cellStyle name="40% - Accent1 3 5" xfId="1301"/>
    <cellStyle name="40% - Accent1 4" xfId="99"/>
    <cellStyle name="40% - Accent1 4 2" xfId="337"/>
    <cellStyle name="40% - Accent1 4 2 2" xfId="791"/>
    <cellStyle name="40% - Accent1 4 2 2 2" xfId="1926"/>
    <cellStyle name="40% - Accent1 4 2 3" xfId="1472"/>
    <cellStyle name="40% - Accent1 4 3" xfId="1018"/>
    <cellStyle name="40% - Accent1 4 3 2" xfId="2153"/>
    <cellStyle name="40% - Accent1 4 4" xfId="564"/>
    <cellStyle name="40% - Accent1 4 4 2" xfId="1699"/>
    <cellStyle name="40% - Accent1 4 5" xfId="1245"/>
    <cellStyle name="40% - Accent1 5" xfId="214"/>
    <cellStyle name="40% - Accent1 5 2" xfId="452"/>
    <cellStyle name="40% - Accent1 5 2 2" xfId="906"/>
    <cellStyle name="40% - Accent1 5 2 2 2" xfId="2041"/>
    <cellStyle name="40% - Accent1 5 2 3" xfId="1587"/>
    <cellStyle name="40% - Accent1 5 3" xfId="1133"/>
    <cellStyle name="40% - Accent1 5 3 2" xfId="2268"/>
    <cellStyle name="40% - Accent1 5 4" xfId="679"/>
    <cellStyle name="40% - Accent1 5 4 2" xfId="1814"/>
    <cellStyle name="40% - Accent1 5 5" xfId="1360"/>
    <cellStyle name="40% - Accent1 6" xfId="281"/>
    <cellStyle name="40% - Accent1 6 2" xfId="735"/>
    <cellStyle name="40% - Accent1 6 2 2" xfId="1870"/>
    <cellStyle name="40% - Accent1 6 3" xfId="1416"/>
    <cellStyle name="40% - Accent1 7" xfId="962"/>
    <cellStyle name="40% - Accent1 7 2" xfId="2097"/>
    <cellStyle name="40% - Accent1 8" xfId="508"/>
    <cellStyle name="40% - Accent1 8 2" xfId="1643"/>
    <cellStyle name="40% - Accent1 9" xfId="1189"/>
    <cellStyle name="40% - Accent2" xfId="25" builtinId="35" customBuiltin="1"/>
    <cellStyle name="40% - Accent2 2" xfId="73"/>
    <cellStyle name="40% - Accent2 2 2" xfId="185"/>
    <cellStyle name="40% - Accent2 2 2 2" xfId="423"/>
    <cellStyle name="40% - Accent2 2 2 2 2" xfId="877"/>
    <cellStyle name="40% - Accent2 2 2 2 2 2" xfId="2012"/>
    <cellStyle name="40% - Accent2 2 2 2 3" xfId="1558"/>
    <cellStyle name="40% - Accent2 2 2 3" xfId="1104"/>
    <cellStyle name="40% - Accent2 2 2 3 2" xfId="2239"/>
    <cellStyle name="40% - Accent2 2 2 4" xfId="650"/>
    <cellStyle name="40% - Accent2 2 2 4 2" xfId="1785"/>
    <cellStyle name="40% - Accent2 2 2 5" xfId="1331"/>
    <cellStyle name="40% - Accent2 2 3" xfId="129"/>
    <cellStyle name="40% - Accent2 2 3 2" xfId="367"/>
    <cellStyle name="40% - Accent2 2 3 2 2" xfId="821"/>
    <cellStyle name="40% - Accent2 2 3 2 2 2" xfId="1956"/>
    <cellStyle name="40% - Accent2 2 3 2 3" xfId="1502"/>
    <cellStyle name="40% - Accent2 2 3 3" xfId="1048"/>
    <cellStyle name="40% - Accent2 2 3 3 2" xfId="2183"/>
    <cellStyle name="40% - Accent2 2 3 4" xfId="594"/>
    <cellStyle name="40% - Accent2 2 3 4 2" xfId="1729"/>
    <cellStyle name="40% - Accent2 2 3 5" xfId="1275"/>
    <cellStyle name="40% - Accent2 2 4" xfId="255"/>
    <cellStyle name="40% - Accent2 2 4 2" xfId="482"/>
    <cellStyle name="40% - Accent2 2 4 2 2" xfId="936"/>
    <cellStyle name="40% - Accent2 2 4 2 2 2" xfId="2071"/>
    <cellStyle name="40% - Accent2 2 4 2 3" xfId="1617"/>
    <cellStyle name="40% - Accent2 2 4 3" xfId="1163"/>
    <cellStyle name="40% - Accent2 2 4 3 2" xfId="2298"/>
    <cellStyle name="40% - Accent2 2 4 4" xfId="709"/>
    <cellStyle name="40% - Accent2 2 4 4 2" xfId="1844"/>
    <cellStyle name="40% - Accent2 2 4 5" xfId="1390"/>
    <cellStyle name="40% - Accent2 2 5" xfId="311"/>
    <cellStyle name="40% - Accent2 2 5 2" xfId="765"/>
    <cellStyle name="40% - Accent2 2 5 2 2" xfId="1900"/>
    <cellStyle name="40% - Accent2 2 5 3" xfId="1446"/>
    <cellStyle name="40% - Accent2 2 6" xfId="992"/>
    <cellStyle name="40% - Accent2 2 6 2" xfId="2127"/>
    <cellStyle name="40% - Accent2 2 7" xfId="538"/>
    <cellStyle name="40% - Accent2 2 7 2" xfId="1673"/>
    <cellStyle name="40% - Accent2 2 8" xfId="1219"/>
    <cellStyle name="40% - Accent2 3" xfId="157"/>
    <cellStyle name="40% - Accent2 3 2" xfId="395"/>
    <cellStyle name="40% - Accent2 3 2 2" xfId="849"/>
    <cellStyle name="40% - Accent2 3 2 2 2" xfId="1984"/>
    <cellStyle name="40% - Accent2 3 2 3" xfId="1530"/>
    <cellStyle name="40% - Accent2 3 3" xfId="1076"/>
    <cellStyle name="40% - Accent2 3 3 2" xfId="2211"/>
    <cellStyle name="40% - Accent2 3 4" xfId="622"/>
    <cellStyle name="40% - Accent2 3 4 2" xfId="1757"/>
    <cellStyle name="40% - Accent2 3 5" xfId="1303"/>
    <cellStyle name="40% - Accent2 4" xfId="101"/>
    <cellStyle name="40% - Accent2 4 2" xfId="339"/>
    <cellStyle name="40% - Accent2 4 2 2" xfId="793"/>
    <cellStyle name="40% - Accent2 4 2 2 2" xfId="1928"/>
    <cellStyle name="40% - Accent2 4 2 3" xfId="1474"/>
    <cellStyle name="40% - Accent2 4 3" xfId="1020"/>
    <cellStyle name="40% - Accent2 4 3 2" xfId="2155"/>
    <cellStyle name="40% - Accent2 4 4" xfId="566"/>
    <cellStyle name="40% - Accent2 4 4 2" xfId="1701"/>
    <cellStyle name="40% - Accent2 4 5" xfId="1247"/>
    <cellStyle name="40% - Accent2 5" xfId="216"/>
    <cellStyle name="40% - Accent2 5 2" xfId="454"/>
    <cellStyle name="40% - Accent2 5 2 2" xfId="908"/>
    <cellStyle name="40% - Accent2 5 2 2 2" xfId="2043"/>
    <cellStyle name="40% - Accent2 5 2 3" xfId="1589"/>
    <cellStyle name="40% - Accent2 5 3" xfId="1135"/>
    <cellStyle name="40% - Accent2 5 3 2" xfId="2270"/>
    <cellStyle name="40% - Accent2 5 4" xfId="681"/>
    <cellStyle name="40% - Accent2 5 4 2" xfId="1816"/>
    <cellStyle name="40% - Accent2 5 5" xfId="1362"/>
    <cellStyle name="40% - Accent2 6" xfId="283"/>
    <cellStyle name="40% - Accent2 6 2" xfId="737"/>
    <cellStyle name="40% - Accent2 6 2 2" xfId="1872"/>
    <cellStyle name="40% - Accent2 6 3" xfId="1418"/>
    <cellStyle name="40% - Accent2 7" xfId="964"/>
    <cellStyle name="40% - Accent2 7 2" xfId="2099"/>
    <cellStyle name="40% - Accent2 8" xfId="510"/>
    <cellStyle name="40% - Accent2 8 2" xfId="1645"/>
    <cellStyle name="40% - Accent2 9" xfId="1191"/>
    <cellStyle name="40% - Accent3" xfId="28" builtinId="39" customBuiltin="1"/>
    <cellStyle name="40% - Accent3 2" xfId="75"/>
    <cellStyle name="40% - Accent3 2 2" xfId="187"/>
    <cellStyle name="40% - Accent3 2 2 2" xfId="425"/>
    <cellStyle name="40% - Accent3 2 2 2 2" xfId="879"/>
    <cellStyle name="40% - Accent3 2 2 2 2 2" xfId="2014"/>
    <cellStyle name="40% - Accent3 2 2 2 3" xfId="1560"/>
    <cellStyle name="40% - Accent3 2 2 3" xfId="1106"/>
    <cellStyle name="40% - Accent3 2 2 3 2" xfId="2241"/>
    <cellStyle name="40% - Accent3 2 2 4" xfId="652"/>
    <cellStyle name="40% - Accent3 2 2 4 2" xfId="1787"/>
    <cellStyle name="40% - Accent3 2 2 5" xfId="1333"/>
    <cellStyle name="40% - Accent3 2 3" xfId="131"/>
    <cellStyle name="40% - Accent3 2 3 2" xfId="369"/>
    <cellStyle name="40% - Accent3 2 3 2 2" xfId="823"/>
    <cellStyle name="40% - Accent3 2 3 2 2 2" xfId="1958"/>
    <cellStyle name="40% - Accent3 2 3 2 3" xfId="1504"/>
    <cellStyle name="40% - Accent3 2 3 3" xfId="1050"/>
    <cellStyle name="40% - Accent3 2 3 3 2" xfId="2185"/>
    <cellStyle name="40% - Accent3 2 3 4" xfId="596"/>
    <cellStyle name="40% - Accent3 2 3 4 2" xfId="1731"/>
    <cellStyle name="40% - Accent3 2 3 5" xfId="1277"/>
    <cellStyle name="40% - Accent3 2 4" xfId="257"/>
    <cellStyle name="40% - Accent3 2 4 2" xfId="484"/>
    <cellStyle name="40% - Accent3 2 4 2 2" xfId="938"/>
    <cellStyle name="40% - Accent3 2 4 2 2 2" xfId="2073"/>
    <cellStyle name="40% - Accent3 2 4 2 3" xfId="1619"/>
    <cellStyle name="40% - Accent3 2 4 3" xfId="1165"/>
    <cellStyle name="40% - Accent3 2 4 3 2" xfId="2300"/>
    <cellStyle name="40% - Accent3 2 4 4" xfId="711"/>
    <cellStyle name="40% - Accent3 2 4 4 2" xfId="1846"/>
    <cellStyle name="40% - Accent3 2 4 5" xfId="1392"/>
    <cellStyle name="40% - Accent3 2 5" xfId="313"/>
    <cellStyle name="40% - Accent3 2 5 2" xfId="767"/>
    <cellStyle name="40% - Accent3 2 5 2 2" xfId="1902"/>
    <cellStyle name="40% - Accent3 2 5 3" xfId="1448"/>
    <cellStyle name="40% - Accent3 2 6" xfId="994"/>
    <cellStyle name="40% - Accent3 2 6 2" xfId="2129"/>
    <cellStyle name="40% - Accent3 2 7" xfId="540"/>
    <cellStyle name="40% - Accent3 2 7 2" xfId="1675"/>
    <cellStyle name="40% - Accent3 2 8" xfId="1221"/>
    <cellStyle name="40% - Accent3 3" xfId="159"/>
    <cellStyle name="40% - Accent3 3 2" xfId="397"/>
    <cellStyle name="40% - Accent3 3 2 2" xfId="851"/>
    <cellStyle name="40% - Accent3 3 2 2 2" xfId="1986"/>
    <cellStyle name="40% - Accent3 3 2 3" xfId="1532"/>
    <cellStyle name="40% - Accent3 3 3" xfId="1078"/>
    <cellStyle name="40% - Accent3 3 3 2" xfId="2213"/>
    <cellStyle name="40% - Accent3 3 4" xfId="624"/>
    <cellStyle name="40% - Accent3 3 4 2" xfId="1759"/>
    <cellStyle name="40% - Accent3 3 5" xfId="1305"/>
    <cellStyle name="40% - Accent3 4" xfId="103"/>
    <cellStyle name="40% - Accent3 4 2" xfId="341"/>
    <cellStyle name="40% - Accent3 4 2 2" xfId="795"/>
    <cellStyle name="40% - Accent3 4 2 2 2" xfId="1930"/>
    <cellStyle name="40% - Accent3 4 2 3" xfId="1476"/>
    <cellStyle name="40% - Accent3 4 3" xfId="1022"/>
    <cellStyle name="40% - Accent3 4 3 2" xfId="2157"/>
    <cellStyle name="40% - Accent3 4 4" xfId="568"/>
    <cellStyle name="40% - Accent3 4 4 2" xfId="1703"/>
    <cellStyle name="40% - Accent3 4 5" xfId="1249"/>
    <cellStyle name="40% - Accent3 5" xfId="218"/>
    <cellStyle name="40% - Accent3 5 2" xfId="456"/>
    <cellStyle name="40% - Accent3 5 2 2" xfId="910"/>
    <cellStyle name="40% - Accent3 5 2 2 2" xfId="2045"/>
    <cellStyle name="40% - Accent3 5 2 3" xfId="1591"/>
    <cellStyle name="40% - Accent3 5 3" xfId="1137"/>
    <cellStyle name="40% - Accent3 5 3 2" xfId="2272"/>
    <cellStyle name="40% - Accent3 5 4" xfId="683"/>
    <cellStyle name="40% - Accent3 5 4 2" xfId="1818"/>
    <cellStyle name="40% - Accent3 5 5" xfId="1364"/>
    <cellStyle name="40% - Accent3 6" xfId="285"/>
    <cellStyle name="40% - Accent3 6 2" xfId="739"/>
    <cellStyle name="40% - Accent3 6 2 2" xfId="1874"/>
    <cellStyle name="40% - Accent3 6 3" xfId="1420"/>
    <cellStyle name="40% - Accent3 7" xfId="966"/>
    <cellStyle name="40% - Accent3 7 2" xfId="2101"/>
    <cellStyle name="40% - Accent3 8" xfId="512"/>
    <cellStyle name="40% - Accent3 8 2" xfId="1647"/>
    <cellStyle name="40% - Accent3 9" xfId="1193"/>
    <cellStyle name="40% - Accent4" xfId="31" builtinId="43" customBuiltin="1"/>
    <cellStyle name="40% - Accent4 2" xfId="77"/>
    <cellStyle name="40% - Accent4 2 2" xfId="189"/>
    <cellStyle name="40% - Accent4 2 2 2" xfId="427"/>
    <cellStyle name="40% - Accent4 2 2 2 2" xfId="881"/>
    <cellStyle name="40% - Accent4 2 2 2 2 2" xfId="2016"/>
    <cellStyle name="40% - Accent4 2 2 2 3" xfId="1562"/>
    <cellStyle name="40% - Accent4 2 2 3" xfId="1108"/>
    <cellStyle name="40% - Accent4 2 2 3 2" xfId="2243"/>
    <cellStyle name="40% - Accent4 2 2 4" xfId="654"/>
    <cellStyle name="40% - Accent4 2 2 4 2" xfId="1789"/>
    <cellStyle name="40% - Accent4 2 2 5" xfId="1335"/>
    <cellStyle name="40% - Accent4 2 3" xfId="133"/>
    <cellStyle name="40% - Accent4 2 3 2" xfId="371"/>
    <cellStyle name="40% - Accent4 2 3 2 2" xfId="825"/>
    <cellStyle name="40% - Accent4 2 3 2 2 2" xfId="1960"/>
    <cellStyle name="40% - Accent4 2 3 2 3" xfId="1506"/>
    <cellStyle name="40% - Accent4 2 3 3" xfId="1052"/>
    <cellStyle name="40% - Accent4 2 3 3 2" xfId="2187"/>
    <cellStyle name="40% - Accent4 2 3 4" xfId="598"/>
    <cellStyle name="40% - Accent4 2 3 4 2" xfId="1733"/>
    <cellStyle name="40% - Accent4 2 3 5" xfId="1279"/>
    <cellStyle name="40% - Accent4 2 4" xfId="259"/>
    <cellStyle name="40% - Accent4 2 4 2" xfId="486"/>
    <cellStyle name="40% - Accent4 2 4 2 2" xfId="940"/>
    <cellStyle name="40% - Accent4 2 4 2 2 2" xfId="2075"/>
    <cellStyle name="40% - Accent4 2 4 2 3" xfId="1621"/>
    <cellStyle name="40% - Accent4 2 4 3" xfId="1167"/>
    <cellStyle name="40% - Accent4 2 4 3 2" xfId="2302"/>
    <cellStyle name="40% - Accent4 2 4 4" xfId="713"/>
    <cellStyle name="40% - Accent4 2 4 4 2" xfId="1848"/>
    <cellStyle name="40% - Accent4 2 4 5" xfId="1394"/>
    <cellStyle name="40% - Accent4 2 5" xfId="315"/>
    <cellStyle name="40% - Accent4 2 5 2" xfId="769"/>
    <cellStyle name="40% - Accent4 2 5 2 2" xfId="1904"/>
    <cellStyle name="40% - Accent4 2 5 3" xfId="1450"/>
    <cellStyle name="40% - Accent4 2 6" xfId="996"/>
    <cellStyle name="40% - Accent4 2 6 2" xfId="2131"/>
    <cellStyle name="40% - Accent4 2 7" xfId="542"/>
    <cellStyle name="40% - Accent4 2 7 2" xfId="1677"/>
    <cellStyle name="40% - Accent4 2 8" xfId="1223"/>
    <cellStyle name="40% - Accent4 3" xfId="161"/>
    <cellStyle name="40% - Accent4 3 2" xfId="399"/>
    <cellStyle name="40% - Accent4 3 2 2" xfId="853"/>
    <cellStyle name="40% - Accent4 3 2 2 2" xfId="1988"/>
    <cellStyle name="40% - Accent4 3 2 3" xfId="1534"/>
    <cellStyle name="40% - Accent4 3 3" xfId="1080"/>
    <cellStyle name="40% - Accent4 3 3 2" xfId="2215"/>
    <cellStyle name="40% - Accent4 3 4" xfId="626"/>
    <cellStyle name="40% - Accent4 3 4 2" xfId="1761"/>
    <cellStyle name="40% - Accent4 3 5" xfId="1307"/>
    <cellStyle name="40% - Accent4 4" xfId="105"/>
    <cellStyle name="40% - Accent4 4 2" xfId="343"/>
    <cellStyle name="40% - Accent4 4 2 2" xfId="797"/>
    <cellStyle name="40% - Accent4 4 2 2 2" xfId="1932"/>
    <cellStyle name="40% - Accent4 4 2 3" xfId="1478"/>
    <cellStyle name="40% - Accent4 4 3" xfId="1024"/>
    <cellStyle name="40% - Accent4 4 3 2" xfId="2159"/>
    <cellStyle name="40% - Accent4 4 4" xfId="570"/>
    <cellStyle name="40% - Accent4 4 4 2" xfId="1705"/>
    <cellStyle name="40% - Accent4 4 5" xfId="1251"/>
    <cellStyle name="40% - Accent4 5" xfId="220"/>
    <cellStyle name="40% - Accent4 5 2" xfId="458"/>
    <cellStyle name="40% - Accent4 5 2 2" xfId="912"/>
    <cellStyle name="40% - Accent4 5 2 2 2" xfId="2047"/>
    <cellStyle name="40% - Accent4 5 2 3" xfId="1593"/>
    <cellStyle name="40% - Accent4 5 3" xfId="1139"/>
    <cellStyle name="40% - Accent4 5 3 2" xfId="2274"/>
    <cellStyle name="40% - Accent4 5 4" xfId="685"/>
    <cellStyle name="40% - Accent4 5 4 2" xfId="1820"/>
    <cellStyle name="40% - Accent4 5 5" xfId="1366"/>
    <cellStyle name="40% - Accent4 6" xfId="287"/>
    <cellStyle name="40% - Accent4 6 2" xfId="741"/>
    <cellStyle name="40% - Accent4 6 2 2" xfId="1876"/>
    <cellStyle name="40% - Accent4 6 3" xfId="1422"/>
    <cellStyle name="40% - Accent4 7" xfId="968"/>
    <cellStyle name="40% - Accent4 7 2" xfId="2103"/>
    <cellStyle name="40% - Accent4 8" xfId="514"/>
    <cellStyle name="40% - Accent4 8 2" xfId="1649"/>
    <cellStyle name="40% - Accent4 9" xfId="1195"/>
    <cellStyle name="40% - Accent5" xfId="34" builtinId="47" customBuiltin="1"/>
    <cellStyle name="40% - Accent5 2" xfId="79"/>
    <cellStyle name="40% - Accent5 2 2" xfId="191"/>
    <cellStyle name="40% - Accent5 2 2 2" xfId="429"/>
    <cellStyle name="40% - Accent5 2 2 2 2" xfId="883"/>
    <cellStyle name="40% - Accent5 2 2 2 2 2" xfId="2018"/>
    <cellStyle name="40% - Accent5 2 2 2 3" xfId="1564"/>
    <cellStyle name="40% - Accent5 2 2 3" xfId="1110"/>
    <cellStyle name="40% - Accent5 2 2 3 2" xfId="2245"/>
    <cellStyle name="40% - Accent5 2 2 4" xfId="656"/>
    <cellStyle name="40% - Accent5 2 2 4 2" xfId="1791"/>
    <cellStyle name="40% - Accent5 2 2 5" xfId="1337"/>
    <cellStyle name="40% - Accent5 2 3" xfId="135"/>
    <cellStyle name="40% - Accent5 2 3 2" xfId="373"/>
    <cellStyle name="40% - Accent5 2 3 2 2" xfId="827"/>
    <cellStyle name="40% - Accent5 2 3 2 2 2" xfId="1962"/>
    <cellStyle name="40% - Accent5 2 3 2 3" xfId="1508"/>
    <cellStyle name="40% - Accent5 2 3 3" xfId="1054"/>
    <cellStyle name="40% - Accent5 2 3 3 2" xfId="2189"/>
    <cellStyle name="40% - Accent5 2 3 4" xfId="600"/>
    <cellStyle name="40% - Accent5 2 3 4 2" xfId="1735"/>
    <cellStyle name="40% - Accent5 2 3 5" xfId="1281"/>
    <cellStyle name="40% - Accent5 2 4" xfId="261"/>
    <cellStyle name="40% - Accent5 2 4 2" xfId="488"/>
    <cellStyle name="40% - Accent5 2 4 2 2" xfId="942"/>
    <cellStyle name="40% - Accent5 2 4 2 2 2" xfId="2077"/>
    <cellStyle name="40% - Accent5 2 4 2 3" xfId="1623"/>
    <cellStyle name="40% - Accent5 2 4 3" xfId="1169"/>
    <cellStyle name="40% - Accent5 2 4 3 2" xfId="2304"/>
    <cellStyle name="40% - Accent5 2 4 4" xfId="715"/>
    <cellStyle name="40% - Accent5 2 4 4 2" xfId="1850"/>
    <cellStyle name="40% - Accent5 2 4 5" xfId="1396"/>
    <cellStyle name="40% - Accent5 2 5" xfId="317"/>
    <cellStyle name="40% - Accent5 2 5 2" xfId="771"/>
    <cellStyle name="40% - Accent5 2 5 2 2" xfId="1906"/>
    <cellStyle name="40% - Accent5 2 5 3" xfId="1452"/>
    <cellStyle name="40% - Accent5 2 6" xfId="998"/>
    <cellStyle name="40% - Accent5 2 6 2" xfId="2133"/>
    <cellStyle name="40% - Accent5 2 7" xfId="544"/>
    <cellStyle name="40% - Accent5 2 7 2" xfId="1679"/>
    <cellStyle name="40% - Accent5 2 8" xfId="1225"/>
    <cellStyle name="40% - Accent5 3" xfId="163"/>
    <cellStyle name="40% - Accent5 3 2" xfId="401"/>
    <cellStyle name="40% - Accent5 3 2 2" xfId="855"/>
    <cellStyle name="40% - Accent5 3 2 2 2" xfId="1990"/>
    <cellStyle name="40% - Accent5 3 2 3" xfId="1536"/>
    <cellStyle name="40% - Accent5 3 3" xfId="1082"/>
    <cellStyle name="40% - Accent5 3 3 2" xfId="2217"/>
    <cellStyle name="40% - Accent5 3 4" xfId="628"/>
    <cellStyle name="40% - Accent5 3 4 2" xfId="1763"/>
    <cellStyle name="40% - Accent5 3 5" xfId="1309"/>
    <cellStyle name="40% - Accent5 4" xfId="107"/>
    <cellStyle name="40% - Accent5 4 2" xfId="345"/>
    <cellStyle name="40% - Accent5 4 2 2" xfId="799"/>
    <cellStyle name="40% - Accent5 4 2 2 2" xfId="1934"/>
    <cellStyle name="40% - Accent5 4 2 3" xfId="1480"/>
    <cellStyle name="40% - Accent5 4 3" xfId="1026"/>
    <cellStyle name="40% - Accent5 4 3 2" xfId="2161"/>
    <cellStyle name="40% - Accent5 4 4" xfId="572"/>
    <cellStyle name="40% - Accent5 4 4 2" xfId="1707"/>
    <cellStyle name="40% - Accent5 4 5" xfId="1253"/>
    <cellStyle name="40% - Accent5 5" xfId="222"/>
    <cellStyle name="40% - Accent5 5 2" xfId="460"/>
    <cellStyle name="40% - Accent5 5 2 2" xfId="914"/>
    <cellStyle name="40% - Accent5 5 2 2 2" xfId="2049"/>
    <cellStyle name="40% - Accent5 5 2 3" xfId="1595"/>
    <cellStyle name="40% - Accent5 5 3" xfId="1141"/>
    <cellStyle name="40% - Accent5 5 3 2" xfId="2276"/>
    <cellStyle name="40% - Accent5 5 4" xfId="687"/>
    <cellStyle name="40% - Accent5 5 4 2" xfId="1822"/>
    <cellStyle name="40% - Accent5 5 5" xfId="1368"/>
    <cellStyle name="40% - Accent5 6" xfId="289"/>
    <cellStyle name="40% - Accent5 6 2" xfId="743"/>
    <cellStyle name="40% - Accent5 6 2 2" xfId="1878"/>
    <cellStyle name="40% - Accent5 6 3" xfId="1424"/>
    <cellStyle name="40% - Accent5 7" xfId="970"/>
    <cellStyle name="40% - Accent5 7 2" xfId="2105"/>
    <cellStyle name="40% - Accent5 8" xfId="516"/>
    <cellStyle name="40% - Accent5 8 2" xfId="1651"/>
    <cellStyle name="40% - Accent5 9" xfId="1197"/>
    <cellStyle name="40% - Accent6" xfId="37" builtinId="51" customBuiltin="1"/>
    <cellStyle name="40% - Accent6 2" xfId="81"/>
    <cellStyle name="40% - Accent6 2 2" xfId="193"/>
    <cellStyle name="40% - Accent6 2 2 2" xfId="431"/>
    <cellStyle name="40% - Accent6 2 2 2 2" xfId="885"/>
    <cellStyle name="40% - Accent6 2 2 2 2 2" xfId="2020"/>
    <cellStyle name="40% - Accent6 2 2 2 3" xfId="1566"/>
    <cellStyle name="40% - Accent6 2 2 3" xfId="1112"/>
    <cellStyle name="40% - Accent6 2 2 3 2" xfId="2247"/>
    <cellStyle name="40% - Accent6 2 2 4" xfId="658"/>
    <cellStyle name="40% - Accent6 2 2 4 2" xfId="1793"/>
    <cellStyle name="40% - Accent6 2 2 5" xfId="1339"/>
    <cellStyle name="40% - Accent6 2 3" xfId="137"/>
    <cellStyle name="40% - Accent6 2 3 2" xfId="375"/>
    <cellStyle name="40% - Accent6 2 3 2 2" xfId="829"/>
    <cellStyle name="40% - Accent6 2 3 2 2 2" xfId="1964"/>
    <cellStyle name="40% - Accent6 2 3 2 3" xfId="1510"/>
    <cellStyle name="40% - Accent6 2 3 3" xfId="1056"/>
    <cellStyle name="40% - Accent6 2 3 3 2" xfId="2191"/>
    <cellStyle name="40% - Accent6 2 3 4" xfId="602"/>
    <cellStyle name="40% - Accent6 2 3 4 2" xfId="1737"/>
    <cellStyle name="40% - Accent6 2 3 5" xfId="1283"/>
    <cellStyle name="40% - Accent6 2 4" xfId="263"/>
    <cellStyle name="40% - Accent6 2 4 2" xfId="490"/>
    <cellStyle name="40% - Accent6 2 4 2 2" xfId="944"/>
    <cellStyle name="40% - Accent6 2 4 2 2 2" xfId="2079"/>
    <cellStyle name="40% - Accent6 2 4 2 3" xfId="1625"/>
    <cellStyle name="40% - Accent6 2 4 3" xfId="1171"/>
    <cellStyle name="40% - Accent6 2 4 3 2" xfId="2306"/>
    <cellStyle name="40% - Accent6 2 4 4" xfId="717"/>
    <cellStyle name="40% - Accent6 2 4 4 2" xfId="1852"/>
    <cellStyle name="40% - Accent6 2 4 5" xfId="1398"/>
    <cellStyle name="40% - Accent6 2 5" xfId="319"/>
    <cellStyle name="40% - Accent6 2 5 2" xfId="773"/>
    <cellStyle name="40% - Accent6 2 5 2 2" xfId="1908"/>
    <cellStyle name="40% - Accent6 2 5 3" xfId="1454"/>
    <cellStyle name="40% - Accent6 2 6" xfId="1000"/>
    <cellStyle name="40% - Accent6 2 6 2" xfId="2135"/>
    <cellStyle name="40% - Accent6 2 7" xfId="546"/>
    <cellStyle name="40% - Accent6 2 7 2" xfId="1681"/>
    <cellStyle name="40% - Accent6 2 8" xfId="1227"/>
    <cellStyle name="40% - Accent6 3" xfId="165"/>
    <cellStyle name="40% - Accent6 3 2" xfId="403"/>
    <cellStyle name="40% - Accent6 3 2 2" xfId="857"/>
    <cellStyle name="40% - Accent6 3 2 2 2" xfId="1992"/>
    <cellStyle name="40% - Accent6 3 2 3" xfId="1538"/>
    <cellStyle name="40% - Accent6 3 3" xfId="1084"/>
    <cellStyle name="40% - Accent6 3 3 2" xfId="2219"/>
    <cellStyle name="40% - Accent6 3 4" xfId="630"/>
    <cellStyle name="40% - Accent6 3 4 2" xfId="1765"/>
    <cellStyle name="40% - Accent6 3 5" xfId="1311"/>
    <cellStyle name="40% - Accent6 4" xfId="109"/>
    <cellStyle name="40% - Accent6 4 2" xfId="347"/>
    <cellStyle name="40% - Accent6 4 2 2" xfId="801"/>
    <cellStyle name="40% - Accent6 4 2 2 2" xfId="1936"/>
    <cellStyle name="40% - Accent6 4 2 3" xfId="1482"/>
    <cellStyle name="40% - Accent6 4 3" xfId="1028"/>
    <cellStyle name="40% - Accent6 4 3 2" xfId="2163"/>
    <cellStyle name="40% - Accent6 4 4" xfId="574"/>
    <cellStyle name="40% - Accent6 4 4 2" xfId="1709"/>
    <cellStyle name="40% - Accent6 4 5" xfId="1255"/>
    <cellStyle name="40% - Accent6 5" xfId="224"/>
    <cellStyle name="40% - Accent6 5 2" xfId="462"/>
    <cellStyle name="40% - Accent6 5 2 2" xfId="916"/>
    <cellStyle name="40% - Accent6 5 2 2 2" xfId="2051"/>
    <cellStyle name="40% - Accent6 5 2 3" xfId="1597"/>
    <cellStyle name="40% - Accent6 5 3" xfId="1143"/>
    <cellStyle name="40% - Accent6 5 3 2" xfId="2278"/>
    <cellStyle name="40% - Accent6 5 4" xfId="689"/>
    <cellStyle name="40% - Accent6 5 4 2" xfId="1824"/>
    <cellStyle name="40% - Accent6 5 5" xfId="1370"/>
    <cellStyle name="40% - Accent6 6" xfId="291"/>
    <cellStyle name="40% - Accent6 6 2" xfId="745"/>
    <cellStyle name="40% - Accent6 6 2 2" xfId="1880"/>
    <cellStyle name="40% - Accent6 6 3" xfId="1426"/>
    <cellStyle name="40% - Accent6 7" xfId="972"/>
    <cellStyle name="40% - Accent6 7 2" xfId="2107"/>
    <cellStyle name="40% - Accent6 8" xfId="518"/>
    <cellStyle name="40% - Accent6 8 2" xfId="1653"/>
    <cellStyle name="40% - Accent6 9" xfId="1199"/>
    <cellStyle name="60% - Accent1 2" xfId="230"/>
    <cellStyle name="60% - Accent1 3" xfId="45"/>
    <cellStyle name="60% - Accent2 2" xfId="231"/>
    <cellStyle name="60% - Accent2 3" xfId="46"/>
    <cellStyle name="60% - Accent3 2" xfId="232"/>
    <cellStyle name="60% - Accent3 3" xfId="47"/>
    <cellStyle name="60% - Accent4 2" xfId="233"/>
    <cellStyle name="60% - Accent4 3" xfId="48"/>
    <cellStyle name="60% - Accent5 2" xfId="234"/>
    <cellStyle name="60% - Accent5 3" xfId="49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heck Cell" xfId="16" builtinId="23" customBuiltin="1"/>
    <cellStyle name="Comma" xfId="2" builtinId="3"/>
    <cellStyle name="Comma 10" xfId="68"/>
    <cellStyle name="Comma 11" xfId="226"/>
    <cellStyle name="Comma 12" xfId="211"/>
    <cellStyle name="Comma 12 2" xfId="449"/>
    <cellStyle name="Comma 12 2 2" xfId="903"/>
    <cellStyle name="Comma 12 2 2 2" xfId="2038"/>
    <cellStyle name="Comma 12 2 3" xfId="1584"/>
    <cellStyle name="Comma 12 3" xfId="1130"/>
    <cellStyle name="Comma 12 3 2" xfId="2265"/>
    <cellStyle name="Comma 12 4" xfId="676"/>
    <cellStyle name="Comma 12 4 2" xfId="1811"/>
    <cellStyle name="Comma 12 5" xfId="1357"/>
    <cellStyle name="Comma 13" xfId="39"/>
    <cellStyle name="Comma 2" xfId="3"/>
    <cellStyle name="Comma 2 2" xfId="41"/>
    <cellStyle name="Comma 3" xfId="54"/>
    <cellStyle name="Comma 3 2" xfId="4"/>
    <cellStyle name="Comma 3 2 2" xfId="197"/>
    <cellStyle name="Comma 3 2 2 2" xfId="435"/>
    <cellStyle name="Comma 3 2 2 2 2" xfId="889"/>
    <cellStyle name="Comma 3 2 2 2 2 2" xfId="2024"/>
    <cellStyle name="Comma 3 2 2 2 3" xfId="1570"/>
    <cellStyle name="Comma 3 2 2 3" xfId="1116"/>
    <cellStyle name="Comma 3 2 2 3 2" xfId="2251"/>
    <cellStyle name="Comma 3 2 2 4" xfId="662"/>
    <cellStyle name="Comma 3 2 2 4 2" xfId="1797"/>
    <cellStyle name="Comma 3 2 2 5" xfId="1343"/>
    <cellStyle name="Comma 3 2 3" xfId="141"/>
    <cellStyle name="Comma 3 2 3 2" xfId="379"/>
    <cellStyle name="Comma 3 2 3 2 2" xfId="833"/>
    <cellStyle name="Comma 3 2 3 2 2 2" xfId="1968"/>
    <cellStyle name="Comma 3 2 3 2 3" xfId="1514"/>
    <cellStyle name="Comma 3 2 3 3" xfId="1060"/>
    <cellStyle name="Comma 3 2 3 3 2" xfId="2195"/>
    <cellStyle name="Comma 3 2 3 4" xfId="606"/>
    <cellStyle name="Comma 3 2 3 4 2" xfId="1741"/>
    <cellStyle name="Comma 3 2 3 5" xfId="1287"/>
    <cellStyle name="Comma 3 2 4" xfId="267"/>
    <cellStyle name="Comma 3 2 4 2" xfId="494"/>
    <cellStyle name="Comma 3 2 4 2 2" xfId="948"/>
    <cellStyle name="Comma 3 2 4 2 2 2" xfId="2083"/>
    <cellStyle name="Comma 3 2 4 2 3" xfId="1629"/>
    <cellStyle name="Comma 3 2 4 3" xfId="1175"/>
    <cellStyle name="Comma 3 2 4 3 2" xfId="2310"/>
    <cellStyle name="Comma 3 2 4 4" xfId="721"/>
    <cellStyle name="Comma 3 2 4 4 2" xfId="1856"/>
    <cellStyle name="Comma 3 2 4 5" xfId="1402"/>
    <cellStyle name="Comma 3 2 5" xfId="323"/>
    <cellStyle name="Comma 3 2 5 2" xfId="777"/>
    <cellStyle name="Comma 3 2 5 2 2" xfId="1912"/>
    <cellStyle name="Comma 3 2 5 3" xfId="1458"/>
    <cellStyle name="Comma 3 2 6" xfId="1004"/>
    <cellStyle name="Comma 3 2 6 2" xfId="2139"/>
    <cellStyle name="Comma 3 2 7" xfId="550"/>
    <cellStyle name="Comma 3 2 7 2" xfId="1685"/>
    <cellStyle name="Comma 3 2 8" xfId="1231"/>
    <cellStyle name="Comma 3 2 9" xfId="85"/>
    <cellStyle name="Comma 3 3" xfId="169"/>
    <cellStyle name="Comma 3 3 2" xfId="407"/>
    <cellStyle name="Comma 3 3 2 2" xfId="861"/>
    <cellStyle name="Comma 3 3 2 2 2" xfId="1996"/>
    <cellStyle name="Comma 3 3 2 3" xfId="1542"/>
    <cellStyle name="Comma 3 3 3" xfId="1088"/>
    <cellStyle name="Comma 3 3 3 2" xfId="2223"/>
    <cellStyle name="Comma 3 3 4" xfId="634"/>
    <cellStyle name="Comma 3 3 4 2" xfId="1769"/>
    <cellStyle name="Comma 3 3 5" xfId="1315"/>
    <cellStyle name="Comma 3 4" xfId="113"/>
    <cellStyle name="Comma 3 4 2" xfId="351"/>
    <cellStyle name="Comma 3 4 2 2" xfId="805"/>
    <cellStyle name="Comma 3 4 2 2 2" xfId="1940"/>
    <cellStyle name="Comma 3 4 2 3" xfId="1486"/>
    <cellStyle name="Comma 3 4 3" xfId="1032"/>
    <cellStyle name="Comma 3 4 3 2" xfId="2167"/>
    <cellStyle name="Comma 3 4 4" xfId="578"/>
    <cellStyle name="Comma 3 4 4 2" xfId="1713"/>
    <cellStyle name="Comma 3 4 5" xfId="1259"/>
    <cellStyle name="Comma 3 5" xfId="239"/>
    <cellStyle name="Comma 3 5 2" xfId="466"/>
    <cellStyle name="Comma 3 5 2 2" xfId="920"/>
    <cellStyle name="Comma 3 5 2 2 2" xfId="2055"/>
    <cellStyle name="Comma 3 5 2 3" xfId="1601"/>
    <cellStyle name="Comma 3 5 3" xfId="1147"/>
    <cellStyle name="Comma 3 5 3 2" xfId="2282"/>
    <cellStyle name="Comma 3 5 4" xfId="693"/>
    <cellStyle name="Comma 3 5 4 2" xfId="1828"/>
    <cellStyle name="Comma 3 5 5" xfId="1374"/>
    <cellStyle name="Comma 3 6" xfId="295"/>
    <cellStyle name="Comma 3 6 2" xfId="749"/>
    <cellStyle name="Comma 3 6 2 2" xfId="1884"/>
    <cellStyle name="Comma 3 6 3" xfId="1430"/>
    <cellStyle name="Comma 3 7" xfId="976"/>
    <cellStyle name="Comma 3 7 2" xfId="2111"/>
    <cellStyle name="Comma 3 8" xfId="522"/>
    <cellStyle name="Comma 3 8 2" xfId="1657"/>
    <cellStyle name="Comma 3 9" xfId="1203"/>
    <cellStyle name="Comma 4" xfId="57"/>
    <cellStyle name="Comma 4 2" xfId="87"/>
    <cellStyle name="Comma 4 2 2" xfId="199"/>
    <cellStyle name="Comma 4 2 2 2" xfId="437"/>
    <cellStyle name="Comma 4 2 2 2 2" xfId="891"/>
    <cellStyle name="Comma 4 2 2 2 2 2" xfId="2026"/>
    <cellStyle name="Comma 4 2 2 2 3" xfId="1572"/>
    <cellStyle name="Comma 4 2 2 3" xfId="1118"/>
    <cellStyle name="Comma 4 2 2 3 2" xfId="2253"/>
    <cellStyle name="Comma 4 2 2 4" xfId="664"/>
    <cellStyle name="Comma 4 2 2 4 2" xfId="1799"/>
    <cellStyle name="Comma 4 2 2 5" xfId="1345"/>
    <cellStyle name="Comma 4 2 3" xfId="143"/>
    <cellStyle name="Comma 4 2 3 2" xfId="381"/>
    <cellStyle name="Comma 4 2 3 2 2" xfId="835"/>
    <cellStyle name="Comma 4 2 3 2 2 2" xfId="1970"/>
    <cellStyle name="Comma 4 2 3 2 3" xfId="1516"/>
    <cellStyle name="Comma 4 2 3 3" xfId="1062"/>
    <cellStyle name="Comma 4 2 3 3 2" xfId="2197"/>
    <cellStyle name="Comma 4 2 3 4" xfId="608"/>
    <cellStyle name="Comma 4 2 3 4 2" xfId="1743"/>
    <cellStyle name="Comma 4 2 3 5" xfId="1289"/>
    <cellStyle name="Comma 4 2 4" xfId="269"/>
    <cellStyle name="Comma 4 2 4 2" xfId="496"/>
    <cellStyle name="Comma 4 2 4 2 2" xfId="950"/>
    <cellStyle name="Comma 4 2 4 2 2 2" xfId="2085"/>
    <cellStyle name="Comma 4 2 4 2 3" xfId="1631"/>
    <cellStyle name="Comma 4 2 4 3" xfId="1177"/>
    <cellStyle name="Comma 4 2 4 3 2" xfId="2312"/>
    <cellStyle name="Comma 4 2 4 4" xfId="723"/>
    <cellStyle name="Comma 4 2 4 4 2" xfId="1858"/>
    <cellStyle name="Comma 4 2 4 5" xfId="1404"/>
    <cellStyle name="Comma 4 2 5" xfId="325"/>
    <cellStyle name="Comma 4 2 5 2" xfId="779"/>
    <cellStyle name="Comma 4 2 5 2 2" xfId="1914"/>
    <cellStyle name="Comma 4 2 5 3" xfId="1460"/>
    <cellStyle name="Comma 4 2 6" xfId="1006"/>
    <cellStyle name="Comma 4 2 6 2" xfId="2141"/>
    <cellStyle name="Comma 4 2 7" xfId="552"/>
    <cellStyle name="Comma 4 2 7 2" xfId="1687"/>
    <cellStyle name="Comma 4 2 8" xfId="1233"/>
    <cellStyle name="Comma 4 3" xfId="171"/>
    <cellStyle name="Comma 4 3 2" xfId="409"/>
    <cellStyle name="Comma 4 3 2 2" xfId="863"/>
    <cellStyle name="Comma 4 3 2 2 2" xfId="1998"/>
    <cellStyle name="Comma 4 3 2 3" xfId="1544"/>
    <cellStyle name="Comma 4 3 3" xfId="1090"/>
    <cellStyle name="Comma 4 3 3 2" xfId="2225"/>
    <cellStyle name="Comma 4 3 4" xfId="636"/>
    <cellStyle name="Comma 4 3 4 2" xfId="1771"/>
    <cellStyle name="Comma 4 3 5" xfId="1317"/>
    <cellStyle name="Comma 4 4" xfId="115"/>
    <cellStyle name="Comma 4 4 2" xfId="353"/>
    <cellStyle name="Comma 4 4 2 2" xfId="807"/>
    <cellStyle name="Comma 4 4 2 2 2" xfId="1942"/>
    <cellStyle name="Comma 4 4 2 3" xfId="1488"/>
    <cellStyle name="Comma 4 4 3" xfId="1034"/>
    <cellStyle name="Comma 4 4 3 2" xfId="2169"/>
    <cellStyle name="Comma 4 4 4" xfId="580"/>
    <cellStyle name="Comma 4 4 4 2" xfId="1715"/>
    <cellStyle name="Comma 4 4 5" xfId="1261"/>
    <cellStyle name="Comma 4 5" xfId="241"/>
    <cellStyle name="Comma 4 5 2" xfId="468"/>
    <cellStyle name="Comma 4 5 2 2" xfId="922"/>
    <cellStyle name="Comma 4 5 2 2 2" xfId="2057"/>
    <cellStyle name="Comma 4 5 2 3" xfId="1603"/>
    <cellStyle name="Comma 4 5 3" xfId="1149"/>
    <cellStyle name="Comma 4 5 3 2" xfId="2284"/>
    <cellStyle name="Comma 4 5 4" xfId="695"/>
    <cellStyle name="Comma 4 5 4 2" xfId="1830"/>
    <cellStyle name="Comma 4 5 5" xfId="1376"/>
    <cellStyle name="Comma 4 6" xfId="297"/>
    <cellStyle name="Comma 4 6 2" xfId="751"/>
    <cellStyle name="Comma 4 6 2 2" xfId="1886"/>
    <cellStyle name="Comma 4 6 3" xfId="1432"/>
    <cellStyle name="Comma 4 7" xfId="978"/>
    <cellStyle name="Comma 4 7 2" xfId="2113"/>
    <cellStyle name="Comma 4 8" xfId="524"/>
    <cellStyle name="Comma 4 8 2" xfId="1659"/>
    <cellStyle name="Comma 4 9" xfId="1205"/>
    <cellStyle name="Comma 5" xfId="59"/>
    <cellStyle name="Comma 5 2" xfId="89"/>
    <cellStyle name="Comma 5 2 2" xfId="201"/>
    <cellStyle name="Comma 5 2 2 2" xfId="439"/>
    <cellStyle name="Comma 5 2 2 2 2" xfId="893"/>
    <cellStyle name="Comma 5 2 2 2 2 2" xfId="2028"/>
    <cellStyle name="Comma 5 2 2 2 3" xfId="1574"/>
    <cellStyle name="Comma 5 2 2 3" xfId="1120"/>
    <cellStyle name="Comma 5 2 2 3 2" xfId="2255"/>
    <cellStyle name="Comma 5 2 2 4" xfId="666"/>
    <cellStyle name="Comma 5 2 2 4 2" xfId="1801"/>
    <cellStyle name="Comma 5 2 2 5" xfId="1347"/>
    <cellStyle name="Comma 5 2 3" xfId="145"/>
    <cellStyle name="Comma 5 2 3 2" xfId="383"/>
    <cellStyle name="Comma 5 2 3 2 2" xfId="837"/>
    <cellStyle name="Comma 5 2 3 2 2 2" xfId="1972"/>
    <cellStyle name="Comma 5 2 3 2 3" xfId="1518"/>
    <cellStyle name="Comma 5 2 3 3" xfId="1064"/>
    <cellStyle name="Comma 5 2 3 3 2" xfId="2199"/>
    <cellStyle name="Comma 5 2 3 4" xfId="610"/>
    <cellStyle name="Comma 5 2 3 4 2" xfId="1745"/>
    <cellStyle name="Comma 5 2 3 5" xfId="1291"/>
    <cellStyle name="Comma 5 2 4" xfId="271"/>
    <cellStyle name="Comma 5 2 4 2" xfId="498"/>
    <cellStyle name="Comma 5 2 4 2 2" xfId="952"/>
    <cellStyle name="Comma 5 2 4 2 2 2" xfId="2087"/>
    <cellStyle name="Comma 5 2 4 2 3" xfId="1633"/>
    <cellStyle name="Comma 5 2 4 3" xfId="1179"/>
    <cellStyle name="Comma 5 2 4 3 2" xfId="2314"/>
    <cellStyle name="Comma 5 2 4 4" xfId="725"/>
    <cellStyle name="Comma 5 2 4 4 2" xfId="1860"/>
    <cellStyle name="Comma 5 2 4 5" xfId="1406"/>
    <cellStyle name="Comma 5 2 5" xfId="327"/>
    <cellStyle name="Comma 5 2 5 2" xfId="781"/>
    <cellStyle name="Comma 5 2 5 2 2" xfId="1916"/>
    <cellStyle name="Comma 5 2 5 3" xfId="1462"/>
    <cellStyle name="Comma 5 2 6" xfId="1008"/>
    <cellStyle name="Comma 5 2 6 2" xfId="2143"/>
    <cellStyle name="Comma 5 2 7" xfId="554"/>
    <cellStyle name="Comma 5 2 7 2" xfId="1689"/>
    <cellStyle name="Comma 5 2 8" xfId="1235"/>
    <cellStyle name="Comma 5 3" xfId="173"/>
    <cellStyle name="Comma 5 3 2" xfId="411"/>
    <cellStyle name="Comma 5 3 2 2" xfId="865"/>
    <cellStyle name="Comma 5 3 2 2 2" xfId="2000"/>
    <cellStyle name="Comma 5 3 2 3" xfId="1546"/>
    <cellStyle name="Comma 5 3 3" xfId="1092"/>
    <cellStyle name="Comma 5 3 3 2" xfId="2227"/>
    <cellStyle name="Comma 5 3 4" xfId="638"/>
    <cellStyle name="Comma 5 3 4 2" xfId="1773"/>
    <cellStyle name="Comma 5 3 5" xfId="1319"/>
    <cellStyle name="Comma 5 4" xfId="117"/>
    <cellStyle name="Comma 5 4 2" xfId="355"/>
    <cellStyle name="Comma 5 4 2 2" xfId="809"/>
    <cellStyle name="Comma 5 4 2 2 2" xfId="1944"/>
    <cellStyle name="Comma 5 4 2 3" xfId="1490"/>
    <cellStyle name="Comma 5 4 3" xfId="1036"/>
    <cellStyle name="Comma 5 4 3 2" xfId="2171"/>
    <cellStyle name="Comma 5 4 4" xfId="582"/>
    <cellStyle name="Comma 5 4 4 2" xfId="1717"/>
    <cellStyle name="Comma 5 4 5" xfId="1263"/>
    <cellStyle name="Comma 5 5" xfId="243"/>
    <cellStyle name="Comma 5 5 2" xfId="470"/>
    <cellStyle name="Comma 5 5 2 2" xfId="924"/>
    <cellStyle name="Comma 5 5 2 2 2" xfId="2059"/>
    <cellStyle name="Comma 5 5 2 3" xfId="1605"/>
    <cellStyle name="Comma 5 5 3" xfId="1151"/>
    <cellStyle name="Comma 5 5 3 2" xfId="2286"/>
    <cellStyle name="Comma 5 5 4" xfId="697"/>
    <cellStyle name="Comma 5 5 4 2" xfId="1832"/>
    <cellStyle name="Comma 5 5 5" xfId="1378"/>
    <cellStyle name="Comma 5 6" xfId="299"/>
    <cellStyle name="Comma 5 6 2" xfId="753"/>
    <cellStyle name="Comma 5 6 2 2" xfId="1888"/>
    <cellStyle name="Comma 5 6 3" xfId="1434"/>
    <cellStyle name="Comma 5 7" xfId="980"/>
    <cellStyle name="Comma 5 7 2" xfId="2115"/>
    <cellStyle name="Comma 5 8" xfId="526"/>
    <cellStyle name="Comma 5 8 2" xfId="1661"/>
    <cellStyle name="Comma 5 9" xfId="1207"/>
    <cellStyle name="Comma 6" xfId="61"/>
    <cellStyle name="Comma 6 2" xfId="91"/>
    <cellStyle name="Comma 6 2 2" xfId="203"/>
    <cellStyle name="Comma 6 2 2 2" xfId="441"/>
    <cellStyle name="Comma 6 2 2 2 2" xfId="895"/>
    <cellStyle name="Comma 6 2 2 2 2 2" xfId="2030"/>
    <cellStyle name="Comma 6 2 2 2 3" xfId="1576"/>
    <cellStyle name="Comma 6 2 2 3" xfId="1122"/>
    <cellStyle name="Comma 6 2 2 3 2" xfId="2257"/>
    <cellStyle name="Comma 6 2 2 4" xfId="668"/>
    <cellStyle name="Comma 6 2 2 4 2" xfId="1803"/>
    <cellStyle name="Comma 6 2 2 5" xfId="1349"/>
    <cellStyle name="Comma 6 2 3" xfId="147"/>
    <cellStyle name="Comma 6 2 3 2" xfId="385"/>
    <cellStyle name="Comma 6 2 3 2 2" xfId="839"/>
    <cellStyle name="Comma 6 2 3 2 2 2" xfId="1974"/>
    <cellStyle name="Comma 6 2 3 2 3" xfId="1520"/>
    <cellStyle name="Comma 6 2 3 3" xfId="1066"/>
    <cellStyle name="Comma 6 2 3 3 2" xfId="2201"/>
    <cellStyle name="Comma 6 2 3 4" xfId="612"/>
    <cellStyle name="Comma 6 2 3 4 2" xfId="1747"/>
    <cellStyle name="Comma 6 2 3 5" xfId="1293"/>
    <cellStyle name="Comma 6 2 4" xfId="273"/>
    <cellStyle name="Comma 6 2 4 2" xfId="500"/>
    <cellStyle name="Comma 6 2 4 2 2" xfId="954"/>
    <cellStyle name="Comma 6 2 4 2 2 2" xfId="2089"/>
    <cellStyle name="Comma 6 2 4 2 3" xfId="1635"/>
    <cellStyle name="Comma 6 2 4 3" xfId="1181"/>
    <cellStyle name="Comma 6 2 4 3 2" xfId="2316"/>
    <cellStyle name="Comma 6 2 4 4" xfId="727"/>
    <cellStyle name="Comma 6 2 4 4 2" xfId="1862"/>
    <cellStyle name="Comma 6 2 4 5" xfId="1408"/>
    <cellStyle name="Comma 6 2 5" xfId="329"/>
    <cellStyle name="Comma 6 2 5 2" xfId="783"/>
    <cellStyle name="Comma 6 2 5 2 2" xfId="1918"/>
    <cellStyle name="Comma 6 2 5 3" xfId="1464"/>
    <cellStyle name="Comma 6 2 6" xfId="1010"/>
    <cellStyle name="Comma 6 2 6 2" xfId="2145"/>
    <cellStyle name="Comma 6 2 7" xfId="556"/>
    <cellStyle name="Comma 6 2 7 2" xfId="1691"/>
    <cellStyle name="Comma 6 2 8" xfId="1237"/>
    <cellStyle name="Comma 6 3" xfId="175"/>
    <cellStyle name="Comma 6 3 2" xfId="413"/>
    <cellStyle name="Comma 6 3 2 2" xfId="867"/>
    <cellStyle name="Comma 6 3 2 2 2" xfId="2002"/>
    <cellStyle name="Comma 6 3 2 3" xfId="1548"/>
    <cellStyle name="Comma 6 3 3" xfId="1094"/>
    <cellStyle name="Comma 6 3 3 2" xfId="2229"/>
    <cellStyle name="Comma 6 3 4" xfId="640"/>
    <cellStyle name="Comma 6 3 4 2" xfId="1775"/>
    <cellStyle name="Comma 6 3 5" xfId="1321"/>
    <cellStyle name="Comma 6 4" xfId="119"/>
    <cellStyle name="Comma 6 4 2" xfId="357"/>
    <cellStyle name="Comma 6 4 2 2" xfId="811"/>
    <cellStyle name="Comma 6 4 2 2 2" xfId="1946"/>
    <cellStyle name="Comma 6 4 2 3" xfId="1492"/>
    <cellStyle name="Comma 6 4 3" xfId="1038"/>
    <cellStyle name="Comma 6 4 3 2" xfId="2173"/>
    <cellStyle name="Comma 6 4 4" xfId="584"/>
    <cellStyle name="Comma 6 4 4 2" xfId="1719"/>
    <cellStyle name="Comma 6 4 5" xfId="1265"/>
    <cellStyle name="Comma 6 5" xfId="245"/>
    <cellStyle name="Comma 6 5 2" xfId="472"/>
    <cellStyle name="Comma 6 5 2 2" xfId="926"/>
    <cellStyle name="Comma 6 5 2 2 2" xfId="2061"/>
    <cellStyle name="Comma 6 5 2 3" xfId="1607"/>
    <cellStyle name="Comma 6 5 3" xfId="1153"/>
    <cellStyle name="Comma 6 5 3 2" xfId="2288"/>
    <cellStyle name="Comma 6 5 4" xfId="699"/>
    <cellStyle name="Comma 6 5 4 2" xfId="1834"/>
    <cellStyle name="Comma 6 5 5" xfId="1380"/>
    <cellStyle name="Comma 6 6" xfId="301"/>
    <cellStyle name="Comma 6 6 2" xfId="755"/>
    <cellStyle name="Comma 6 6 2 2" xfId="1890"/>
    <cellStyle name="Comma 6 6 3" xfId="1436"/>
    <cellStyle name="Comma 6 7" xfId="982"/>
    <cellStyle name="Comma 6 7 2" xfId="2117"/>
    <cellStyle name="Comma 6 8" xfId="528"/>
    <cellStyle name="Comma 6 8 2" xfId="1663"/>
    <cellStyle name="Comma 6 9" xfId="1209"/>
    <cellStyle name="Comma 7" xfId="63"/>
    <cellStyle name="Comma 7 2" xfId="93"/>
    <cellStyle name="Comma 7 2 2" xfId="205"/>
    <cellStyle name="Comma 7 2 2 2" xfId="443"/>
    <cellStyle name="Comma 7 2 2 2 2" xfId="897"/>
    <cellStyle name="Comma 7 2 2 2 2 2" xfId="2032"/>
    <cellStyle name="Comma 7 2 2 2 3" xfId="1578"/>
    <cellStyle name="Comma 7 2 2 3" xfId="1124"/>
    <cellStyle name="Comma 7 2 2 3 2" xfId="2259"/>
    <cellStyle name="Comma 7 2 2 4" xfId="670"/>
    <cellStyle name="Comma 7 2 2 4 2" xfId="1805"/>
    <cellStyle name="Comma 7 2 2 5" xfId="1351"/>
    <cellStyle name="Comma 7 2 3" xfId="149"/>
    <cellStyle name="Comma 7 2 3 2" xfId="387"/>
    <cellStyle name="Comma 7 2 3 2 2" xfId="841"/>
    <cellStyle name="Comma 7 2 3 2 2 2" xfId="1976"/>
    <cellStyle name="Comma 7 2 3 2 3" xfId="1522"/>
    <cellStyle name="Comma 7 2 3 3" xfId="1068"/>
    <cellStyle name="Comma 7 2 3 3 2" xfId="2203"/>
    <cellStyle name="Comma 7 2 3 4" xfId="614"/>
    <cellStyle name="Comma 7 2 3 4 2" xfId="1749"/>
    <cellStyle name="Comma 7 2 3 5" xfId="1295"/>
    <cellStyle name="Comma 7 2 4" xfId="275"/>
    <cellStyle name="Comma 7 2 4 2" xfId="502"/>
    <cellStyle name="Comma 7 2 4 2 2" xfId="956"/>
    <cellStyle name="Comma 7 2 4 2 2 2" xfId="2091"/>
    <cellStyle name="Comma 7 2 4 2 3" xfId="1637"/>
    <cellStyle name="Comma 7 2 4 3" xfId="1183"/>
    <cellStyle name="Comma 7 2 4 3 2" xfId="2318"/>
    <cellStyle name="Comma 7 2 4 4" xfId="729"/>
    <cellStyle name="Comma 7 2 4 4 2" xfId="1864"/>
    <cellStyle name="Comma 7 2 4 5" xfId="1410"/>
    <cellStyle name="Comma 7 2 5" xfId="331"/>
    <cellStyle name="Comma 7 2 5 2" xfId="785"/>
    <cellStyle name="Comma 7 2 5 2 2" xfId="1920"/>
    <cellStyle name="Comma 7 2 5 3" xfId="1466"/>
    <cellStyle name="Comma 7 2 6" xfId="1012"/>
    <cellStyle name="Comma 7 2 6 2" xfId="2147"/>
    <cellStyle name="Comma 7 2 7" xfId="558"/>
    <cellStyle name="Comma 7 2 7 2" xfId="1693"/>
    <cellStyle name="Comma 7 2 8" xfId="1239"/>
    <cellStyle name="Comma 7 3" xfId="177"/>
    <cellStyle name="Comma 7 3 2" xfId="415"/>
    <cellStyle name="Comma 7 3 2 2" xfId="869"/>
    <cellStyle name="Comma 7 3 2 2 2" xfId="2004"/>
    <cellStyle name="Comma 7 3 2 3" xfId="1550"/>
    <cellStyle name="Comma 7 3 3" xfId="1096"/>
    <cellStyle name="Comma 7 3 3 2" xfId="2231"/>
    <cellStyle name="Comma 7 3 4" xfId="642"/>
    <cellStyle name="Comma 7 3 4 2" xfId="1777"/>
    <cellStyle name="Comma 7 3 5" xfId="1323"/>
    <cellStyle name="Comma 7 4" xfId="121"/>
    <cellStyle name="Comma 7 4 2" xfId="359"/>
    <cellStyle name="Comma 7 4 2 2" xfId="813"/>
    <cellStyle name="Comma 7 4 2 2 2" xfId="1948"/>
    <cellStyle name="Comma 7 4 2 3" xfId="1494"/>
    <cellStyle name="Comma 7 4 3" xfId="1040"/>
    <cellStyle name="Comma 7 4 3 2" xfId="2175"/>
    <cellStyle name="Comma 7 4 4" xfId="586"/>
    <cellStyle name="Comma 7 4 4 2" xfId="1721"/>
    <cellStyle name="Comma 7 4 5" xfId="1267"/>
    <cellStyle name="Comma 7 5" xfId="247"/>
    <cellStyle name="Comma 7 5 2" xfId="474"/>
    <cellStyle name="Comma 7 5 2 2" xfId="928"/>
    <cellStyle name="Comma 7 5 2 2 2" xfId="2063"/>
    <cellStyle name="Comma 7 5 2 3" xfId="1609"/>
    <cellStyle name="Comma 7 5 3" xfId="1155"/>
    <cellStyle name="Comma 7 5 3 2" xfId="2290"/>
    <cellStyle name="Comma 7 5 4" xfId="701"/>
    <cellStyle name="Comma 7 5 4 2" xfId="1836"/>
    <cellStyle name="Comma 7 5 5" xfId="1382"/>
    <cellStyle name="Comma 7 6" xfId="303"/>
    <cellStyle name="Comma 7 6 2" xfId="757"/>
    <cellStyle name="Comma 7 6 2 2" xfId="1892"/>
    <cellStyle name="Comma 7 6 3" xfId="1438"/>
    <cellStyle name="Comma 7 7" xfId="984"/>
    <cellStyle name="Comma 7 7 2" xfId="2119"/>
    <cellStyle name="Comma 7 8" xfId="530"/>
    <cellStyle name="Comma 7 8 2" xfId="1665"/>
    <cellStyle name="Comma 7 9" xfId="1211"/>
    <cellStyle name="Comma 8" xfId="65"/>
    <cellStyle name="Comma 8 2" xfId="95"/>
    <cellStyle name="Comma 8 2 2" xfId="207"/>
    <cellStyle name="Comma 8 2 2 2" xfId="445"/>
    <cellStyle name="Comma 8 2 2 2 2" xfId="899"/>
    <cellStyle name="Comma 8 2 2 2 2 2" xfId="2034"/>
    <cellStyle name="Comma 8 2 2 2 3" xfId="1580"/>
    <cellStyle name="Comma 8 2 2 3" xfId="1126"/>
    <cellStyle name="Comma 8 2 2 3 2" xfId="2261"/>
    <cellStyle name="Comma 8 2 2 4" xfId="672"/>
    <cellStyle name="Comma 8 2 2 4 2" xfId="1807"/>
    <cellStyle name="Comma 8 2 2 5" xfId="1353"/>
    <cellStyle name="Comma 8 2 3" xfId="151"/>
    <cellStyle name="Comma 8 2 3 2" xfId="389"/>
    <cellStyle name="Comma 8 2 3 2 2" xfId="843"/>
    <cellStyle name="Comma 8 2 3 2 2 2" xfId="1978"/>
    <cellStyle name="Comma 8 2 3 2 3" xfId="1524"/>
    <cellStyle name="Comma 8 2 3 3" xfId="1070"/>
    <cellStyle name="Comma 8 2 3 3 2" xfId="2205"/>
    <cellStyle name="Comma 8 2 3 4" xfId="616"/>
    <cellStyle name="Comma 8 2 3 4 2" xfId="1751"/>
    <cellStyle name="Comma 8 2 3 5" xfId="1297"/>
    <cellStyle name="Comma 8 2 4" xfId="277"/>
    <cellStyle name="Comma 8 2 4 2" xfId="504"/>
    <cellStyle name="Comma 8 2 4 2 2" xfId="958"/>
    <cellStyle name="Comma 8 2 4 2 2 2" xfId="2093"/>
    <cellStyle name="Comma 8 2 4 2 3" xfId="1639"/>
    <cellStyle name="Comma 8 2 4 3" xfId="1185"/>
    <cellStyle name="Comma 8 2 4 3 2" xfId="2320"/>
    <cellStyle name="Comma 8 2 4 4" xfId="731"/>
    <cellStyle name="Comma 8 2 4 4 2" xfId="1866"/>
    <cellStyle name="Comma 8 2 4 5" xfId="1412"/>
    <cellStyle name="Comma 8 2 5" xfId="333"/>
    <cellStyle name="Comma 8 2 5 2" xfId="787"/>
    <cellStyle name="Comma 8 2 5 2 2" xfId="1922"/>
    <cellStyle name="Comma 8 2 5 3" xfId="1468"/>
    <cellStyle name="Comma 8 2 6" xfId="1014"/>
    <cellStyle name="Comma 8 2 6 2" xfId="2149"/>
    <cellStyle name="Comma 8 2 7" xfId="560"/>
    <cellStyle name="Comma 8 2 7 2" xfId="1695"/>
    <cellStyle name="Comma 8 2 8" xfId="1241"/>
    <cellStyle name="Comma 8 3" xfId="179"/>
    <cellStyle name="Comma 8 3 2" xfId="417"/>
    <cellStyle name="Comma 8 3 2 2" xfId="871"/>
    <cellStyle name="Comma 8 3 2 2 2" xfId="2006"/>
    <cellStyle name="Comma 8 3 2 3" xfId="1552"/>
    <cellStyle name="Comma 8 3 3" xfId="1098"/>
    <cellStyle name="Comma 8 3 3 2" xfId="2233"/>
    <cellStyle name="Comma 8 3 4" xfId="644"/>
    <cellStyle name="Comma 8 3 4 2" xfId="1779"/>
    <cellStyle name="Comma 8 3 5" xfId="1325"/>
    <cellStyle name="Comma 8 4" xfId="123"/>
    <cellStyle name="Comma 8 4 2" xfId="361"/>
    <cellStyle name="Comma 8 4 2 2" xfId="815"/>
    <cellStyle name="Comma 8 4 2 2 2" xfId="1950"/>
    <cellStyle name="Comma 8 4 2 3" xfId="1496"/>
    <cellStyle name="Comma 8 4 3" xfId="1042"/>
    <cellStyle name="Comma 8 4 3 2" xfId="2177"/>
    <cellStyle name="Comma 8 4 4" xfId="588"/>
    <cellStyle name="Comma 8 4 4 2" xfId="1723"/>
    <cellStyle name="Comma 8 4 5" xfId="1269"/>
    <cellStyle name="Comma 8 5" xfId="249"/>
    <cellStyle name="Comma 8 5 2" xfId="476"/>
    <cellStyle name="Comma 8 5 2 2" xfId="930"/>
    <cellStyle name="Comma 8 5 2 2 2" xfId="2065"/>
    <cellStyle name="Comma 8 5 2 3" xfId="1611"/>
    <cellStyle name="Comma 8 5 3" xfId="1157"/>
    <cellStyle name="Comma 8 5 3 2" xfId="2292"/>
    <cellStyle name="Comma 8 5 4" xfId="703"/>
    <cellStyle name="Comma 8 5 4 2" xfId="1838"/>
    <cellStyle name="Comma 8 5 5" xfId="1384"/>
    <cellStyle name="Comma 8 6" xfId="305"/>
    <cellStyle name="Comma 8 6 2" xfId="759"/>
    <cellStyle name="Comma 8 6 2 2" xfId="1894"/>
    <cellStyle name="Comma 8 6 3" xfId="1440"/>
    <cellStyle name="Comma 8 7" xfId="986"/>
    <cellStyle name="Comma 8 7 2" xfId="2121"/>
    <cellStyle name="Comma 8 8" xfId="532"/>
    <cellStyle name="Comma 8 8 2" xfId="1667"/>
    <cellStyle name="Comma 8 9" xfId="1213"/>
    <cellStyle name="Comma 9" xfId="67"/>
    <cellStyle name="Comma 9 2" xfId="97"/>
    <cellStyle name="Comma 9 2 2" xfId="209"/>
    <cellStyle name="Comma 9 2 2 2" xfId="447"/>
    <cellStyle name="Comma 9 2 2 2 2" xfId="901"/>
    <cellStyle name="Comma 9 2 2 2 2 2" xfId="2036"/>
    <cellStyle name="Comma 9 2 2 2 3" xfId="1582"/>
    <cellStyle name="Comma 9 2 2 3" xfId="1128"/>
    <cellStyle name="Comma 9 2 2 3 2" xfId="2263"/>
    <cellStyle name="Comma 9 2 2 4" xfId="674"/>
    <cellStyle name="Comma 9 2 2 4 2" xfId="1809"/>
    <cellStyle name="Comma 9 2 2 5" xfId="1355"/>
    <cellStyle name="Comma 9 2 3" xfId="153"/>
    <cellStyle name="Comma 9 2 3 2" xfId="391"/>
    <cellStyle name="Comma 9 2 3 2 2" xfId="845"/>
    <cellStyle name="Comma 9 2 3 2 2 2" xfId="1980"/>
    <cellStyle name="Comma 9 2 3 2 3" xfId="1526"/>
    <cellStyle name="Comma 9 2 3 3" xfId="1072"/>
    <cellStyle name="Comma 9 2 3 3 2" xfId="2207"/>
    <cellStyle name="Comma 9 2 3 4" xfId="618"/>
    <cellStyle name="Comma 9 2 3 4 2" xfId="1753"/>
    <cellStyle name="Comma 9 2 3 5" xfId="1299"/>
    <cellStyle name="Comma 9 2 4" xfId="279"/>
    <cellStyle name="Comma 9 2 4 2" xfId="506"/>
    <cellStyle name="Comma 9 2 4 2 2" xfId="960"/>
    <cellStyle name="Comma 9 2 4 2 2 2" xfId="2095"/>
    <cellStyle name="Comma 9 2 4 2 3" xfId="1641"/>
    <cellStyle name="Comma 9 2 4 3" xfId="1187"/>
    <cellStyle name="Comma 9 2 4 3 2" xfId="2322"/>
    <cellStyle name="Comma 9 2 4 4" xfId="733"/>
    <cellStyle name="Comma 9 2 4 4 2" xfId="1868"/>
    <cellStyle name="Comma 9 2 4 5" xfId="1414"/>
    <cellStyle name="Comma 9 2 5" xfId="335"/>
    <cellStyle name="Comma 9 2 5 2" xfId="789"/>
    <cellStyle name="Comma 9 2 5 2 2" xfId="1924"/>
    <cellStyle name="Comma 9 2 5 3" xfId="1470"/>
    <cellStyle name="Comma 9 2 6" xfId="1016"/>
    <cellStyle name="Comma 9 2 6 2" xfId="2151"/>
    <cellStyle name="Comma 9 2 7" xfId="562"/>
    <cellStyle name="Comma 9 2 7 2" xfId="1697"/>
    <cellStyle name="Comma 9 2 8" xfId="1243"/>
    <cellStyle name="Comma 9 3" xfId="181"/>
    <cellStyle name="Comma 9 3 2" xfId="419"/>
    <cellStyle name="Comma 9 3 2 2" xfId="873"/>
    <cellStyle name="Comma 9 3 2 2 2" xfId="2008"/>
    <cellStyle name="Comma 9 3 2 3" xfId="1554"/>
    <cellStyle name="Comma 9 3 3" xfId="1100"/>
    <cellStyle name="Comma 9 3 3 2" xfId="2235"/>
    <cellStyle name="Comma 9 3 4" xfId="646"/>
    <cellStyle name="Comma 9 3 4 2" xfId="1781"/>
    <cellStyle name="Comma 9 3 5" xfId="1327"/>
    <cellStyle name="Comma 9 4" xfId="125"/>
    <cellStyle name="Comma 9 4 2" xfId="363"/>
    <cellStyle name="Comma 9 4 2 2" xfId="817"/>
    <cellStyle name="Comma 9 4 2 2 2" xfId="1952"/>
    <cellStyle name="Comma 9 4 2 3" xfId="1498"/>
    <cellStyle name="Comma 9 4 3" xfId="1044"/>
    <cellStyle name="Comma 9 4 3 2" xfId="2179"/>
    <cellStyle name="Comma 9 4 4" xfId="590"/>
    <cellStyle name="Comma 9 4 4 2" xfId="1725"/>
    <cellStyle name="Comma 9 4 5" xfId="1271"/>
    <cellStyle name="Comma 9 5" xfId="251"/>
    <cellStyle name="Comma 9 5 2" xfId="478"/>
    <cellStyle name="Comma 9 5 2 2" xfId="932"/>
    <cellStyle name="Comma 9 5 2 2 2" xfId="2067"/>
    <cellStyle name="Comma 9 5 2 3" xfId="1613"/>
    <cellStyle name="Comma 9 5 3" xfId="1159"/>
    <cellStyle name="Comma 9 5 3 2" xfId="2294"/>
    <cellStyle name="Comma 9 5 4" xfId="705"/>
    <cellStyle name="Comma 9 5 4 2" xfId="1840"/>
    <cellStyle name="Comma 9 5 5" xfId="1386"/>
    <cellStyle name="Comma 9 6" xfId="307"/>
    <cellStyle name="Comma 9 6 2" xfId="761"/>
    <cellStyle name="Comma 9 6 2 2" xfId="1896"/>
    <cellStyle name="Comma 9 6 3" xfId="1442"/>
    <cellStyle name="Comma 9 7" xfId="988"/>
    <cellStyle name="Comma 9 7 2" xfId="2123"/>
    <cellStyle name="Comma 9 8" xfId="534"/>
    <cellStyle name="Comma 9 8 2" xfId="1669"/>
    <cellStyle name="Comma 9 9" xfId="1215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Linked Cell" xfId="15" builtinId="24" customBuiltin="1"/>
    <cellStyle name="Neutral 2" xfId="229"/>
    <cellStyle name="Neutral 3" xfId="44"/>
    <cellStyle name="Normal" xfId="0" builtinId="0"/>
    <cellStyle name="Normal 10" xfId="66"/>
    <cellStyle name="Normal 10 2" xfId="96"/>
    <cellStyle name="Normal 10 2 2" xfId="208"/>
    <cellStyle name="Normal 10 2 2 2" xfId="446"/>
    <cellStyle name="Normal 10 2 2 2 2" xfId="900"/>
    <cellStyle name="Normal 10 2 2 2 2 2" xfId="2035"/>
    <cellStyle name="Normal 10 2 2 2 3" xfId="1581"/>
    <cellStyle name="Normal 10 2 2 3" xfId="1127"/>
    <cellStyle name="Normal 10 2 2 3 2" xfId="2262"/>
    <cellStyle name="Normal 10 2 2 4" xfId="673"/>
    <cellStyle name="Normal 10 2 2 4 2" xfId="1808"/>
    <cellStyle name="Normal 10 2 2 5" xfId="1354"/>
    <cellStyle name="Normal 10 2 3" xfId="152"/>
    <cellStyle name="Normal 10 2 3 2" xfId="390"/>
    <cellStyle name="Normal 10 2 3 2 2" xfId="844"/>
    <cellStyle name="Normal 10 2 3 2 2 2" xfId="1979"/>
    <cellStyle name="Normal 10 2 3 2 3" xfId="1525"/>
    <cellStyle name="Normal 10 2 3 3" xfId="1071"/>
    <cellStyle name="Normal 10 2 3 3 2" xfId="2206"/>
    <cellStyle name="Normal 10 2 3 4" xfId="617"/>
    <cellStyle name="Normal 10 2 3 4 2" xfId="1752"/>
    <cellStyle name="Normal 10 2 3 5" xfId="1298"/>
    <cellStyle name="Normal 10 2 4" xfId="278"/>
    <cellStyle name="Normal 10 2 4 2" xfId="505"/>
    <cellStyle name="Normal 10 2 4 2 2" xfId="959"/>
    <cellStyle name="Normal 10 2 4 2 2 2" xfId="2094"/>
    <cellStyle name="Normal 10 2 4 2 3" xfId="1640"/>
    <cellStyle name="Normal 10 2 4 3" xfId="1186"/>
    <cellStyle name="Normal 10 2 4 3 2" xfId="2321"/>
    <cellStyle name="Normal 10 2 4 4" xfId="732"/>
    <cellStyle name="Normal 10 2 4 4 2" xfId="1867"/>
    <cellStyle name="Normal 10 2 4 5" xfId="1413"/>
    <cellStyle name="Normal 10 2 5" xfId="334"/>
    <cellStyle name="Normal 10 2 5 2" xfId="788"/>
    <cellStyle name="Normal 10 2 5 2 2" xfId="1923"/>
    <cellStyle name="Normal 10 2 5 3" xfId="1469"/>
    <cellStyle name="Normal 10 2 6" xfId="1015"/>
    <cellStyle name="Normal 10 2 6 2" xfId="2150"/>
    <cellStyle name="Normal 10 2 7" xfId="561"/>
    <cellStyle name="Normal 10 2 7 2" xfId="1696"/>
    <cellStyle name="Normal 10 2 8" xfId="1242"/>
    <cellStyle name="Normal 10 3" xfId="180"/>
    <cellStyle name="Normal 10 3 2" xfId="418"/>
    <cellStyle name="Normal 10 3 2 2" xfId="872"/>
    <cellStyle name="Normal 10 3 2 2 2" xfId="2007"/>
    <cellStyle name="Normal 10 3 2 3" xfId="1553"/>
    <cellStyle name="Normal 10 3 3" xfId="1099"/>
    <cellStyle name="Normal 10 3 3 2" xfId="2234"/>
    <cellStyle name="Normal 10 3 4" xfId="645"/>
    <cellStyle name="Normal 10 3 4 2" xfId="1780"/>
    <cellStyle name="Normal 10 3 5" xfId="1326"/>
    <cellStyle name="Normal 10 4" xfId="124"/>
    <cellStyle name="Normal 10 4 2" xfId="362"/>
    <cellStyle name="Normal 10 4 2 2" xfId="816"/>
    <cellStyle name="Normal 10 4 2 2 2" xfId="1951"/>
    <cellStyle name="Normal 10 4 2 3" xfId="1497"/>
    <cellStyle name="Normal 10 4 3" xfId="1043"/>
    <cellStyle name="Normal 10 4 3 2" xfId="2178"/>
    <cellStyle name="Normal 10 4 4" xfId="589"/>
    <cellStyle name="Normal 10 4 4 2" xfId="1724"/>
    <cellStyle name="Normal 10 4 5" xfId="1270"/>
    <cellStyle name="Normal 10 5" xfId="250"/>
    <cellStyle name="Normal 10 5 2" xfId="477"/>
    <cellStyle name="Normal 10 5 2 2" xfId="931"/>
    <cellStyle name="Normal 10 5 2 2 2" xfId="2066"/>
    <cellStyle name="Normal 10 5 2 3" xfId="1612"/>
    <cellStyle name="Normal 10 5 3" xfId="1158"/>
    <cellStyle name="Normal 10 5 3 2" xfId="2293"/>
    <cellStyle name="Normal 10 5 4" xfId="704"/>
    <cellStyle name="Normal 10 5 4 2" xfId="1839"/>
    <cellStyle name="Normal 10 5 5" xfId="1385"/>
    <cellStyle name="Normal 10 6" xfId="306"/>
    <cellStyle name="Normal 10 6 2" xfId="760"/>
    <cellStyle name="Normal 10 6 2 2" xfId="1895"/>
    <cellStyle name="Normal 10 6 3" xfId="1441"/>
    <cellStyle name="Normal 10 7" xfId="987"/>
    <cellStyle name="Normal 10 7 2" xfId="2122"/>
    <cellStyle name="Normal 10 8" xfId="533"/>
    <cellStyle name="Normal 10 8 2" xfId="1668"/>
    <cellStyle name="Normal 10 9" xfId="1214"/>
    <cellStyle name="Normal 11" xfId="69"/>
    <cellStyle name="Normal 12" xfId="225"/>
    <cellStyle name="Normal 13" xfId="210"/>
    <cellStyle name="Normal 13 2" xfId="448"/>
    <cellStyle name="Normal 13 2 2" xfId="902"/>
    <cellStyle name="Normal 13 2 2 2" xfId="2037"/>
    <cellStyle name="Normal 13 2 3" xfId="1583"/>
    <cellStyle name="Normal 13 3" xfId="1129"/>
    <cellStyle name="Normal 13 3 2" xfId="2264"/>
    <cellStyle name="Normal 13 4" xfId="675"/>
    <cellStyle name="Normal 13 4 2" xfId="1810"/>
    <cellStyle name="Normal 13 5" xfId="1356"/>
    <cellStyle name="Normal 14" xfId="38"/>
    <cellStyle name="Normal 2" xfId="42"/>
    <cellStyle name="Normal 2 2" xfId="55"/>
    <cellStyle name="Normal 3" xfId="51"/>
    <cellStyle name="Normal 3 2" xfId="82"/>
    <cellStyle name="Normal 3 2 2" xfId="194"/>
    <cellStyle name="Normal 3 2 2 2" xfId="432"/>
    <cellStyle name="Normal 3 2 2 2 2" xfId="886"/>
    <cellStyle name="Normal 3 2 2 2 2 2" xfId="2021"/>
    <cellStyle name="Normal 3 2 2 2 3" xfId="1567"/>
    <cellStyle name="Normal 3 2 2 3" xfId="1113"/>
    <cellStyle name="Normal 3 2 2 3 2" xfId="2248"/>
    <cellStyle name="Normal 3 2 2 4" xfId="659"/>
    <cellStyle name="Normal 3 2 2 4 2" xfId="1794"/>
    <cellStyle name="Normal 3 2 2 5" xfId="1340"/>
    <cellStyle name="Normal 3 2 3" xfId="138"/>
    <cellStyle name="Normal 3 2 3 2" xfId="376"/>
    <cellStyle name="Normal 3 2 3 2 2" xfId="830"/>
    <cellStyle name="Normal 3 2 3 2 2 2" xfId="1965"/>
    <cellStyle name="Normal 3 2 3 2 3" xfId="1511"/>
    <cellStyle name="Normal 3 2 3 3" xfId="1057"/>
    <cellStyle name="Normal 3 2 3 3 2" xfId="2192"/>
    <cellStyle name="Normal 3 2 3 4" xfId="603"/>
    <cellStyle name="Normal 3 2 3 4 2" xfId="1738"/>
    <cellStyle name="Normal 3 2 3 5" xfId="1284"/>
    <cellStyle name="Normal 3 2 4" xfId="264"/>
    <cellStyle name="Normal 3 2 4 2" xfId="491"/>
    <cellStyle name="Normal 3 2 4 2 2" xfId="945"/>
    <cellStyle name="Normal 3 2 4 2 2 2" xfId="2080"/>
    <cellStyle name="Normal 3 2 4 2 3" xfId="1626"/>
    <cellStyle name="Normal 3 2 4 3" xfId="1172"/>
    <cellStyle name="Normal 3 2 4 3 2" xfId="2307"/>
    <cellStyle name="Normal 3 2 4 4" xfId="718"/>
    <cellStyle name="Normal 3 2 4 4 2" xfId="1853"/>
    <cellStyle name="Normal 3 2 4 5" xfId="1399"/>
    <cellStyle name="Normal 3 2 5" xfId="320"/>
    <cellStyle name="Normal 3 2 5 2" xfId="774"/>
    <cellStyle name="Normal 3 2 5 2 2" xfId="1909"/>
    <cellStyle name="Normal 3 2 5 3" xfId="1455"/>
    <cellStyle name="Normal 3 2 6" xfId="1001"/>
    <cellStyle name="Normal 3 2 6 2" xfId="2136"/>
    <cellStyle name="Normal 3 2 7" xfId="547"/>
    <cellStyle name="Normal 3 2 7 2" xfId="1682"/>
    <cellStyle name="Normal 3 2 8" xfId="1228"/>
    <cellStyle name="Normal 3 3" xfId="166"/>
    <cellStyle name="Normal 3 3 2" xfId="404"/>
    <cellStyle name="Normal 3 3 2 2" xfId="858"/>
    <cellStyle name="Normal 3 3 2 2 2" xfId="1993"/>
    <cellStyle name="Normal 3 3 2 3" xfId="1539"/>
    <cellStyle name="Normal 3 3 3" xfId="1085"/>
    <cellStyle name="Normal 3 3 3 2" xfId="2220"/>
    <cellStyle name="Normal 3 3 4" xfId="631"/>
    <cellStyle name="Normal 3 3 4 2" xfId="1766"/>
    <cellStyle name="Normal 3 3 5" xfId="1312"/>
    <cellStyle name="Normal 3 4" xfId="110"/>
    <cellStyle name="Normal 3 4 2" xfId="348"/>
    <cellStyle name="Normal 3 4 2 2" xfId="802"/>
    <cellStyle name="Normal 3 4 2 2 2" xfId="1937"/>
    <cellStyle name="Normal 3 4 2 3" xfId="1483"/>
    <cellStyle name="Normal 3 4 3" xfId="1029"/>
    <cellStyle name="Normal 3 4 3 2" xfId="2164"/>
    <cellStyle name="Normal 3 4 4" xfId="575"/>
    <cellStyle name="Normal 3 4 4 2" xfId="1710"/>
    <cellStyle name="Normal 3 4 5" xfId="1256"/>
    <cellStyle name="Normal 3 5" xfId="236"/>
    <cellStyle name="Normal 3 5 2" xfId="463"/>
    <cellStyle name="Normal 3 5 2 2" xfId="917"/>
    <cellStyle name="Normal 3 5 2 2 2" xfId="2052"/>
    <cellStyle name="Normal 3 5 2 3" xfId="1598"/>
    <cellStyle name="Normal 3 5 3" xfId="1144"/>
    <cellStyle name="Normal 3 5 3 2" xfId="2279"/>
    <cellStyle name="Normal 3 5 4" xfId="690"/>
    <cellStyle name="Normal 3 5 4 2" xfId="1825"/>
    <cellStyle name="Normal 3 5 5" xfId="1371"/>
    <cellStyle name="Normal 3 6" xfId="292"/>
    <cellStyle name="Normal 3 6 2" xfId="746"/>
    <cellStyle name="Normal 3 6 2 2" xfId="1881"/>
    <cellStyle name="Normal 3 6 3" xfId="1427"/>
    <cellStyle name="Normal 3 7" xfId="973"/>
    <cellStyle name="Normal 3 7 2" xfId="2108"/>
    <cellStyle name="Normal 3 8" xfId="519"/>
    <cellStyle name="Normal 3 8 2" xfId="1654"/>
    <cellStyle name="Normal 3 9" xfId="1200"/>
    <cellStyle name="Normal 4" xfId="53"/>
    <cellStyle name="Normal 4 2" xfId="84"/>
    <cellStyle name="Normal 4 2 2" xfId="196"/>
    <cellStyle name="Normal 4 2 2 2" xfId="434"/>
    <cellStyle name="Normal 4 2 2 2 2" xfId="888"/>
    <cellStyle name="Normal 4 2 2 2 2 2" xfId="2023"/>
    <cellStyle name="Normal 4 2 2 2 3" xfId="1569"/>
    <cellStyle name="Normal 4 2 2 3" xfId="1115"/>
    <cellStyle name="Normal 4 2 2 3 2" xfId="2250"/>
    <cellStyle name="Normal 4 2 2 4" xfId="661"/>
    <cellStyle name="Normal 4 2 2 4 2" xfId="1796"/>
    <cellStyle name="Normal 4 2 2 5" xfId="1342"/>
    <cellStyle name="Normal 4 2 3" xfId="140"/>
    <cellStyle name="Normal 4 2 3 2" xfId="378"/>
    <cellStyle name="Normal 4 2 3 2 2" xfId="832"/>
    <cellStyle name="Normal 4 2 3 2 2 2" xfId="1967"/>
    <cellStyle name="Normal 4 2 3 2 3" xfId="1513"/>
    <cellStyle name="Normal 4 2 3 3" xfId="1059"/>
    <cellStyle name="Normal 4 2 3 3 2" xfId="2194"/>
    <cellStyle name="Normal 4 2 3 4" xfId="605"/>
    <cellStyle name="Normal 4 2 3 4 2" xfId="1740"/>
    <cellStyle name="Normal 4 2 3 5" xfId="1286"/>
    <cellStyle name="Normal 4 2 4" xfId="266"/>
    <cellStyle name="Normal 4 2 4 2" xfId="493"/>
    <cellStyle name="Normal 4 2 4 2 2" xfId="947"/>
    <cellStyle name="Normal 4 2 4 2 2 2" xfId="2082"/>
    <cellStyle name="Normal 4 2 4 2 3" xfId="1628"/>
    <cellStyle name="Normal 4 2 4 3" xfId="1174"/>
    <cellStyle name="Normal 4 2 4 3 2" xfId="2309"/>
    <cellStyle name="Normal 4 2 4 4" xfId="720"/>
    <cellStyle name="Normal 4 2 4 4 2" xfId="1855"/>
    <cellStyle name="Normal 4 2 4 5" xfId="1401"/>
    <cellStyle name="Normal 4 2 5" xfId="322"/>
    <cellStyle name="Normal 4 2 5 2" xfId="776"/>
    <cellStyle name="Normal 4 2 5 2 2" xfId="1911"/>
    <cellStyle name="Normal 4 2 5 3" xfId="1457"/>
    <cellStyle name="Normal 4 2 6" xfId="1003"/>
    <cellStyle name="Normal 4 2 6 2" xfId="2138"/>
    <cellStyle name="Normal 4 2 7" xfId="549"/>
    <cellStyle name="Normal 4 2 7 2" xfId="1684"/>
    <cellStyle name="Normal 4 2 8" xfId="1230"/>
    <cellStyle name="Normal 4 3" xfId="168"/>
    <cellStyle name="Normal 4 3 2" xfId="406"/>
    <cellStyle name="Normal 4 3 2 2" xfId="860"/>
    <cellStyle name="Normal 4 3 2 2 2" xfId="1995"/>
    <cellStyle name="Normal 4 3 2 3" xfId="1541"/>
    <cellStyle name="Normal 4 3 3" xfId="1087"/>
    <cellStyle name="Normal 4 3 3 2" xfId="2222"/>
    <cellStyle name="Normal 4 3 4" xfId="633"/>
    <cellStyle name="Normal 4 3 4 2" xfId="1768"/>
    <cellStyle name="Normal 4 3 5" xfId="1314"/>
    <cellStyle name="Normal 4 4" xfId="112"/>
    <cellStyle name="Normal 4 4 2" xfId="350"/>
    <cellStyle name="Normal 4 4 2 2" xfId="804"/>
    <cellStyle name="Normal 4 4 2 2 2" xfId="1939"/>
    <cellStyle name="Normal 4 4 2 3" xfId="1485"/>
    <cellStyle name="Normal 4 4 3" xfId="1031"/>
    <cellStyle name="Normal 4 4 3 2" xfId="2166"/>
    <cellStyle name="Normal 4 4 4" xfId="577"/>
    <cellStyle name="Normal 4 4 4 2" xfId="1712"/>
    <cellStyle name="Normal 4 4 5" xfId="1258"/>
    <cellStyle name="Normal 4 5" xfId="238"/>
    <cellStyle name="Normal 4 5 2" xfId="465"/>
    <cellStyle name="Normal 4 5 2 2" xfId="919"/>
    <cellStyle name="Normal 4 5 2 2 2" xfId="2054"/>
    <cellStyle name="Normal 4 5 2 3" xfId="1600"/>
    <cellStyle name="Normal 4 5 3" xfId="1146"/>
    <cellStyle name="Normal 4 5 3 2" xfId="2281"/>
    <cellStyle name="Normal 4 5 4" xfId="692"/>
    <cellStyle name="Normal 4 5 4 2" xfId="1827"/>
    <cellStyle name="Normal 4 5 5" xfId="1373"/>
    <cellStyle name="Normal 4 6" xfId="294"/>
    <cellStyle name="Normal 4 6 2" xfId="748"/>
    <cellStyle name="Normal 4 6 2 2" xfId="1883"/>
    <cellStyle name="Normal 4 6 3" xfId="1429"/>
    <cellStyle name="Normal 4 7" xfId="975"/>
    <cellStyle name="Normal 4 7 2" xfId="2110"/>
    <cellStyle name="Normal 4 8" xfId="521"/>
    <cellStyle name="Normal 4 8 2" xfId="1656"/>
    <cellStyle name="Normal 4 9" xfId="1202"/>
    <cellStyle name="Normal 5" xfId="56"/>
    <cellStyle name="Normal 5 2" xfId="86"/>
    <cellStyle name="Normal 5 2 2" xfId="198"/>
    <cellStyle name="Normal 5 2 2 2" xfId="436"/>
    <cellStyle name="Normal 5 2 2 2 2" xfId="890"/>
    <cellStyle name="Normal 5 2 2 2 2 2" xfId="2025"/>
    <cellStyle name="Normal 5 2 2 2 3" xfId="1571"/>
    <cellStyle name="Normal 5 2 2 3" xfId="1117"/>
    <cellStyle name="Normal 5 2 2 3 2" xfId="2252"/>
    <cellStyle name="Normal 5 2 2 4" xfId="663"/>
    <cellStyle name="Normal 5 2 2 4 2" xfId="1798"/>
    <cellStyle name="Normal 5 2 2 5" xfId="1344"/>
    <cellStyle name="Normal 5 2 3" xfId="142"/>
    <cellStyle name="Normal 5 2 3 2" xfId="380"/>
    <cellStyle name="Normal 5 2 3 2 2" xfId="834"/>
    <cellStyle name="Normal 5 2 3 2 2 2" xfId="1969"/>
    <cellStyle name="Normal 5 2 3 2 3" xfId="1515"/>
    <cellStyle name="Normal 5 2 3 3" xfId="1061"/>
    <cellStyle name="Normal 5 2 3 3 2" xfId="2196"/>
    <cellStyle name="Normal 5 2 3 4" xfId="607"/>
    <cellStyle name="Normal 5 2 3 4 2" xfId="1742"/>
    <cellStyle name="Normal 5 2 3 5" xfId="1288"/>
    <cellStyle name="Normal 5 2 4" xfId="268"/>
    <cellStyle name="Normal 5 2 4 2" xfId="495"/>
    <cellStyle name="Normal 5 2 4 2 2" xfId="949"/>
    <cellStyle name="Normal 5 2 4 2 2 2" xfId="2084"/>
    <cellStyle name="Normal 5 2 4 2 3" xfId="1630"/>
    <cellStyle name="Normal 5 2 4 3" xfId="1176"/>
    <cellStyle name="Normal 5 2 4 3 2" xfId="2311"/>
    <cellStyle name="Normal 5 2 4 4" xfId="722"/>
    <cellStyle name="Normal 5 2 4 4 2" xfId="1857"/>
    <cellStyle name="Normal 5 2 4 5" xfId="1403"/>
    <cellStyle name="Normal 5 2 5" xfId="324"/>
    <cellStyle name="Normal 5 2 5 2" xfId="778"/>
    <cellStyle name="Normal 5 2 5 2 2" xfId="1913"/>
    <cellStyle name="Normal 5 2 5 3" xfId="1459"/>
    <cellStyle name="Normal 5 2 6" xfId="1005"/>
    <cellStyle name="Normal 5 2 6 2" xfId="2140"/>
    <cellStyle name="Normal 5 2 7" xfId="551"/>
    <cellStyle name="Normal 5 2 7 2" xfId="1686"/>
    <cellStyle name="Normal 5 2 8" xfId="1232"/>
    <cellStyle name="Normal 5 3" xfId="170"/>
    <cellStyle name="Normal 5 3 2" xfId="408"/>
    <cellStyle name="Normal 5 3 2 2" xfId="862"/>
    <cellStyle name="Normal 5 3 2 2 2" xfId="1997"/>
    <cellStyle name="Normal 5 3 2 3" xfId="1543"/>
    <cellStyle name="Normal 5 3 3" xfId="1089"/>
    <cellStyle name="Normal 5 3 3 2" xfId="2224"/>
    <cellStyle name="Normal 5 3 4" xfId="635"/>
    <cellStyle name="Normal 5 3 4 2" xfId="1770"/>
    <cellStyle name="Normal 5 3 5" xfId="1316"/>
    <cellStyle name="Normal 5 4" xfId="114"/>
    <cellStyle name="Normal 5 4 2" xfId="352"/>
    <cellStyle name="Normal 5 4 2 2" xfId="806"/>
    <cellStyle name="Normal 5 4 2 2 2" xfId="1941"/>
    <cellStyle name="Normal 5 4 2 3" xfId="1487"/>
    <cellStyle name="Normal 5 4 3" xfId="1033"/>
    <cellStyle name="Normal 5 4 3 2" xfId="2168"/>
    <cellStyle name="Normal 5 4 4" xfId="579"/>
    <cellStyle name="Normal 5 4 4 2" xfId="1714"/>
    <cellStyle name="Normal 5 4 5" xfId="1260"/>
    <cellStyle name="Normal 5 5" xfId="240"/>
    <cellStyle name="Normal 5 5 2" xfId="467"/>
    <cellStyle name="Normal 5 5 2 2" xfId="921"/>
    <cellStyle name="Normal 5 5 2 2 2" xfId="2056"/>
    <cellStyle name="Normal 5 5 2 3" xfId="1602"/>
    <cellStyle name="Normal 5 5 3" xfId="1148"/>
    <cellStyle name="Normal 5 5 3 2" xfId="2283"/>
    <cellStyle name="Normal 5 5 4" xfId="694"/>
    <cellStyle name="Normal 5 5 4 2" xfId="1829"/>
    <cellStyle name="Normal 5 5 5" xfId="1375"/>
    <cellStyle name="Normal 5 6" xfId="296"/>
    <cellStyle name="Normal 5 6 2" xfId="750"/>
    <cellStyle name="Normal 5 6 2 2" xfId="1885"/>
    <cellStyle name="Normal 5 6 3" xfId="1431"/>
    <cellStyle name="Normal 5 7" xfId="977"/>
    <cellStyle name="Normal 5 7 2" xfId="2112"/>
    <cellStyle name="Normal 5 8" xfId="523"/>
    <cellStyle name="Normal 5 8 2" xfId="1658"/>
    <cellStyle name="Normal 5 9" xfId="1204"/>
    <cellStyle name="Normal 6" xfId="58"/>
    <cellStyle name="Normal 6 2" xfId="88"/>
    <cellStyle name="Normal 6 2 2" xfId="200"/>
    <cellStyle name="Normal 6 2 2 2" xfId="438"/>
    <cellStyle name="Normal 6 2 2 2 2" xfId="892"/>
    <cellStyle name="Normal 6 2 2 2 2 2" xfId="2027"/>
    <cellStyle name="Normal 6 2 2 2 3" xfId="1573"/>
    <cellStyle name="Normal 6 2 2 3" xfId="1119"/>
    <cellStyle name="Normal 6 2 2 3 2" xfId="2254"/>
    <cellStyle name="Normal 6 2 2 4" xfId="665"/>
    <cellStyle name="Normal 6 2 2 4 2" xfId="1800"/>
    <cellStyle name="Normal 6 2 2 5" xfId="1346"/>
    <cellStyle name="Normal 6 2 3" xfId="144"/>
    <cellStyle name="Normal 6 2 3 2" xfId="382"/>
    <cellStyle name="Normal 6 2 3 2 2" xfId="836"/>
    <cellStyle name="Normal 6 2 3 2 2 2" xfId="1971"/>
    <cellStyle name="Normal 6 2 3 2 3" xfId="1517"/>
    <cellStyle name="Normal 6 2 3 3" xfId="1063"/>
    <cellStyle name="Normal 6 2 3 3 2" xfId="2198"/>
    <cellStyle name="Normal 6 2 3 4" xfId="609"/>
    <cellStyle name="Normal 6 2 3 4 2" xfId="1744"/>
    <cellStyle name="Normal 6 2 3 5" xfId="1290"/>
    <cellStyle name="Normal 6 2 4" xfId="270"/>
    <cellStyle name="Normal 6 2 4 2" xfId="497"/>
    <cellStyle name="Normal 6 2 4 2 2" xfId="951"/>
    <cellStyle name="Normal 6 2 4 2 2 2" xfId="2086"/>
    <cellStyle name="Normal 6 2 4 2 3" xfId="1632"/>
    <cellStyle name="Normal 6 2 4 3" xfId="1178"/>
    <cellStyle name="Normal 6 2 4 3 2" xfId="2313"/>
    <cellStyle name="Normal 6 2 4 4" xfId="724"/>
    <cellStyle name="Normal 6 2 4 4 2" xfId="1859"/>
    <cellStyle name="Normal 6 2 4 5" xfId="1405"/>
    <cellStyle name="Normal 6 2 5" xfId="326"/>
    <cellStyle name="Normal 6 2 5 2" xfId="780"/>
    <cellStyle name="Normal 6 2 5 2 2" xfId="1915"/>
    <cellStyle name="Normal 6 2 5 3" xfId="1461"/>
    <cellStyle name="Normal 6 2 6" xfId="1007"/>
    <cellStyle name="Normal 6 2 6 2" xfId="2142"/>
    <cellStyle name="Normal 6 2 7" xfId="553"/>
    <cellStyle name="Normal 6 2 7 2" xfId="1688"/>
    <cellStyle name="Normal 6 2 8" xfId="1234"/>
    <cellStyle name="Normal 6 3" xfId="172"/>
    <cellStyle name="Normal 6 3 2" xfId="410"/>
    <cellStyle name="Normal 6 3 2 2" xfId="864"/>
    <cellStyle name="Normal 6 3 2 2 2" xfId="1999"/>
    <cellStyle name="Normal 6 3 2 3" xfId="1545"/>
    <cellStyle name="Normal 6 3 3" xfId="1091"/>
    <cellStyle name="Normal 6 3 3 2" xfId="2226"/>
    <cellStyle name="Normal 6 3 4" xfId="637"/>
    <cellStyle name="Normal 6 3 4 2" xfId="1772"/>
    <cellStyle name="Normal 6 3 5" xfId="1318"/>
    <cellStyle name="Normal 6 4" xfId="116"/>
    <cellStyle name="Normal 6 4 2" xfId="354"/>
    <cellStyle name="Normal 6 4 2 2" xfId="808"/>
    <cellStyle name="Normal 6 4 2 2 2" xfId="1943"/>
    <cellStyle name="Normal 6 4 2 3" xfId="1489"/>
    <cellStyle name="Normal 6 4 3" xfId="1035"/>
    <cellStyle name="Normal 6 4 3 2" xfId="2170"/>
    <cellStyle name="Normal 6 4 4" xfId="581"/>
    <cellStyle name="Normal 6 4 4 2" xfId="1716"/>
    <cellStyle name="Normal 6 4 5" xfId="1262"/>
    <cellStyle name="Normal 6 5" xfId="242"/>
    <cellStyle name="Normal 6 5 2" xfId="469"/>
    <cellStyle name="Normal 6 5 2 2" xfId="923"/>
    <cellStyle name="Normal 6 5 2 2 2" xfId="2058"/>
    <cellStyle name="Normal 6 5 2 3" xfId="1604"/>
    <cellStyle name="Normal 6 5 3" xfId="1150"/>
    <cellStyle name="Normal 6 5 3 2" xfId="2285"/>
    <cellStyle name="Normal 6 5 4" xfId="696"/>
    <cellStyle name="Normal 6 5 4 2" xfId="1831"/>
    <cellStyle name="Normal 6 5 5" xfId="1377"/>
    <cellStyle name="Normal 6 6" xfId="298"/>
    <cellStyle name="Normal 6 6 2" xfId="752"/>
    <cellStyle name="Normal 6 6 2 2" xfId="1887"/>
    <cellStyle name="Normal 6 6 3" xfId="1433"/>
    <cellStyle name="Normal 6 7" xfId="979"/>
    <cellStyle name="Normal 6 7 2" xfId="2114"/>
    <cellStyle name="Normal 6 8" xfId="525"/>
    <cellStyle name="Normal 6 8 2" xfId="1660"/>
    <cellStyle name="Normal 6 9" xfId="1206"/>
    <cellStyle name="Normal 7" xfId="60"/>
    <cellStyle name="Normal 7 2" xfId="90"/>
    <cellStyle name="Normal 7 2 2" xfId="202"/>
    <cellStyle name="Normal 7 2 2 2" xfId="440"/>
    <cellStyle name="Normal 7 2 2 2 2" xfId="894"/>
    <cellStyle name="Normal 7 2 2 2 2 2" xfId="2029"/>
    <cellStyle name="Normal 7 2 2 2 3" xfId="1575"/>
    <cellStyle name="Normal 7 2 2 3" xfId="1121"/>
    <cellStyle name="Normal 7 2 2 3 2" xfId="2256"/>
    <cellStyle name="Normal 7 2 2 4" xfId="667"/>
    <cellStyle name="Normal 7 2 2 4 2" xfId="1802"/>
    <cellStyle name="Normal 7 2 2 5" xfId="1348"/>
    <cellStyle name="Normal 7 2 3" xfId="146"/>
    <cellStyle name="Normal 7 2 3 2" xfId="384"/>
    <cellStyle name="Normal 7 2 3 2 2" xfId="838"/>
    <cellStyle name="Normal 7 2 3 2 2 2" xfId="1973"/>
    <cellStyle name="Normal 7 2 3 2 3" xfId="1519"/>
    <cellStyle name="Normal 7 2 3 3" xfId="1065"/>
    <cellStyle name="Normal 7 2 3 3 2" xfId="2200"/>
    <cellStyle name="Normal 7 2 3 4" xfId="611"/>
    <cellStyle name="Normal 7 2 3 4 2" xfId="1746"/>
    <cellStyle name="Normal 7 2 3 5" xfId="1292"/>
    <cellStyle name="Normal 7 2 4" xfId="272"/>
    <cellStyle name="Normal 7 2 4 2" xfId="499"/>
    <cellStyle name="Normal 7 2 4 2 2" xfId="953"/>
    <cellStyle name="Normal 7 2 4 2 2 2" xfId="2088"/>
    <cellStyle name="Normal 7 2 4 2 3" xfId="1634"/>
    <cellStyle name="Normal 7 2 4 3" xfId="1180"/>
    <cellStyle name="Normal 7 2 4 3 2" xfId="2315"/>
    <cellStyle name="Normal 7 2 4 4" xfId="726"/>
    <cellStyle name="Normal 7 2 4 4 2" xfId="1861"/>
    <cellStyle name="Normal 7 2 4 5" xfId="1407"/>
    <cellStyle name="Normal 7 2 5" xfId="328"/>
    <cellStyle name="Normal 7 2 5 2" xfId="782"/>
    <cellStyle name="Normal 7 2 5 2 2" xfId="1917"/>
    <cellStyle name="Normal 7 2 5 3" xfId="1463"/>
    <cellStyle name="Normal 7 2 6" xfId="1009"/>
    <cellStyle name="Normal 7 2 6 2" xfId="2144"/>
    <cellStyle name="Normal 7 2 7" xfId="555"/>
    <cellStyle name="Normal 7 2 7 2" xfId="1690"/>
    <cellStyle name="Normal 7 2 8" xfId="1236"/>
    <cellStyle name="Normal 7 3" xfId="174"/>
    <cellStyle name="Normal 7 3 2" xfId="412"/>
    <cellStyle name="Normal 7 3 2 2" xfId="866"/>
    <cellStyle name="Normal 7 3 2 2 2" xfId="2001"/>
    <cellStyle name="Normal 7 3 2 3" xfId="1547"/>
    <cellStyle name="Normal 7 3 3" xfId="1093"/>
    <cellStyle name="Normal 7 3 3 2" xfId="2228"/>
    <cellStyle name="Normal 7 3 4" xfId="639"/>
    <cellStyle name="Normal 7 3 4 2" xfId="1774"/>
    <cellStyle name="Normal 7 3 5" xfId="1320"/>
    <cellStyle name="Normal 7 4" xfId="118"/>
    <cellStyle name="Normal 7 4 2" xfId="356"/>
    <cellStyle name="Normal 7 4 2 2" xfId="810"/>
    <cellStyle name="Normal 7 4 2 2 2" xfId="1945"/>
    <cellStyle name="Normal 7 4 2 3" xfId="1491"/>
    <cellStyle name="Normal 7 4 3" xfId="1037"/>
    <cellStyle name="Normal 7 4 3 2" xfId="2172"/>
    <cellStyle name="Normal 7 4 4" xfId="583"/>
    <cellStyle name="Normal 7 4 4 2" xfId="1718"/>
    <cellStyle name="Normal 7 4 5" xfId="1264"/>
    <cellStyle name="Normal 7 5" xfId="244"/>
    <cellStyle name="Normal 7 5 2" xfId="471"/>
    <cellStyle name="Normal 7 5 2 2" xfId="925"/>
    <cellStyle name="Normal 7 5 2 2 2" xfId="2060"/>
    <cellStyle name="Normal 7 5 2 3" xfId="1606"/>
    <cellStyle name="Normal 7 5 3" xfId="1152"/>
    <cellStyle name="Normal 7 5 3 2" xfId="2287"/>
    <cellStyle name="Normal 7 5 4" xfId="698"/>
    <cellStyle name="Normal 7 5 4 2" xfId="1833"/>
    <cellStyle name="Normal 7 5 5" xfId="1379"/>
    <cellStyle name="Normal 7 6" xfId="300"/>
    <cellStyle name="Normal 7 6 2" xfId="754"/>
    <cellStyle name="Normal 7 6 2 2" xfId="1889"/>
    <cellStyle name="Normal 7 6 3" xfId="1435"/>
    <cellStyle name="Normal 7 7" xfId="981"/>
    <cellStyle name="Normal 7 7 2" xfId="2116"/>
    <cellStyle name="Normal 7 8" xfId="527"/>
    <cellStyle name="Normal 7 8 2" xfId="1662"/>
    <cellStyle name="Normal 7 9" xfId="1208"/>
    <cellStyle name="Normal 8" xfId="62"/>
    <cellStyle name="Normal 8 2" xfId="92"/>
    <cellStyle name="Normal 8 2 2" xfId="204"/>
    <cellStyle name="Normal 8 2 2 2" xfId="442"/>
    <cellStyle name="Normal 8 2 2 2 2" xfId="896"/>
    <cellStyle name="Normal 8 2 2 2 2 2" xfId="2031"/>
    <cellStyle name="Normal 8 2 2 2 3" xfId="1577"/>
    <cellStyle name="Normal 8 2 2 3" xfId="1123"/>
    <cellStyle name="Normal 8 2 2 3 2" xfId="2258"/>
    <cellStyle name="Normal 8 2 2 4" xfId="669"/>
    <cellStyle name="Normal 8 2 2 4 2" xfId="1804"/>
    <cellStyle name="Normal 8 2 2 5" xfId="1350"/>
    <cellStyle name="Normal 8 2 3" xfId="148"/>
    <cellStyle name="Normal 8 2 3 2" xfId="386"/>
    <cellStyle name="Normal 8 2 3 2 2" xfId="840"/>
    <cellStyle name="Normal 8 2 3 2 2 2" xfId="1975"/>
    <cellStyle name="Normal 8 2 3 2 3" xfId="1521"/>
    <cellStyle name="Normal 8 2 3 3" xfId="1067"/>
    <cellStyle name="Normal 8 2 3 3 2" xfId="2202"/>
    <cellStyle name="Normal 8 2 3 4" xfId="613"/>
    <cellStyle name="Normal 8 2 3 4 2" xfId="1748"/>
    <cellStyle name="Normal 8 2 3 5" xfId="1294"/>
    <cellStyle name="Normal 8 2 4" xfId="274"/>
    <cellStyle name="Normal 8 2 4 2" xfId="501"/>
    <cellStyle name="Normal 8 2 4 2 2" xfId="955"/>
    <cellStyle name="Normal 8 2 4 2 2 2" xfId="2090"/>
    <cellStyle name="Normal 8 2 4 2 3" xfId="1636"/>
    <cellStyle name="Normal 8 2 4 3" xfId="1182"/>
    <cellStyle name="Normal 8 2 4 3 2" xfId="2317"/>
    <cellStyle name="Normal 8 2 4 4" xfId="728"/>
    <cellStyle name="Normal 8 2 4 4 2" xfId="1863"/>
    <cellStyle name="Normal 8 2 4 5" xfId="1409"/>
    <cellStyle name="Normal 8 2 5" xfId="330"/>
    <cellStyle name="Normal 8 2 5 2" xfId="784"/>
    <cellStyle name="Normal 8 2 5 2 2" xfId="1919"/>
    <cellStyle name="Normal 8 2 5 3" xfId="1465"/>
    <cellStyle name="Normal 8 2 6" xfId="1011"/>
    <cellStyle name="Normal 8 2 6 2" xfId="2146"/>
    <cellStyle name="Normal 8 2 7" xfId="557"/>
    <cellStyle name="Normal 8 2 7 2" xfId="1692"/>
    <cellStyle name="Normal 8 2 8" xfId="1238"/>
    <cellStyle name="Normal 8 3" xfId="176"/>
    <cellStyle name="Normal 8 3 2" xfId="414"/>
    <cellStyle name="Normal 8 3 2 2" xfId="868"/>
    <cellStyle name="Normal 8 3 2 2 2" xfId="2003"/>
    <cellStyle name="Normal 8 3 2 3" xfId="1549"/>
    <cellStyle name="Normal 8 3 3" xfId="1095"/>
    <cellStyle name="Normal 8 3 3 2" xfId="2230"/>
    <cellStyle name="Normal 8 3 4" xfId="641"/>
    <cellStyle name="Normal 8 3 4 2" xfId="1776"/>
    <cellStyle name="Normal 8 3 5" xfId="1322"/>
    <cellStyle name="Normal 8 4" xfId="120"/>
    <cellStyle name="Normal 8 4 2" xfId="358"/>
    <cellStyle name="Normal 8 4 2 2" xfId="812"/>
    <cellStyle name="Normal 8 4 2 2 2" xfId="1947"/>
    <cellStyle name="Normal 8 4 2 3" xfId="1493"/>
    <cellStyle name="Normal 8 4 3" xfId="1039"/>
    <cellStyle name="Normal 8 4 3 2" xfId="2174"/>
    <cellStyle name="Normal 8 4 4" xfId="585"/>
    <cellStyle name="Normal 8 4 4 2" xfId="1720"/>
    <cellStyle name="Normal 8 4 5" xfId="1266"/>
    <cellStyle name="Normal 8 5" xfId="246"/>
    <cellStyle name="Normal 8 5 2" xfId="473"/>
    <cellStyle name="Normal 8 5 2 2" xfId="927"/>
    <cellStyle name="Normal 8 5 2 2 2" xfId="2062"/>
    <cellStyle name="Normal 8 5 2 3" xfId="1608"/>
    <cellStyle name="Normal 8 5 3" xfId="1154"/>
    <cellStyle name="Normal 8 5 3 2" xfId="2289"/>
    <cellStyle name="Normal 8 5 4" xfId="700"/>
    <cellStyle name="Normal 8 5 4 2" xfId="1835"/>
    <cellStyle name="Normal 8 5 5" xfId="1381"/>
    <cellStyle name="Normal 8 6" xfId="302"/>
    <cellStyle name="Normal 8 6 2" xfId="756"/>
    <cellStyle name="Normal 8 6 2 2" xfId="1891"/>
    <cellStyle name="Normal 8 6 3" xfId="1437"/>
    <cellStyle name="Normal 8 7" xfId="983"/>
    <cellStyle name="Normal 8 7 2" xfId="2118"/>
    <cellStyle name="Normal 8 8" xfId="529"/>
    <cellStyle name="Normal 8 8 2" xfId="1664"/>
    <cellStyle name="Normal 8 9" xfId="1210"/>
    <cellStyle name="Normal 9" xfId="64"/>
    <cellStyle name="Normal 9 2" xfId="94"/>
    <cellStyle name="Normal 9 2 2" xfId="206"/>
    <cellStyle name="Normal 9 2 2 2" xfId="444"/>
    <cellStyle name="Normal 9 2 2 2 2" xfId="898"/>
    <cellStyle name="Normal 9 2 2 2 2 2" xfId="2033"/>
    <cellStyle name="Normal 9 2 2 2 3" xfId="1579"/>
    <cellStyle name="Normal 9 2 2 3" xfId="1125"/>
    <cellStyle name="Normal 9 2 2 3 2" xfId="2260"/>
    <cellStyle name="Normal 9 2 2 4" xfId="671"/>
    <cellStyle name="Normal 9 2 2 4 2" xfId="1806"/>
    <cellStyle name="Normal 9 2 2 5" xfId="1352"/>
    <cellStyle name="Normal 9 2 3" xfId="150"/>
    <cellStyle name="Normal 9 2 3 2" xfId="388"/>
    <cellStyle name="Normal 9 2 3 2 2" xfId="842"/>
    <cellStyle name="Normal 9 2 3 2 2 2" xfId="1977"/>
    <cellStyle name="Normal 9 2 3 2 3" xfId="1523"/>
    <cellStyle name="Normal 9 2 3 3" xfId="1069"/>
    <cellStyle name="Normal 9 2 3 3 2" xfId="2204"/>
    <cellStyle name="Normal 9 2 3 4" xfId="615"/>
    <cellStyle name="Normal 9 2 3 4 2" xfId="1750"/>
    <cellStyle name="Normal 9 2 3 5" xfId="1296"/>
    <cellStyle name="Normal 9 2 4" xfId="276"/>
    <cellStyle name="Normal 9 2 4 2" xfId="503"/>
    <cellStyle name="Normal 9 2 4 2 2" xfId="957"/>
    <cellStyle name="Normal 9 2 4 2 2 2" xfId="2092"/>
    <cellStyle name="Normal 9 2 4 2 3" xfId="1638"/>
    <cellStyle name="Normal 9 2 4 3" xfId="1184"/>
    <cellStyle name="Normal 9 2 4 3 2" xfId="2319"/>
    <cellStyle name="Normal 9 2 4 4" xfId="730"/>
    <cellStyle name="Normal 9 2 4 4 2" xfId="1865"/>
    <cellStyle name="Normal 9 2 4 5" xfId="1411"/>
    <cellStyle name="Normal 9 2 5" xfId="332"/>
    <cellStyle name="Normal 9 2 5 2" xfId="786"/>
    <cellStyle name="Normal 9 2 5 2 2" xfId="1921"/>
    <cellStyle name="Normal 9 2 5 3" xfId="1467"/>
    <cellStyle name="Normal 9 2 6" xfId="1013"/>
    <cellStyle name="Normal 9 2 6 2" xfId="2148"/>
    <cellStyle name="Normal 9 2 7" xfId="559"/>
    <cellStyle name="Normal 9 2 7 2" xfId="1694"/>
    <cellStyle name="Normal 9 2 8" xfId="1240"/>
    <cellStyle name="Normal 9 3" xfId="178"/>
    <cellStyle name="Normal 9 3 2" xfId="416"/>
    <cellStyle name="Normal 9 3 2 2" xfId="870"/>
    <cellStyle name="Normal 9 3 2 2 2" xfId="2005"/>
    <cellStyle name="Normal 9 3 2 3" xfId="1551"/>
    <cellStyle name="Normal 9 3 3" xfId="1097"/>
    <cellStyle name="Normal 9 3 3 2" xfId="2232"/>
    <cellStyle name="Normal 9 3 4" xfId="643"/>
    <cellStyle name="Normal 9 3 4 2" xfId="1778"/>
    <cellStyle name="Normal 9 3 5" xfId="1324"/>
    <cellStyle name="Normal 9 4" xfId="122"/>
    <cellStyle name="Normal 9 4 2" xfId="360"/>
    <cellStyle name="Normal 9 4 2 2" xfId="814"/>
    <cellStyle name="Normal 9 4 2 2 2" xfId="1949"/>
    <cellStyle name="Normal 9 4 2 3" xfId="1495"/>
    <cellStyle name="Normal 9 4 3" xfId="1041"/>
    <cellStyle name="Normal 9 4 3 2" xfId="2176"/>
    <cellStyle name="Normal 9 4 4" xfId="587"/>
    <cellStyle name="Normal 9 4 4 2" xfId="1722"/>
    <cellStyle name="Normal 9 4 5" xfId="1268"/>
    <cellStyle name="Normal 9 5" xfId="248"/>
    <cellStyle name="Normal 9 5 2" xfId="475"/>
    <cellStyle name="Normal 9 5 2 2" xfId="929"/>
    <cellStyle name="Normal 9 5 2 2 2" xfId="2064"/>
    <cellStyle name="Normal 9 5 2 3" xfId="1610"/>
    <cellStyle name="Normal 9 5 3" xfId="1156"/>
    <cellStyle name="Normal 9 5 3 2" xfId="2291"/>
    <cellStyle name="Normal 9 5 4" xfId="702"/>
    <cellStyle name="Normal 9 5 4 2" xfId="1837"/>
    <cellStyle name="Normal 9 5 5" xfId="1383"/>
    <cellStyle name="Normal 9 6" xfId="304"/>
    <cellStyle name="Normal 9 6 2" xfId="758"/>
    <cellStyle name="Normal 9 6 2 2" xfId="1893"/>
    <cellStyle name="Normal 9 6 3" xfId="1439"/>
    <cellStyle name="Normal 9 7" xfId="985"/>
    <cellStyle name="Normal 9 7 2" xfId="2120"/>
    <cellStyle name="Normal 9 8" xfId="531"/>
    <cellStyle name="Normal 9 8 2" xfId="1666"/>
    <cellStyle name="Normal 9 9" xfId="1212"/>
    <cellStyle name="Note 2" xfId="52"/>
    <cellStyle name="Note 2 2" xfId="83"/>
    <cellStyle name="Note 2 2 2" xfId="195"/>
    <cellStyle name="Note 2 2 2 2" xfId="433"/>
    <cellStyle name="Note 2 2 2 2 2" xfId="887"/>
    <cellStyle name="Note 2 2 2 2 2 2" xfId="2022"/>
    <cellStyle name="Note 2 2 2 2 3" xfId="1568"/>
    <cellStyle name="Note 2 2 2 3" xfId="1114"/>
    <cellStyle name="Note 2 2 2 3 2" xfId="2249"/>
    <cellStyle name="Note 2 2 2 4" xfId="660"/>
    <cellStyle name="Note 2 2 2 4 2" xfId="1795"/>
    <cellStyle name="Note 2 2 2 5" xfId="1341"/>
    <cellStyle name="Note 2 2 3" xfId="139"/>
    <cellStyle name="Note 2 2 3 2" xfId="377"/>
    <cellStyle name="Note 2 2 3 2 2" xfId="831"/>
    <cellStyle name="Note 2 2 3 2 2 2" xfId="1966"/>
    <cellStyle name="Note 2 2 3 2 3" xfId="1512"/>
    <cellStyle name="Note 2 2 3 3" xfId="1058"/>
    <cellStyle name="Note 2 2 3 3 2" xfId="2193"/>
    <cellStyle name="Note 2 2 3 4" xfId="604"/>
    <cellStyle name="Note 2 2 3 4 2" xfId="1739"/>
    <cellStyle name="Note 2 2 3 5" xfId="1285"/>
    <cellStyle name="Note 2 2 4" xfId="265"/>
    <cellStyle name="Note 2 2 4 2" xfId="492"/>
    <cellStyle name="Note 2 2 4 2 2" xfId="946"/>
    <cellStyle name="Note 2 2 4 2 2 2" xfId="2081"/>
    <cellStyle name="Note 2 2 4 2 3" xfId="1627"/>
    <cellStyle name="Note 2 2 4 3" xfId="1173"/>
    <cellStyle name="Note 2 2 4 3 2" xfId="2308"/>
    <cellStyle name="Note 2 2 4 4" xfId="719"/>
    <cellStyle name="Note 2 2 4 4 2" xfId="1854"/>
    <cellStyle name="Note 2 2 4 5" xfId="1400"/>
    <cellStyle name="Note 2 2 5" xfId="321"/>
    <cellStyle name="Note 2 2 5 2" xfId="775"/>
    <cellStyle name="Note 2 2 5 2 2" xfId="1910"/>
    <cellStyle name="Note 2 2 5 3" xfId="1456"/>
    <cellStyle name="Note 2 2 6" xfId="1002"/>
    <cellStyle name="Note 2 2 6 2" xfId="2137"/>
    <cellStyle name="Note 2 2 7" xfId="548"/>
    <cellStyle name="Note 2 2 7 2" xfId="1683"/>
    <cellStyle name="Note 2 2 8" xfId="1229"/>
    <cellStyle name="Note 2 3" xfId="167"/>
    <cellStyle name="Note 2 3 2" xfId="405"/>
    <cellStyle name="Note 2 3 2 2" xfId="859"/>
    <cellStyle name="Note 2 3 2 2 2" xfId="1994"/>
    <cellStyle name="Note 2 3 2 3" xfId="1540"/>
    <cellStyle name="Note 2 3 3" xfId="1086"/>
    <cellStyle name="Note 2 3 3 2" xfId="2221"/>
    <cellStyle name="Note 2 3 4" xfId="632"/>
    <cellStyle name="Note 2 3 4 2" xfId="1767"/>
    <cellStyle name="Note 2 3 5" xfId="1313"/>
    <cellStyle name="Note 2 4" xfId="111"/>
    <cellStyle name="Note 2 4 2" xfId="349"/>
    <cellStyle name="Note 2 4 2 2" xfId="803"/>
    <cellStyle name="Note 2 4 2 2 2" xfId="1938"/>
    <cellStyle name="Note 2 4 2 3" xfId="1484"/>
    <cellStyle name="Note 2 4 3" xfId="1030"/>
    <cellStyle name="Note 2 4 3 2" xfId="2165"/>
    <cellStyle name="Note 2 4 4" xfId="576"/>
    <cellStyle name="Note 2 4 4 2" xfId="1711"/>
    <cellStyle name="Note 2 4 5" xfId="1257"/>
    <cellStyle name="Note 2 5" xfId="237"/>
    <cellStyle name="Note 2 5 2" xfId="464"/>
    <cellStyle name="Note 2 5 2 2" xfId="918"/>
    <cellStyle name="Note 2 5 2 2 2" xfId="2053"/>
    <cellStyle name="Note 2 5 2 3" xfId="1599"/>
    <cellStyle name="Note 2 5 3" xfId="1145"/>
    <cellStyle name="Note 2 5 3 2" xfId="2280"/>
    <cellStyle name="Note 2 5 4" xfId="691"/>
    <cellStyle name="Note 2 5 4 2" xfId="1826"/>
    <cellStyle name="Note 2 5 5" xfId="1372"/>
    <cellStyle name="Note 2 6" xfId="293"/>
    <cellStyle name="Note 2 6 2" xfId="747"/>
    <cellStyle name="Note 2 6 2 2" xfId="1882"/>
    <cellStyle name="Note 2 6 3" xfId="1428"/>
    <cellStyle name="Note 2 7" xfId="974"/>
    <cellStyle name="Note 2 7 2" xfId="2109"/>
    <cellStyle name="Note 2 8" xfId="520"/>
    <cellStyle name="Note 2 8 2" xfId="1655"/>
    <cellStyle name="Note 2 9" xfId="1201"/>
    <cellStyle name="Output" xfId="13" builtinId="21" customBuiltin="1"/>
    <cellStyle name="Percent" xfId="6" builtinId="5"/>
    <cellStyle name="Percent 2" xfId="227"/>
    <cellStyle name="Percent 3" xfId="212"/>
    <cellStyle name="Percent 3 2" xfId="450"/>
    <cellStyle name="Percent 3 2 2" xfId="904"/>
    <cellStyle name="Percent 3 2 2 2" xfId="2039"/>
    <cellStyle name="Percent 3 2 3" xfId="1585"/>
    <cellStyle name="Percent 3 3" xfId="1131"/>
    <cellStyle name="Percent 3 3 2" xfId="2266"/>
    <cellStyle name="Percent 3 4" xfId="677"/>
    <cellStyle name="Percent 3 4 2" xfId="1812"/>
    <cellStyle name="Percent 3 5" xfId="1358"/>
    <cellStyle name="Percent 4" xfId="40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October 16, 2020)</a:t>
            </a:r>
          </a:p>
        </c:rich>
      </c:tx>
      <c:layout>
        <c:manualLayout>
          <c:xMode val="edge"/>
          <c:yMode val="edge"/>
          <c:x val="0.18551411842750423"/>
          <c:y val="1.5819187503226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44071</c:v>
                </c:pt>
                <c:pt idx="1">
                  <c:v>44078</c:v>
                </c:pt>
                <c:pt idx="2">
                  <c:v>44085</c:v>
                </c:pt>
                <c:pt idx="3">
                  <c:v>44092</c:v>
                </c:pt>
                <c:pt idx="4">
                  <c:v>44099</c:v>
                </c:pt>
                <c:pt idx="5">
                  <c:v>44106</c:v>
                </c:pt>
                <c:pt idx="6">
                  <c:v>44113</c:v>
                </c:pt>
                <c:pt idx="7">
                  <c:v>44120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1332771401055.062</c:v>
                </c:pt>
                <c:pt idx="1">
                  <c:v>1335416872552.0889</c:v>
                </c:pt>
                <c:pt idx="2">
                  <c:v>1344651689368.1587</c:v>
                </c:pt>
                <c:pt idx="3">
                  <c:v>1374574711057.5444</c:v>
                </c:pt>
                <c:pt idx="4">
                  <c:v>1369208145077.5491</c:v>
                </c:pt>
                <c:pt idx="5">
                  <c:v>1376425602667.4717</c:v>
                </c:pt>
                <c:pt idx="6">
                  <c:v>1407748711116.3955</c:v>
                </c:pt>
                <c:pt idx="7">
                  <c:v>1446303193549.7483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October 16, 2020)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084813985407787"/>
          <c:y val="1.478232944304562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44071</c:v>
                </c:pt>
                <c:pt idx="1">
                  <c:v>44078</c:v>
                </c:pt>
                <c:pt idx="2">
                  <c:v>44085</c:v>
                </c:pt>
                <c:pt idx="3">
                  <c:v>44092</c:v>
                </c:pt>
                <c:pt idx="4">
                  <c:v>44099</c:v>
                </c:pt>
                <c:pt idx="5">
                  <c:v>44106</c:v>
                </c:pt>
                <c:pt idx="6">
                  <c:v>44113</c:v>
                </c:pt>
                <c:pt idx="7">
                  <c:v>44120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44071</c:v>
                </c:pt>
                <c:pt idx="1">
                  <c:v>44078</c:v>
                </c:pt>
                <c:pt idx="2">
                  <c:v>44085</c:v>
                </c:pt>
                <c:pt idx="3">
                  <c:v>44092</c:v>
                </c:pt>
                <c:pt idx="4">
                  <c:v>44099</c:v>
                </c:pt>
                <c:pt idx="5">
                  <c:v>44106</c:v>
                </c:pt>
                <c:pt idx="6">
                  <c:v>44113</c:v>
                </c:pt>
                <c:pt idx="7">
                  <c:v>44120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5394057299.1900005</c:v>
                </c:pt>
                <c:pt idx="1">
                  <c:v>5420288525.3799992</c:v>
                </c:pt>
                <c:pt idx="2">
                  <c:v>5576739174.4899998</c:v>
                </c:pt>
                <c:pt idx="3">
                  <c:v>5473931166.9399996</c:v>
                </c:pt>
                <c:pt idx="4">
                  <c:v>5517713505.79</c:v>
                </c:pt>
                <c:pt idx="5">
                  <c:v>5532914809.6899986</c:v>
                </c:pt>
                <c:pt idx="6">
                  <c:v>5735793079.2600002</c:v>
                </c:pt>
                <c:pt idx="7">
                  <c:v>5937821934.8099995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44071</c:v>
                </c:pt>
                <c:pt idx="1">
                  <c:v>44078</c:v>
                </c:pt>
                <c:pt idx="2">
                  <c:v>44085</c:v>
                </c:pt>
                <c:pt idx="3">
                  <c:v>44092</c:v>
                </c:pt>
                <c:pt idx="4">
                  <c:v>44099</c:v>
                </c:pt>
                <c:pt idx="5">
                  <c:v>44106</c:v>
                </c:pt>
                <c:pt idx="6">
                  <c:v>44113</c:v>
                </c:pt>
                <c:pt idx="7">
                  <c:v>44120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24757863978.410004</c:v>
                </c:pt>
                <c:pt idx="1">
                  <c:v>25086421709.919998</c:v>
                </c:pt>
                <c:pt idx="2">
                  <c:v>25087147467.600002</c:v>
                </c:pt>
                <c:pt idx="3">
                  <c:v>24785582676.360001</c:v>
                </c:pt>
                <c:pt idx="4">
                  <c:v>25223227023.535385</c:v>
                </c:pt>
                <c:pt idx="5">
                  <c:v>25433049520.91177</c:v>
                </c:pt>
                <c:pt idx="6">
                  <c:v>26116644944.208168</c:v>
                </c:pt>
                <c:pt idx="7">
                  <c:v>26277472890.174564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44071</c:v>
                </c:pt>
                <c:pt idx="1">
                  <c:v>44078</c:v>
                </c:pt>
                <c:pt idx="2">
                  <c:v>44085</c:v>
                </c:pt>
                <c:pt idx="3">
                  <c:v>44092</c:v>
                </c:pt>
                <c:pt idx="4">
                  <c:v>44099</c:v>
                </c:pt>
                <c:pt idx="5">
                  <c:v>44106</c:v>
                </c:pt>
                <c:pt idx="6">
                  <c:v>44113</c:v>
                </c:pt>
                <c:pt idx="7">
                  <c:v>44120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11014806474.309998</c:v>
                </c:pt>
                <c:pt idx="1">
                  <c:v>11161859859.219997</c:v>
                </c:pt>
                <c:pt idx="2">
                  <c:v>11113206865.969997</c:v>
                </c:pt>
                <c:pt idx="3">
                  <c:v>11031315598.510002</c:v>
                </c:pt>
                <c:pt idx="4">
                  <c:v>11238464821.83</c:v>
                </c:pt>
                <c:pt idx="5">
                  <c:v>11412864868.849998</c:v>
                </c:pt>
                <c:pt idx="6">
                  <c:v>11909041703.439999</c:v>
                </c:pt>
                <c:pt idx="7">
                  <c:v>12047863348.309999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44071</c:v>
                </c:pt>
                <c:pt idx="1">
                  <c:v>44078</c:v>
                </c:pt>
                <c:pt idx="2">
                  <c:v>44085</c:v>
                </c:pt>
                <c:pt idx="3">
                  <c:v>44092</c:v>
                </c:pt>
                <c:pt idx="4">
                  <c:v>44099</c:v>
                </c:pt>
                <c:pt idx="5">
                  <c:v>44106</c:v>
                </c:pt>
                <c:pt idx="6">
                  <c:v>44113</c:v>
                </c:pt>
                <c:pt idx="7">
                  <c:v>44120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45220155966.611816</c:v>
                </c:pt>
                <c:pt idx="1">
                  <c:v>42587715475.568916</c:v>
                </c:pt>
                <c:pt idx="2">
                  <c:v>42589225992.168915</c:v>
                </c:pt>
                <c:pt idx="3">
                  <c:v>42593847076.868912</c:v>
                </c:pt>
                <c:pt idx="4">
                  <c:v>42268912995.948898</c:v>
                </c:pt>
                <c:pt idx="5">
                  <c:v>42190890031.338913</c:v>
                </c:pt>
                <c:pt idx="6">
                  <c:v>42194113551.288902</c:v>
                </c:pt>
                <c:pt idx="7">
                  <c:v>42197843164.508911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44071</c:v>
                </c:pt>
                <c:pt idx="1">
                  <c:v>44078</c:v>
                </c:pt>
                <c:pt idx="2">
                  <c:v>44085</c:v>
                </c:pt>
                <c:pt idx="3">
                  <c:v>44092</c:v>
                </c:pt>
                <c:pt idx="4">
                  <c:v>44099</c:v>
                </c:pt>
                <c:pt idx="5">
                  <c:v>44106</c:v>
                </c:pt>
                <c:pt idx="6">
                  <c:v>44113</c:v>
                </c:pt>
                <c:pt idx="7">
                  <c:v>44120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803083633061.67004</c:v>
                </c:pt>
                <c:pt idx="1">
                  <c:v>800521516298.21008</c:v>
                </c:pt>
                <c:pt idx="2">
                  <c:v>798605548939.6698</c:v>
                </c:pt>
                <c:pt idx="3">
                  <c:v>817492106124.37549</c:v>
                </c:pt>
                <c:pt idx="4">
                  <c:v>796802343134.71472</c:v>
                </c:pt>
                <c:pt idx="5">
                  <c:v>797774864740.63098</c:v>
                </c:pt>
                <c:pt idx="6">
                  <c:v>802505416858.65845</c:v>
                </c:pt>
                <c:pt idx="7">
                  <c:v>816722034519.56482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44071</c:v>
                </c:pt>
                <c:pt idx="1">
                  <c:v>44078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239085130360.35001</c:v>
                </c:pt>
                <c:pt idx="1">
                  <c:v>242093619617.65997</c:v>
                </c:pt>
                <c:pt idx="2">
                  <c:v>248560557433.87</c:v>
                </c:pt>
                <c:pt idx="3">
                  <c:v>253680151393.88</c:v>
                </c:pt>
                <c:pt idx="4">
                  <c:v>262219108197.72998</c:v>
                </c:pt>
                <c:pt idx="5">
                  <c:v>262408275650.71997</c:v>
                </c:pt>
                <c:pt idx="6">
                  <c:v>266592150489.76999</c:v>
                </c:pt>
                <c:pt idx="7">
                  <c:v>271908771177.89001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#,##0.00</c:formatCode>
                <c:ptCount val="8"/>
                <c:pt idx="0">
                  <c:v>204215753914.51999</c:v>
                </c:pt>
                <c:pt idx="1">
                  <c:v>208545451066.13</c:v>
                </c:pt>
                <c:pt idx="2">
                  <c:v>213119263494.39001</c:v>
                </c:pt>
                <c:pt idx="3">
                  <c:v>219517777020.60999</c:v>
                </c:pt>
                <c:pt idx="4">
                  <c:v>225938375397.99997</c:v>
                </c:pt>
                <c:pt idx="5">
                  <c:v>231672743045.33002</c:v>
                </c:pt>
                <c:pt idx="6">
                  <c:v>252695550489.77005</c:v>
                </c:pt>
                <c:pt idx="7">
                  <c:v>271211386514.49002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5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65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67</xdr:row>
      <xdr:rowOff>0</xdr:rowOff>
    </xdr:from>
    <xdr:to>
      <xdr:col>14</xdr:col>
      <xdr:colOff>990600</xdr:colOff>
      <xdr:row>71</xdr:row>
      <xdr:rowOff>66676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85</xdr:row>
      <xdr:rowOff>0</xdr:rowOff>
    </xdr:from>
    <xdr:to>
      <xdr:col>13</xdr:col>
      <xdr:colOff>304800</xdr:colOff>
      <xdr:row>86</xdr:row>
      <xdr:rowOff>142872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5077" cy="63011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5077" cy="63011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5"/>
  <sheetViews>
    <sheetView tabSelected="1" zoomScale="140" zoomScaleNormal="140" workbookViewId="0">
      <selection activeCell="A2" sqref="A2"/>
    </sheetView>
  </sheetViews>
  <sheetFormatPr defaultColWidth="8.85546875" defaultRowHeight="12" customHeight="1"/>
  <cols>
    <col min="1" max="1" width="3.85546875" style="3" customWidth="1"/>
    <col min="2" max="2" width="32.5703125" style="4" customWidth="1"/>
    <col min="3" max="3" width="29.140625" style="4" customWidth="1"/>
    <col min="4" max="4" width="14" style="4" customWidth="1"/>
    <col min="5" max="5" width="7" style="4" customWidth="1"/>
    <col min="6" max="6" width="8" style="4" customWidth="1"/>
    <col min="7" max="7" width="14.7109375" style="4" customWidth="1"/>
    <col min="8" max="8" width="7.42578125" style="4" customWidth="1"/>
    <col min="9" max="9" width="8.42578125" style="4" customWidth="1"/>
    <col min="10" max="10" width="7.85546875" style="4" customWidth="1"/>
    <col min="11" max="11" width="8.28515625" style="4" customWidth="1"/>
    <col min="12" max="12" width="8.42578125" style="4" customWidth="1"/>
    <col min="13" max="13" width="18.85546875" style="5" customWidth="1"/>
    <col min="14" max="14" width="18.42578125" style="4" customWidth="1"/>
    <col min="15" max="15" width="18.140625" style="4" customWidth="1"/>
    <col min="16" max="16" width="9.42578125" style="4" customWidth="1"/>
    <col min="17" max="17" width="18.42578125" style="4" customWidth="1"/>
    <col min="18" max="18" width="8.85546875" style="4"/>
    <col min="19" max="19" width="25.140625" style="4" customWidth="1"/>
    <col min="20" max="16384" width="8.85546875" style="4"/>
  </cols>
  <sheetData>
    <row r="1" spans="1:19" ht="18" customHeight="1" thickBot="1">
      <c r="A1" s="422" t="s">
        <v>211</v>
      </c>
      <c r="B1" s="423"/>
      <c r="C1" s="423"/>
      <c r="D1" s="423"/>
      <c r="E1" s="423"/>
      <c r="F1" s="423"/>
      <c r="G1" s="423"/>
      <c r="H1" s="423"/>
      <c r="I1" s="423"/>
      <c r="J1" s="423"/>
      <c r="K1" s="424"/>
      <c r="M1" s="4"/>
    </row>
    <row r="2" spans="1:19" ht="24.75" customHeight="1" thickBot="1">
      <c r="A2" s="188"/>
      <c r="B2" s="191"/>
      <c r="C2" s="189"/>
      <c r="D2" s="425" t="s">
        <v>209</v>
      </c>
      <c r="E2" s="426"/>
      <c r="F2" s="427"/>
      <c r="G2" s="425" t="s">
        <v>212</v>
      </c>
      <c r="H2" s="426"/>
      <c r="I2" s="427"/>
      <c r="J2" s="416" t="s">
        <v>85</v>
      </c>
      <c r="K2" s="417"/>
      <c r="M2" s="4"/>
    </row>
    <row r="3" spans="1:19" ht="14.25" customHeight="1">
      <c r="A3" s="192" t="s">
        <v>2</v>
      </c>
      <c r="B3" s="190" t="s">
        <v>3</v>
      </c>
      <c r="C3" s="36" t="s">
        <v>4</v>
      </c>
      <c r="D3" s="37" t="s">
        <v>80</v>
      </c>
      <c r="E3" s="38" t="s">
        <v>84</v>
      </c>
      <c r="F3" s="38" t="s">
        <v>5</v>
      </c>
      <c r="G3" s="37" t="s">
        <v>80</v>
      </c>
      <c r="H3" s="38" t="s">
        <v>84</v>
      </c>
      <c r="I3" s="38" t="s">
        <v>5</v>
      </c>
      <c r="J3" s="71" t="s">
        <v>80</v>
      </c>
      <c r="K3" s="54" t="s">
        <v>5</v>
      </c>
      <c r="L3" s="7"/>
      <c r="M3" s="4"/>
    </row>
    <row r="4" spans="1:19" ht="12.95" customHeight="1">
      <c r="A4" s="193"/>
      <c r="B4" s="39"/>
      <c r="C4" s="39" t="s">
        <v>0</v>
      </c>
      <c r="D4" s="40" t="s">
        <v>6</v>
      </c>
      <c r="E4" s="40"/>
      <c r="F4" s="40" t="s">
        <v>6</v>
      </c>
      <c r="G4" s="40" t="s">
        <v>6</v>
      </c>
      <c r="H4" s="40"/>
      <c r="I4" s="40" t="s">
        <v>6</v>
      </c>
      <c r="J4" s="273" t="s">
        <v>104</v>
      </c>
      <c r="K4" s="273" t="s">
        <v>104</v>
      </c>
      <c r="L4" s="8"/>
      <c r="M4" s="195"/>
    </row>
    <row r="5" spans="1:19" ht="13.5" customHeight="1">
      <c r="A5" s="392">
        <v>1</v>
      </c>
      <c r="B5" s="393" t="s">
        <v>7</v>
      </c>
      <c r="C5" s="393" t="s">
        <v>8</v>
      </c>
      <c r="D5" s="74">
        <v>5259010878.46</v>
      </c>
      <c r="E5" s="56">
        <f t="shared" ref="E5:E8" si="0">(D5/$G$18)</f>
        <v>0.43650983800357446</v>
      </c>
      <c r="F5" s="74">
        <v>8425.7999999999993</v>
      </c>
      <c r="G5" s="74">
        <v>5312816875.8199997</v>
      </c>
      <c r="H5" s="56">
        <f t="shared" ref="H5:H12" si="1">(G5/$G$18)</f>
        <v>0.44097585789477345</v>
      </c>
      <c r="I5" s="74">
        <v>8506.9699999999993</v>
      </c>
      <c r="J5" s="187">
        <f t="shared" ref="J5:J12" si="2">((G5-D5)/D5)</f>
        <v>1.023120100024507E-2</v>
      </c>
      <c r="K5" s="187">
        <f t="shared" ref="K5:K12" si="3">((I5-F5)/F5)</f>
        <v>9.6335066106482559E-3</v>
      </c>
      <c r="L5" s="9"/>
      <c r="M5" s="195"/>
      <c r="N5" s="278"/>
    </row>
    <row r="6" spans="1:19" ht="12.75" customHeight="1">
      <c r="A6" s="392">
        <v>2</v>
      </c>
      <c r="B6" s="55" t="s">
        <v>174</v>
      </c>
      <c r="C6" s="393" t="s">
        <v>62</v>
      </c>
      <c r="D6" s="75">
        <v>647234973.42999995</v>
      </c>
      <c r="E6" s="56">
        <f t="shared" si="0"/>
        <v>5.3721971665688761E-2</v>
      </c>
      <c r="F6" s="74">
        <v>1.3</v>
      </c>
      <c r="G6" s="75">
        <v>659698135.39999998</v>
      </c>
      <c r="H6" s="56">
        <f t="shared" si="1"/>
        <v>5.4756442393790794E-2</v>
      </c>
      <c r="I6" s="74">
        <v>1.33</v>
      </c>
      <c r="J6" s="187">
        <f t="shared" si="2"/>
        <v>1.925600822210197E-2</v>
      </c>
      <c r="K6" s="187">
        <f t="shared" si="3"/>
        <v>2.3076923076923096E-2</v>
      </c>
      <c r="L6" s="9"/>
      <c r="M6" s="195"/>
      <c r="N6" s="278"/>
    </row>
    <row r="7" spans="1:19" ht="12.95" customHeight="1">
      <c r="A7" s="392">
        <v>3</v>
      </c>
      <c r="B7" s="55" t="s">
        <v>77</v>
      </c>
      <c r="C7" s="393" t="s">
        <v>13</v>
      </c>
      <c r="D7" s="75">
        <v>242150069.31</v>
      </c>
      <c r="E7" s="56">
        <f t="shared" si="0"/>
        <v>2.0099005301547294E-2</v>
      </c>
      <c r="F7" s="74">
        <v>123.82</v>
      </c>
      <c r="G7" s="75">
        <v>244940316.15000001</v>
      </c>
      <c r="H7" s="56">
        <f t="shared" si="1"/>
        <v>2.0330602121608452E-2</v>
      </c>
      <c r="I7" s="74">
        <v>125</v>
      </c>
      <c r="J7" s="187">
        <f t="shared" si="2"/>
        <v>1.1522800088188021E-2</v>
      </c>
      <c r="K7" s="187">
        <f t="shared" si="3"/>
        <v>9.5299628492974235E-3</v>
      </c>
      <c r="L7" s="9"/>
      <c r="M7" s="235"/>
      <c r="N7" s="10"/>
    </row>
    <row r="8" spans="1:19" ht="12.95" customHeight="1">
      <c r="A8" s="392">
        <v>4</v>
      </c>
      <c r="B8" s="393" t="s">
        <v>14</v>
      </c>
      <c r="C8" s="393" t="s">
        <v>15</v>
      </c>
      <c r="D8" s="75">
        <v>455638628</v>
      </c>
      <c r="E8" s="56">
        <f t="shared" si="0"/>
        <v>3.7819040175610406E-2</v>
      </c>
      <c r="F8" s="97">
        <v>13.41</v>
      </c>
      <c r="G8" s="75">
        <v>454365762</v>
      </c>
      <c r="H8" s="56">
        <f t="shared" si="1"/>
        <v>3.771338940889761E-2</v>
      </c>
      <c r="I8" s="97">
        <v>13.37</v>
      </c>
      <c r="J8" s="187">
        <f t="shared" si="2"/>
        <v>-2.7935866754475436E-3</v>
      </c>
      <c r="K8" s="187">
        <f t="shared" si="3"/>
        <v>-2.9828486204325818E-3</v>
      </c>
      <c r="L8" s="48"/>
      <c r="M8" s="195"/>
      <c r="N8" s="10"/>
      <c r="O8" s="329"/>
      <c r="P8" s="330"/>
      <c r="Q8" s="330"/>
      <c r="R8" s="331"/>
    </row>
    <row r="9" spans="1:19" ht="12.95" customHeight="1">
      <c r="A9" s="392">
        <v>5</v>
      </c>
      <c r="B9" s="393" t="s">
        <v>56</v>
      </c>
      <c r="C9" s="393" t="s">
        <v>102</v>
      </c>
      <c r="D9" s="75">
        <v>1307443901.24</v>
      </c>
      <c r="E9" s="56">
        <f>(D9/$G$18)</f>
        <v>0.10852081098873023</v>
      </c>
      <c r="F9" s="97">
        <v>0.74139999999999995</v>
      </c>
      <c r="G9" s="75">
        <v>1342760534.1099999</v>
      </c>
      <c r="H9" s="56">
        <f>(G9/$G$18)</f>
        <v>0.11145217166646849</v>
      </c>
      <c r="I9" s="97">
        <v>0.76149999999999995</v>
      </c>
      <c r="J9" s="187">
        <f t="shared" si="2"/>
        <v>2.7011968036643901E-2</v>
      </c>
      <c r="K9" s="187">
        <f t="shared" si="3"/>
        <v>2.7110871324521186E-2</v>
      </c>
      <c r="L9" s="9"/>
      <c r="M9" s="228"/>
      <c r="N9" s="10"/>
      <c r="O9" s="332"/>
      <c r="P9" s="331"/>
      <c r="Q9" s="331"/>
      <c r="R9" s="333"/>
      <c r="S9" s="334"/>
    </row>
    <row r="10" spans="1:19" ht="12.95" customHeight="1">
      <c r="A10" s="392">
        <v>6</v>
      </c>
      <c r="B10" s="393" t="s">
        <v>9</v>
      </c>
      <c r="C10" s="393" t="s">
        <v>16</v>
      </c>
      <c r="D10" s="75">
        <v>2176373571.4200001</v>
      </c>
      <c r="E10" s="56">
        <f t="shared" ref="E10:E12" si="4">(D10/$G$18)</f>
        <v>0.18064394561092764</v>
      </c>
      <c r="F10" s="97">
        <v>14.903700000000001</v>
      </c>
      <c r="G10" s="75">
        <v>2176373571.4200001</v>
      </c>
      <c r="H10" s="56">
        <f t="shared" si="1"/>
        <v>0.18064394561092764</v>
      </c>
      <c r="I10" s="97">
        <v>14.903700000000001</v>
      </c>
      <c r="J10" s="187">
        <f t="shared" si="2"/>
        <v>0</v>
      </c>
      <c r="K10" s="187">
        <f t="shared" si="3"/>
        <v>0</v>
      </c>
      <c r="L10" s="49"/>
      <c r="M10" s="228"/>
      <c r="N10" s="10"/>
    </row>
    <row r="11" spans="1:19" ht="12.95" customHeight="1">
      <c r="A11" s="392">
        <v>7</v>
      </c>
      <c r="B11" s="76" t="s">
        <v>18</v>
      </c>
      <c r="C11" s="76" t="s">
        <v>73</v>
      </c>
      <c r="D11" s="75">
        <v>217982859.71000001</v>
      </c>
      <c r="E11" s="56">
        <f t="shared" si="4"/>
        <v>1.8093072058339481E-2</v>
      </c>
      <c r="F11" s="97">
        <v>128.37</v>
      </c>
      <c r="G11" s="75">
        <v>222728047.87</v>
      </c>
      <c r="H11" s="56">
        <f t="shared" si="1"/>
        <v>1.8486933444613059E-2</v>
      </c>
      <c r="I11" s="97">
        <v>131.30000000000001</v>
      </c>
      <c r="J11" s="187">
        <f>((G11-D11)/D11)</f>
        <v>2.1768629727644179E-2</v>
      </c>
      <c r="K11" s="187">
        <f>((I11-F11)/F11)</f>
        <v>2.2824647503310796E-2</v>
      </c>
      <c r="L11" s="9"/>
      <c r="M11" s="353"/>
      <c r="N11" s="10"/>
    </row>
    <row r="12" spans="1:19" ht="12.95" customHeight="1">
      <c r="A12" s="392">
        <v>8</v>
      </c>
      <c r="B12" s="393" t="s">
        <v>75</v>
      </c>
      <c r="C12" s="393" t="s">
        <v>74</v>
      </c>
      <c r="D12" s="75">
        <v>259320021.56</v>
      </c>
      <c r="E12" s="56">
        <f t="shared" si="4"/>
        <v>2.1524150304740617E-2</v>
      </c>
      <c r="F12" s="97">
        <v>9.1191999999999993</v>
      </c>
      <c r="G12" s="75">
        <v>263036586.69999999</v>
      </c>
      <c r="H12" s="56">
        <f t="shared" si="1"/>
        <v>2.1832633645939979E-2</v>
      </c>
      <c r="I12" s="97">
        <v>9.2525999999999993</v>
      </c>
      <c r="J12" s="187">
        <f t="shared" si="2"/>
        <v>1.4331963716654511E-2</v>
      </c>
      <c r="K12" s="187">
        <f t="shared" si="3"/>
        <v>1.4628476182121236E-2</v>
      </c>
      <c r="L12" s="48"/>
      <c r="M12"/>
      <c r="N12" s="50"/>
      <c r="O12" s="50"/>
    </row>
    <row r="13" spans="1:19" ht="12.95" customHeight="1">
      <c r="A13" s="392">
        <v>9</v>
      </c>
      <c r="B13" s="393" t="s">
        <v>7</v>
      </c>
      <c r="C13" s="55" t="s">
        <v>92</v>
      </c>
      <c r="D13" s="74">
        <v>357271181.54000002</v>
      </c>
      <c r="E13" s="78">
        <f>(D13/$G$18)</f>
        <v>2.9654318878883684E-2</v>
      </c>
      <c r="F13" s="74">
        <v>2103.46</v>
      </c>
      <c r="G13" s="74">
        <v>365909428.94</v>
      </c>
      <c r="H13" s="78">
        <f>(G13/$G$18)</f>
        <v>3.0371313017202136E-2</v>
      </c>
      <c r="I13" s="74">
        <v>2154.69</v>
      </c>
      <c r="J13" s="187">
        <f t="shared" ref="J13:J18" si="5">((G13-D13)/D13)</f>
        <v>2.4178405218034188E-2</v>
      </c>
      <c r="K13" s="187">
        <f>((I13-F13)/F13)</f>
        <v>2.4355110151845064E-2</v>
      </c>
      <c r="L13" s="48"/>
      <c r="M13" s="346"/>
      <c r="N13" s="284"/>
      <c r="O13" s="284"/>
    </row>
    <row r="14" spans="1:19" ht="12.95" customHeight="1">
      <c r="A14" s="392">
        <v>10</v>
      </c>
      <c r="B14" s="393" t="s">
        <v>107</v>
      </c>
      <c r="C14" s="74" t="s">
        <v>108</v>
      </c>
      <c r="D14" s="74">
        <v>198525687.22999999</v>
      </c>
      <c r="E14" s="78">
        <f>(D14/$G$18)</f>
        <v>1.6478082585311523E-2</v>
      </c>
      <c r="F14" s="74">
        <v>103.4</v>
      </c>
      <c r="G14" s="74">
        <v>200763289.31</v>
      </c>
      <c r="H14" s="78">
        <f>(G14/$G$18)</f>
        <v>1.6663808636089971E-2</v>
      </c>
      <c r="I14" s="74">
        <v>110.73</v>
      </c>
      <c r="J14" s="187">
        <f t="shared" si="5"/>
        <v>1.1271096003851941E-2</v>
      </c>
      <c r="K14" s="187">
        <f>((I14-F14)/F14)</f>
        <v>7.0889748549322992E-2</v>
      </c>
      <c r="L14" s="48"/>
      <c r="M14" s="335"/>
      <c r="N14" s="284"/>
      <c r="O14" s="284"/>
    </row>
    <row r="15" spans="1:19" ht="12.95" customHeight="1">
      <c r="A15" s="400">
        <v>11</v>
      </c>
      <c r="B15" s="401" t="s">
        <v>66</v>
      </c>
      <c r="C15" s="401" t="s">
        <v>163</v>
      </c>
      <c r="D15" s="74">
        <v>242587063.91999999</v>
      </c>
      <c r="E15" s="78">
        <f>(D15/$G$18)</f>
        <v>2.0135276845917132E-2</v>
      </c>
      <c r="F15" s="74">
        <v>0.97</v>
      </c>
      <c r="G15" s="74">
        <v>247713317.71000001</v>
      </c>
      <c r="H15" s="78">
        <f>(G15/$G$18)</f>
        <v>2.056076754429222E-2</v>
      </c>
      <c r="I15" s="74">
        <v>0.99</v>
      </c>
      <c r="J15" s="187">
        <f t="shared" si="5"/>
        <v>2.1131604081289966E-2</v>
      </c>
      <c r="K15" s="187">
        <f>((I15-F15)/F15)</f>
        <v>2.0618556701030948E-2</v>
      </c>
      <c r="L15" s="48"/>
      <c r="M15" s="50"/>
      <c r="N15" s="284"/>
      <c r="O15" s="284"/>
    </row>
    <row r="16" spans="1:19" ht="12.95" customHeight="1">
      <c r="A16" s="392">
        <v>12</v>
      </c>
      <c r="B16" s="393" t="s">
        <v>117</v>
      </c>
      <c r="C16" s="55" t="s">
        <v>166</v>
      </c>
      <c r="D16" s="74">
        <v>217635690.71000001</v>
      </c>
      <c r="E16" s="78">
        <f>(D16/$G$18)</f>
        <v>1.8064256243454872E-2</v>
      </c>
      <c r="F16" s="74">
        <v>1.194137</v>
      </c>
      <c r="G16" s="74">
        <v>223170522.02000001</v>
      </c>
      <c r="H16" s="78">
        <f>(G16/$G$18)</f>
        <v>1.8523659803238474E-2</v>
      </c>
      <c r="I16" s="74">
        <v>1.2245680000000001</v>
      </c>
      <c r="J16" s="187">
        <f t="shared" si="5"/>
        <v>2.5431634360814359E-2</v>
      </c>
      <c r="K16" s="187">
        <f>((I16-F16)/F16)</f>
        <v>2.5483675658655662E-2</v>
      </c>
      <c r="L16" s="48"/>
      <c r="M16" s="50"/>
      <c r="N16" s="284"/>
      <c r="O16" s="284"/>
    </row>
    <row r="17" spans="1:18" ht="12.95" customHeight="1">
      <c r="A17" s="392">
        <v>13</v>
      </c>
      <c r="B17" s="393" t="s">
        <v>178</v>
      </c>
      <c r="C17" s="55" t="s">
        <v>179</v>
      </c>
      <c r="D17" s="74">
        <v>327867176.91000003</v>
      </c>
      <c r="E17" s="78">
        <f>(D17/$G$18)</f>
        <v>2.7213719763512358E-2</v>
      </c>
      <c r="F17" s="74">
        <v>112.73</v>
      </c>
      <c r="G17" s="74">
        <v>333586960.86000001</v>
      </c>
      <c r="H17" s="78">
        <f>(G17/$G$18)</f>
        <v>2.7688474812157755E-2</v>
      </c>
      <c r="I17" s="74">
        <v>114.71</v>
      </c>
      <c r="J17" s="187">
        <f t="shared" si="5"/>
        <v>1.7445430201053876E-2</v>
      </c>
      <c r="K17" s="187">
        <f>((I17-F17)/F17)</f>
        <v>1.7564091191342054E-2</v>
      </c>
      <c r="L17" s="48"/>
      <c r="N17" s="50"/>
      <c r="O17" s="50"/>
    </row>
    <row r="18" spans="1:18" ht="12.95" customHeight="1">
      <c r="A18" s="238"/>
      <c r="B18" s="239"/>
      <c r="C18" s="240" t="s">
        <v>57</v>
      </c>
      <c r="D18" s="79">
        <f>SUM(D5:D17)</f>
        <v>11909041703.439999</v>
      </c>
      <c r="E18" s="67">
        <f>(D18/$G$119)</f>
        <v>8.2341252902933346E-3</v>
      </c>
      <c r="F18" s="80"/>
      <c r="G18" s="79">
        <f>SUM(G5:G17)</f>
        <v>12047863348.309999</v>
      </c>
      <c r="H18" s="67">
        <f>(G18/$G$119)</f>
        <v>8.330109068445191E-3</v>
      </c>
      <c r="I18" s="80"/>
      <c r="J18" s="187">
        <f t="shared" si="5"/>
        <v>1.1656827503585059E-2</v>
      </c>
      <c r="K18" s="187"/>
      <c r="L18" s="9"/>
      <c r="M18" s="49"/>
      <c r="Q18" s="50"/>
      <c r="R18" s="50"/>
    </row>
    <row r="19" spans="1:18" ht="12.95" customHeight="1">
      <c r="A19" s="241"/>
      <c r="B19" s="81"/>
      <c r="C19" s="81" t="s">
        <v>60</v>
      </c>
      <c r="D19" s="82"/>
      <c r="E19" s="83"/>
      <c r="F19" s="84"/>
      <c r="G19" s="82"/>
      <c r="H19" s="83"/>
      <c r="I19" s="84"/>
      <c r="J19" s="187"/>
      <c r="K19" s="187"/>
      <c r="L19" s="9"/>
      <c r="M19" s="4"/>
      <c r="O19" s="95"/>
    </row>
    <row r="20" spans="1:18" ht="12.95" customHeight="1">
      <c r="A20" s="392">
        <v>14</v>
      </c>
      <c r="B20" s="393" t="s">
        <v>7</v>
      </c>
      <c r="C20" s="393" t="s">
        <v>49</v>
      </c>
      <c r="D20" s="85">
        <v>320882473375.63</v>
      </c>
      <c r="E20" s="56">
        <f t="shared" ref="E20:E39" si="6">(D20/$G$44)</f>
        <v>0.39289067738253014</v>
      </c>
      <c r="F20" s="85">
        <v>100</v>
      </c>
      <c r="G20" s="85">
        <v>325400610026.15997</v>
      </c>
      <c r="H20" s="56">
        <f t="shared" ref="H20:H43" si="7">(G20/$G$44)</f>
        <v>0.39842271455009326</v>
      </c>
      <c r="I20" s="85">
        <v>100</v>
      </c>
      <c r="J20" s="187">
        <f>((G20-D20)/D20)</f>
        <v>1.4080347246765851E-2</v>
      </c>
      <c r="K20" s="187">
        <f t="shared" ref="K20:K29" si="8">((I20-F20)/F20)</f>
        <v>0</v>
      </c>
      <c r="L20" s="9"/>
      <c r="M20" s="4"/>
      <c r="N20" s="195"/>
      <c r="O20" s="195"/>
    </row>
    <row r="21" spans="1:18" ht="12.95" customHeight="1">
      <c r="A21" s="392">
        <v>15</v>
      </c>
      <c r="B21" s="393" t="s">
        <v>22</v>
      </c>
      <c r="C21" s="393" t="s">
        <v>23</v>
      </c>
      <c r="D21" s="85">
        <v>232979248040.82001</v>
      </c>
      <c r="E21" s="56">
        <f t="shared" si="6"/>
        <v>0.2852613719156844</v>
      </c>
      <c r="F21" s="85">
        <v>100</v>
      </c>
      <c r="G21" s="85">
        <v>242347373051.51999</v>
      </c>
      <c r="H21" s="56">
        <f t="shared" si="7"/>
        <v>0.29673176773549448</v>
      </c>
      <c r="I21" s="85">
        <v>100</v>
      </c>
      <c r="J21" s="187">
        <f t="shared" ref="J21:J44" si="9">((G21-D21)/D21)</f>
        <v>4.0210126393139548E-2</v>
      </c>
      <c r="K21" s="187">
        <f t="shared" si="8"/>
        <v>0</v>
      </c>
      <c r="L21" s="9"/>
      <c r="M21" s="234"/>
      <c r="N21" s="96"/>
      <c r="O21" s="95"/>
      <c r="P21" s="215"/>
    </row>
    <row r="22" spans="1:18" ht="12.95" customHeight="1">
      <c r="A22" s="392">
        <v>16</v>
      </c>
      <c r="B22" s="393" t="s">
        <v>56</v>
      </c>
      <c r="C22" s="393" t="s">
        <v>103</v>
      </c>
      <c r="D22" s="85">
        <v>16405461708.540001</v>
      </c>
      <c r="E22" s="56">
        <f t="shared" si="6"/>
        <v>2.0086958616453248E-2</v>
      </c>
      <c r="F22" s="85">
        <v>1</v>
      </c>
      <c r="G22" s="85">
        <v>16616603789.24</v>
      </c>
      <c r="H22" s="56">
        <f t="shared" si="7"/>
        <v>2.0345482412525682E-2</v>
      </c>
      <c r="I22" s="85">
        <v>1</v>
      </c>
      <c r="J22" s="187">
        <f t="shared" si="9"/>
        <v>1.2870230929866916E-2</v>
      </c>
      <c r="K22" s="187">
        <f t="shared" si="8"/>
        <v>0</v>
      </c>
      <c r="L22" s="9"/>
      <c r="M22" s="4"/>
      <c r="N22" s="10"/>
    </row>
    <row r="23" spans="1:18" ht="12.95" customHeight="1">
      <c r="A23" s="392">
        <v>17</v>
      </c>
      <c r="B23" s="393" t="s">
        <v>51</v>
      </c>
      <c r="C23" s="393" t="s">
        <v>52</v>
      </c>
      <c r="D23" s="85">
        <v>854126283.5</v>
      </c>
      <c r="E23" s="56">
        <f t="shared" si="6"/>
        <v>1.0457980162154412E-3</v>
      </c>
      <c r="F23" s="85">
        <v>100</v>
      </c>
      <c r="G23" s="85">
        <v>852244076.5</v>
      </c>
      <c r="H23" s="56">
        <f t="shared" si="7"/>
        <v>1.0434934291950761E-3</v>
      </c>
      <c r="I23" s="85">
        <v>100</v>
      </c>
      <c r="J23" s="187">
        <f t="shared" si="9"/>
        <v>-2.2036635991192982E-3</v>
      </c>
      <c r="K23" s="187">
        <f t="shared" si="8"/>
        <v>0</v>
      </c>
      <c r="L23" s="9"/>
      <c r="M23" s="234"/>
      <c r="N23" s="96"/>
    </row>
    <row r="24" spans="1:18" ht="12.95" customHeight="1">
      <c r="A24" s="392">
        <v>18</v>
      </c>
      <c r="B24" s="393" t="s">
        <v>9</v>
      </c>
      <c r="C24" s="393" t="s">
        <v>24</v>
      </c>
      <c r="D24" s="85">
        <v>93033630236.550003</v>
      </c>
      <c r="E24" s="56">
        <f t="shared" si="6"/>
        <v>0.11391100803503711</v>
      </c>
      <c r="F24" s="77">
        <v>1</v>
      </c>
      <c r="G24" s="85">
        <v>93033630236.550003</v>
      </c>
      <c r="H24" s="56">
        <f t="shared" si="7"/>
        <v>0.11391100803503711</v>
      </c>
      <c r="I24" s="77">
        <v>1</v>
      </c>
      <c r="J24" s="187">
        <f t="shared" si="9"/>
        <v>0</v>
      </c>
      <c r="K24" s="187">
        <f t="shared" si="8"/>
        <v>0</v>
      </c>
      <c r="L24" s="9"/>
      <c r="M24" s="216"/>
      <c r="N24" s="10"/>
    </row>
    <row r="25" spans="1:18" ht="12.95" customHeight="1">
      <c r="A25" s="392">
        <v>19</v>
      </c>
      <c r="B25" s="393" t="s">
        <v>75</v>
      </c>
      <c r="C25" s="393" t="s">
        <v>76</v>
      </c>
      <c r="D25" s="85">
        <v>1234697852.8099999</v>
      </c>
      <c r="E25" s="56">
        <f t="shared" si="6"/>
        <v>1.5117724276121785E-3</v>
      </c>
      <c r="F25" s="77">
        <v>10</v>
      </c>
      <c r="G25" s="85">
        <v>1218984728.48</v>
      </c>
      <c r="H25" s="56">
        <f t="shared" si="7"/>
        <v>1.492533171579074E-3</v>
      </c>
      <c r="I25" s="77">
        <v>10</v>
      </c>
      <c r="J25" s="187">
        <f t="shared" si="9"/>
        <v>-1.2726291128018929E-2</v>
      </c>
      <c r="K25" s="187">
        <f t="shared" si="8"/>
        <v>0</v>
      </c>
      <c r="L25" s="9"/>
      <c r="M25" s="50"/>
      <c r="N25" s="50"/>
      <c r="O25" s="430"/>
      <c r="P25" s="430"/>
    </row>
    <row r="26" spans="1:18" ht="12.95" customHeight="1">
      <c r="A26" s="392">
        <v>20</v>
      </c>
      <c r="B26" s="393" t="s">
        <v>107</v>
      </c>
      <c r="C26" s="393" t="s">
        <v>109</v>
      </c>
      <c r="D26" s="85">
        <v>34722082142.599998</v>
      </c>
      <c r="E26" s="56">
        <f t="shared" si="6"/>
        <v>4.251395294241718E-2</v>
      </c>
      <c r="F26" s="77">
        <v>1</v>
      </c>
      <c r="G26" s="85">
        <v>33965466581.68</v>
      </c>
      <c r="H26" s="56">
        <f t="shared" si="7"/>
        <v>4.1587547716476291E-2</v>
      </c>
      <c r="I26" s="77">
        <v>1</v>
      </c>
      <c r="J26" s="187">
        <f t="shared" si="9"/>
        <v>-2.1790616064228416E-2</v>
      </c>
      <c r="K26" s="187">
        <f t="shared" si="8"/>
        <v>0</v>
      </c>
      <c r="L26" s="9"/>
      <c r="M26" s="234"/>
      <c r="N26" s="10"/>
      <c r="O26" s="429"/>
      <c r="P26" s="429"/>
    </row>
    <row r="27" spans="1:18" ht="12.95" customHeight="1">
      <c r="A27" s="392">
        <v>21</v>
      </c>
      <c r="B27" s="393" t="s">
        <v>114</v>
      </c>
      <c r="C27" s="393" t="s">
        <v>113</v>
      </c>
      <c r="D27" s="85">
        <v>6636700989.3476887</v>
      </c>
      <c r="E27" s="56">
        <f t="shared" si="6"/>
        <v>8.126021717109317E-3</v>
      </c>
      <c r="F27" s="77">
        <v>100</v>
      </c>
      <c r="G27" s="85">
        <v>6940996850.5329208</v>
      </c>
      <c r="H27" s="56">
        <f t="shared" si="7"/>
        <v>8.4986036339964165E-3</v>
      </c>
      <c r="I27" s="77">
        <v>100</v>
      </c>
      <c r="J27" s="187">
        <f t="shared" si="9"/>
        <v>4.5850470237192492E-2</v>
      </c>
      <c r="K27" s="187">
        <f t="shared" si="8"/>
        <v>0</v>
      </c>
      <c r="L27" s="9"/>
      <c r="M27" s="4"/>
      <c r="N27" s="10"/>
      <c r="O27" s="430"/>
      <c r="P27" s="430"/>
    </row>
    <row r="28" spans="1:18" ht="12.95" customHeight="1">
      <c r="A28" s="392">
        <v>22</v>
      </c>
      <c r="B28" s="393" t="s">
        <v>115</v>
      </c>
      <c r="C28" s="393" t="s">
        <v>116</v>
      </c>
      <c r="D28" s="85">
        <v>9274818890.5300007</v>
      </c>
      <c r="E28" s="56">
        <f t="shared" si="6"/>
        <v>1.1356151173251857E-2</v>
      </c>
      <c r="F28" s="77">
        <v>100</v>
      </c>
      <c r="G28" s="85">
        <v>9498737832.8700008</v>
      </c>
      <c r="H28" s="56">
        <f t="shared" si="7"/>
        <v>1.1630319045399106E-2</v>
      </c>
      <c r="I28" s="77">
        <v>100</v>
      </c>
      <c r="J28" s="187">
        <f t="shared" si="9"/>
        <v>2.4142675450906245E-2</v>
      </c>
      <c r="K28" s="187">
        <f t="shared" si="8"/>
        <v>0</v>
      </c>
      <c r="L28" s="9"/>
      <c r="M28" s="341"/>
      <c r="N28" s="10"/>
    </row>
    <row r="29" spans="1:18" ht="12.95" customHeight="1">
      <c r="A29" s="392">
        <v>23</v>
      </c>
      <c r="B29" s="393" t="s">
        <v>117</v>
      </c>
      <c r="C29" s="55" t="s">
        <v>122</v>
      </c>
      <c r="D29" s="85">
        <v>1191065416.6700001</v>
      </c>
      <c r="E29" s="56">
        <f t="shared" si="6"/>
        <v>1.4583485767843182E-3</v>
      </c>
      <c r="F29" s="77">
        <v>10</v>
      </c>
      <c r="G29" s="85">
        <v>1190596022.4200001</v>
      </c>
      <c r="H29" s="56">
        <f t="shared" si="7"/>
        <v>1.4577738472800797E-3</v>
      </c>
      <c r="I29" s="77">
        <v>10</v>
      </c>
      <c r="J29" s="187">
        <f t="shared" si="9"/>
        <v>-3.9409611212819863E-4</v>
      </c>
      <c r="K29" s="187">
        <f t="shared" si="8"/>
        <v>0</v>
      </c>
      <c r="L29" s="9"/>
      <c r="M29" s="374"/>
      <c r="N29" s="375"/>
    </row>
    <row r="30" spans="1:18" ht="12.95" customHeight="1">
      <c r="A30" s="392">
        <v>24</v>
      </c>
      <c r="B30" s="393" t="s">
        <v>14</v>
      </c>
      <c r="C30" s="393" t="s">
        <v>124</v>
      </c>
      <c r="D30" s="76">
        <v>3013826367</v>
      </c>
      <c r="E30" s="56">
        <f t="shared" si="6"/>
        <v>3.6901494506302594E-3</v>
      </c>
      <c r="F30" s="77">
        <v>100</v>
      </c>
      <c r="G30" s="76">
        <v>3017883910</v>
      </c>
      <c r="H30" s="56">
        <f t="shared" si="7"/>
        <v>3.6951175338072817E-3</v>
      </c>
      <c r="I30" s="77">
        <v>100</v>
      </c>
      <c r="J30" s="187">
        <f t="shared" si="9"/>
        <v>1.3463094770250247E-3</v>
      </c>
      <c r="K30" s="187">
        <f t="shared" ref="K30:K43" si="10">((I30-F30)/F30)</f>
        <v>0</v>
      </c>
      <c r="L30" s="9"/>
      <c r="M30" s="280"/>
      <c r="N30" s="10"/>
      <c r="O30" s="430"/>
      <c r="P30" s="430"/>
    </row>
    <row r="31" spans="1:18" ht="12.95" customHeight="1">
      <c r="A31" s="392">
        <v>25</v>
      </c>
      <c r="B31" s="393" t="s">
        <v>66</v>
      </c>
      <c r="C31" s="393" t="s">
        <v>125</v>
      </c>
      <c r="D31" s="76">
        <v>11207163196.049999</v>
      </c>
      <c r="E31" s="56">
        <f t="shared" si="6"/>
        <v>1.3722126650645089E-2</v>
      </c>
      <c r="F31" s="77">
        <v>100</v>
      </c>
      <c r="G31" s="76">
        <v>11375470726.24</v>
      </c>
      <c r="H31" s="56">
        <f t="shared" si="7"/>
        <v>1.3928203532468177E-2</v>
      </c>
      <c r="I31" s="77">
        <v>100</v>
      </c>
      <c r="J31" s="187">
        <f t="shared" si="9"/>
        <v>1.5017853068234169E-2</v>
      </c>
      <c r="K31" s="187">
        <f t="shared" si="10"/>
        <v>0</v>
      </c>
      <c r="L31" s="9"/>
      <c r="M31" s="336"/>
      <c r="N31" s="214"/>
    </row>
    <row r="32" spans="1:18" ht="12.95" customHeight="1">
      <c r="A32" s="392">
        <v>26</v>
      </c>
      <c r="B32" s="393" t="s">
        <v>128</v>
      </c>
      <c r="C32" s="393" t="s">
        <v>130</v>
      </c>
      <c r="D32" s="76">
        <v>14626976928.360001</v>
      </c>
      <c r="E32" s="56">
        <f t="shared" si="6"/>
        <v>1.7909369785724334E-2</v>
      </c>
      <c r="F32" s="77">
        <v>100</v>
      </c>
      <c r="G32" s="76">
        <v>15236957466.58</v>
      </c>
      <c r="H32" s="56">
        <f t="shared" si="7"/>
        <v>1.8656234095046929E-2</v>
      </c>
      <c r="I32" s="77">
        <v>100</v>
      </c>
      <c r="J32" s="187">
        <f t="shared" si="9"/>
        <v>4.1702433880053388E-2</v>
      </c>
      <c r="K32" s="187">
        <f t="shared" si="10"/>
        <v>0</v>
      </c>
      <c r="L32" s="9"/>
      <c r="M32" s="354"/>
      <c r="N32" s="354"/>
    </row>
    <row r="33" spans="1:16" ht="12.95" customHeight="1">
      <c r="A33" s="392">
        <v>27</v>
      </c>
      <c r="B33" s="393" t="s">
        <v>128</v>
      </c>
      <c r="C33" s="393" t="s">
        <v>129</v>
      </c>
      <c r="D33" s="76">
        <v>624630973.09000003</v>
      </c>
      <c r="E33" s="56">
        <f t="shared" si="6"/>
        <v>7.6480240117121124E-4</v>
      </c>
      <c r="F33" s="77">
        <v>1000000</v>
      </c>
      <c r="G33" s="76">
        <v>624745122.63</v>
      </c>
      <c r="H33" s="56">
        <f t="shared" si="7"/>
        <v>7.6494216664241851E-4</v>
      </c>
      <c r="I33" s="77">
        <v>1000000</v>
      </c>
      <c r="J33" s="187">
        <f t="shared" si="9"/>
        <v>1.8274716579498628E-4</v>
      </c>
      <c r="K33" s="187">
        <f t="shared" si="10"/>
        <v>0</v>
      </c>
      <c r="L33" s="9"/>
      <c r="M33" s="376"/>
      <c r="N33" s="214"/>
    </row>
    <row r="34" spans="1:16" ht="12.95" customHeight="1">
      <c r="A34" s="392">
        <v>28</v>
      </c>
      <c r="B34" s="393" t="s">
        <v>140</v>
      </c>
      <c r="C34" s="393" t="s">
        <v>141</v>
      </c>
      <c r="D34" s="76">
        <v>9673395322.8299999</v>
      </c>
      <c r="E34" s="56">
        <f t="shared" si="6"/>
        <v>1.1844170861044978E-2</v>
      </c>
      <c r="F34" s="77">
        <v>1</v>
      </c>
      <c r="G34" s="76">
        <v>10247128299.059999</v>
      </c>
      <c r="H34" s="56">
        <f t="shared" si="7"/>
        <v>1.2546653409550598E-2</v>
      </c>
      <c r="I34" s="77">
        <v>1</v>
      </c>
      <c r="J34" s="187">
        <f t="shared" si="9"/>
        <v>5.9310403129699769E-2</v>
      </c>
      <c r="K34" s="187">
        <f t="shared" si="10"/>
        <v>0</v>
      </c>
      <c r="L34" s="9"/>
      <c r="M34" s="377"/>
      <c r="N34" s="214"/>
      <c r="O34" s="60"/>
    </row>
    <row r="35" spans="1:16" ht="12.95" customHeight="1">
      <c r="A35" s="392">
        <v>29</v>
      </c>
      <c r="B35" s="393" t="s">
        <v>19</v>
      </c>
      <c r="C35" s="76" t="s">
        <v>146</v>
      </c>
      <c r="D35" s="76">
        <v>15219332608.17</v>
      </c>
      <c r="E35" s="56">
        <f t="shared" si="6"/>
        <v>1.8634654098836384E-2</v>
      </c>
      <c r="F35" s="77">
        <v>1</v>
      </c>
      <c r="G35" s="76">
        <v>14727164699.26</v>
      </c>
      <c r="H35" s="56">
        <f t="shared" si="7"/>
        <v>1.8032040372123945E-2</v>
      </c>
      <c r="I35" s="77">
        <v>1</v>
      </c>
      <c r="J35" s="187">
        <f t="shared" si="9"/>
        <v>-3.2338337138764918E-2</v>
      </c>
      <c r="K35" s="187">
        <f t="shared" si="10"/>
        <v>0</v>
      </c>
      <c r="L35" s="9"/>
      <c r="M35" s="315"/>
      <c r="N35" s="431"/>
      <c r="O35" s="350"/>
    </row>
    <row r="36" spans="1:16" ht="12.95" customHeight="1" thickBot="1">
      <c r="A36" s="392">
        <v>30</v>
      </c>
      <c r="B36" s="393" t="s">
        <v>79</v>
      </c>
      <c r="C36" s="393" t="s">
        <v>149</v>
      </c>
      <c r="D36" s="76">
        <v>631824842.49000001</v>
      </c>
      <c r="E36" s="56">
        <f t="shared" si="6"/>
        <v>7.7361062367035287E-4</v>
      </c>
      <c r="F36" s="77">
        <v>100</v>
      </c>
      <c r="G36" s="76">
        <v>632062187.75</v>
      </c>
      <c r="H36" s="56">
        <f t="shared" si="7"/>
        <v>7.7390123081693199E-4</v>
      </c>
      <c r="I36" s="77">
        <v>100</v>
      </c>
      <c r="J36" s="231">
        <f t="shared" ref="J36:J42" si="11">((G36-D36)/D36)</f>
        <v>3.7565040821222059E-4</v>
      </c>
      <c r="K36" s="231">
        <f t="shared" ref="K36:K42" si="12">((I36-F36)/F36)</f>
        <v>0</v>
      </c>
      <c r="L36" s="9"/>
      <c r="M36" s="306"/>
      <c r="N36" s="432"/>
      <c r="O36" s="351"/>
    </row>
    <row r="37" spans="1:16" ht="12.95" customHeight="1">
      <c r="A37" s="392">
        <v>31</v>
      </c>
      <c r="B37" s="55" t="s">
        <v>174</v>
      </c>
      <c r="C37" s="393" t="s">
        <v>161</v>
      </c>
      <c r="D37" s="75">
        <v>17293503779.459999</v>
      </c>
      <c r="E37" s="56">
        <f t="shared" si="6"/>
        <v>2.1174283352882562E-2</v>
      </c>
      <c r="F37" s="77">
        <v>1</v>
      </c>
      <c r="G37" s="75">
        <v>16858800695.559999</v>
      </c>
      <c r="H37" s="56">
        <f t="shared" si="7"/>
        <v>2.0642029947774285E-2</v>
      </c>
      <c r="I37" s="77">
        <v>1</v>
      </c>
      <c r="J37" s="231">
        <f t="shared" si="11"/>
        <v>-2.5136784855380737E-2</v>
      </c>
      <c r="K37" s="231">
        <f t="shared" si="12"/>
        <v>0</v>
      </c>
      <c r="L37" s="9"/>
      <c r="M37" s="4"/>
      <c r="N37" s="214"/>
    </row>
    <row r="38" spans="1:16" ht="12.95" customHeight="1">
      <c r="A38" s="392">
        <v>32</v>
      </c>
      <c r="B38" s="55" t="s">
        <v>186</v>
      </c>
      <c r="C38" s="393" t="s">
        <v>162</v>
      </c>
      <c r="D38" s="75">
        <v>810297144.57000005</v>
      </c>
      <c r="E38" s="56">
        <f t="shared" si="6"/>
        <v>9.9213332115700276E-4</v>
      </c>
      <c r="F38" s="77">
        <v>10</v>
      </c>
      <c r="G38" s="75">
        <v>801357992.13</v>
      </c>
      <c r="H38" s="56">
        <f t="shared" si="7"/>
        <v>9.8118816226306087E-4</v>
      </c>
      <c r="I38" s="77">
        <v>10</v>
      </c>
      <c r="J38" s="187">
        <f t="shared" si="11"/>
        <v>-1.1031943651663481E-2</v>
      </c>
      <c r="K38" s="187">
        <f t="shared" si="12"/>
        <v>0</v>
      </c>
      <c r="L38" s="9"/>
      <c r="M38" s="4"/>
      <c r="N38" s="367"/>
      <c r="O38" s="364"/>
    </row>
    <row r="39" spans="1:16" ht="12.95" customHeight="1" thickBot="1">
      <c r="A39" s="392">
        <v>33</v>
      </c>
      <c r="B39" s="55" t="s">
        <v>53</v>
      </c>
      <c r="C39" s="393" t="s">
        <v>173</v>
      </c>
      <c r="D39" s="75">
        <v>1259859269.47</v>
      </c>
      <c r="E39" s="56">
        <f t="shared" si="6"/>
        <v>1.5425802368747279E-3</v>
      </c>
      <c r="F39" s="77">
        <v>1</v>
      </c>
      <c r="G39" s="75">
        <v>1260226859.3099999</v>
      </c>
      <c r="H39" s="56">
        <f t="shared" si="7"/>
        <v>1.5430303163686846E-3</v>
      </c>
      <c r="I39" s="77">
        <v>1</v>
      </c>
      <c r="J39" s="187">
        <f t="shared" si="11"/>
        <v>2.9177055636900822E-4</v>
      </c>
      <c r="K39" s="187">
        <f t="shared" si="12"/>
        <v>0</v>
      </c>
      <c r="L39" s="9"/>
      <c r="M39" s="4"/>
      <c r="N39" s="370"/>
      <c r="O39" s="365"/>
    </row>
    <row r="40" spans="1:16" ht="12.95" customHeight="1">
      <c r="A40" s="392">
        <v>34</v>
      </c>
      <c r="B40" s="393" t="s">
        <v>11</v>
      </c>
      <c r="C40" s="55" t="s">
        <v>175</v>
      </c>
      <c r="D40" s="75">
        <v>9811400194.1800003</v>
      </c>
      <c r="E40" s="56">
        <f>(D40/$G$44)</f>
        <v>1.2013144961800299E-2</v>
      </c>
      <c r="F40" s="77">
        <v>100</v>
      </c>
      <c r="G40" s="75">
        <v>9756585795.3199997</v>
      </c>
      <c r="H40" s="56">
        <f>(G40/$G$44)</f>
        <v>1.1946029839955638E-2</v>
      </c>
      <c r="I40" s="77">
        <v>100</v>
      </c>
      <c r="J40" s="187">
        <f t="shared" si="11"/>
        <v>-5.5868069567191671E-3</v>
      </c>
      <c r="K40" s="187">
        <f t="shared" si="12"/>
        <v>0</v>
      </c>
      <c r="L40" s="9"/>
      <c r="M40" s="339"/>
      <c r="N40" s="214"/>
    </row>
    <row r="41" spans="1:16" ht="12.95" customHeight="1">
      <c r="A41" s="392">
        <v>35</v>
      </c>
      <c r="B41" s="393" t="s">
        <v>176</v>
      </c>
      <c r="C41" s="55" t="s">
        <v>177</v>
      </c>
      <c r="D41" s="75">
        <v>717744923.09000003</v>
      </c>
      <c r="E41" s="56">
        <f>(D41/$G$44)</f>
        <v>8.7881175326953449E-4</v>
      </c>
      <c r="F41" s="77">
        <v>1</v>
      </c>
      <c r="G41" s="75">
        <v>717943979.70000005</v>
      </c>
      <c r="H41" s="56">
        <f>(G41/$G$44)</f>
        <v>8.7905547953328971E-4</v>
      </c>
      <c r="I41" s="77">
        <v>1</v>
      </c>
      <c r="J41" s="187">
        <f t="shared" si="11"/>
        <v>2.7733614491210276E-4</v>
      </c>
      <c r="K41" s="187">
        <f t="shared" si="12"/>
        <v>0</v>
      </c>
      <c r="L41" s="9"/>
      <c r="M41" s="4"/>
      <c r="N41" s="214"/>
    </row>
    <row r="42" spans="1:16" ht="12.95" customHeight="1">
      <c r="A42" s="392">
        <v>36</v>
      </c>
      <c r="B42" s="393" t="s">
        <v>178</v>
      </c>
      <c r="C42" s="55" t="s">
        <v>180</v>
      </c>
      <c r="D42" s="75">
        <v>303068462.57999998</v>
      </c>
      <c r="E42" s="56">
        <f t="shared" ref="E42:E43" si="13">(D42/$G$44)</f>
        <v>3.7107908170774334E-4</v>
      </c>
      <c r="F42" s="77">
        <v>100</v>
      </c>
      <c r="G42" s="75">
        <v>302350423.44</v>
      </c>
      <c r="H42" s="56">
        <f t="shared" ref="H42" si="14">(G42/$G$44)</f>
        <v>3.7019990971329318E-4</v>
      </c>
      <c r="I42" s="77">
        <v>100</v>
      </c>
      <c r="J42" s="187">
        <f t="shared" si="11"/>
        <v>-2.3692308130228074E-3</v>
      </c>
      <c r="K42" s="187">
        <f t="shared" si="12"/>
        <v>0</v>
      </c>
      <c r="L42" s="9"/>
      <c r="M42" s="4"/>
      <c r="N42" s="214"/>
    </row>
    <row r="43" spans="1:16" ht="12.95" customHeight="1">
      <c r="A43" s="392">
        <v>37</v>
      </c>
      <c r="B43" s="393" t="s">
        <v>203</v>
      </c>
      <c r="C43" s="55" t="s">
        <v>204</v>
      </c>
      <c r="D43" s="75">
        <v>98087910.320765033</v>
      </c>
      <c r="E43" s="56">
        <f t="shared" si="13"/>
        <v>1.2009950286019289E-4</v>
      </c>
      <c r="F43" s="77">
        <v>1</v>
      </c>
      <c r="G43" s="75">
        <v>98113166.631857917</v>
      </c>
      <c r="H43" s="56">
        <f t="shared" si="7"/>
        <v>1.2013042685884286E-4</v>
      </c>
      <c r="I43" s="77">
        <v>1</v>
      </c>
      <c r="J43" s="187">
        <f t="shared" si="9"/>
        <v>2.5748648340341525E-4</v>
      </c>
      <c r="K43" s="187">
        <f t="shared" si="10"/>
        <v>0</v>
      </c>
      <c r="L43" s="9"/>
      <c r="M43" s="252"/>
      <c r="N43" s="214"/>
    </row>
    <row r="44" spans="1:16" ht="12.95" customHeight="1">
      <c r="A44" s="238"/>
      <c r="B44" s="242"/>
      <c r="C44" s="240" t="s">
        <v>57</v>
      </c>
      <c r="D44" s="86">
        <f>SUM(D20:D43)</f>
        <v>802505416858.65845</v>
      </c>
      <c r="E44" s="67">
        <f>(D44/$G$119)</f>
        <v>0.5548666562016098</v>
      </c>
      <c r="F44" s="87"/>
      <c r="G44" s="86">
        <f>SUM(G20:G43)</f>
        <v>816722034519.56482</v>
      </c>
      <c r="H44" s="67">
        <f>(G44/$G$119)</f>
        <v>0.56469628094717483</v>
      </c>
      <c r="I44" s="87"/>
      <c r="J44" s="187">
        <f t="shared" si="9"/>
        <v>1.7715291837600494E-2</v>
      </c>
      <c r="K44" s="187"/>
      <c r="L44" s="9"/>
      <c r="M44" s="4"/>
    </row>
    <row r="45" spans="1:16" ht="12.95" customHeight="1">
      <c r="A45" s="241"/>
      <c r="B45" s="81"/>
      <c r="C45" s="81" t="s">
        <v>82</v>
      </c>
      <c r="D45" s="82"/>
      <c r="E45" s="83"/>
      <c r="F45" s="84"/>
      <c r="G45" s="82"/>
      <c r="H45" s="83"/>
      <c r="I45" s="84"/>
      <c r="J45" s="187"/>
      <c r="K45" s="187"/>
      <c r="L45" s="9"/>
      <c r="M45" s="4"/>
      <c r="O45" s="60"/>
      <c r="P45" s="61"/>
    </row>
    <row r="46" spans="1:16" ht="12.95" customHeight="1">
      <c r="A46" s="392">
        <v>38</v>
      </c>
      <c r="B46" s="393" t="s">
        <v>7</v>
      </c>
      <c r="C46" s="393" t="s">
        <v>25</v>
      </c>
      <c r="D46" s="74">
        <v>119074442492.14</v>
      </c>
      <c r="E46" s="56">
        <f t="shared" ref="E46:E52" si="15">(D46/$G$57)</f>
        <v>0.43904661976932963</v>
      </c>
      <c r="F46" s="97">
        <v>222.62</v>
      </c>
      <c r="G46" s="74">
        <v>127000277362.94</v>
      </c>
      <c r="H46" s="56">
        <f t="shared" ref="H46:H52" si="16">(G46/$G$57)</f>
        <v>0.46827044762058601</v>
      </c>
      <c r="I46" s="97">
        <v>222.84</v>
      </c>
      <c r="J46" s="187">
        <f>((G46-D46)/D46)</f>
        <v>6.6562015365498606E-2</v>
      </c>
      <c r="K46" s="187">
        <f t="shared" ref="K46:K56" si="17">((I46-F46)/F46)</f>
        <v>9.8823106639115473E-4</v>
      </c>
      <c r="L46" s="9"/>
      <c r="M46" s="4"/>
    </row>
    <row r="47" spans="1:16" ht="12.95" customHeight="1">
      <c r="A47" s="392">
        <v>39</v>
      </c>
      <c r="B47" s="393" t="s">
        <v>56</v>
      </c>
      <c r="C47" s="393" t="s">
        <v>101</v>
      </c>
      <c r="D47" s="74">
        <v>77050319145.690002</v>
      </c>
      <c r="E47" s="56">
        <f t="shared" si="15"/>
        <v>0.28409691840712387</v>
      </c>
      <c r="F47" s="97">
        <v>1.8615999999999999</v>
      </c>
      <c r="G47" s="74">
        <v>86652627373.800003</v>
      </c>
      <c r="H47" s="56">
        <f t="shared" si="16"/>
        <v>0.31950217314777235</v>
      </c>
      <c r="I47" s="97">
        <v>1.8637999999999999</v>
      </c>
      <c r="J47" s="231">
        <f t="shared" ref="J47:J57" si="18">((G47-D47)/D47)</f>
        <v>0.12462386054434831</v>
      </c>
      <c r="K47" s="231">
        <f t="shared" si="17"/>
        <v>1.1817791147399979E-3</v>
      </c>
      <c r="L47" s="9"/>
      <c r="M47" s="340"/>
    </row>
    <row r="48" spans="1:16" ht="12.95" customHeight="1">
      <c r="A48" s="392">
        <v>40</v>
      </c>
      <c r="B48" s="393" t="s">
        <v>79</v>
      </c>
      <c r="C48" s="393" t="s">
        <v>26</v>
      </c>
      <c r="D48" s="74">
        <v>1915130760.72</v>
      </c>
      <c r="E48" s="56">
        <f t="shared" si="15"/>
        <v>7.0613951181495854E-3</v>
      </c>
      <c r="F48" s="97">
        <v>371.44889999999998</v>
      </c>
      <c r="G48" s="74">
        <v>1976508875.6600001</v>
      </c>
      <c r="H48" s="56">
        <f t="shared" si="16"/>
        <v>7.2877060991478728E-3</v>
      </c>
      <c r="I48" s="97">
        <v>383.32420000000002</v>
      </c>
      <c r="J48" s="231">
        <f t="shared" si="18"/>
        <v>3.2049046571067941E-2</v>
      </c>
      <c r="K48" s="231">
        <f t="shared" si="17"/>
        <v>3.1970211784178228E-2</v>
      </c>
      <c r="L48" s="9"/>
      <c r="M48" s="216"/>
      <c r="N48" s="217"/>
    </row>
    <row r="49" spans="1:16" ht="12.95" customHeight="1">
      <c r="A49" s="392">
        <v>41</v>
      </c>
      <c r="B49" s="396" t="s">
        <v>22</v>
      </c>
      <c r="C49" s="396" t="s">
        <v>29</v>
      </c>
      <c r="D49" s="74">
        <v>17550135073.57</v>
      </c>
      <c r="E49" s="56">
        <f t="shared" si="15"/>
        <v>6.471017053936394E-2</v>
      </c>
      <c r="F49" s="97">
        <v>1468.29</v>
      </c>
      <c r="G49" s="74">
        <v>18251687571.630001</v>
      </c>
      <c r="H49" s="56">
        <f t="shared" si="16"/>
        <v>6.7296907427796607E-2</v>
      </c>
      <c r="I49" s="97">
        <v>1497.92</v>
      </c>
      <c r="J49" s="187">
        <f t="shared" si="18"/>
        <v>3.9974193652590133E-2</v>
      </c>
      <c r="K49" s="187">
        <f t="shared" si="17"/>
        <v>2.01799372058654E-2</v>
      </c>
      <c r="L49" s="9"/>
      <c r="M49" s="312" t="s">
        <v>187</v>
      </c>
      <c r="N49" s="218"/>
      <c r="O49" s="96"/>
    </row>
    <row r="50" spans="1:16" ht="12.95" customHeight="1">
      <c r="A50" s="392" t="s">
        <v>205</v>
      </c>
      <c r="B50" s="393" t="s">
        <v>22</v>
      </c>
      <c r="C50" s="393" t="s">
        <v>87</v>
      </c>
      <c r="D50" s="74">
        <v>4262071916.0500002</v>
      </c>
      <c r="E50" s="56">
        <f t="shared" si="15"/>
        <v>1.5714944607689952E-2</v>
      </c>
      <c r="F50" s="347">
        <v>48190.8</v>
      </c>
      <c r="G50" s="74">
        <v>4272147628.4200001</v>
      </c>
      <c r="H50" s="56">
        <f t="shared" si="16"/>
        <v>1.5752095379637579E-2</v>
      </c>
      <c r="I50" s="74">
        <v>48087.88</v>
      </c>
      <c r="J50" s="187">
        <f t="shared" si="18"/>
        <v>2.3640409097878028E-3</v>
      </c>
      <c r="K50" s="187">
        <f t="shared" si="17"/>
        <v>-2.1356773492036971E-3</v>
      </c>
      <c r="L50" s="9"/>
      <c r="M50" s="319"/>
      <c r="N50" s="219"/>
    </row>
    <row r="51" spans="1:16" ht="12.95" customHeight="1">
      <c r="A51" s="392" t="s">
        <v>206</v>
      </c>
      <c r="B51" s="393" t="s">
        <v>22</v>
      </c>
      <c r="C51" s="393" t="s">
        <v>86</v>
      </c>
      <c r="D51" s="74">
        <v>540666428.15999997</v>
      </c>
      <c r="E51" s="56">
        <f t="shared" si="15"/>
        <v>1.9935240740016412E-3</v>
      </c>
      <c r="F51" s="347">
        <v>48183.08</v>
      </c>
      <c r="G51" s="74">
        <v>539771144.24000001</v>
      </c>
      <c r="H51" s="56">
        <f t="shared" si="16"/>
        <v>1.9902230182034103E-3</v>
      </c>
      <c r="I51" s="74">
        <v>48084.02</v>
      </c>
      <c r="J51" s="187">
        <f t="shared" si="18"/>
        <v>-1.6558896083982762E-3</v>
      </c>
      <c r="K51" s="187">
        <f>((I51-F51)/F51)</f>
        <v>-2.0559084226248084E-3</v>
      </c>
      <c r="L51" s="9"/>
      <c r="M51" s="312"/>
      <c r="N51" s="219"/>
    </row>
    <row r="52" spans="1:16" ht="12.95" customHeight="1">
      <c r="A52" s="392">
        <v>43</v>
      </c>
      <c r="B52" s="395" t="s">
        <v>56</v>
      </c>
      <c r="C52" s="396" t="s">
        <v>134</v>
      </c>
      <c r="D52" s="74">
        <v>23272660116.98</v>
      </c>
      <c r="E52" s="56">
        <f t="shared" si="15"/>
        <v>8.5810040706888274E-2</v>
      </c>
      <c r="F52" s="347">
        <v>44431.14</v>
      </c>
      <c r="G52" s="74">
        <v>23394184648.689999</v>
      </c>
      <c r="H52" s="56">
        <f t="shared" si="16"/>
        <v>8.6258121199642615E-2</v>
      </c>
      <c r="I52" s="347">
        <v>44479.99</v>
      </c>
      <c r="J52" s="187">
        <f t="shared" si="18"/>
        <v>5.2217722898523916E-3</v>
      </c>
      <c r="K52" s="187">
        <f>((I52-F52)/F52)</f>
        <v>1.0994541215912656E-3</v>
      </c>
      <c r="L52" s="9"/>
      <c r="M52" s="283"/>
      <c r="N52" s="219"/>
    </row>
    <row r="53" spans="1:16" ht="12.95" customHeight="1">
      <c r="A53" s="392">
        <v>44</v>
      </c>
      <c r="B53" s="55" t="s">
        <v>174</v>
      </c>
      <c r="C53" s="393" t="s">
        <v>158</v>
      </c>
      <c r="D53" s="74">
        <v>3546914789.3800001</v>
      </c>
      <c r="E53" s="56">
        <f>(D53/$G$57)</f>
        <v>1.3078045265590274E-2</v>
      </c>
      <c r="F53" s="347">
        <v>379.5</v>
      </c>
      <c r="G53" s="74">
        <v>3552838735.0500002</v>
      </c>
      <c r="H53" s="56">
        <f>(G53/$G$57)</f>
        <v>1.3099887806001768E-2</v>
      </c>
      <c r="I53" s="347">
        <v>379.5</v>
      </c>
      <c r="J53" s="187">
        <f>((G53-D53)/D53)</f>
        <v>1.6701685892588304E-3</v>
      </c>
      <c r="K53" s="187">
        <f>((I53-F53)/F53)</f>
        <v>0</v>
      </c>
      <c r="L53" s="9"/>
      <c r="M53" s="320"/>
      <c r="N53" s="219"/>
    </row>
    <row r="54" spans="1:16" ht="12.95" customHeight="1">
      <c r="A54" s="392">
        <v>45</v>
      </c>
      <c r="B54" s="393" t="s">
        <v>117</v>
      </c>
      <c r="C54" s="393" t="s">
        <v>168</v>
      </c>
      <c r="D54" s="74">
        <v>559358191.20000005</v>
      </c>
      <c r="E54" s="56">
        <f>(D54/$G$57)</f>
        <v>2.0624436104570232E-3</v>
      </c>
      <c r="F54" s="347">
        <v>42255.42</v>
      </c>
      <c r="G54" s="74">
        <v>559997256.20000005</v>
      </c>
      <c r="H54" s="56">
        <f>(G54/$G$57)</f>
        <v>2.0647999458904762E-3</v>
      </c>
      <c r="I54" s="347">
        <v>42312.99</v>
      </c>
      <c r="J54" s="187">
        <f>((G54-D54)/D54)</f>
        <v>1.1424969010090005E-3</v>
      </c>
      <c r="K54" s="187">
        <f>((I54-F54)/F54)</f>
        <v>1.3624287724509593E-3</v>
      </c>
      <c r="L54" s="9"/>
      <c r="M54" s="320"/>
      <c r="N54" s="219"/>
    </row>
    <row r="55" spans="1:16" ht="12.95" customHeight="1">
      <c r="A55" s="392">
        <v>46</v>
      </c>
      <c r="B55" s="393" t="s">
        <v>79</v>
      </c>
      <c r="C55" s="393" t="s">
        <v>192</v>
      </c>
      <c r="D55" s="74">
        <v>578473310.09000003</v>
      </c>
      <c r="E55" s="56">
        <f>(D55/$G$57)</f>
        <v>2.1329241280181057E-3</v>
      </c>
      <c r="F55" s="347">
        <v>39363.881336999999</v>
      </c>
      <c r="G55" s="74">
        <v>580373943.38999999</v>
      </c>
      <c r="H55" s="56">
        <f>(G55/$G$57)</f>
        <v>2.1399320686670076E-3</v>
      </c>
      <c r="I55" s="347">
        <v>39328.577892000001</v>
      </c>
      <c r="J55" s="187">
        <f>((G55-D55)/D55)</f>
        <v>3.2856024069705964E-3</v>
      </c>
      <c r="K55" s="187">
        <f>((I55-F55)/F55)</f>
        <v>-8.9684867957404233E-4</v>
      </c>
      <c r="L55" s="9"/>
      <c r="M55" s="320"/>
      <c r="N55" s="219"/>
    </row>
    <row r="56" spans="1:16" ht="12.95" customHeight="1">
      <c r="A56" s="392">
        <v>47</v>
      </c>
      <c r="B56" s="393" t="s">
        <v>9</v>
      </c>
      <c r="C56" s="393" t="s">
        <v>193</v>
      </c>
      <c r="D56" s="74">
        <v>4345378265.79</v>
      </c>
      <c r="E56" s="56">
        <f>(D56/$G$57)</f>
        <v>1.6022108517032486E-2</v>
      </c>
      <c r="F56" s="347">
        <v>438.88200000000001</v>
      </c>
      <c r="G56" s="74">
        <v>4430971974.4700003</v>
      </c>
      <c r="H56" s="56">
        <f>(G56/$G$57)</f>
        <v>1.6337706286654253E-2</v>
      </c>
      <c r="I56" s="347">
        <v>441.42129999999997</v>
      </c>
      <c r="J56" s="187">
        <f t="shared" si="18"/>
        <v>1.9697642746974796E-2</v>
      </c>
      <c r="K56" s="187">
        <f t="shared" si="17"/>
        <v>5.7858376511225537E-3</v>
      </c>
      <c r="L56" s="9"/>
      <c r="M56" s="220"/>
      <c r="N56" s="233"/>
      <c r="O56"/>
    </row>
    <row r="57" spans="1:16" ht="12.95" customHeight="1">
      <c r="A57" s="238"/>
      <c r="B57" s="242"/>
      <c r="C57" s="240" t="s">
        <v>57</v>
      </c>
      <c r="D57" s="209">
        <f>SUM(D46:D56)</f>
        <v>252695550489.77005</v>
      </c>
      <c r="E57" s="67">
        <f>(D57/$G$119)</f>
        <v>0.17471824138724626</v>
      </c>
      <c r="F57" s="87"/>
      <c r="G57" s="209">
        <f>SUM(G46:G56)</f>
        <v>271211386514.49002</v>
      </c>
      <c r="H57" s="67">
        <f>(G57/$G$119)</f>
        <v>0.18752042291273638</v>
      </c>
      <c r="I57" s="87"/>
      <c r="J57" s="187">
        <f t="shared" si="18"/>
        <v>7.327329661655263E-2</v>
      </c>
      <c r="K57" s="187"/>
      <c r="L57" s="9"/>
      <c r="M57" s="321"/>
      <c r="N57"/>
      <c r="O57"/>
    </row>
    <row r="58" spans="1:16" ht="15">
      <c r="A58" s="241"/>
      <c r="B58" s="81"/>
      <c r="C58" s="81" t="s">
        <v>63</v>
      </c>
      <c r="D58" s="82"/>
      <c r="E58" s="83"/>
      <c r="F58" s="88"/>
      <c r="G58" s="88"/>
      <c r="H58" s="83"/>
      <c r="I58" s="88"/>
      <c r="J58" s="187"/>
      <c r="K58" s="187"/>
      <c r="L58" s="9"/>
      <c r="M58" s="4"/>
      <c r="N58" s="221"/>
      <c r="O58"/>
    </row>
    <row r="59" spans="1:16" ht="12.95" customHeight="1">
      <c r="A59" s="392">
        <v>48</v>
      </c>
      <c r="B59" s="393" t="s">
        <v>11</v>
      </c>
      <c r="C59" s="55" t="s">
        <v>27</v>
      </c>
      <c r="D59" s="77">
        <v>9703627229.1700001</v>
      </c>
      <c r="E59" s="56">
        <f>(D59/$G$82)</f>
        <v>3.5687069553271701E-2</v>
      </c>
      <c r="F59" s="77">
        <v>3207.7699977746402</v>
      </c>
      <c r="G59" s="77">
        <v>10150831977.35</v>
      </c>
      <c r="H59" s="56">
        <f>(G59/$G$82)</f>
        <v>3.7331756284938136E-2</v>
      </c>
      <c r="I59" s="77">
        <v>3209.5599970584499</v>
      </c>
      <c r="J59" s="187">
        <f t="shared" ref="J59:J66" si="19">((G59-D59)/D59)</f>
        <v>4.6086348704292915E-2</v>
      </c>
      <c r="K59" s="187">
        <f t="shared" ref="K59:K81" si="20">((I59-F59)/F59)</f>
        <v>5.5801983466754643E-4</v>
      </c>
      <c r="L59" s="9"/>
      <c r="M59" s="236"/>
      <c r="N59"/>
      <c r="O59"/>
    </row>
    <row r="60" spans="1:16" ht="12.95" customHeight="1">
      <c r="A60" s="392">
        <v>49</v>
      </c>
      <c r="B60" s="393" t="s">
        <v>66</v>
      </c>
      <c r="C60" s="393" t="s">
        <v>69</v>
      </c>
      <c r="D60" s="77">
        <v>11186097723.41</v>
      </c>
      <c r="E60" s="56">
        <f t="shared" ref="E60:E74" si="21">(D60/$G$82)</f>
        <v>4.1139157353963229E-2</v>
      </c>
      <c r="F60" s="77">
        <v>1</v>
      </c>
      <c r="G60" s="77">
        <v>11406482578.200001</v>
      </c>
      <c r="H60" s="56">
        <f t="shared" ref="H60:H81" si="22">(G60/$G$82)</f>
        <v>4.1949667635905623E-2</v>
      </c>
      <c r="I60" s="77">
        <v>1</v>
      </c>
      <c r="J60" s="187">
        <f t="shared" si="19"/>
        <v>1.9701674367530755E-2</v>
      </c>
      <c r="K60" s="187">
        <f t="shared" si="20"/>
        <v>0</v>
      </c>
      <c r="L60" s="9"/>
      <c r="M60" s="342"/>
      <c r="N60" s="221"/>
      <c r="O60"/>
    </row>
    <row r="61" spans="1:16" ht="12" customHeight="1" thickBot="1">
      <c r="A61" s="392">
        <v>50</v>
      </c>
      <c r="B61" s="393" t="s">
        <v>19</v>
      </c>
      <c r="C61" s="393" t="s">
        <v>28</v>
      </c>
      <c r="D61" s="77">
        <v>18656995756.32</v>
      </c>
      <c r="E61" s="56">
        <f t="shared" si="21"/>
        <v>6.861490960920158E-2</v>
      </c>
      <c r="F61" s="77">
        <v>24.507899999999999</v>
      </c>
      <c r="G61" s="74">
        <v>21025046355.610001</v>
      </c>
      <c r="H61" s="56">
        <f t="shared" si="22"/>
        <v>7.7323898984688694E-2</v>
      </c>
      <c r="I61" s="97">
        <v>24.524799999999999</v>
      </c>
      <c r="J61" s="187">
        <f t="shared" si="19"/>
        <v>0.12692561172330391</v>
      </c>
      <c r="K61" s="187">
        <f t="shared" si="20"/>
        <v>6.8957356607460014E-4</v>
      </c>
      <c r="L61" s="9"/>
      <c r="M61" s="316"/>
      <c r="N61" s="316"/>
      <c r="O61" s="301"/>
    </row>
    <row r="62" spans="1:16" ht="12.95" customHeight="1" thickBot="1">
      <c r="A62" s="392">
        <v>51</v>
      </c>
      <c r="B62" s="393" t="s">
        <v>135</v>
      </c>
      <c r="C62" s="403" t="s">
        <v>138</v>
      </c>
      <c r="D62" s="74">
        <v>506391049.56</v>
      </c>
      <c r="E62" s="56">
        <f t="shared" si="21"/>
        <v>1.8623564343524079E-3</v>
      </c>
      <c r="F62" s="97">
        <v>2.2334000000000001</v>
      </c>
      <c r="G62" s="74">
        <v>518252199.60000002</v>
      </c>
      <c r="H62" s="56">
        <f t="shared" si="22"/>
        <v>1.9059782343723863E-3</v>
      </c>
      <c r="I62" s="97">
        <v>2.2412999999999998</v>
      </c>
      <c r="J62" s="231">
        <f t="shared" si="19"/>
        <v>2.3422906171635734E-2</v>
      </c>
      <c r="K62" s="231">
        <f t="shared" si="20"/>
        <v>3.5372078445418628E-3</v>
      </c>
      <c r="L62" s="9"/>
      <c r="N62" s="314"/>
      <c r="O62" s="313"/>
      <c r="P62" s="298"/>
    </row>
    <row r="63" spans="1:16" ht="12.95" customHeight="1" thickBot="1">
      <c r="A63" s="392">
        <v>52</v>
      </c>
      <c r="B63" s="393" t="s">
        <v>7</v>
      </c>
      <c r="C63" s="393" t="s">
        <v>88</v>
      </c>
      <c r="D63" s="74">
        <v>25307822764.849998</v>
      </c>
      <c r="E63" s="56">
        <f t="shared" si="21"/>
        <v>9.3074683303588396E-2</v>
      </c>
      <c r="F63" s="97">
        <v>291.39999999999998</v>
      </c>
      <c r="G63" s="74">
        <v>25943721484.299999</v>
      </c>
      <c r="H63" s="56">
        <f t="shared" si="22"/>
        <v>9.5413330625244597E-2</v>
      </c>
      <c r="I63" s="97">
        <v>291.77</v>
      </c>
      <c r="J63" s="187">
        <f t="shared" si="19"/>
        <v>2.5126567597636238E-2</v>
      </c>
      <c r="K63" s="187">
        <f t="shared" si="20"/>
        <v>1.2697323266987117E-3</v>
      </c>
      <c r="L63" s="9"/>
      <c r="M63" s="4"/>
      <c r="N63"/>
      <c r="O63" s="307"/>
      <c r="P63" s="300"/>
    </row>
    <row r="64" spans="1:16" ht="12.95" customHeight="1">
      <c r="A64" s="392">
        <v>53</v>
      </c>
      <c r="B64" s="393" t="s">
        <v>30</v>
      </c>
      <c r="C64" s="393" t="s">
        <v>50</v>
      </c>
      <c r="D64" s="74">
        <v>5275350566.0900002</v>
      </c>
      <c r="E64" s="56">
        <f t="shared" si="21"/>
        <v>1.9401178355657842E-2</v>
      </c>
      <c r="F64" s="97">
        <v>1</v>
      </c>
      <c r="G64" s="74">
        <v>5321275302.4499998</v>
      </c>
      <c r="H64" s="56">
        <f t="shared" si="22"/>
        <v>1.9570075946423512E-2</v>
      </c>
      <c r="I64" s="97">
        <v>1</v>
      </c>
      <c r="J64" s="187">
        <f t="shared" si="19"/>
        <v>8.7055326057768109E-3</v>
      </c>
      <c r="K64" s="187">
        <f t="shared" si="20"/>
        <v>0</v>
      </c>
      <c r="L64" s="9"/>
      <c r="M64" s="4"/>
      <c r="N64" s="223"/>
      <c r="O64" s="222"/>
    </row>
    <row r="65" spans="1:16" ht="12.95" customHeight="1">
      <c r="A65" s="392">
        <v>54</v>
      </c>
      <c r="B65" s="55" t="s">
        <v>174</v>
      </c>
      <c r="C65" s="393" t="s">
        <v>145</v>
      </c>
      <c r="D65" s="75">
        <v>22596927178.369999</v>
      </c>
      <c r="E65" s="56">
        <f t="shared" si="21"/>
        <v>8.310481151630994E-2</v>
      </c>
      <c r="F65" s="97">
        <v>3.83</v>
      </c>
      <c r="G65" s="75">
        <v>22999424565.41</v>
      </c>
      <c r="H65" s="56">
        <f t="shared" si="22"/>
        <v>8.4585077803036951E-2</v>
      </c>
      <c r="I65" s="97">
        <v>3.84</v>
      </c>
      <c r="J65" s="187">
        <f t="shared" si="19"/>
        <v>1.7812040719645959E-2</v>
      </c>
      <c r="K65" s="187">
        <f t="shared" si="20"/>
        <v>2.6109660574411974E-3</v>
      </c>
      <c r="L65" s="9"/>
      <c r="M65" s="4"/>
      <c r="N65" s="313"/>
      <c r="O65" s="317"/>
    </row>
    <row r="66" spans="1:16" ht="12" customHeight="1" thickBot="1">
      <c r="A66" s="392">
        <v>55</v>
      </c>
      <c r="B66" s="393" t="s">
        <v>7</v>
      </c>
      <c r="C66" s="55" t="s">
        <v>93</v>
      </c>
      <c r="D66" s="74">
        <v>35517571335.5</v>
      </c>
      <c r="E66" s="56">
        <f t="shared" si="21"/>
        <v>0.13062311738470345</v>
      </c>
      <c r="F66" s="74">
        <v>3902.74</v>
      </c>
      <c r="G66" s="74">
        <v>35714610712.449997</v>
      </c>
      <c r="H66" s="56">
        <f t="shared" si="22"/>
        <v>0.13134776990729932</v>
      </c>
      <c r="I66" s="74">
        <v>3906.65</v>
      </c>
      <c r="J66" s="187">
        <f t="shared" si="19"/>
        <v>5.5476590752435552E-3</v>
      </c>
      <c r="K66" s="187">
        <f t="shared" si="20"/>
        <v>1.0018602315297225E-3</v>
      </c>
      <c r="L66" s="9"/>
      <c r="M66" s="4"/>
      <c r="N66" s="307"/>
      <c r="O66" s="318"/>
    </row>
    <row r="67" spans="1:16" ht="12.95" customHeight="1">
      <c r="A67" s="392">
        <v>56</v>
      </c>
      <c r="B67" s="393" t="s">
        <v>7</v>
      </c>
      <c r="C67" s="55" t="s">
        <v>94</v>
      </c>
      <c r="D67" s="74">
        <v>413344991.91000003</v>
      </c>
      <c r="E67" s="56">
        <f t="shared" si="21"/>
        <v>1.5201605675293889E-3</v>
      </c>
      <c r="F67" s="74">
        <v>3256.15</v>
      </c>
      <c r="G67" s="74">
        <v>364851896.66000003</v>
      </c>
      <c r="H67" s="56">
        <f t="shared" si="22"/>
        <v>1.3418173127681273E-3</v>
      </c>
      <c r="I67" s="74">
        <v>3271.76</v>
      </c>
      <c r="J67" s="187">
        <f t="shared" ref="J67:J81" si="23">((G67-D67)/D67)</f>
        <v>-0.11731869551853354</v>
      </c>
      <c r="K67" s="187">
        <f t="shared" si="20"/>
        <v>4.7940051901786242E-3</v>
      </c>
      <c r="L67" s="9"/>
      <c r="M67" s="4"/>
      <c r="N67" s="428"/>
      <c r="O67" s="428"/>
    </row>
    <row r="68" spans="1:16" ht="12.95" customHeight="1">
      <c r="A68" s="392">
        <v>57</v>
      </c>
      <c r="B68" s="393" t="s">
        <v>117</v>
      </c>
      <c r="C68" s="55" t="s">
        <v>118</v>
      </c>
      <c r="D68" s="74">
        <v>55326892.93</v>
      </c>
      <c r="E68" s="56">
        <f t="shared" si="21"/>
        <v>2.0347594044255255E-4</v>
      </c>
      <c r="F68" s="74">
        <v>11.814254999999999</v>
      </c>
      <c r="G68" s="74">
        <v>55215949.920000002</v>
      </c>
      <c r="H68" s="56">
        <f t="shared" si="22"/>
        <v>2.0306792488086471E-4</v>
      </c>
      <c r="I68" s="74">
        <v>11.83367</v>
      </c>
      <c r="J68" s="187">
        <f t="shared" si="23"/>
        <v>-2.0052275507385503E-3</v>
      </c>
      <c r="K68" s="187">
        <f t="shared" si="20"/>
        <v>1.643353728186873E-3</v>
      </c>
      <c r="L68" s="9"/>
      <c r="M68" s="255"/>
      <c r="N68" s="256"/>
      <c r="O68" s="404"/>
      <c r="P68" s="60"/>
    </row>
    <row r="69" spans="1:16" ht="12.95" customHeight="1">
      <c r="A69" s="392">
        <v>58</v>
      </c>
      <c r="B69" s="393" t="s">
        <v>38</v>
      </c>
      <c r="C69" s="393" t="s">
        <v>112</v>
      </c>
      <c r="D69" s="74">
        <v>10683041538.85</v>
      </c>
      <c r="E69" s="56">
        <f t="shared" si="21"/>
        <v>3.9289065566262549E-2</v>
      </c>
      <c r="F69" s="74">
        <v>1146.7</v>
      </c>
      <c r="G69" s="74">
        <v>10506779573.5</v>
      </c>
      <c r="H69" s="56">
        <f t="shared" si="22"/>
        <v>3.8640826215297713E-2</v>
      </c>
      <c r="I69" s="74">
        <v>1125.68</v>
      </c>
      <c r="J69" s="187">
        <f t="shared" si="23"/>
        <v>-1.6499230552367065E-2</v>
      </c>
      <c r="K69" s="187">
        <f t="shared" si="20"/>
        <v>-1.8330862474928038E-2</v>
      </c>
      <c r="L69" s="9"/>
      <c r="M69" s="4"/>
      <c r="N69" s="224"/>
      <c r="O69" s="404"/>
    </row>
    <row r="70" spans="1:16" ht="12.95" customHeight="1">
      <c r="A70" s="392">
        <v>59</v>
      </c>
      <c r="B70" s="393" t="s">
        <v>7</v>
      </c>
      <c r="C70" s="55" t="s">
        <v>120</v>
      </c>
      <c r="D70" s="74">
        <v>108332232212.39999</v>
      </c>
      <c r="E70" s="56">
        <f t="shared" si="21"/>
        <v>0.39841389353904344</v>
      </c>
      <c r="F70" s="74">
        <v>466.97</v>
      </c>
      <c r="G70" s="74">
        <v>108346827617.28</v>
      </c>
      <c r="H70" s="56">
        <f t="shared" si="22"/>
        <v>0.39846757111927295</v>
      </c>
      <c r="I70" s="74">
        <v>467.47</v>
      </c>
      <c r="J70" s="187">
        <f t="shared" si="23"/>
        <v>1.347281836802607E-4</v>
      </c>
      <c r="K70" s="187">
        <f t="shared" si="20"/>
        <v>1.0707325952416644E-3</v>
      </c>
      <c r="L70" s="9"/>
      <c r="M70" s="257"/>
      <c r="N70" s="258"/>
      <c r="O70" s="404"/>
    </row>
    <row r="71" spans="1:16" ht="12.95" customHeight="1" thickBot="1">
      <c r="A71" s="392">
        <v>60</v>
      </c>
      <c r="B71" s="55" t="s">
        <v>126</v>
      </c>
      <c r="C71" s="393" t="s">
        <v>127</v>
      </c>
      <c r="D71" s="74">
        <v>196997864.61000001</v>
      </c>
      <c r="E71" s="56">
        <f t="shared" si="21"/>
        <v>7.2449985249324199E-4</v>
      </c>
      <c r="F71" s="74">
        <v>0.85240000000000005</v>
      </c>
      <c r="G71" s="74">
        <v>198538284.80000001</v>
      </c>
      <c r="H71" s="56">
        <f t="shared" si="22"/>
        <v>7.3016506212707254E-4</v>
      </c>
      <c r="I71" s="74">
        <v>0.85240000000000005</v>
      </c>
      <c r="J71" s="187">
        <f t="shared" si="23"/>
        <v>7.8194765869650084E-3</v>
      </c>
      <c r="K71" s="187">
        <f t="shared" si="20"/>
        <v>0</v>
      </c>
      <c r="L71" s="9"/>
      <c r="M71" s="363"/>
      <c r="N71" s="258"/>
      <c r="O71" s="404"/>
    </row>
    <row r="72" spans="1:16" ht="12.95" customHeight="1">
      <c r="A72" s="392">
        <v>61</v>
      </c>
      <c r="B72" s="393" t="s">
        <v>128</v>
      </c>
      <c r="C72" s="393" t="s">
        <v>131</v>
      </c>
      <c r="D72" s="74">
        <v>735165849.30999994</v>
      </c>
      <c r="E72" s="56">
        <f t="shared" si="21"/>
        <v>2.7037224511931419E-3</v>
      </c>
      <c r="F72" s="74">
        <v>1208.79</v>
      </c>
      <c r="G72" s="74">
        <v>727968920.82000005</v>
      </c>
      <c r="H72" s="56">
        <f t="shared" si="22"/>
        <v>2.6772542778465327E-3</v>
      </c>
      <c r="I72" s="74">
        <v>1196.8599999999999</v>
      </c>
      <c r="J72" s="187">
        <f t="shared" si="23"/>
        <v>-9.7895304804414777E-3</v>
      </c>
      <c r="K72" s="187">
        <f t="shared" si="20"/>
        <v>-9.8693735057371959E-3</v>
      </c>
      <c r="L72" s="9"/>
      <c r="M72" s="354"/>
      <c r="N72" s="258"/>
      <c r="O72" s="404"/>
    </row>
    <row r="73" spans="1:16" ht="12.95" customHeight="1">
      <c r="A73" s="392">
        <v>62</v>
      </c>
      <c r="B73" s="393" t="s">
        <v>66</v>
      </c>
      <c r="C73" s="393" t="s">
        <v>132</v>
      </c>
      <c r="D73" s="74">
        <v>282641941.07999998</v>
      </c>
      <c r="E73" s="56">
        <f t="shared" si="21"/>
        <v>1.0394734228528731E-3</v>
      </c>
      <c r="F73" s="74">
        <v>153.02000000000001</v>
      </c>
      <c r="G73" s="74">
        <v>283588696.74000001</v>
      </c>
      <c r="H73" s="56">
        <f t="shared" si="22"/>
        <v>1.0429553100163461E-3</v>
      </c>
      <c r="I73" s="74">
        <v>153.52000000000001</v>
      </c>
      <c r="J73" s="187">
        <f t="shared" si="23"/>
        <v>3.3496644425182924E-3</v>
      </c>
      <c r="K73" s="187">
        <f t="shared" si="20"/>
        <v>3.2675467259181802E-3</v>
      </c>
      <c r="L73" s="9"/>
      <c r="M73" s="354"/>
      <c r="N73" s="258"/>
      <c r="O73" s="404"/>
    </row>
    <row r="74" spans="1:16" ht="12.95" customHeight="1">
      <c r="A74" s="392">
        <v>63</v>
      </c>
      <c r="B74" s="393" t="s">
        <v>136</v>
      </c>
      <c r="C74" s="393" t="s">
        <v>137</v>
      </c>
      <c r="D74" s="74">
        <v>517443427.00999999</v>
      </c>
      <c r="E74" s="56">
        <f t="shared" si="21"/>
        <v>1.9030038081098702E-3</v>
      </c>
      <c r="F74" s="74">
        <v>158.76522900000001</v>
      </c>
      <c r="G74" s="74">
        <v>503328762.62</v>
      </c>
      <c r="H74" s="56">
        <f t="shared" si="22"/>
        <v>1.8510942491469274E-3</v>
      </c>
      <c r="I74" s="74">
        <v>159.84402800000001</v>
      </c>
      <c r="J74" s="187">
        <f t="shared" si="23"/>
        <v>-2.727769578900692E-2</v>
      </c>
      <c r="K74" s="187">
        <f t="shared" si="20"/>
        <v>6.7949324092871971E-3</v>
      </c>
      <c r="L74" s="9"/>
      <c r="M74" s="354"/>
      <c r="N74" s="225"/>
      <c r="O74" s="404"/>
    </row>
    <row r="75" spans="1:16" ht="12.95" customHeight="1">
      <c r="A75" s="392">
        <v>64</v>
      </c>
      <c r="B75" s="393" t="s">
        <v>140</v>
      </c>
      <c r="C75" s="393" t="s">
        <v>143</v>
      </c>
      <c r="D75" s="74">
        <v>2888325376.6900001</v>
      </c>
      <c r="E75" s="56">
        <f>(D75/$G$82)</f>
        <v>1.0622406052507884E-2</v>
      </c>
      <c r="F75" s="74">
        <v>1.6532</v>
      </c>
      <c r="G75" s="74">
        <v>3684563682.8699999</v>
      </c>
      <c r="H75" s="56">
        <f>(G75/$G$82)</f>
        <v>1.3550734928147866E-2</v>
      </c>
      <c r="I75" s="74">
        <v>1.6959</v>
      </c>
      <c r="J75" s="187">
        <f>((G75-D75)/D75)</f>
        <v>0.2756747257791583</v>
      </c>
      <c r="K75" s="187">
        <f>((I75-F75)/F75)</f>
        <v>2.5828695862569539E-2</v>
      </c>
      <c r="L75" s="9"/>
      <c r="M75" s="355"/>
      <c r="N75" s="225"/>
      <c r="O75" s="404"/>
    </row>
    <row r="76" spans="1:16" ht="12.95" customHeight="1">
      <c r="A76" s="392">
        <v>65</v>
      </c>
      <c r="B76" s="393" t="s">
        <v>66</v>
      </c>
      <c r="C76" s="393" t="s">
        <v>164</v>
      </c>
      <c r="D76" s="74">
        <v>1833091562.4000001</v>
      </c>
      <c r="E76" s="56">
        <f>(D76/$G$82)</f>
        <v>6.7415683372742041E-3</v>
      </c>
      <c r="F76" s="74">
        <v>475.28</v>
      </c>
      <c r="G76" s="74">
        <v>1810836563.79</v>
      </c>
      <c r="H76" s="56">
        <f>(G76/$G$82)</f>
        <v>6.6597210378524421E-3</v>
      </c>
      <c r="I76" s="74">
        <v>475.86</v>
      </c>
      <c r="J76" s="187">
        <f>((G76-D76)/D76)</f>
        <v>-1.2140691205224071E-2</v>
      </c>
      <c r="K76" s="187">
        <f>((I76-F76)/F76)</f>
        <v>1.2203332772261423E-3</v>
      </c>
      <c r="L76" s="9"/>
      <c r="M76" s="266"/>
      <c r="N76" s="225"/>
      <c r="O76" s="404"/>
    </row>
    <row r="77" spans="1:16" ht="12.95" customHeight="1">
      <c r="A77" s="392">
        <v>66</v>
      </c>
      <c r="B77" s="393" t="s">
        <v>7</v>
      </c>
      <c r="C77" s="55" t="s">
        <v>172</v>
      </c>
      <c r="D77" s="74">
        <v>6840884407.21</v>
      </c>
      <c r="E77" s="56">
        <f>(D77/$G$82)</f>
        <v>2.5158748566939424E-2</v>
      </c>
      <c r="F77" s="97">
        <v>109.74</v>
      </c>
      <c r="G77" s="74">
        <v>7282251036.9499998</v>
      </c>
      <c r="H77" s="56">
        <f>(G77/$G$82)</f>
        <v>2.6781964426538324E-2</v>
      </c>
      <c r="I77" s="97">
        <v>109.98</v>
      </c>
      <c r="J77" s="187">
        <f>((G77-D77)/D77)</f>
        <v>6.4518942795586218E-2</v>
      </c>
      <c r="K77" s="187">
        <f>((I77-F77)/F77)</f>
        <v>2.1869874248223904E-3</v>
      </c>
      <c r="L77" s="9"/>
      <c r="M77" s="266"/>
      <c r="N77" s="225"/>
      <c r="O77" s="404"/>
    </row>
    <row r="78" spans="1:16" ht="12.95" customHeight="1">
      <c r="A78" s="392">
        <v>67</v>
      </c>
      <c r="B78" s="393" t="s">
        <v>178</v>
      </c>
      <c r="C78" s="55" t="s">
        <v>181</v>
      </c>
      <c r="D78" s="74">
        <v>507078159.13</v>
      </c>
      <c r="E78" s="56">
        <f>(D78/$G$82)</f>
        <v>1.864883420028609E-3</v>
      </c>
      <c r="F78" s="97">
        <v>1.37</v>
      </c>
      <c r="G78" s="74">
        <v>520955733.08999997</v>
      </c>
      <c r="H78" s="56">
        <f>(G78/$G$82)</f>
        <v>1.9159210305473256E-3</v>
      </c>
      <c r="I78" s="97">
        <v>1.41</v>
      </c>
      <c r="J78" s="187">
        <f>((G78-D78)/D78)</f>
        <v>2.7367721740983474E-2</v>
      </c>
      <c r="K78" s="187">
        <f>((I78-F78)/F78)</f>
        <v>2.9197080291970663E-2</v>
      </c>
      <c r="L78" s="9"/>
      <c r="M78" s="266"/>
      <c r="N78" s="225"/>
      <c r="O78" s="404"/>
    </row>
    <row r="79" spans="1:16" ht="12.95" customHeight="1">
      <c r="A79" s="392">
        <v>68</v>
      </c>
      <c r="B79" s="398" t="s">
        <v>115</v>
      </c>
      <c r="C79" s="399" t="s">
        <v>185</v>
      </c>
      <c r="D79" s="74">
        <v>1324704851.4200001</v>
      </c>
      <c r="E79" s="56">
        <f>(D79/$G$82)</f>
        <v>4.8718724507542371E-3</v>
      </c>
      <c r="F79" s="347">
        <v>39134.04</v>
      </c>
      <c r="G79" s="74">
        <v>1311782906.78</v>
      </c>
      <c r="H79" s="56">
        <f>(G79/$G$82)</f>
        <v>4.8243493620946723E-3</v>
      </c>
      <c r="I79" s="347">
        <v>39175.79</v>
      </c>
      <c r="J79" s="187">
        <f>((G79-D79)/D79)</f>
        <v>-9.7545839181826764E-3</v>
      </c>
      <c r="K79" s="187">
        <f>((I79-F79)/F79)</f>
        <v>1.0668461523522744E-3</v>
      </c>
      <c r="L79" s="9"/>
      <c r="M79" s="266"/>
      <c r="N79" s="225"/>
      <c r="O79" s="404"/>
    </row>
    <row r="80" spans="1:16" ht="12.95" customHeight="1">
      <c r="A80" s="392">
        <v>69</v>
      </c>
      <c r="B80" s="393" t="s">
        <v>9</v>
      </c>
      <c r="C80" s="393" t="s">
        <v>191</v>
      </c>
      <c r="D80" s="74">
        <v>2707857335.5999999</v>
      </c>
      <c r="E80" s="56">
        <f t="shared" ref="E80:E81" si="24">(D80/$G$82)</f>
        <v>9.9586979995891604E-3</v>
      </c>
      <c r="F80" s="347">
        <v>1.0887</v>
      </c>
      <c r="G80" s="74">
        <v>2707857335.5999999</v>
      </c>
      <c r="H80" s="56">
        <f t="shared" ref="H80" si="25">(G80/$G$82)</f>
        <v>9.9586979995891604E-3</v>
      </c>
      <c r="I80" s="347">
        <v>1.0887</v>
      </c>
      <c r="J80" s="187">
        <f t="shared" ref="J80" si="26">((G80-D80)/D80)</f>
        <v>0</v>
      </c>
      <c r="K80" s="187">
        <f t="shared" ref="K80" si="27">((I80-F80)/F80)</f>
        <v>0</v>
      </c>
      <c r="L80" s="9"/>
      <c r="M80" s="266"/>
      <c r="N80" s="225"/>
      <c r="O80" s="404"/>
    </row>
    <row r="81" spans="1:17" ht="12.95" customHeight="1">
      <c r="A81" s="392">
        <v>70</v>
      </c>
      <c r="B81" s="393" t="s">
        <v>200</v>
      </c>
      <c r="C81" s="393" t="s">
        <v>201</v>
      </c>
      <c r="D81" s="74">
        <v>523230475.94999999</v>
      </c>
      <c r="E81" s="56">
        <f t="shared" si="24"/>
        <v>1.9242868616683518E-3</v>
      </c>
      <c r="F81" s="347">
        <v>46490.7</v>
      </c>
      <c r="G81" s="74">
        <v>523779041.10000002</v>
      </c>
      <c r="H81" s="56">
        <f t="shared" si="22"/>
        <v>1.9263043219644052E-3</v>
      </c>
      <c r="I81" s="347">
        <v>46537.2</v>
      </c>
      <c r="J81" s="187">
        <f t="shared" si="23"/>
        <v>1.048419721737418E-3</v>
      </c>
      <c r="K81" s="187">
        <f t="shared" si="20"/>
        <v>1.0002000400080016E-3</v>
      </c>
      <c r="L81" s="9"/>
      <c r="M81" s="341"/>
      <c r="N81" s="341"/>
      <c r="O81" s="404"/>
    </row>
    <row r="82" spans="1:17" ht="12.95" customHeight="1">
      <c r="A82" s="238"/>
      <c r="B82" s="239"/>
      <c r="C82" s="240" t="s">
        <v>57</v>
      </c>
      <c r="D82" s="79">
        <f>SUM(D59:D81)</f>
        <v>266592150489.76999</v>
      </c>
      <c r="E82" s="67">
        <f>(D82/$G$119)</f>
        <v>0.18432660017534563</v>
      </c>
      <c r="F82" s="89"/>
      <c r="G82" s="79">
        <f>SUM(G59:G81)</f>
        <v>271908771177.89001</v>
      </c>
      <c r="H82" s="67">
        <f>(G82/$G$119)</f>
        <v>0.18800260719229145</v>
      </c>
      <c r="I82" s="89"/>
      <c r="J82" s="187">
        <f>((G82-D82)/D82)</f>
        <v>1.9942900338035429E-2</v>
      </c>
      <c r="K82" s="187"/>
      <c r="L82" s="9"/>
      <c r="M82" s="4"/>
      <c r="N82"/>
      <c r="O82"/>
    </row>
    <row r="83" spans="1:17" ht="12.95" customHeight="1">
      <c r="A83" s="241"/>
      <c r="B83" s="81"/>
      <c r="C83" s="338" t="s">
        <v>59</v>
      </c>
      <c r="D83" s="82"/>
      <c r="E83" s="83"/>
      <c r="F83" s="84"/>
      <c r="G83" s="82"/>
      <c r="H83" s="83"/>
      <c r="I83" s="84"/>
      <c r="J83" s="187"/>
      <c r="K83" s="187"/>
      <c r="L83" s="9"/>
      <c r="M83" s="4"/>
      <c r="N83" s="221"/>
      <c r="O83"/>
    </row>
    <row r="84" spans="1:17" ht="12.95" customHeight="1">
      <c r="A84" s="392">
        <v>71</v>
      </c>
      <c r="B84" s="393" t="s">
        <v>30</v>
      </c>
      <c r="C84" s="393" t="s">
        <v>183</v>
      </c>
      <c r="D84" s="74">
        <v>2248938351.6700001</v>
      </c>
      <c r="E84" s="56">
        <f>(D84/$G$87)</f>
        <v>5.3295101906096973E-2</v>
      </c>
      <c r="F84" s="97">
        <v>69.3</v>
      </c>
      <c r="G84" s="74">
        <v>2252743018.6399999</v>
      </c>
      <c r="H84" s="56">
        <f>(G84/$G$87)</f>
        <v>5.3385264499364295E-2</v>
      </c>
      <c r="I84" s="97">
        <v>69.3</v>
      </c>
      <c r="J84" s="187">
        <f>((G84-D84)/D84)</f>
        <v>1.6917613447138507E-3</v>
      </c>
      <c r="K84" s="187">
        <f>((I84-F84)/F84)</f>
        <v>0</v>
      </c>
      <c r="L84" s="9"/>
      <c r="M84" s="4"/>
      <c r="N84" s="226"/>
      <c r="O84"/>
    </row>
    <row r="85" spans="1:17" ht="12.95" customHeight="1">
      <c r="A85" s="392">
        <v>72</v>
      </c>
      <c r="B85" s="393" t="s">
        <v>30</v>
      </c>
      <c r="C85" s="393" t="s">
        <v>32</v>
      </c>
      <c r="D85" s="74">
        <v>9783784658.0200005</v>
      </c>
      <c r="E85" s="56">
        <f>(D85/$G$87)</f>
        <v>0.23185508841951405</v>
      </c>
      <c r="F85" s="97">
        <v>40.65</v>
      </c>
      <c r="G85" s="74">
        <v>9783709604.2700005</v>
      </c>
      <c r="H85" s="56">
        <f>(G85/$G$87)</f>
        <v>0.23185330980372776</v>
      </c>
      <c r="I85" s="97">
        <v>40.65</v>
      </c>
      <c r="J85" s="187">
        <f>((G85-D85)/D85)</f>
        <v>-7.671238955415547E-6</v>
      </c>
      <c r="K85" s="187">
        <f>((I85-F85)/F85)</f>
        <v>0</v>
      </c>
      <c r="L85" s="9"/>
      <c r="M85" s="4"/>
      <c r="N85" s="226"/>
      <c r="O85"/>
    </row>
    <row r="86" spans="1:17" ht="12.95" customHeight="1">
      <c r="A86" s="392">
        <v>73</v>
      </c>
      <c r="B86" s="55" t="s">
        <v>11</v>
      </c>
      <c r="C86" s="393" t="s">
        <v>33</v>
      </c>
      <c r="D86" s="74">
        <v>30161390541.5989</v>
      </c>
      <c r="E86" s="56">
        <f>(D86/$G$87)</f>
        <v>0.7147614256969077</v>
      </c>
      <c r="F86" s="97">
        <v>11.3</v>
      </c>
      <c r="G86" s="74">
        <v>30161390541.598915</v>
      </c>
      <c r="H86" s="56">
        <f>(G86/$G$87)</f>
        <v>0.71476142569690804</v>
      </c>
      <c r="I86" s="97">
        <v>11.3</v>
      </c>
      <c r="J86" s="187">
        <f>((G86-D86)/D86)</f>
        <v>5.0590469432949124E-16</v>
      </c>
      <c r="K86" s="187">
        <f>((I86-F86)/F86)</f>
        <v>0</v>
      </c>
      <c r="L86" s="9"/>
      <c r="M86" s="4"/>
      <c r="N86" s="226"/>
      <c r="O86"/>
    </row>
    <row r="87" spans="1:17" ht="12.95" customHeight="1">
      <c r="A87" s="238"/>
      <c r="B87" s="242"/>
      <c r="C87" s="240" t="s">
        <v>57</v>
      </c>
      <c r="D87" s="79">
        <f>SUM(D84:D86)</f>
        <v>42194113551.288902</v>
      </c>
      <c r="E87" s="67">
        <f>(D87/$G$119)</f>
        <v>2.9173767809866594E-2</v>
      </c>
      <c r="F87" s="89"/>
      <c r="G87" s="79">
        <f>SUM(G84:G86)</f>
        <v>42197843164.508911</v>
      </c>
      <c r="H87" s="67">
        <f>(G87/$G$119)</f>
        <v>2.9176346531421413E-2</v>
      </c>
      <c r="I87" s="89"/>
      <c r="J87" s="187">
        <f>((G87-D87)/D87)</f>
        <v>8.8391789899207906E-5</v>
      </c>
      <c r="K87" s="187"/>
      <c r="L87" s="9"/>
      <c r="M87" s="4"/>
      <c r="N87"/>
      <c r="O87"/>
    </row>
    <row r="88" spans="1:17" ht="12.95" customHeight="1">
      <c r="A88" s="241"/>
      <c r="B88" s="81"/>
      <c r="C88" s="81" t="s">
        <v>83</v>
      </c>
      <c r="D88" s="82"/>
      <c r="E88" s="83"/>
      <c r="F88" s="84"/>
      <c r="G88" s="82"/>
      <c r="H88" s="83"/>
      <c r="I88" s="84"/>
      <c r="J88" s="187"/>
      <c r="K88" s="187"/>
      <c r="L88" s="9"/>
      <c r="M88" s="4"/>
      <c r="N88"/>
      <c r="O88"/>
    </row>
    <row r="89" spans="1:17" ht="12.95" customHeight="1">
      <c r="A89" s="392">
        <v>74</v>
      </c>
      <c r="B89" s="393" t="s">
        <v>7</v>
      </c>
      <c r="C89" s="393" t="s">
        <v>36</v>
      </c>
      <c r="D89" s="74">
        <v>1286648566.4000001</v>
      </c>
      <c r="E89" s="56">
        <f t="shared" ref="E89:E107" si="28">(D89/$G$110)</f>
        <v>4.8963938495055669E-2</v>
      </c>
      <c r="F89" s="74">
        <v>2939.59</v>
      </c>
      <c r="G89" s="74">
        <v>1314913567.8499999</v>
      </c>
      <c r="H89" s="56">
        <f t="shared" ref="H89:H109" si="29">(G89/$G$110)</f>
        <v>5.003957470893864E-2</v>
      </c>
      <c r="I89" s="74">
        <v>2977.99</v>
      </c>
      <c r="J89" s="187">
        <f>((G89-D89)/D89)</f>
        <v>2.1967926742485978E-2</v>
      </c>
      <c r="K89" s="187">
        <f t="shared" ref="K89:K100" si="30">((I89-F89)/F89)</f>
        <v>1.3063046207123999E-2</v>
      </c>
      <c r="L89" s="9"/>
      <c r="M89" s="4"/>
      <c r="N89" s="227"/>
      <c r="O89"/>
    </row>
    <row r="90" spans="1:17" ht="12.95" customHeight="1">
      <c r="A90" s="392">
        <v>75</v>
      </c>
      <c r="B90" s="393" t="s">
        <v>14</v>
      </c>
      <c r="C90" s="393" t="s">
        <v>34</v>
      </c>
      <c r="D90" s="74">
        <v>163157161</v>
      </c>
      <c r="E90" s="66">
        <f t="shared" si="28"/>
        <v>6.2090126277327927E-3</v>
      </c>
      <c r="F90" s="74">
        <v>121.23</v>
      </c>
      <c r="G90" s="74">
        <v>162725379</v>
      </c>
      <c r="H90" s="66">
        <f t="shared" si="29"/>
        <v>6.1925809867677496E-3</v>
      </c>
      <c r="I90" s="74">
        <v>120.91</v>
      </c>
      <c r="J90" s="187">
        <f>((G90-D90)/D90)</f>
        <v>-2.6464177076481491E-3</v>
      </c>
      <c r="K90" s="187">
        <f t="shared" si="30"/>
        <v>-2.6396106574280904E-3</v>
      </c>
      <c r="L90" s="9"/>
      <c r="M90" s="4"/>
      <c r="N90" s="352"/>
      <c r="O90" s="281"/>
    </row>
    <row r="91" spans="1:17" ht="12.95" customHeight="1">
      <c r="A91" s="392">
        <v>76</v>
      </c>
      <c r="B91" s="393" t="s">
        <v>56</v>
      </c>
      <c r="C91" s="393" t="s">
        <v>100</v>
      </c>
      <c r="D91" s="74">
        <v>815389936.13</v>
      </c>
      <c r="E91" s="66">
        <f t="shared" si="28"/>
        <v>3.1029998186579168E-2</v>
      </c>
      <c r="F91" s="74">
        <v>1.3095000000000001</v>
      </c>
      <c r="G91" s="74">
        <v>824088274.32000005</v>
      </c>
      <c r="H91" s="66">
        <f t="shared" si="29"/>
        <v>3.1361017011195765E-2</v>
      </c>
      <c r="I91" s="74">
        <v>1.2794000000000001</v>
      </c>
      <c r="J91" s="187">
        <f t="shared" ref="J91:J98" si="31">((G91-D91)/D91)</f>
        <v>1.0667703640400653E-2</v>
      </c>
      <c r="K91" s="187">
        <f t="shared" si="30"/>
        <v>-2.2985872470408564E-2</v>
      </c>
      <c r="L91" s="9"/>
      <c r="M91" s="4"/>
      <c r="N91" s="421"/>
      <c r="O91" s="62"/>
    </row>
    <row r="92" spans="1:17" ht="12.95" customHeight="1">
      <c r="A92" s="392">
        <v>77</v>
      </c>
      <c r="B92" s="393" t="s">
        <v>9</v>
      </c>
      <c r="C92" s="393" t="s">
        <v>10</v>
      </c>
      <c r="D92" s="74">
        <v>3483703034</v>
      </c>
      <c r="E92" s="66">
        <f t="shared" si="28"/>
        <v>0.13257374666734389</v>
      </c>
      <c r="F92" s="74">
        <v>351.91950000000003</v>
      </c>
      <c r="G92" s="74">
        <v>3483703034</v>
      </c>
      <c r="H92" s="66">
        <f t="shared" si="29"/>
        <v>0.13257374666734389</v>
      </c>
      <c r="I92" s="74">
        <v>351.91950000000003</v>
      </c>
      <c r="J92" s="187">
        <f>((G92-D92)/D92)</f>
        <v>0</v>
      </c>
      <c r="K92" s="187">
        <f t="shared" si="30"/>
        <v>0</v>
      </c>
      <c r="L92" s="9"/>
      <c r="M92" s="4"/>
      <c r="N92" s="421"/>
      <c r="O92" s="279"/>
    </row>
    <row r="93" spans="1:17" ht="12" customHeight="1">
      <c r="A93" s="392">
        <v>78</v>
      </c>
      <c r="B93" s="393" t="s">
        <v>19</v>
      </c>
      <c r="C93" s="393" t="s">
        <v>20</v>
      </c>
      <c r="D93" s="74">
        <v>2241881757.0100002</v>
      </c>
      <c r="E93" s="66">
        <f t="shared" si="28"/>
        <v>8.5315729042128113E-2</v>
      </c>
      <c r="F93" s="74">
        <v>11.228400000000001</v>
      </c>
      <c r="G93" s="74">
        <v>2270898053.73</v>
      </c>
      <c r="H93" s="66">
        <f t="shared" si="29"/>
        <v>8.6419956105410492E-2</v>
      </c>
      <c r="I93" s="74">
        <v>11.376099999999999</v>
      </c>
      <c r="J93" s="187">
        <f>((G93-D93)/D93)</f>
        <v>1.2942831007599104E-2</v>
      </c>
      <c r="K93" s="187">
        <f t="shared" si="30"/>
        <v>1.3154144846994995E-2</v>
      </c>
      <c r="L93" s="9"/>
      <c r="M93" s="315"/>
      <c r="N93" s="371"/>
      <c r="O93" s="369"/>
      <c r="P93" s="360"/>
    </row>
    <row r="94" spans="1:17" ht="12.95" customHeight="1" thickBot="1">
      <c r="A94" s="392">
        <v>79</v>
      </c>
      <c r="B94" s="55" t="s">
        <v>35</v>
      </c>
      <c r="C94" s="55" t="s">
        <v>167</v>
      </c>
      <c r="D94" s="74">
        <v>3187157185.0500002</v>
      </c>
      <c r="E94" s="66">
        <f t="shared" si="28"/>
        <v>0.1212885728536595</v>
      </c>
      <c r="F94" s="74">
        <v>163.66999999999999</v>
      </c>
      <c r="G94" s="74">
        <v>3225876280.25</v>
      </c>
      <c r="H94" s="66">
        <f t="shared" si="29"/>
        <v>0.12276204388954733</v>
      </c>
      <c r="I94" s="74">
        <v>165.66</v>
      </c>
      <c r="J94" s="187">
        <f t="shared" si="31"/>
        <v>1.2148473687341023E-2</v>
      </c>
      <c r="K94" s="187">
        <f t="shared" si="30"/>
        <v>1.2158611840899428E-2</v>
      </c>
      <c r="L94" s="9"/>
      <c r="M94" s="307"/>
      <c r="N94" s="370"/>
      <c r="O94" s="368"/>
      <c r="P94" s="361"/>
    </row>
    <row r="95" spans="1:17" ht="12.75" customHeight="1">
      <c r="A95" s="392">
        <v>80</v>
      </c>
      <c r="B95" s="397" t="s">
        <v>139</v>
      </c>
      <c r="C95" s="397" t="s">
        <v>165</v>
      </c>
      <c r="D95" s="74">
        <v>5069898808.0200005</v>
      </c>
      <c r="E95" s="66">
        <f t="shared" si="28"/>
        <v>0.19293707691030257</v>
      </c>
      <c r="F95" s="74">
        <v>115.05</v>
      </c>
      <c r="G95" s="74">
        <v>5111861411.6899996</v>
      </c>
      <c r="H95" s="66">
        <f t="shared" si="29"/>
        <v>0.19453398099028696</v>
      </c>
      <c r="I95" s="74">
        <v>115.05</v>
      </c>
      <c r="J95" s="187">
        <f>((G95-D95)/D95)</f>
        <v>8.2768128633295551E-3</v>
      </c>
      <c r="K95" s="187">
        <f t="shared" si="30"/>
        <v>0</v>
      </c>
      <c r="L95" s="9"/>
      <c r="M95" s="4"/>
      <c r="N95" s="310"/>
      <c r="O95" s="310"/>
      <c r="P95" s="310"/>
      <c r="Q95" s="308"/>
    </row>
    <row r="96" spans="1:17" ht="12.95" customHeight="1" thickBot="1">
      <c r="A96" s="392">
        <v>81</v>
      </c>
      <c r="B96" s="393" t="s">
        <v>11</v>
      </c>
      <c r="C96" s="74" t="s">
        <v>12</v>
      </c>
      <c r="D96" s="74">
        <v>1886949024.54</v>
      </c>
      <c r="E96" s="66">
        <f t="shared" si="28"/>
        <v>7.18086184476876E-2</v>
      </c>
      <c r="F96" s="74">
        <v>3391.94</v>
      </c>
      <c r="G96" s="74">
        <v>1902898253.75</v>
      </c>
      <c r="H96" s="66">
        <f t="shared" si="29"/>
        <v>7.2415572901666447E-2</v>
      </c>
      <c r="I96" s="74">
        <v>3420.61</v>
      </c>
      <c r="J96" s="187">
        <f t="shared" si="31"/>
        <v>8.4523900765618928E-3</v>
      </c>
      <c r="K96" s="187">
        <f t="shared" si="30"/>
        <v>8.4523900776546975E-3</v>
      </c>
      <c r="L96" s="9"/>
      <c r="M96" s="4"/>
      <c r="N96" s="300"/>
      <c r="O96" s="300"/>
      <c r="P96" s="300"/>
      <c r="Q96" s="309"/>
    </row>
    <row r="97" spans="1:17" ht="13.5" customHeight="1">
      <c r="A97" s="392">
        <v>82</v>
      </c>
      <c r="B97" s="55" t="s">
        <v>61</v>
      </c>
      <c r="C97" s="393" t="s">
        <v>17</v>
      </c>
      <c r="D97" s="74">
        <v>1694443318.48</v>
      </c>
      <c r="E97" s="66">
        <f t="shared" si="28"/>
        <v>6.4482734909930062E-2</v>
      </c>
      <c r="F97" s="74">
        <v>0.98850000000000005</v>
      </c>
      <c r="G97" s="74">
        <v>1703597156.5599999</v>
      </c>
      <c r="H97" s="66">
        <f t="shared" si="29"/>
        <v>6.4831087969535822E-2</v>
      </c>
      <c r="I97" s="74">
        <v>0.98850000000000005</v>
      </c>
      <c r="J97" s="187">
        <f>((G97-D97)/D97)</f>
        <v>5.4022686862204234E-3</v>
      </c>
      <c r="K97" s="187">
        <f t="shared" si="30"/>
        <v>0</v>
      </c>
      <c r="L97" s="9"/>
      <c r="M97" s="4"/>
      <c r="N97" s="310"/>
      <c r="O97" s="310"/>
      <c r="P97" s="310"/>
      <c r="Q97" s="310"/>
    </row>
    <row r="98" spans="1:17" ht="12.95" customHeight="1" thickBot="1">
      <c r="A98" s="392">
        <v>83</v>
      </c>
      <c r="B98" s="393" t="s">
        <v>78</v>
      </c>
      <c r="C98" s="393" t="s">
        <v>21</v>
      </c>
      <c r="D98" s="74">
        <v>297083194.25999999</v>
      </c>
      <c r="E98" s="66">
        <f t="shared" si="28"/>
        <v>1.1305622709673982E-2</v>
      </c>
      <c r="F98" s="74">
        <v>139.03479999999999</v>
      </c>
      <c r="G98" s="74">
        <v>301938966.87</v>
      </c>
      <c r="H98" s="66">
        <f t="shared" si="29"/>
        <v>1.1490411126364373E-2</v>
      </c>
      <c r="I98" s="74">
        <v>141.4091</v>
      </c>
      <c r="J98" s="231">
        <f t="shared" si="31"/>
        <v>1.6344824291038017E-2</v>
      </c>
      <c r="K98" s="231">
        <f t="shared" si="30"/>
        <v>1.7077019566324441E-2</v>
      </c>
      <c r="L98" s="9"/>
      <c r="M98" s="60"/>
      <c r="N98" s="300"/>
      <c r="O98" s="300"/>
      <c r="P98" s="300"/>
      <c r="Q98" s="300"/>
    </row>
    <row r="99" spans="1:17" ht="12.95" customHeight="1">
      <c r="A99" s="392">
        <v>84</v>
      </c>
      <c r="B99" s="55" t="s">
        <v>77</v>
      </c>
      <c r="C99" s="393" t="s">
        <v>42</v>
      </c>
      <c r="D99" s="74">
        <v>1025850014.16</v>
      </c>
      <c r="E99" s="66">
        <f t="shared" si="28"/>
        <v>3.9039142707804925E-2</v>
      </c>
      <c r="F99" s="75">
        <v>552.20000000000005</v>
      </c>
      <c r="G99" s="74">
        <v>1035415395.4</v>
      </c>
      <c r="H99" s="66">
        <f t="shared" si="29"/>
        <v>3.9403157211025157E-2</v>
      </c>
      <c r="I99" s="75">
        <v>552.20000000000005</v>
      </c>
      <c r="J99" s="187">
        <f>((G99-D99)/D99)</f>
        <v>9.3243467446188621E-3</v>
      </c>
      <c r="K99" s="187">
        <f t="shared" si="30"/>
        <v>0</v>
      </c>
      <c r="L99" s="9"/>
      <c r="M99" s="295"/>
      <c r="N99" s="256"/>
    </row>
    <row r="100" spans="1:17" ht="12.95" customHeight="1">
      <c r="A100" s="392">
        <v>85</v>
      </c>
      <c r="B100" s="55" t="s">
        <v>66</v>
      </c>
      <c r="C100" s="393" t="s">
        <v>72</v>
      </c>
      <c r="D100" s="74">
        <v>1793894357.5999999</v>
      </c>
      <c r="E100" s="66">
        <f t="shared" si="28"/>
        <v>6.8267384961160277E-2</v>
      </c>
      <c r="F100" s="75">
        <v>2.52</v>
      </c>
      <c r="G100" s="74">
        <v>1724580866.72</v>
      </c>
      <c r="H100" s="66">
        <f t="shared" si="29"/>
        <v>6.562963165932291E-2</v>
      </c>
      <c r="I100" s="75">
        <v>2.4300000000000002</v>
      </c>
      <c r="J100" s="187">
        <f>((G100-D100)/D100)</f>
        <v>-3.8638557831650919E-2</v>
      </c>
      <c r="K100" s="187">
        <f t="shared" si="30"/>
        <v>-3.5714285714285657E-2</v>
      </c>
      <c r="L100" s="9"/>
      <c r="M100" s="210"/>
    </row>
    <row r="101" spans="1:17" ht="12.95" customHeight="1" thickBot="1">
      <c r="A101" s="392">
        <v>86</v>
      </c>
      <c r="B101" s="55" t="s">
        <v>117</v>
      </c>
      <c r="C101" s="394" t="s">
        <v>68</v>
      </c>
      <c r="D101" s="74">
        <v>142655681.40000001</v>
      </c>
      <c r="E101" s="66">
        <f t="shared" si="28"/>
        <v>5.4288204195366337E-3</v>
      </c>
      <c r="F101" s="75">
        <v>1.4809030000000001</v>
      </c>
      <c r="G101" s="74">
        <v>144618698.28</v>
      </c>
      <c r="H101" s="66">
        <f t="shared" si="29"/>
        <v>5.5035238313983579E-3</v>
      </c>
      <c r="I101" s="75">
        <v>1.501285</v>
      </c>
      <c r="J101" s="187">
        <f>((G101-D101)/D101)</f>
        <v>1.3760523666041634E-2</v>
      </c>
      <c r="K101" s="187">
        <f t="shared" ref="K101:K109" si="32">((I101-F101)/F101)</f>
        <v>1.3763224194967462E-2</v>
      </c>
      <c r="L101" s="9"/>
      <c r="M101" s="295"/>
      <c r="N101" s="296"/>
      <c r="O101" s="256"/>
    </row>
    <row r="102" spans="1:17" ht="12.95" customHeight="1">
      <c r="A102" s="392">
        <v>87</v>
      </c>
      <c r="B102" s="393" t="s">
        <v>56</v>
      </c>
      <c r="C102" s="393" t="s">
        <v>133</v>
      </c>
      <c r="D102" s="74">
        <v>512753752.33999997</v>
      </c>
      <c r="E102" s="66">
        <f t="shared" si="28"/>
        <v>1.9513054184587295E-2</v>
      </c>
      <c r="F102" s="75">
        <v>1.03</v>
      </c>
      <c r="G102" s="74">
        <v>516288268.5</v>
      </c>
      <c r="H102" s="66">
        <f t="shared" si="29"/>
        <v>1.9647561645589059E-2</v>
      </c>
      <c r="I102" s="75">
        <v>1.0370999999999999</v>
      </c>
      <c r="J102" s="187">
        <f t="shared" ref="J102:J109" si="33">((G102-D102)/D102)</f>
        <v>6.8932038895277298E-3</v>
      </c>
      <c r="K102" s="187">
        <f t="shared" si="32"/>
        <v>6.8932038834950329E-3</v>
      </c>
      <c r="L102" s="9"/>
      <c r="M102" s="4"/>
      <c r="Q102" s="310"/>
    </row>
    <row r="103" spans="1:17" ht="12.95" customHeight="1">
      <c r="A103" s="392">
        <v>88</v>
      </c>
      <c r="B103" s="393" t="s">
        <v>140</v>
      </c>
      <c r="C103" s="393" t="s">
        <v>142</v>
      </c>
      <c r="D103" s="74">
        <v>336332016.25</v>
      </c>
      <c r="E103" s="66">
        <f t="shared" si="28"/>
        <v>1.2799252715650531E-2</v>
      </c>
      <c r="F103" s="75">
        <v>1.0665</v>
      </c>
      <c r="G103" s="74">
        <v>341357744.12</v>
      </c>
      <c r="H103" s="66">
        <f t="shared" si="29"/>
        <v>1.2990508849412129E-2</v>
      </c>
      <c r="I103" s="75">
        <v>1.0824</v>
      </c>
      <c r="J103" s="187">
        <f t="shared" si="33"/>
        <v>1.494275783208315E-2</v>
      </c>
      <c r="K103" s="187">
        <f t="shared" si="32"/>
        <v>1.4908579465541515E-2</v>
      </c>
      <c r="L103" s="9"/>
      <c r="M103" s="4"/>
    </row>
    <row r="104" spans="1:17" ht="12.95" customHeight="1">
      <c r="A104" s="392">
        <v>89</v>
      </c>
      <c r="B104" s="393" t="s">
        <v>114</v>
      </c>
      <c r="C104" s="393" t="s">
        <v>144</v>
      </c>
      <c r="D104" s="74">
        <v>246885805.77816907</v>
      </c>
      <c r="E104" s="66">
        <f t="shared" si="28"/>
        <v>9.3953405188549298E-3</v>
      </c>
      <c r="F104" s="75">
        <v>123.3666897226303</v>
      </c>
      <c r="G104" s="74">
        <v>247979958.27456254</v>
      </c>
      <c r="H104" s="66">
        <f t="shared" si="29"/>
        <v>9.4369789405161931E-3</v>
      </c>
      <c r="I104" s="75">
        <v>123.91</v>
      </c>
      <c r="J104" s="187">
        <f t="shared" si="33"/>
        <v>4.4318161303148629E-3</v>
      </c>
      <c r="K104" s="187">
        <f t="shared" si="32"/>
        <v>4.4040273642037614E-3</v>
      </c>
      <c r="L104" s="9"/>
      <c r="N104" s="383"/>
    </row>
    <row r="105" spans="1:17" ht="12.95" customHeight="1">
      <c r="A105" s="392">
        <v>90</v>
      </c>
      <c r="B105" s="393" t="s">
        <v>51</v>
      </c>
      <c r="C105" s="393" t="s">
        <v>150</v>
      </c>
      <c r="D105" s="382">
        <v>145891919.09</v>
      </c>
      <c r="E105" s="66">
        <f t="shared" si="28"/>
        <v>5.5519767711205816E-3</v>
      </c>
      <c r="F105" s="75">
        <v>3.3443999999999998</v>
      </c>
      <c r="G105" s="74">
        <v>160363599.88999999</v>
      </c>
      <c r="H105" s="66">
        <f t="shared" si="29"/>
        <v>6.1027025148206581E-3</v>
      </c>
      <c r="I105" s="75">
        <v>3.6735000000000002</v>
      </c>
      <c r="J105" s="187">
        <f t="shared" si="33"/>
        <v>9.9194533119222827E-2</v>
      </c>
      <c r="K105" s="187">
        <f t="shared" si="32"/>
        <v>9.840330104054551E-2</v>
      </c>
      <c r="L105" s="9"/>
      <c r="M105" s="4"/>
    </row>
    <row r="106" spans="1:17" ht="12.95" customHeight="1">
      <c r="A106" s="392">
        <v>91</v>
      </c>
      <c r="B106" s="393" t="s">
        <v>115</v>
      </c>
      <c r="C106" s="393" t="s">
        <v>159</v>
      </c>
      <c r="D106" s="382">
        <v>279992019.48000002</v>
      </c>
      <c r="E106" s="66">
        <f t="shared" si="28"/>
        <v>1.0655211049030978E-2</v>
      </c>
      <c r="F106" s="75">
        <v>114.86</v>
      </c>
      <c r="G106" s="382">
        <v>295714771.41000003</v>
      </c>
      <c r="H106" s="66">
        <f t="shared" si="29"/>
        <v>1.1253546817303388E-2</v>
      </c>
      <c r="I106" s="75">
        <v>121.72</v>
      </c>
      <c r="J106" s="187">
        <f>((G106-D106)/D106)</f>
        <v>5.6154285965722292E-2</v>
      </c>
      <c r="K106" s="187">
        <f t="shared" si="32"/>
        <v>5.97248824656103E-2</v>
      </c>
      <c r="L106" s="9"/>
      <c r="M106" s="4"/>
    </row>
    <row r="107" spans="1:17" ht="12.95" customHeight="1">
      <c r="A107" s="392">
        <v>92</v>
      </c>
      <c r="B107" s="393" t="s">
        <v>115</v>
      </c>
      <c r="C107" s="393" t="s">
        <v>160</v>
      </c>
      <c r="D107" s="382">
        <v>120139491.06</v>
      </c>
      <c r="E107" s="66">
        <f t="shared" si="28"/>
        <v>4.5719575684510161E-3</v>
      </c>
      <c r="F107" s="75">
        <v>130.97</v>
      </c>
      <c r="G107" s="382">
        <v>121955301.09999999</v>
      </c>
      <c r="H107" s="66">
        <f t="shared" si="29"/>
        <v>4.6410589636875022E-3</v>
      </c>
      <c r="I107" s="75">
        <v>133.13999999999999</v>
      </c>
      <c r="J107" s="187">
        <f>((G107-D107)/D107)</f>
        <v>1.5114181223667252E-2</v>
      </c>
      <c r="K107" s="187">
        <f>((I107-F107)/F107)</f>
        <v>1.6568679850347313E-2</v>
      </c>
      <c r="L107" s="9"/>
      <c r="M107" s="4"/>
    </row>
    <row r="108" spans="1:17" ht="12.95" customHeight="1">
      <c r="A108" s="392">
        <v>93</v>
      </c>
      <c r="B108" s="393" t="s">
        <v>136</v>
      </c>
      <c r="C108" s="393" t="s">
        <v>170</v>
      </c>
      <c r="D108" s="382">
        <v>235704461.09</v>
      </c>
      <c r="E108" s="66">
        <f>(D108/$G$110)</f>
        <v>8.9698298643524615E-3</v>
      </c>
      <c r="F108" s="75">
        <v>117.04100099999999</v>
      </c>
      <c r="G108" s="382">
        <v>188065936.90000001</v>
      </c>
      <c r="H108" s="66">
        <f>(G108/$G$110)</f>
        <v>7.156926302845504E-3</v>
      </c>
      <c r="I108" s="75">
        <v>124.24869200000001</v>
      </c>
      <c r="J108" s="187">
        <f>((G108-D108)/D108)</f>
        <v>-0.20211125393935581</v>
      </c>
      <c r="K108" s="187">
        <f>((I108-F108)/F108)</f>
        <v>6.1582615821954664E-2</v>
      </c>
      <c r="L108" s="9"/>
      <c r="M108" s="4"/>
    </row>
    <row r="109" spans="1:17" ht="12.95" customHeight="1">
      <c r="A109" s="392">
        <v>94</v>
      </c>
      <c r="B109" s="393" t="s">
        <v>135</v>
      </c>
      <c r="C109" s="393" t="s">
        <v>190</v>
      </c>
      <c r="D109" s="382">
        <v>1150233441.0699999</v>
      </c>
      <c r="E109" s="66">
        <f t="shared" ref="E109" si="34">(D109/$G$110)</f>
        <v>4.3772604994298553E-2</v>
      </c>
      <c r="F109" s="75">
        <v>2.0373999999999999</v>
      </c>
      <c r="G109" s="382">
        <v>1198631971.5599999</v>
      </c>
      <c r="H109" s="66">
        <f t="shared" si="29"/>
        <v>4.5614430907021566E-2</v>
      </c>
      <c r="I109" s="75">
        <v>2.1229</v>
      </c>
      <c r="J109" s="187">
        <f t="shared" si="33"/>
        <v>4.2077137354811625E-2</v>
      </c>
      <c r="K109" s="187">
        <f t="shared" si="32"/>
        <v>4.1965249828212495E-2</v>
      </c>
      <c r="L109" s="9"/>
      <c r="M109" s="275"/>
      <c r="N109" s="301"/>
    </row>
    <row r="110" spans="1:17" ht="12.95" customHeight="1">
      <c r="A110" s="243"/>
      <c r="B110" s="69"/>
      <c r="C110" s="43" t="s">
        <v>57</v>
      </c>
      <c r="D110" s="70">
        <f>SUM(D89:D109)</f>
        <v>26116644944.208168</v>
      </c>
      <c r="E110" s="67">
        <f>(D110/$G$119)</f>
        <v>1.805751730389845E-2</v>
      </c>
      <c r="F110" s="69"/>
      <c r="G110" s="70">
        <f>SUM(G89:G109)</f>
        <v>26277472890.174564</v>
      </c>
      <c r="H110" s="67">
        <f>(G110/$G$119)</f>
        <v>1.8168716633806356E-2</v>
      </c>
      <c r="I110" s="69"/>
      <c r="J110" s="187">
        <f>((G110-D110)/D110)</f>
        <v>6.1580630402552072E-3</v>
      </c>
      <c r="K110" s="211"/>
      <c r="L110" s="9"/>
      <c r="M110" s="276"/>
      <c r="N110" s="10"/>
    </row>
    <row r="111" spans="1:17" s="13" customFormat="1" ht="12.95" customHeight="1">
      <c r="A111" s="237"/>
      <c r="B111" s="237"/>
      <c r="C111" s="81" t="s">
        <v>91</v>
      </c>
      <c r="D111" s="82"/>
      <c r="E111" s="83"/>
      <c r="F111" s="84"/>
      <c r="G111" s="82"/>
      <c r="H111" s="83"/>
      <c r="I111" s="84"/>
      <c r="J111" s="187"/>
      <c r="K111" s="187"/>
      <c r="L111" s="9"/>
      <c r="M111" s="276"/>
      <c r="N111" s="10"/>
    </row>
    <row r="112" spans="1:17" ht="16.5" customHeight="1" thickBot="1">
      <c r="A112" s="392">
        <v>95</v>
      </c>
      <c r="B112" s="393" t="s">
        <v>19</v>
      </c>
      <c r="C112" s="55" t="s">
        <v>37</v>
      </c>
      <c r="D112" s="85">
        <v>548883696.15999997</v>
      </c>
      <c r="E112" s="56">
        <f t="shared" ref="E112:E117" si="35">(D112/$G$118)</f>
        <v>9.243855780555052E-2</v>
      </c>
      <c r="F112" s="373">
        <v>12.411</v>
      </c>
      <c r="G112" s="85">
        <v>558300277.98000002</v>
      </c>
      <c r="H112" s="56">
        <f t="shared" ref="H112:H117" si="36">(G112/$G$118)</f>
        <v>9.4024422441334909E-2</v>
      </c>
      <c r="I112" s="373">
        <v>12.625</v>
      </c>
      <c r="J112" s="187">
        <f t="shared" ref="J112:J118" si="37">((G112-D112)/D112)</f>
        <v>1.7155878168505688E-2</v>
      </c>
      <c r="K112" s="231">
        <f t="shared" ref="K112:K117" si="38">((I112-F112)/F112)</f>
        <v>1.7242768511804077E-2</v>
      </c>
      <c r="L112" s="9"/>
      <c r="M112" s="372"/>
      <c r="N112" s="370"/>
      <c r="O112" s="304"/>
      <c r="P112" s="407"/>
    </row>
    <row r="113" spans="1:16" ht="12" customHeight="1" thickBot="1">
      <c r="A113" s="392">
        <v>96</v>
      </c>
      <c r="B113" s="393" t="s">
        <v>38</v>
      </c>
      <c r="C113" s="55" t="s">
        <v>169</v>
      </c>
      <c r="D113" s="85">
        <v>2483716500.5300002</v>
      </c>
      <c r="E113" s="56">
        <f t="shared" si="35"/>
        <v>0.41828746766039138</v>
      </c>
      <c r="F113" s="373">
        <v>1.27</v>
      </c>
      <c r="G113" s="85">
        <v>2507157829.0999999</v>
      </c>
      <c r="H113" s="56">
        <f t="shared" si="36"/>
        <v>0.42223526684119483</v>
      </c>
      <c r="I113" s="373">
        <v>1.29</v>
      </c>
      <c r="J113" s="231">
        <f t="shared" si="37"/>
        <v>9.4380049272924475E-3</v>
      </c>
      <c r="K113" s="231">
        <f t="shared" si="38"/>
        <v>1.5748031496063006E-2</v>
      </c>
      <c r="L113" s="9"/>
      <c r="M113" s="316"/>
      <c r="N113" s="314"/>
      <c r="O113" s="305"/>
      <c r="P113" s="408"/>
    </row>
    <row r="114" spans="1:16" ht="12" customHeight="1" thickBot="1">
      <c r="A114" s="392">
        <v>97</v>
      </c>
      <c r="B114" s="393" t="s">
        <v>7</v>
      </c>
      <c r="C114" s="55" t="s">
        <v>40</v>
      </c>
      <c r="D114" s="77">
        <v>1346244098.5899999</v>
      </c>
      <c r="E114" s="56">
        <f t="shared" si="35"/>
        <v>0.22672355509648295</v>
      </c>
      <c r="F114" s="77">
        <v>1</v>
      </c>
      <c r="G114" s="77">
        <v>1372355210.22</v>
      </c>
      <c r="H114" s="56">
        <f t="shared" si="36"/>
        <v>0.23112097757170502</v>
      </c>
      <c r="I114" s="77">
        <v>1.02</v>
      </c>
      <c r="J114" s="187">
        <f t="shared" si="37"/>
        <v>1.9395525415745782E-2</v>
      </c>
      <c r="K114" s="187">
        <f t="shared" si="38"/>
        <v>2.0000000000000018E-2</v>
      </c>
      <c r="L114" s="9"/>
      <c r="M114" s="405"/>
      <c r="N114" s="299"/>
      <c r="O114" s="300"/>
    </row>
    <row r="115" spans="1:16" ht="12" customHeight="1" thickBot="1">
      <c r="A115" s="392">
        <v>98</v>
      </c>
      <c r="B115" s="395" t="s">
        <v>9</v>
      </c>
      <c r="C115" s="393" t="s">
        <v>41</v>
      </c>
      <c r="D115" s="77">
        <v>263884767.74000001</v>
      </c>
      <c r="E115" s="56">
        <f t="shared" si="35"/>
        <v>4.4441340720070596E-2</v>
      </c>
      <c r="F115" s="77">
        <v>31.494800000000001</v>
      </c>
      <c r="G115" s="77">
        <v>263884767.74000001</v>
      </c>
      <c r="H115" s="56">
        <f t="shared" si="36"/>
        <v>4.4441340720070596E-2</v>
      </c>
      <c r="I115" s="77">
        <v>31.494800000000001</v>
      </c>
      <c r="J115" s="187">
        <f t="shared" si="37"/>
        <v>0</v>
      </c>
      <c r="K115" s="187">
        <f t="shared" si="38"/>
        <v>0</v>
      </c>
      <c r="L115" s="9"/>
      <c r="M115" s="406"/>
      <c r="P115" s="302"/>
    </row>
    <row r="116" spans="1:16" ht="12" customHeight="1">
      <c r="A116" s="392">
        <v>99</v>
      </c>
      <c r="B116" s="393" t="s">
        <v>7</v>
      </c>
      <c r="C116" s="393" t="s">
        <v>90</v>
      </c>
      <c r="D116" s="74">
        <v>168930577.52000001</v>
      </c>
      <c r="E116" s="56">
        <f t="shared" si="35"/>
        <v>2.8449923115689644E-2</v>
      </c>
      <c r="F116" s="97">
        <v>181.81</v>
      </c>
      <c r="G116" s="74">
        <v>172253075.61000001</v>
      </c>
      <c r="H116" s="56">
        <f t="shared" si="36"/>
        <v>2.9009471402330261E-2</v>
      </c>
      <c r="I116" s="97">
        <v>184.02</v>
      </c>
      <c r="J116" s="187">
        <f>((G116-D116)/D116)</f>
        <v>1.9667831240360537E-2</v>
      </c>
      <c r="K116" s="187">
        <f t="shared" si="38"/>
        <v>1.2155546999615026E-2</v>
      </c>
      <c r="L116" s="9"/>
      <c r="M116" s="358"/>
      <c r="N116" s="10"/>
      <c r="P116" s="356"/>
    </row>
    <row r="117" spans="1:16" ht="12" customHeight="1" thickBot="1">
      <c r="A117" s="392">
        <v>100</v>
      </c>
      <c r="B117" s="55" t="s">
        <v>35</v>
      </c>
      <c r="C117" s="55" t="s">
        <v>189</v>
      </c>
      <c r="D117" s="74">
        <v>924133438.72000003</v>
      </c>
      <c r="E117" s="56">
        <f t="shared" si="35"/>
        <v>0.15563508789348207</v>
      </c>
      <c r="F117" s="97">
        <v>108.97</v>
      </c>
      <c r="G117" s="74">
        <v>1063870774.16</v>
      </c>
      <c r="H117" s="56">
        <f t="shared" si="36"/>
        <v>0.17916852102336445</v>
      </c>
      <c r="I117" s="97">
        <v>109.04</v>
      </c>
      <c r="J117" s="187">
        <f t="shared" si="37"/>
        <v>0.15120904577757463</v>
      </c>
      <c r="K117" s="187">
        <f t="shared" si="38"/>
        <v>6.4237863632199128E-4</v>
      </c>
      <c r="L117" s="9"/>
      <c r="M117" s="4"/>
      <c r="N117" s="10"/>
      <c r="P117" s="303"/>
    </row>
    <row r="118" spans="1:16" ht="12" customHeight="1">
      <c r="A118" s="244"/>
      <c r="B118" s="245"/>
      <c r="C118" s="240" t="s">
        <v>57</v>
      </c>
      <c r="D118" s="92">
        <f>SUM(D112:D117)</f>
        <v>5735793079.2600002</v>
      </c>
      <c r="E118" s="67">
        <f>(D118/$G$119)</f>
        <v>3.9658303354653465E-3</v>
      </c>
      <c r="F118" s="89"/>
      <c r="G118" s="92">
        <f>SUM(G112:G117)</f>
        <v>5937821934.8099995</v>
      </c>
      <c r="H118" s="67">
        <f>(G118/$G$119)</f>
        <v>4.1055167141244072E-3</v>
      </c>
      <c r="I118" s="89"/>
      <c r="J118" s="187">
        <f t="shared" si="37"/>
        <v>3.5222479743997996E-2</v>
      </c>
      <c r="K118" s="187"/>
      <c r="L118" s="9"/>
      <c r="M118" s="348" t="s">
        <v>188</v>
      </c>
      <c r="N118" s="10"/>
    </row>
    <row r="119" spans="1:16" ht="15" customHeight="1">
      <c r="A119" s="246"/>
      <c r="B119" s="247"/>
      <c r="C119" s="248" t="s">
        <v>43</v>
      </c>
      <c r="D119" s="42">
        <f>SUM(D18,D44,D57,D82,D87,D110,D118)</f>
        <v>1407748711116.3955</v>
      </c>
      <c r="E119" s="57"/>
      <c r="F119" s="41"/>
      <c r="G119" s="42">
        <f>SUM(G18,G44,G57,G82,G87,G110,G118)</f>
        <v>1446303193549.7483</v>
      </c>
      <c r="H119" s="57"/>
      <c r="I119" s="41"/>
      <c r="J119" s="187">
        <f>((G119-D119)/D119)</f>
        <v>2.7387332788092335E-2</v>
      </c>
      <c r="K119" s="187"/>
      <c r="L119" s="9"/>
      <c r="M119" s="349">
        <f>((G119-D119)/D119)</f>
        <v>2.7387332788092335E-2</v>
      </c>
      <c r="N119" s="195"/>
    </row>
    <row r="120" spans="1:16" ht="11.25" customHeight="1">
      <c r="A120" s="343"/>
      <c r="B120" s="163"/>
      <c r="C120" s="163"/>
      <c r="D120" s="163"/>
      <c r="E120" s="163"/>
      <c r="F120" s="163"/>
      <c r="G120" s="163"/>
      <c r="H120" s="163"/>
      <c r="I120" s="163"/>
      <c r="J120" s="163"/>
      <c r="K120" s="163"/>
      <c r="L120" s="9"/>
      <c r="M120" s="4"/>
    </row>
    <row r="121" spans="1:16" ht="12" customHeight="1">
      <c r="A121" s="413" t="s">
        <v>213</v>
      </c>
      <c r="B121" s="414"/>
      <c r="C121" s="414"/>
      <c r="D121" s="414"/>
      <c r="E121" s="414"/>
      <c r="F121" s="414"/>
      <c r="G121" s="414"/>
      <c r="H121" s="414"/>
      <c r="I121" s="414"/>
      <c r="J121" s="414"/>
      <c r="K121" s="415"/>
      <c r="L121" s="9"/>
      <c r="M121" s="4"/>
    </row>
    <row r="122" spans="1:16" ht="27" customHeight="1">
      <c r="A122" s="269"/>
      <c r="B122" s="270"/>
      <c r="C122" s="269" t="s">
        <v>64</v>
      </c>
      <c r="D122" s="425" t="s">
        <v>209</v>
      </c>
      <c r="E122" s="426"/>
      <c r="F122" s="427"/>
      <c r="G122" s="425" t="s">
        <v>212</v>
      </c>
      <c r="H122" s="426"/>
      <c r="I122" s="427"/>
      <c r="J122" s="411" t="s">
        <v>85</v>
      </c>
      <c r="K122" s="412"/>
      <c r="M122" s="4"/>
    </row>
    <row r="123" spans="1:16" ht="27" customHeight="1">
      <c r="A123" s="249"/>
      <c r="B123" s="381"/>
      <c r="C123" s="250"/>
      <c r="D123" s="93" t="s">
        <v>98</v>
      </c>
      <c r="E123" s="94" t="s">
        <v>84</v>
      </c>
      <c r="F123" s="94" t="s">
        <v>99</v>
      </c>
      <c r="G123" s="93" t="s">
        <v>98</v>
      </c>
      <c r="H123" s="94" t="s">
        <v>84</v>
      </c>
      <c r="I123" s="94" t="s">
        <v>99</v>
      </c>
      <c r="J123" s="212" t="s">
        <v>157</v>
      </c>
      <c r="K123" s="212" t="s">
        <v>156</v>
      </c>
      <c r="M123" s="4"/>
    </row>
    <row r="124" spans="1:16" ht="12" customHeight="1">
      <c r="A124" s="392">
        <v>1</v>
      </c>
      <c r="B124" s="55" t="s">
        <v>44</v>
      </c>
      <c r="C124" s="55" t="s">
        <v>45</v>
      </c>
      <c r="D124" s="91">
        <v>1950274906.9100001</v>
      </c>
      <c r="E124" s="78">
        <f t="shared" ref="E124:E131" si="39">(D124/$G$134)</f>
        <v>5.4286457965684681E-2</v>
      </c>
      <c r="F124" s="90">
        <v>12.92</v>
      </c>
      <c r="G124" s="91">
        <v>1979808000</v>
      </c>
      <c r="H124" s="78">
        <f t="shared" ref="H124:H133" si="40">(G124/$G$134)</f>
        <v>5.5108520030343604E-2</v>
      </c>
      <c r="I124" s="90">
        <v>13.12</v>
      </c>
      <c r="J124" s="187">
        <f t="shared" ref="J124:J133" si="41">((G124-D124)/D124)</f>
        <v>1.5143041109415651E-2</v>
      </c>
      <c r="K124" s="187">
        <f t="shared" ref="K124:K130" si="42">((I124-F124)/F124)</f>
        <v>1.5479876160990657E-2</v>
      </c>
      <c r="M124" s="4"/>
    </row>
    <row r="125" spans="1:16" ht="12" customHeight="1">
      <c r="A125" s="392">
        <v>2</v>
      </c>
      <c r="B125" s="55" t="s">
        <v>44</v>
      </c>
      <c r="C125" s="394" t="s">
        <v>81</v>
      </c>
      <c r="D125" s="91">
        <v>309550668.13999999</v>
      </c>
      <c r="E125" s="78">
        <f t="shared" si="39"/>
        <v>8.6164310860444224E-3</v>
      </c>
      <c r="F125" s="90">
        <v>3.63</v>
      </c>
      <c r="G125" s="91">
        <v>297362633.56999999</v>
      </c>
      <c r="H125" s="78">
        <f t="shared" si="40"/>
        <v>8.2771736695518312E-3</v>
      </c>
      <c r="I125" s="90">
        <v>3.49</v>
      </c>
      <c r="J125" s="187">
        <f t="shared" si="41"/>
        <v>-3.9373310493026392E-2</v>
      </c>
      <c r="K125" s="187">
        <f t="shared" si="42"/>
        <v>-3.8567493112947569E-2</v>
      </c>
      <c r="M125" s="4"/>
    </row>
    <row r="126" spans="1:16" ht="12" customHeight="1">
      <c r="A126" s="392">
        <v>3</v>
      </c>
      <c r="B126" s="55" t="s">
        <v>44</v>
      </c>
      <c r="C126" s="55" t="s">
        <v>70</v>
      </c>
      <c r="D126" s="91">
        <v>100830083.75</v>
      </c>
      <c r="E126" s="78">
        <f t="shared" si="39"/>
        <v>2.8066341231059266E-3</v>
      </c>
      <c r="F126" s="90">
        <v>3.93</v>
      </c>
      <c r="G126" s="91">
        <v>121215339.52</v>
      </c>
      <c r="H126" s="78">
        <f t="shared" si="40"/>
        <v>3.3740635283435669E-3</v>
      </c>
      <c r="I126" s="90">
        <v>4.72</v>
      </c>
      <c r="J126" s="187">
        <f t="shared" si="41"/>
        <v>0.2021743413458188</v>
      </c>
      <c r="K126" s="187">
        <f t="shared" si="42"/>
        <v>0.20101781170483449</v>
      </c>
      <c r="M126" s="4"/>
      <c r="O126" s="195"/>
    </row>
    <row r="127" spans="1:16" ht="12" customHeight="1">
      <c r="A127" s="392">
        <v>4</v>
      </c>
      <c r="B127" s="55" t="s">
        <v>44</v>
      </c>
      <c r="C127" s="55" t="s">
        <v>71</v>
      </c>
      <c r="D127" s="91">
        <v>127122441.67</v>
      </c>
      <c r="E127" s="78">
        <f t="shared" si="39"/>
        <v>3.5384894005264056E-3</v>
      </c>
      <c r="F127" s="90">
        <v>12.08</v>
      </c>
      <c r="G127" s="91">
        <v>129792028.59</v>
      </c>
      <c r="H127" s="78">
        <f t="shared" si="40"/>
        <v>3.6127981134185462E-3</v>
      </c>
      <c r="I127" s="90">
        <v>12.33</v>
      </c>
      <c r="J127" s="187">
        <f t="shared" si="41"/>
        <v>2.1000123069772704E-2</v>
      </c>
      <c r="K127" s="187">
        <f t="shared" si="42"/>
        <v>2.0695364238410598E-2</v>
      </c>
      <c r="M127" s="4"/>
      <c r="O127" s="195"/>
    </row>
    <row r="128" spans="1:16" ht="12" customHeight="1">
      <c r="A128" s="392">
        <v>5</v>
      </c>
      <c r="B128" s="55" t="s">
        <v>44</v>
      </c>
      <c r="C128" s="55" t="s">
        <v>119</v>
      </c>
      <c r="D128" s="91">
        <v>709645095.76999998</v>
      </c>
      <c r="E128" s="78">
        <f t="shared" si="39"/>
        <v>1.9753173527269387E-2</v>
      </c>
      <c r="F128" s="90">
        <v>201.58</v>
      </c>
      <c r="G128" s="91">
        <v>872239349.42999995</v>
      </c>
      <c r="H128" s="78">
        <f t="shared" si="40"/>
        <v>2.427903092588626E-2</v>
      </c>
      <c r="I128" s="90">
        <v>247.77</v>
      </c>
      <c r="J128" s="187">
        <f t="shared" si="41"/>
        <v>0.22912052042518122</v>
      </c>
      <c r="K128" s="187">
        <f t="shared" si="42"/>
        <v>0.22913979561464429</v>
      </c>
      <c r="M128" s="4"/>
    </row>
    <row r="129" spans="1:21" ht="12" customHeight="1">
      <c r="A129" s="392">
        <v>6</v>
      </c>
      <c r="B129" s="55" t="s">
        <v>46</v>
      </c>
      <c r="C129" s="55" t="s">
        <v>47</v>
      </c>
      <c r="D129" s="91">
        <v>31199700000</v>
      </c>
      <c r="E129" s="78">
        <f t="shared" si="39"/>
        <v>0.86845254307019237</v>
      </c>
      <c r="F129" s="90">
        <v>10399.9</v>
      </c>
      <c r="G129" s="91">
        <v>30240035000</v>
      </c>
      <c r="H129" s="78">
        <f t="shared" si="40"/>
        <v>0.84173999423974033</v>
      </c>
      <c r="I129" s="90">
        <v>8640.01</v>
      </c>
      <c r="J129" s="187">
        <f t="shared" si="41"/>
        <v>-3.0758789347333469E-2</v>
      </c>
      <c r="K129" s="187">
        <f t="shared" si="42"/>
        <v>-0.16922181944057149</v>
      </c>
      <c r="M129" s="195"/>
      <c r="O129" s="196"/>
    </row>
    <row r="130" spans="1:21" ht="12" customHeight="1">
      <c r="A130" s="392">
        <v>7</v>
      </c>
      <c r="B130" s="55" t="s">
        <v>38</v>
      </c>
      <c r="C130" s="55" t="s">
        <v>123</v>
      </c>
      <c r="D130" s="91">
        <v>445850000</v>
      </c>
      <c r="E130" s="78">
        <f t="shared" si="39"/>
        <v>1.2410361840910178E-2</v>
      </c>
      <c r="F130" s="90">
        <v>9.25</v>
      </c>
      <c r="G130" s="91">
        <v>467540000</v>
      </c>
      <c r="H130" s="78">
        <f t="shared" si="40"/>
        <v>1.3014109173711213E-2</v>
      </c>
      <c r="I130" s="90">
        <v>9.6999999999999993</v>
      </c>
      <c r="J130" s="187">
        <f t="shared" si="41"/>
        <v>4.8648648648648651E-2</v>
      </c>
      <c r="K130" s="187">
        <f t="shared" si="42"/>
        <v>4.8648648648648575E-2</v>
      </c>
      <c r="M130" s="195"/>
      <c r="O130" s="196"/>
    </row>
    <row r="131" spans="1:21" ht="12" customHeight="1">
      <c r="A131" s="392">
        <v>8</v>
      </c>
      <c r="B131" s="55" t="s">
        <v>54</v>
      </c>
      <c r="C131" s="55" t="s">
        <v>55</v>
      </c>
      <c r="D131" s="91">
        <v>423038951.75999999</v>
      </c>
      <c r="E131" s="78">
        <f t="shared" si="39"/>
        <v>1.1775409810790501E-2</v>
      </c>
      <c r="F131" s="97">
        <v>81</v>
      </c>
      <c r="G131" s="91">
        <v>430264259.99000001</v>
      </c>
      <c r="H131" s="78">
        <f t="shared" si="40"/>
        <v>1.1976528324968828E-2</v>
      </c>
      <c r="I131" s="97">
        <v>73</v>
      </c>
      <c r="J131" s="187">
        <f t="shared" si="41"/>
        <v>1.7079534165683891E-2</v>
      </c>
      <c r="K131" s="187">
        <f>((I131-F131)/F131)</f>
        <v>-9.8765432098765427E-2</v>
      </c>
      <c r="M131" s="195"/>
      <c r="O131" s="196"/>
    </row>
    <row r="132" spans="1:21" ht="12" customHeight="1">
      <c r="A132" s="392">
        <v>9</v>
      </c>
      <c r="B132" s="55" t="s">
        <v>54</v>
      </c>
      <c r="C132" s="55" t="s">
        <v>121</v>
      </c>
      <c r="D132" s="91">
        <v>718264543.13</v>
      </c>
      <c r="E132" s="78">
        <f>(D132/$G$134)</f>
        <v>1.9993098301534899E-2</v>
      </c>
      <c r="F132" s="55">
        <v>120.92</v>
      </c>
      <c r="G132" s="91">
        <v>733017936.78999996</v>
      </c>
      <c r="H132" s="78">
        <f>(G132/$G$134)</f>
        <v>2.0403763219561118E-2</v>
      </c>
      <c r="I132" s="55">
        <v>120.92</v>
      </c>
      <c r="J132" s="187">
        <f>((G132-D132)/D132)</f>
        <v>2.0540334060913993E-2</v>
      </c>
      <c r="K132" s="187">
        <f>((I132-F132)/F132)</f>
        <v>0</v>
      </c>
      <c r="M132" s="195"/>
      <c r="O132" s="196"/>
    </row>
    <row r="133" spans="1:21" ht="12" customHeight="1">
      <c r="A133" s="392">
        <v>10</v>
      </c>
      <c r="B133" s="393" t="s">
        <v>114</v>
      </c>
      <c r="C133" s="55" t="s">
        <v>184</v>
      </c>
      <c r="D133" s="91">
        <v>654350000</v>
      </c>
      <c r="E133" s="78">
        <f t="shared" ref="E133" si="43">(D133/$G$134)</f>
        <v>1.8214018774474768E-2</v>
      </c>
      <c r="F133" s="55">
        <v>100</v>
      </c>
      <c r="G133" s="91">
        <v>654350000</v>
      </c>
      <c r="H133" s="78">
        <f t="shared" si="40"/>
        <v>1.8214018774474768E-2</v>
      </c>
      <c r="I133" s="55">
        <v>100</v>
      </c>
      <c r="J133" s="187">
        <f t="shared" si="41"/>
        <v>0</v>
      </c>
      <c r="K133" s="187">
        <f>((I133-F133)/F133)</f>
        <v>0</v>
      </c>
      <c r="M133" s="4"/>
      <c r="N133" s="10"/>
      <c r="O133" s="196"/>
    </row>
    <row r="134" spans="1:21" ht="12" customHeight="1">
      <c r="A134" s="43"/>
      <c r="B134" s="43"/>
      <c r="C134" s="43" t="s">
        <v>48</v>
      </c>
      <c r="D134" s="44">
        <f>SUM(D124:D133)</f>
        <v>36638626691.129997</v>
      </c>
      <c r="E134" s="44"/>
      <c r="F134" s="45"/>
      <c r="G134" s="44">
        <f>SUM(G124:G133)</f>
        <v>35925624547.889999</v>
      </c>
      <c r="H134" s="44"/>
      <c r="I134" s="45"/>
      <c r="J134" s="187">
        <f>((G134-D134)/D134)</f>
        <v>-1.9460394879173011E-2</v>
      </c>
      <c r="K134" s="213"/>
      <c r="M134" s="195"/>
      <c r="N134" s="10"/>
      <c r="O134" s="196"/>
    </row>
    <row r="135" spans="1:21" ht="12" customHeight="1" thickBot="1">
      <c r="A135" s="46"/>
      <c r="B135" s="46"/>
      <c r="C135" s="46" t="s">
        <v>58</v>
      </c>
      <c r="D135" s="47">
        <f>SUM(D119,D134)</f>
        <v>1444387337807.5254</v>
      </c>
      <c r="E135" s="53"/>
      <c r="F135" s="58"/>
      <c r="G135" s="47">
        <f>SUM(G119,G134)</f>
        <v>1482228818097.6382</v>
      </c>
      <c r="H135" s="53"/>
      <c r="I135" s="58"/>
      <c r="J135" s="194">
        <f>((G135-D135)/D135)</f>
        <v>2.6198983679511758E-2</v>
      </c>
      <c r="K135" s="68"/>
      <c r="M135" s="195"/>
    </row>
    <row r="136" spans="1:21" ht="12" customHeight="1" thickBot="1">
      <c r="A136" s="322"/>
      <c r="B136" s="323"/>
      <c r="C136" s="323"/>
      <c r="D136" s="324"/>
      <c r="E136" s="324"/>
      <c r="F136" s="325"/>
      <c r="G136" s="324"/>
      <c r="H136" s="324"/>
      <c r="I136" s="325"/>
      <c r="J136" s="326"/>
      <c r="K136" s="327"/>
      <c r="M136" s="4"/>
    </row>
    <row r="137" spans="1:21" ht="12" customHeight="1" thickBot="1">
      <c r="A137" s="418" t="s">
        <v>151</v>
      </c>
      <c r="B137" s="419"/>
      <c r="C137" s="419"/>
      <c r="D137" s="419"/>
      <c r="E137" s="419"/>
      <c r="F137" s="419"/>
      <c r="G137" s="419"/>
      <c r="H137" s="419"/>
      <c r="I137" s="419"/>
      <c r="J137" s="419"/>
      <c r="K137" s="420"/>
      <c r="M137" s="4"/>
      <c r="P137" s="71"/>
      <c r="Q137" s="54"/>
      <c r="R137" s="9"/>
    </row>
    <row r="138" spans="1:21" ht="25.5" customHeight="1" thickBot="1">
      <c r="A138" s="188"/>
      <c r="B138" s="191"/>
      <c r="C138" s="189"/>
      <c r="D138" s="425" t="s">
        <v>209</v>
      </c>
      <c r="E138" s="426"/>
      <c r="F138" s="427"/>
      <c r="G138" s="425" t="s">
        <v>212</v>
      </c>
      <c r="H138" s="426"/>
      <c r="I138" s="427"/>
      <c r="J138" s="416" t="s">
        <v>85</v>
      </c>
      <c r="K138" s="417"/>
      <c r="L138" s="9"/>
      <c r="M138" s="4"/>
      <c r="N138" s="10"/>
      <c r="P138" s="186"/>
      <c r="Q138" s="59"/>
      <c r="T138" s="195"/>
      <c r="U138" s="196"/>
    </row>
    <row r="139" spans="1:21" ht="12.75" customHeight="1">
      <c r="A139" s="192" t="s">
        <v>2</v>
      </c>
      <c r="B139" s="190" t="s">
        <v>3</v>
      </c>
      <c r="C139" s="36" t="s">
        <v>4</v>
      </c>
      <c r="D139" s="409" t="s">
        <v>155</v>
      </c>
      <c r="E139" s="410"/>
      <c r="F139" s="38" t="s">
        <v>171</v>
      </c>
      <c r="G139" s="409" t="s">
        <v>155</v>
      </c>
      <c r="H139" s="410"/>
      <c r="I139" s="38" t="s">
        <v>171</v>
      </c>
      <c r="J139" s="71" t="s">
        <v>80</v>
      </c>
      <c r="K139" s="54" t="s">
        <v>5</v>
      </c>
    </row>
    <row r="140" spans="1:21" ht="12.75" customHeight="1">
      <c r="A140" s="193"/>
      <c r="B140" s="39"/>
      <c r="C140" s="39" t="s">
        <v>152</v>
      </c>
      <c r="D140" s="436" t="s">
        <v>6</v>
      </c>
      <c r="E140" s="437"/>
      <c r="F140" s="268" t="s">
        <v>6</v>
      </c>
      <c r="G140" s="436" t="s">
        <v>6</v>
      </c>
      <c r="H140" s="437"/>
      <c r="I140" s="268" t="s">
        <v>6</v>
      </c>
      <c r="J140" s="186" t="s">
        <v>104</v>
      </c>
      <c r="K140" s="59" t="s">
        <v>104</v>
      </c>
    </row>
    <row r="141" spans="1:21" ht="12.75" customHeight="1" thickBot="1">
      <c r="A141" s="297">
        <v>1</v>
      </c>
      <c r="B141" s="386" t="s">
        <v>153</v>
      </c>
      <c r="C141" s="386" t="s">
        <v>154</v>
      </c>
      <c r="D141" s="434">
        <v>58731894997</v>
      </c>
      <c r="E141" s="435"/>
      <c r="F141" s="328">
        <v>108.03</v>
      </c>
      <c r="G141" s="434">
        <v>58731894997</v>
      </c>
      <c r="H141" s="435"/>
      <c r="I141" s="328">
        <v>108.03</v>
      </c>
      <c r="J141" s="194">
        <f>((G141-D141)/D141)</f>
        <v>0</v>
      </c>
      <c r="K141" s="272">
        <f>((I141-F141)/F141)</f>
        <v>0</v>
      </c>
      <c r="M141" s="4"/>
      <c r="O141" s="195"/>
    </row>
    <row r="142" spans="1:21" ht="12" customHeight="1">
      <c r="A142" s="19"/>
      <c r="B142" s="19"/>
      <c r="C142" s="22"/>
      <c r="D142" s="433"/>
      <c r="E142" s="433"/>
      <c r="F142" s="433"/>
      <c r="G142" s="23"/>
      <c r="H142" s="23"/>
      <c r="I142" s="24"/>
      <c r="K142" s="9"/>
      <c r="M142" s="4"/>
      <c r="O142" s="195"/>
    </row>
    <row r="143" spans="1:21" ht="12" customHeight="1">
      <c r="A143" s="19"/>
      <c r="B143" s="12"/>
      <c r="C143" s="357"/>
      <c r="D143" s="232"/>
      <c r="E143" s="22"/>
      <c r="F143" s="22"/>
      <c r="G143" s="286"/>
      <c r="H143" s="22"/>
      <c r="I143" s="12"/>
      <c r="M143" s="33"/>
    </row>
    <row r="144" spans="1:21" ht="12" customHeight="1">
      <c r="A144" s="19"/>
      <c r="B144" s="52"/>
      <c r="C144" s="359"/>
      <c r="D144" s="271"/>
      <c r="E144" s="162"/>
      <c r="F144" s="285"/>
      <c r="G144" s="235"/>
      <c r="H144"/>
      <c r="I144" s="285"/>
      <c r="M144" s="34"/>
      <c r="O144" s="280"/>
    </row>
    <row r="145" spans="1:13" ht="12" customHeight="1">
      <c r="A145" s="20"/>
      <c r="B145" s="52"/>
      <c r="C145" s="389"/>
      <c r="D145" s="162"/>
      <c r="E145" s="162"/>
      <c r="F145" s="28"/>
      <c r="G145" s="277"/>
      <c r="H145"/>
      <c r="I145" s="12"/>
      <c r="L145" s="32"/>
      <c r="M145" s="280"/>
    </row>
    <row r="146" spans="1:13" ht="12" customHeight="1">
      <c r="A146" s="21"/>
      <c r="B146" s="163"/>
      <c r="C146" s="285"/>
      <c r="D146"/>
      <c r="E146"/>
      <c r="F146" s="28"/>
      <c r="G146" s="29"/>
      <c r="H146" s="29"/>
      <c r="I146" s="30"/>
      <c r="J146" s="31"/>
      <c r="K146" s="31"/>
      <c r="L146" s="35"/>
      <c r="M146" s="14"/>
    </row>
    <row r="147" spans="1:13" ht="12" customHeight="1">
      <c r="A147" s="21"/>
      <c r="B147" s="12"/>
      <c r="C147" s="28"/>
      <c r="D147" s="277"/>
      <c r="E147"/>
      <c r="F147" s="29"/>
      <c r="G147" s="29"/>
      <c r="H147" s="29"/>
      <c r="I147" s="30"/>
      <c r="J147" s="34"/>
      <c r="K147" s="34"/>
      <c r="M147" s="14"/>
    </row>
    <row r="148" spans="1:13" ht="12" customHeight="1">
      <c r="A148" s="21"/>
      <c r="B148" s="12"/>
      <c r="C148" s="12"/>
      <c r="D148" s="337"/>
      <c r="E148" s="25"/>
      <c r="F148" s="12"/>
      <c r="G148" s="12"/>
      <c r="H148" s="12"/>
      <c r="I148" s="12"/>
      <c r="J148" s="13"/>
      <c r="M148" s="14"/>
    </row>
    <row r="149" spans="1:13" ht="12" customHeight="1">
      <c r="A149" s="21"/>
      <c r="B149" s="12"/>
      <c r="C149" s="12"/>
      <c r="D149" s="25"/>
      <c r="E149" s="25"/>
      <c r="F149" s="12"/>
      <c r="G149" s="12"/>
      <c r="H149" s="12"/>
      <c r="I149" s="12"/>
      <c r="J149" s="13"/>
      <c r="M149" s="14"/>
    </row>
    <row r="150" spans="1:13" ht="12" customHeight="1">
      <c r="A150" s="21"/>
      <c r="B150" s="12"/>
      <c r="C150" s="12"/>
      <c r="D150" s="12"/>
      <c r="E150" s="12"/>
      <c r="F150" s="12"/>
      <c r="G150" s="12"/>
      <c r="H150" s="12"/>
      <c r="I150" s="12"/>
      <c r="J150" s="13"/>
      <c r="M150" s="14"/>
    </row>
    <row r="151" spans="1:13" ht="12" customHeight="1">
      <c r="A151" s="21"/>
      <c r="B151" s="12"/>
      <c r="C151" s="12"/>
      <c r="D151" s="12"/>
      <c r="E151" s="12"/>
      <c r="F151" s="12"/>
      <c r="G151" s="12"/>
      <c r="H151" s="12"/>
      <c r="I151" s="12"/>
      <c r="J151" s="13"/>
      <c r="M151" s="14"/>
    </row>
    <row r="152" spans="1:13" ht="12" customHeight="1">
      <c r="A152" s="21"/>
      <c r="B152" s="11"/>
      <c r="C152" s="26"/>
      <c r="D152" s="12"/>
      <c r="E152" s="12"/>
      <c r="F152" s="12"/>
      <c r="G152" s="12"/>
      <c r="H152" s="12"/>
      <c r="I152" s="12"/>
      <c r="J152" s="13"/>
      <c r="M152" s="14"/>
    </row>
    <row r="153" spans="1:13" ht="12" customHeight="1">
      <c r="A153" s="21"/>
      <c r="B153" s="11"/>
      <c r="C153" s="11"/>
      <c r="D153" s="12"/>
      <c r="E153" s="12"/>
      <c r="F153" s="12"/>
      <c r="G153" s="12"/>
      <c r="H153" s="12"/>
      <c r="I153" s="12"/>
      <c r="J153" s="13"/>
      <c r="M153" s="14"/>
    </row>
    <row r="154" spans="1:13" ht="12" customHeight="1">
      <c r="A154" s="21"/>
      <c r="B154" s="11"/>
      <c r="C154" s="11"/>
      <c r="D154" s="12"/>
      <c r="E154" s="12"/>
      <c r="F154" s="12"/>
      <c r="G154" s="12"/>
      <c r="H154" s="12"/>
      <c r="I154" s="12"/>
      <c r="J154" s="13"/>
      <c r="M154" s="14"/>
    </row>
    <row r="155" spans="1:13" ht="12" customHeight="1">
      <c r="A155" s="21"/>
      <c r="B155" s="11"/>
      <c r="C155" s="11"/>
      <c r="D155" s="12"/>
      <c r="E155" s="12"/>
      <c r="F155" s="12"/>
      <c r="G155" s="12"/>
      <c r="H155" s="12"/>
      <c r="I155" s="12"/>
      <c r="J155" s="13"/>
      <c r="M155" s="14"/>
    </row>
    <row r="156" spans="1:13" ht="12" customHeight="1">
      <c r="A156" s="21"/>
      <c r="B156" s="11"/>
      <c r="C156" s="26"/>
      <c r="D156" s="12"/>
      <c r="E156" s="12"/>
      <c r="F156" s="12"/>
      <c r="G156" s="12"/>
      <c r="H156" s="12"/>
      <c r="I156" s="12"/>
      <c r="J156" s="13"/>
      <c r="M156" s="14"/>
    </row>
    <row r="157" spans="1:13" ht="12" customHeight="1">
      <c r="A157" s="6"/>
      <c r="B157" s="11"/>
      <c r="C157" s="11"/>
      <c r="D157" s="12"/>
      <c r="E157" s="12"/>
      <c r="F157" s="12"/>
      <c r="G157" s="12"/>
      <c r="H157" s="12"/>
      <c r="I157" s="12"/>
      <c r="M157" s="14"/>
    </row>
    <row r="158" spans="1:13" ht="12" customHeight="1">
      <c r="B158" s="16"/>
      <c r="C158" s="16"/>
      <c r="D158" s="13"/>
      <c r="E158" s="13"/>
      <c r="F158" s="13"/>
      <c r="G158" s="13"/>
      <c r="H158" s="13"/>
      <c r="I158" s="13"/>
      <c r="M158" s="14"/>
    </row>
    <row r="159" spans="1:13" ht="12" customHeight="1">
      <c r="B159" s="17"/>
      <c r="C159" s="17"/>
      <c r="M159" s="14"/>
    </row>
    <row r="160" spans="1:13" ht="12" customHeight="1">
      <c r="B160" s="17"/>
      <c r="C160" s="27"/>
      <c r="M160" s="14"/>
    </row>
    <row r="161" spans="2:13" ht="12" customHeight="1">
      <c r="B161" s="17"/>
      <c r="C161" s="17"/>
      <c r="M161" s="14"/>
    </row>
    <row r="162" spans="2:13" ht="12" customHeight="1">
      <c r="B162" s="17"/>
      <c r="C162" s="17"/>
      <c r="M162" s="14"/>
    </row>
    <row r="163" spans="2:13" ht="12" customHeight="1">
      <c r="B163" s="17"/>
      <c r="C163" s="17"/>
      <c r="M163" s="14"/>
    </row>
    <row r="164" spans="2:13" ht="12" customHeight="1">
      <c r="B164" s="17"/>
      <c r="C164" s="17"/>
      <c r="M164" s="14"/>
    </row>
    <row r="165" spans="2:13" ht="12" customHeight="1">
      <c r="B165" s="17"/>
      <c r="C165" s="17"/>
      <c r="M165" s="14"/>
    </row>
    <row r="166" spans="2:13" ht="12" customHeight="1">
      <c r="B166" s="17"/>
      <c r="C166" s="17"/>
      <c r="M166" s="14"/>
    </row>
    <row r="167" spans="2:13" ht="12" customHeight="1">
      <c r="B167" s="17"/>
      <c r="C167" s="17"/>
      <c r="M167" s="14"/>
    </row>
    <row r="168" spans="2:13" ht="12" customHeight="1">
      <c r="B168" s="17"/>
      <c r="C168" s="17"/>
      <c r="M168" s="14"/>
    </row>
    <row r="169" spans="2:13" ht="12" customHeight="1">
      <c r="B169" s="17"/>
      <c r="C169" s="17"/>
      <c r="M169" s="14"/>
    </row>
    <row r="170" spans="2:13" ht="12" customHeight="1">
      <c r="B170" s="17"/>
      <c r="C170" s="17"/>
      <c r="M170" s="14"/>
    </row>
    <row r="171" spans="2:13" ht="12" customHeight="1">
      <c r="B171" s="17"/>
      <c r="C171" s="17"/>
      <c r="M171" s="14"/>
    </row>
    <row r="172" spans="2:13" ht="12" customHeight="1">
      <c r="B172" s="17"/>
      <c r="C172" s="17"/>
      <c r="M172" s="14"/>
    </row>
    <row r="173" spans="2:13" ht="12" customHeight="1">
      <c r="B173" s="17"/>
      <c r="C173" s="17"/>
      <c r="M173" s="14"/>
    </row>
    <row r="174" spans="2:13" ht="12" customHeight="1">
      <c r="B174" s="17"/>
      <c r="C174" s="17"/>
      <c r="M174" s="14"/>
    </row>
    <row r="175" spans="2:13" ht="12" customHeight="1">
      <c r="B175" s="17"/>
      <c r="C175" s="17"/>
      <c r="M175" s="14"/>
    </row>
    <row r="176" spans="2:13" ht="12" customHeight="1">
      <c r="B176" s="17"/>
      <c r="C176" s="17"/>
      <c r="M176" s="14"/>
    </row>
    <row r="177" spans="2:13" ht="12" customHeight="1">
      <c r="B177" s="17"/>
      <c r="C177" s="17"/>
      <c r="M177" s="14"/>
    </row>
    <row r="178" spans="2:13" ht="12" customHeight="1">
      <c r="B178" s="17"/>
      <c r="C178" s="17"/>
      <c r="M178" s="14"/>
    </row>
    <row r="179" spans="2:13" ht="12" customHeight="1">
      <c r="B179" s="17"/>
      <c r="C179" s="17"/>
      <c r="M179" s="14"/>
    </row>
    <row r="180" spans="2:13" ht="12" customHeight="1">
      <c r="B180" s="17"/>
      <c r="C180" s="17"/>
      <c r="M180" s="14"/>
    </row>
    <row r="181" spans="2:13" ht="12" customHeight="1">
      <c r="B181" s="17"/>
      <c r="C181" s="17"/>
      <c r="M181" s="14"/>
    </row>
    <row r="182" spans="2:13" ht="12" customHeight="1">
      <c r="B182" s="17"/>
      <c r="C182" s="17"/>
      <c r="M182" s="14"/>
    </row>
    <row r="183" spans="2:13" ht="12" customHeight="1">
      <c r="B183" s="17"/>
      <c r="C183" s="17"/>
      <c r="M183" s="14"/>
    </row>
    <row r="184" spans="2:13" ht="12" customHeight="1">
      <c r="B184" s="17"/>
      <c r="C184" s="17"/>
      <c r="M184" s="14"/>
    </row>
    <row r="185" spans="2:13" ht="12" customHeight="1">
      <c r="B185" s="17"/>
      <c r="C185" s="17"/>
      <c r="M185" s="15"/>
    </row>
    <row r="186" spans="2:13" ht="12" customHeight="1">
      <c r="B186" s="17"/>
      <c r="C186" s="17"/>
      <c r="M186" s="15"/>
    </row>
    <row r="187" spans="2:13" ht="12" customHeight="1">
      <c r="B187" s="17"/>
      <c r="C187" s="17"/>
      <c r="M187" s="15"/>
    </row>
    <row r="188" spans="2:13" ht="12" customHeight="1">
      <c r="B188" s="17"/>
      <c r="C188" s="17"/>
    </row>
    <row r="189" spans="2:13" ht="12" customHeight="1">
      <c r="B189" s="17"/>
      <c r="C189" s="17"/>
    </row>
    <row r="190" spans="2:13" ht="12" customHeight="1">
      <c r="B190" s="17"/>
      <c r="C190" s="17"/>
    </row>
    <row r="191" spans="2:13" ht="12" customHeight="1">
      <c r="B191" s="17"/>
      <c r="C191" s="17"/>
    </row>
    <row r="192" spans="2:13" ht="12" customHeight="1">
      <c r="B192" s="17"/>
      <c r="C192" s="17"/>
    </row>
    <row r="193" spans="2:3" ht="12" customHeight="1">
      <c r="B193" s="18"/>
      <c r="C193" s="18"/>
    </row>
    <row r="194" spans="2:3" ht="12" customHeight="1">
      <c r="B194" s="18"/>
      <c r="C194" s="18"/>
    </row>
    <row r="195" spans="2:3" ht="12" customHeight="1">
      <c r="B195" s="18"/>
      <c r="C195" s="18"/>
    </row>
  </sheetData>
  <protectedRanges>
    <protectedRange password="CADF" sqref="I75 F75" name="BidOffer Prices_2_1"/>
    <protectedRange password="CADF" sqref="G43 D43" name="Yield_2_1_2"/>
    <protectedRange password="CADF" sqref="D17" name="Fund Name_1_1_1_2"/>
    <protectedRange password="CADF" sqref="F17" name="Fund Name_1_1_1_3"/>
    <protectedRange password="CADF" sqref="D42" name="Yield_2_1_2_1"/>
    <protectedRange password="CADF" sqref="D78" name="Yield_2_1_2_2"/>
    <protectedRange password="CADF" sqref="I78 F78" name="Fund Name_2"/>
    <protectedRange password="CADF" sqref="G17" name="Fund Name_1_1_1"/>
    <protectedRange password="CADF" sqref="I17" name="Fund Name_1_1_1_1"/>
    <protectedRange password="CADF" sqref="G42" name="Yield_2_1_2_3"/>
    <protectedRange password="CADF" sqref="G78" name="Yield_2_1_2_4"/>
  </protectedRanges>
  <mergeCells count="29">
    <mergeCell ref="D142:F142"/>
    <mergeCell ref="D122:F122"/>
    <mergeCell ref="G122:I122"/>
    <mergeCell ref="D138:F138"/>
    <mergeCell ref="G138:I138"/>
    <mergeCell ref="D141:E141"/>
    <mergeCell ref="G141:H141"/>
    <mergeCell ref="G140:H140"/>
    <mergeCell ref="D140:E140"/>
    <mergeCell ref="A1:K1"/>
    <mergeCell ref="J2:K2"/>
    <mergeCell ref="G2:I2"/>
    <mergeCell ref="D2:F2"/>
    <mergeCell ref="N67:O67"/>
    <mergeCell ref="O26:P26"/>
    <mergeCell ref="O27:P27"/>
    <mergeCell ref="O25:P25"/>
    <mergeCell ref="O30:P30"/>
    <mergeCell ref="N35:N36"/>
    <mergeCell ref="O68:O81"/>
    <mergeCell ref="M114:M115"/>
    <mergeCell ref="P112:P113"/>
    <mergeCell ref="D139:E139"/>
    <mergeCell ref="J122:K122"/>
    <mergeCell ref="A121:K121"/>
    <mergeCell ref="J138:K138"/>
    <mergeCell ref="G139:H139"/>
    <mergeCell ref="A137:K137"/>
    <mergeCell ref="N91:N92"/>
  </mergeCells>
  <pageMargins left="0.44" right="0.49" top="0.17" bottom="0.69" header="0.33" footer="0.5500000000000000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opLeftCell="B1" zoomScale="110" zoomScaleNormal="110" workbookViewId="0">
      <pane xSplit="1" topLeftCell="F1" activePane="topRight" state="frozen"/>
      <selection activeCell="B1" sqref="B1"/>
      <selection pane="topRight" activeCell="J2" sqref="J2"/>
    </sheetView>
  </sheetViews>
  <sheetFormatPr defaultColWidth="8.85546875" defaultRowHeight="15"/>
  <cols>
    <col min="1" max="1" width="0.28515625" hidden="1" customWidth="1"/>
    <col min="2" max="2" width="22.7109375" customWidth="1"/>
    <col min="3" max="3" width="22.140625" customWidth="1"/>
    <col min="4" max="4" width="22" customWidth="1"/>
    <col min="5" max="5" width="20.5703125" customWidth="1"/>
    <col min="6" max="6" width="21.140625" customWidth="1"/>
    <col min="7" max="7" width="20.85546875" customWidth="1"/>
    <col min="8" max="8" width="21.5703125" customWidth="1"/>
    <col min="9" max="10" width="21" customWidth="1"/>
    <col min="11" max="11" width="15.85546875" customWidth="1"/>
  </cols>
  <sheetData>
    <row r="1" spans="2:11">
      <c r="B1" s="287" t="s">
        <v>89</v>
      </c>
      <c r="C1" s="288">
        <v>44071</v>
      </c>
      <c r="D1" s="288">
        <v>44078</v>
      </c>
      <c r="E1" s="288">
        <v>44085</v>
      </c>
      <c r="F1" s="288">
        <v>44092</v>
      </c>
      <c r="G1" s="288">
        <v>44099</v>
      </c>
      <c r="H1" s="288">
        <v>44106</v>
      </c>
      <c r="I1" s="288">
        <v>44113</v>
      </c>
      <c r="J1" s="288">
        <v>44120</v>
      </c>
    </row>
    <row r="2" spans="2:11">
      <c r="B2" s="289" t="s">
        <v>91</v>
      </c>
      <c r="C2" s="290">
        <v>5394057299.1900005</v>
      </c>
      <c r="D2" s="290">
        <v>5420288525.3799992</v>
      </c>
      <c r="E2" s="290">
        <v>5576739174.4899998</v>
      </c>
      <c r="F2" s="290">
        <v>5473931166.9399996</v>
      </c>
      <c r="G2" s="290">
        <v>5517713505.79</v>
      </c>
      <c r="H2" s="290">
        <v>5532914809.6899986</v>
      </c>
      <c r="I2" s="290">
        <v>5735793079.2600002</v>
      </c>
      <c r="J2" s="290">
        <v>5937821934.8099995</v>
      </c>
      <c r="K2" s="345"/>
    </row>
    <row r="3" spans="2:11">
      <c r="B3" s="289" t="s">
        <v>83</v>
      </c>
      <c r="C3" s="291">
        <v>24757863978.410004</v>
      </c>
      <c r="D3" s="291">
        <v>25086421709.919998</v>
      </c>
      <c r="E3" s="291">
        <v>25087147467.600002</v>
      </c>
      <c r="F3" s="291">
        <v>24785582676.360001</v>
      </c>
      <c r="G3" s="291">
        <v>25223227023.535385</v>
      </c>
      <c r="H3" s="291">
        <v>25433049520.91177</v>
      </c>
      <c r="I3" s="291">
        <v>26116644944.208168</v>
      </c>
      <c r="J3" s="291">
        <v>26277472890.174564</v>
      </c>
      <c r="K3" s="345"/>
    </row>
    <row r="4" spans="2:11">
      <c r="B4" s="289" t="s">
        <v>63</v>
      </c>
      <c r="C4" s="290">
        <v>239085130360.35001</v>
      </c>
      <c r="D4" s="290">
        <v>242093619617.65997</v>
      </c>
      <c r="E4" s="290">
        <v>248560557433.87</v>
      </c>
      <c r="F4" s="290">
        <v>253680151393.88</v>
      </c>
      <c r="G4" s="290">
        <v>262219108197.72998</v>
      </c>
      <c r="H4" s="290">
        <v>262408275650.71997</v>
      </c>
      <c r="I4" s="290">
        <v>266592150489.76999</v>
      </c>
      <c r="J4" s="290">
        <v>271908771177.89001</v>
      </c>
      <c r="K4" s="345"/>
    </row>
    <row r="5" spans="2:11">
      <c r="B5" s="289" t="s">
        <v>0</v>
      </c>
      <c r="C5" s="290">
        <v>11014806474.309998</v>
      </c>
      <c r="D5" s="290">
        <v>11161859859.219997</v>
      </c>
      <c r="E5" s="290">
        <v>11113206865.969997</v>
      </c>
      <c r="F5" s="290">
        <v>11031315598.510002</v>
      </c>
      <c r="G5" s="290">
        <v>11238464821.83</v>
      </c>
      <c r="H5" s="290">
        <v>11412864868.849998</v>
      </c>
      <c r="I5" s="290">
        <v>11909041703.439999</v>
      </c>
      <c r="J5" s="290">
        <v>12047863348.309999</v>
      </c>
      <c r="K5" s="345"/>
    </row>
    <row r="6" spans="2:11">
      <c r="B6" s="289" t="s">
        <v>59</v>
      </c>
      <c r="C6" s="290">
        <v>45220155966.611816</v>
      </c>
      <c r="D6" s="290">
        <v>42587715475.568916</v>
      </c>
      <c r="E6" s="290">
        <v>42589225992.168915</v>
      </c>
      <c r="F6" s="290">
        <v>42593847076.868912</v>
      </c>
      <c r="G6" s="290">
        <v>42268912995.948898</v>
      </c>
      <c r="H6" s="290">
        <v>42190890031.338913</v>
      </c>
      <c r="I6" s="290">
        <v>42194113551.288902</v>
      </c>
      <c r="J6" s="290">
        <v>42197843164.508911</v>
      </c>
      <c r="K6" s="345"/>
    </row>
    <row r="7" spans="2:11">
      <c r="B7" s="289" t="s">
        <v>60</v>
      </c>
      <c r="C7" s="292">
        <v>803083633061.67004</v>
      </c>
      <c r="D7" s="292">
        <v>800521516298.21008</v>
      </c>
      <c r="E7" s="292">
        <v>798605548939.6698</v>
      </c>
      <c r="F7" s="292">
        <v>817492106124.37549</v>
      </c>
      <c r="G7" s="292">
        <v>796802343134.71472</v>
      </c>
      <c r="H7" s="292">
        <v>797774864740.63098</v>
      </c>
      <c r="I7" s="292">
        <v>802505416858.65845</v>
      </c>
      <c r="J7" s="292">
        <v>816722034519.56482</v>
      </c>
      <c r="K7" s="345"/>
    </row>
    <row r="8" spans="2:11">
      <c r="B8" s="289" t="s">
        <v>82</v>
      </c>
      <c r="C8" s="292">
        <v>204215753914.51999</v>
      </c>
      <c r="D8" s="292">
        <v>208545451066.13</v>
      </c>
      <c r="E8" s="292">
        <v>213119263494.39001</v>
      </c>
      <c r="F8" s="292">
        <v>219517777020.60999</v>
      </c>
      <c r="G8" s="292">
        <v>225938375397.99997</v>
      </c>
      <c r="H8" s="292">
        <v>231672743045.33002</v>
      </c>
      <c r="I8" s="292">
        <v>252695550489.77005</v>
      </c>
      <c r="J8" s="292">
        <v>271211386514.49002</v>
      </c>
      <c r="K8" s="345"/>
    </row>
    <row r="9" spans="2:11" s="2" customFormat="1">
      <c r="B9" s="293" t="s">
        <v>1</v>
      </c>
      <c r="C9" s="294">
        <f t="shared" ref="C9:E9" si="0">SUM(C2:C8)</f>
        <v>1332771401055.062</v>
      </c>
      <c r="D9" s="294">
        <f t="shared" si="0"/>
        <v>1335416872552.0889</v>
      </c>
      <c r="E9" s="294">
        <f t="shared" si="0"/>
        <v>1344651689368.1587</v>
      </c>
      <c r="F9" s="294">
        <f t="shared" ref="F9:I9" si="1">SUM(F2:F8)</f>
        <v>1374574711057.5444</v>
      </c>
      <c r="G9" s="294">
        <f t="shared" si="1"/>
        <v>1369208145077.5491</v>
      </c>
      <c r="H9" s="294">
        <f t="shared" si="1"/>
        <v>1376425602667.4717</v>
      </c>
      <c r="I9" s="294">
        <f t="shared" si="1"/>
        <v>1407748711116.3955</v>
      </c>
      <c r="J9" s="294">
        <f t="shared" ref="J9" si="2">SUM(J2:J8)</f>
        <v>1446303193549.7483</v>
      </c>
      <c r="K9" s="345"/>
    </row>
    <row r="10" spans="2:11">
      <c r="C10" s="51"/>
      <c r="D10" s="51"/>
      <c r="E10" s="51"/>
      <c r="F10" s="51"/>
      <c r="G10" s="51"/>
      <c r="H10" s="51"/>
      <c r="I10" s="51"/>
    </row>
    <row r="11" spans="2:11">
      <c r="B11" s="259" t="s">
        <v>148</v>
      </c>
      <c r="C11" s="260" t="s">
        <v>147</v>
      </c>
      <c r="D11" s="261">
        <f t="shared" ref="D11:J11" si="3">(C9+D9)/2</f>
        <v>1334094136803.5754</v>
      </c>
      <c r="E11" s="262">
        <f t="shared" si="3"/>
        <v>1340034280960.1238</v>
      </c>
      <c r="F11" s="262">
        <f t="shared" si="3"/>
        <v>1359613200212.8516</v>
      </c>
      <c r="G11" s="262">
        <f t="shared" si="3"/>
        <v>1371891428067.5469</v>
      </c>
      <c r="H11" s="262">
        <f>(G9+H9)/2</f>
        <v>1372816873872.5103</v>
      </c>
      <c r="I11" s="262">
        <f t="shared" si="3"/>
        <v>1392087156891.9336</v>
      </c>
      <c r="J11" s="262">
        <f t="shared" si="3"/>
        <v>1427025952333.0718</v>
      </c>
    </row>
    <row r="12" spans="2:11">
      <c r="B12" s="62"/>
      <c r="C12" s="65"/>
      <c r="D12" s="65"/>
      <c r="E12" s="65"/>
      <c r="F12" s="65"/>
      <c r="G12" s="65"/>
      <c r="H12" s="65"/>
      <c r="I12" s="65"/>
    </row>
    <row r="13" spans="2:11">
      <c r="B13" s="62"/>
      <c r="C13" s="65"/>
      <c r="D13" s="65"/>
      <c r="E13" s="65"/>
      <c r="F13" s="65"/>
      <c r="G13" s="65"/>
      <c r="H13" s="344"/>
      <c r="I13" s="345"/>
      <c r="J13" s="344"/>
    </row>
    <row r="14" spans="2:11">
      <c r="B14" s="62"/>
      <c r="C14" s="65"/>
      <c r="D14" s="65"/>
      <c r="E14" s="65"/>
      <c r="F14" s="65"/>
      <c r="G14" s="65"/>
      <c r="H14" s="65"/>
      <c r="I14" s="65"/>
    </row>
    <row r="15" spans="2:11">
      <c r="B15" s="62"/>
      <c r="C15" s="65"/>
      <c r="D15" s="65"/>
      <c r="E15" s="65"/>
      <c r="F15" s="65"/>
      <c r="G15" s="65"/>
      <c r="H15" s="65"/>
      <c r="I15" s="65"/>
      <c r="J15" s="345"/>
    </row>
    <row r="16" spans="2:11">
      <c r="B16" s="62"/>
      <c r="C16" s="65"/>
      <c r="D16" s="65"/>
      <c r="E16" s="65"/>
      <c r="F16" s="65"/>
      <c r="G16" s="65"/>
      <c r="H16" s="65"/>
      <c r="I16" s="65"/>
    </row>
    <row r="17" spans="2:10">
      <c r="B17" s="62"/>
      <c r="C17" s="63"/>
      <c r="D17" s="63"/>
      <c r="E17" s="63"/>
      <c r="F17" s="63"/>
      <c r="G17" s="63"/>
      <c r="H17" s="63"/>
      <c r="I17" s="63"/>
    </row>
    <row r="18" spans="2:10">
      <c r="B18" s="62"/>
      <c r="C18" s="64"/>
      <c r="D18" s="64"/>
      <c r="E18" s="62"/>
      <c r="F18" s="62"/>
      <c r="G18" s="62"/>
      <c r="H18" s="62"/>
      <c r="I18" s="62"/>
    </row>
    <row r="19" spans="2:10">
      <c r="B19" s="62"/>
      <c r="C19" s="64"/>
      <c r="D19" s="64"/>
      <c r="E19" s="62"/>
      <c r="F19" s="62"/>
      <c r="G19" s="62"/>
      <c r="H19" s="62"/>
      <c r="I19" s="62"/>
      <c r="J19" s="380"/>
    </row>
    <row r="20" spans="2:10">
      <c r="B20" s="62"/>
      <c r="C20" s="64"/>
      <c r="D20" s="64"/>
      <c r="E20" s="62"/>
      <c r="F20" s="62"/>
      <c r="G20" s="62"/>
      <c r="H20" s="62"/>
      <c r="I20" s="62"/>
    </row>
    <row r="21" spans="2:10">
      <c r="C21" s="1"/>
      <c r="D21" s="1"/>
    </row>
    <row r="22" spans="2:10">
      <c r="C22" s="1"/>
      <c r="D22" s="1"/>
    </row>
  </sheetData>
  <pageMargins left="0.18" right="0.24" top="0.59" bottom="0.75" header="0.25" footer="0.3"/>
  <pageSetup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34"/>
  <sheetViews>
    <sheetView topLeftCell="A123" zoomScale="150" zoomScaleNormal="150" workbookViewId="0">
      <pane xSplit="1" topLeftCell="AE1" activePane="topRight" state="frozen"/>
      <selection pane="topRight" sqref="A1:AO1"/>
    </sheetView>
  </sheetViews>
  <sheetFormatPr defaultRowHeight="15"/>
  <cols>
    <col min="1" max="1" width="31.5703125" customWidth="1"/>
    <col min="2" max="2" width="16.28515625" style="281" customWidth="1"/>
    <col min="3" max="3" width="9.28515625" style="281" customWidth="1"/>
    <col min="4" max="4" width="17.140625" style="281" customWidth="1"/>
    <col min="5" max="5" width="9" style="281" customWidth="1"/>
    <col min="6" max="7" width="7.42578125" style="281" customWidth="1"/>
    <col min="8" max="8" width="16.5703125" style="281" customWidth="1"/>
    <col min="9" max="9" width="8.7109375" style="281" customWidth="1"/>
    <col min="10" max="11" width="7.42578125" style="281" customWidth="1"/>
    <col min="12" max="12" width="14.42578125" style="281" customWidth="1"/>
    <col min="13" max="13" width="8.42578125" style="281" customWidth="1"/>
    <col min="14" max="15" width="7.42578125" style="281" customWidth="1"/>
    <col min="16" max="16" width="15" style="281" customWidth="1"/>
    <col min="17" max="17" width="8.7109375" style="281" customWidth="1"/>
    <col min="18" max="19" width="7.42578125" style="281" customWidth="1"/>
    <col min="20" max="20" width="16" style="281" customWidth="1"/>
    <col min="21" max="21" width="8.140625" style="281" customWidth="1"/>
    <col min="22" max="23" width="7.42578125" style="281" customWidth="1"/>
    <col min="24" max="24" width="16.140625" style="281" customWidth="1"/>
    <col min="25" max="25" width="8.42578125" style="281" customWidth="1"/>
    <col min="26" max="27" width="7.42578125" style="281" customWidth="1"/>
    <col min="28" max="28" width="16" style="281" customWidth="1"/>
    <col min="29" max="29" width="9" style="281" customWidth="1"/>
    <col min="30" max="31" width="7.42578125" style="281" customWidth="1"/>
    <col min="32" max="32" width="15.42578125" style="281" customWidth="1"/>
    <col min="33" max="33" width="8.42578125" style="281" customWidth="1"/>
    <col min="34" max="35" width="7.42578125" style="281" customWidth="1"/>
    <col min="36" max="36" width="7.140625" customWidth="1"/>
    <col min="37" max="38" width="7.28515625" customWidth="1"/>
    <col min="39" max="39" width="7.140625" customWidth="1"/>
    <col min="40" max="40" width="6.85546875" customWidth="1"/>
    <col min="41" max="41" width="7" customWidth="1"/>
    <col min="43" max="43" width="13.5703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ht="50.25" customHeight="1" thickBot="1">
      <c r="A1" s="440" t="s">
        <v>96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  <c r="R1" s="441"/>
      <c r="S1" s="441"/>
      <c r="T1" s="441"/>
      <c r="U1" s="441"/>
      <c r="V1" s="441"/>
      <c r="W1" s="441"/>
      <c r="X1" s="441"/>
      <c r="Y1" s="441"/>
      <c r="Z1" s="441"/>
      <c r="AA1" s="441"/>
      <c r="AB1" s="441"/>
      <c r="AC1" s="441"/>
      <c r="AD1" s="441"/>
      <c r="AE1" s="441"/>
      <c r="AF1" s="441"/>
      <c r="AG1" s="441"/>
      <c r="AH1" s="441"/>
      <c r="AI1" s="441"/>
      <c r="AJ1" s="441"/>
      <c r="AK1" s="441"/>
      <c r="AL1" s="441"/>
      <c r="AM1" s="441"/>
      <c r="AN1" s="441"/>
      <c r="AO1" s="442"/>
    </row>
    <row r="2" spans="1:49" ht="30.75" customHeight="1" thickBot="1">
      <c r="A2" s="101"/>
      <c r="B2" s="438" t="s">
        <v>194</v>
      </c>
      <c r="C2" s="439"/>
      <c r="D2" s="438" t="s">
        <v>195</v>
      </c>
      <c r="E2" s="439"/>
      <c r="F2" s="438" t="s">
        <v>85</v>
      </c>
      <c r="G2" s="439"/>
      <c r="H2" s="438" t="s">
        <v>196</v>
      </c>
      <c r="I2" s="439"/>
      <c r="J2" s="438" t="s">
        <v>85</v>
      </c>
      <c r="K2" s="439"/>
      <c r="L2" s="438" t="s">
        <v>197</v>
      </c>
      <c r="M2" s="439"/>
      <c r="N2" s="438" t="s">
        <v>85</v>
      </c>
      <c r="O2" s="439"/>
      <c r="P2" s="438" t="s">
        <v>198</v>
      </c>
      <c r="Q2" s="439"/>
      <c r="R2" s="438" t="s">
        <v>85</v>
      </c>
      <c r="S2" s="439"/>
      <c r="T2" s="438" t="s">
        <v>199</v>
      </c>
      <c r="U2" s="439"/>
      <c r="V2" s="438" t="s">
        <v>85</v>
      </c>
      <c r="W2" s="439"/>
      <c r="X2" s="438" t="s">
        <v>202</v>
      </c>
      <c r="Y2" s="439"/>
      <c r="Z2" s="438" t="s">
        <v>85</v>
      </c>
      <c r="AA2" s="439"/>
      <c r="AB2" s="438" t="s">
        <v>210</v>
      </c>
      <c r="AC2" s="439"/>
      <c r="AD2" s="438" t="s">
        <v>85</v>
      </c>
      <c r="AE2" s="439"/>
      <c r="AF2" s="438" t="s">
        <v>212</v>
      </c>
      <c r="AG2" s="439"/>
      <c r="AH2" s="438" t="s">
        <v>85</v>
      </c>
      <c r="AI2" s="439"/>
      <c r="AJ2" s="438" t="s">
        <v>105</v>
      </c>
      <c r="AK2" s="439"/>
      <c r="AL2" s="438" t="s">
        <v>106</v>
      </c>
      <c r="AM2" s="439"/>
      <c r="AN2" s="438" t="s">
        <v>95</v>
      </c>
      <c r="AO2" s="439"/>
      <c r="AP2" s="102"/>
      <c r="AQ2" s="443" t="s">
        <v>110</v>
      </c>
      <c r="AR2" s="444"/>
      <c r="AS2" s="102"/>
      <c r="AT2" s="102"/>
    </row>
    <row r="3" spans="1:49" ht="14.25" customHeight="1">
      <c r="A3" s="197" t="s">
        <v>4</v>
      </c>
      <c r="B3" s="164" t="s">
        <v>80</v>
      </c>
      <c r="C3" s="251" t="s">
        <v>5</v>
      </c>
      <c r="D3" s="164" t="s">
        <v>80</v>
      </c>
      <c r="E3" s="251" t="s">
        <v>5</v>
      </c>
      <c r="F3" s="103" t="s">
        <v>80</v>
      </c>
      <c r="G3" s="104" t="s">
        <v>5</v>
      </c>
      <c r="H3" s="164" t="s">
        <v>80</v>
      </c>
      <c r="I3" s="251" t="s">
        <v>5</v>
      </c>
      <c r="J3" s="103" t="s">
        <v>80</v>
      </c>
      <c r="K3" s="104" t="s">
        <v>5</v>
      </c>
      <c r="L3" s="164" t="s">
        <v>80</v>
      </c>
      <c r="M3" s="251" t="s">
        <v>5</v>
      </c>
      <c r="N3" s="103" t="s">
        <v>80</v>
      </c>
      <c r="O3" s="104" t="s">
        <v>5</v>
      </c>
      <c r="P3" s="164" t="s">
        <v>80</v>
      </c>
      <c r="Q3" s="251" t="s">
        <v>5</v>
      </c>
      <c r="R3" s="103" t="s">
        <v>80</v>
      </c>
      <c r="S3" s="104" t="s">
        <v>5</v>
      </c>
      <c r="T3" s="164" t="s">
        <v>80</v>
      </c>
      <c r="U3" s="251" t="s">
        <v>5</v>
      </c>
      <c r="V3" s="103" t="s">
        <v>80</v>
      </c>
      <c r="W3" s="104" t="s">
        <v>5</v>
      </c>
      <c r="X3" s="164" t="s">
        <v>80</v>
      </c>
      <c r="Y3" s="251" t="s">
        <v>5</v>
      </c>
      <c r="Z3" s="103" t="s">
        <v>80</v>
      </c>
      <c r="AA3" s="104" t="s">
        <v>5</v>
      </c>
      <c r="AB3" s="164" t="s">
        <v>80</v>
      </c>
      <c r="AC3" s="251" t="s">
        <v>5</v>
      </c>
      <c r="AD3" s="103" t="s">
        <v>80</v>
      </c>
      <c r="AE3" s="104" t="s">
        <v>5</v>
      </c>
      <c r="AF3" s="164" t="s">
        <v>80</v>
      </c>
      <c r="AG3" s="251" t="s">
        <v>5</v>
      </c>
      <c r="AH3" s="103" t="s">
        <v>80</v>
      </c>
      <c r="AI3" s="104" t="s">
        <v>5</v>
      </c>
      <c r="AJ3" s="105" t="s">
        <v>80</v>
      </c>
      <c r="AK3" s="106" t="s">
        <v>5</v>
      </c>
      <c r="AL3" s="107" t="s">
        <v>80</v>
      </c>
      <c r="AM3" s="108" t="s">
        <v>5</v>
      </c>
      <c r="AN3" s="109" t="s">
        <v>80</v>
      </c>
      <c r="AO3" s="110" t="s">
        <v>5</v>
      </c>
      <c r="AP3" s="102"/>
      <c r="AQ3" s="111" t="s">
        <v>80</v>
      </c>
      <c r="AR3" s="112" t="s">
        <v>5</v>
      </c>
      <c r="AS3" s="102"/>
      <c r="AT3" s="102"/>
    </row>
    <row r="4" spans="1:49">
      <c r="A4" s="198" t="s">
        <v>0</v>
      </c>
      <c r="B4" s="165" t="s">
        <v>6</v>
      </c>
      <c r="C4" s="165" t="s">
        <v>6</v>
      </c>
      <c r="D4" s="165" t="s">
        <v>6</v>
      </c>
      <c r="E4" s="165" t="s">
        <v>6</v>
      </c>
      <c r="F4" s="113" t="s">
        <v>104</v>
      </c>
      <c r="G4" s="113" t="s">
        <v>104</v>
      </c>
      <c r="H4" s="165" t="s">
        <v>6</v>
      </c>
      <c r="I4" s="165" t="s">
        <v>6</v>
      </c>
      <c r="J4" s="113" t="s">
        <v>104</v>
      </c>
      <c r="K4" s="113" t="s">
        <v>104</v>
      </c>
      <c r="L4" s="165" t="s">
        <v>6</v>
      </c>
      <c r="M4" s="165" t="s">
        <v>6</v>
      </c>
      <c r="N4" s="113" t="s">
        <v>104</v>
      </c>
      <c r="O4" s="113" t="s">
        <v>104</v>
      </c>
      <c r="P4" s="165" t="s">
        <v>6</v>
      </c>
      <c r="Q4" s="165" t="s">
        <v>6</v>
      </c>
      <c r="R4" s="113" t="s">
        <v>104</v>
      </c>
      <c r="S4" s="113" t="s">
        <v>104</v>
      </c>
      <c r="T4" s="165" t="s">
        <v>6</v>
      </c>
      <c r="U4" s="165" t="s">
        <v>6</v>
      </c>
      <c r="V4" s="113" t="s">
        <v>104</v>
      </c>
      <c r="W4" s="113" t="s">
        <v>104</v>
      </c>
      <c r="X4" s="165" t="s">
        <v>6</v>
      </c>
      <c r="Y4" s="165" t="s">
        <v>6</v>
      </c>
      <c r="Z4" s="113" t="s">
        <v>104</v>
      </c>
      <c r="AA4" s="113" t="s">
        <v>104</v>
      </c>
      <c r="AB4" s="165" t="s">
        <v>6</v>
      </c>
      <c r="AC4" s="165" t="s">
        <v>6</v>
      </c>
      <c r="AD4" s="113" t="s">
        <v>104</v>
      </c>
      <c r="AE4" s="113" t="s">
        <v>104</v>
      </c>
      <c r="AF4" s="165" t="s">
        <v>6</v>
      </c>
      <c r="AG4" s="165" t="s">
        <v>6</v>
      </c>
      <c r="AH4" s="113" t="s">
        <v>104</v>
      </c>
      <c r="AI4" s="113" t="s">
        <v>104</v>
      </c>
      <c r="AJ4" s="114" t="s">
        <v>104</v>
      </c>
      <c r="AK4" s="114" t="s">
        <v>104</v>
      </c>
      <c r="AL4" s="115" t="s">
        <v>104</v>
      </c>
      <c r="AM4" s="115" t="s">
        <v>104</v>
      </c>
      <c r="AN4" s="109" t="s">
        <v>104</v>
      </c>
      <c r="AO4" s="110" t="s">
        <v>104</v>
      </c>
      <c r="AP4" s="102"/>
      <c r="AQ4" s="116" t="s">
        <v>6</v>
      </c>
      <c r="AR4" s="116" t="s">
        <v>6</v>
      </c>
      <c r="AS4" s="102"/>
      <c r="AT4" s="102"/>
    </row>
    <row r="5" spans="1:49">
      <c r="A5" s="199" t="s">
        <v>8</v>
      </c>
      <c r="B5" s="166">
        <v>4792281627.0699997</v>
      </c>
      <c r="C5" s="166">
        <v>7677.33</v>
      </c>
      <c r="D5" s="166">
        <v>4806467469.8199997</v>
      </c>
      <c r="E5" s="166">
        <v>7699.79</v>
      </c>
      <c r="F5" s="117">
        <f t="shared" ref="F5:F17" si="0">((D5-B5)/B5)</f>
        <v>2.9601438007876893E-3</v>
      </c>
      <c r="G5" s="117">
        <f t="shared" ref="G5:G17" si="1">((E5-C5)/C5)</f>
        <v>2.9254962337166746E-3</v>
      </c>
      <c r="H5" s="166">
        <v>4864071590</v>
      </c>
      <c r="I5" s="166">
        <v>7790.62</v>
      </c>
      <c r="J5" s="117">
        <f t="shared" ref="J5:J17" si="2">((H5-D5)/D5)</f>
        <v>1.1984710297468747E-2</v>
      </c>
      <c r="K5" s="117">
        <f t="shared" ref="K5:K17" si="3">((I5-E5)/E5)</f>
        <v>1.1796425616802527E-2</v>
      </c>
      <c r="L5" s="166">
        <v>4825551837.3400002</v>
      </c>
      <c r="M5" s="166">
        <v>7728.2</v>
      </c>
      <c r="N5" s="117">
        <f t="shared" ref="N5:N17" si="4">((L5-H5)/H5)</f>
        <v>-7.9192404855208658E-3</v>
      </c>
      <c r="O5" s="117">
        <f t="shared" ref="O5:O17" si="5">((M5-I5)/I5)</f>
        <v>-8.0121992858078143E-3</v>
      </c>
      <c r="P5" s="166">
        <v>4813474418.8900003</v>
      </c>
      <c r="Q5" s="166">
        <v>7710.87</v>
      </c>
      <c r="R5" s="117">
        <f t="shared" ref="R5:R17" si="6">((P5-L5)/L5)</f>
        <v>-2.5028056597682872E-3</v>
      </c>
      <c r="S5" s="117">
        <f t="shared" ref="S5:S17" si="7">((Q5-M5)/M5)</f>
        <v>-2.2424367899381392E-3</v>
      </c>
      <c r="T5" s="166">
        <v>4939770370.6499996</v>
      </c>
      <c r="U5" s="166">
        <v>7912.18</v>
      </c>
      <c r="V5" s="117">
        <f t="shared" ref="V5:V17" si="8">((T5-P5)/P5)</f>
        <v>2.6238002068602131E-2</v>
      </c>
      <c r="W5" s="117">
        <f t="shared" ref="W5:W17" si="9">((U5-Q5)/Q5)</f>
        <v>2.6107300473228106E-2</v>
      </c>
      <c r="X5" s="166">
        <v>5042135172.3400002</v>
      </c>
      <c r="Y5" s="166">
        <v>8082.97</v>
      </c>
      <c r="Z5" s="117">
        <f t="shared" ref="Z5:Z17" si="10">((X5-T5)/T5)</f>
        <v>2.0722583037099934E-2</v>
      </c>
      <c r="AA5" s="117">
        <f t="shared" ref="AA5:AA17" si="11">((Y5-U5)/U5)</f>
        <v>2.1585707099686807E-2</v>
      </c>
      <c r="AB5" s="166">
        <v>5259010878.46</v>
      </c>
      <c r="AC5" s="166">
        <v>8425.7999999999993</v>
      </c>
      <c r="AD5" s="117">
        <f t="shared" ref="AD5:AD17" si="12">((AB5-X5)/X5)</f>
        <v>4.3012671954875466E-2</v>
      </c>
      <c r="AE5" s="117">
        <f t="shared" ref="AE5:AE17" si="13">((AC5-Y5)/Y5)</f>
        <v>4.2413865200538789E-2</v>
      </c>
      <c r="AF5" s="166">
        <v>5312816875.8199997</v>
      </c>
      <c r="AG5" s="166">
        <v>8506.9699999999993</v>
      </c>
      <c r="AH5" s="117">
        <f t="shared" ref="AH5:AH17" si="14">((AF5-AB5)/AB5)</f>
        <v>1.023120100024507E-2</v>
      </c>
      <c r="AI5" s="117">
        <f t="shared" ref="AI5:AI17" si="15">((AG5-AC5)/AC5)</f>
        <v>9.6335066106482559E-3</v>
      </c>
      <c r="AJ5" s="118">
        <f>AVERAGE(F5,J5,N5,R5,V5,Z5,AD5,AH5)</f>
        <v>1.3090908251723737E-2</v>
      </c>
      <c r="AK5" s="118">
        <f>AVERAGE(G5,K5,O5,S5,W5,AA5,AE5,AI5)</f>
        <v>1.3025958144859401E-2</v>
      </c>
      <c r="AL5" s="119">
        <f>((AF5-D5)/D5)</f>
        <v>0.1053475154423468</v>
      </c>
      <c r="AM5" s="119">
        <f>((AG5-E5)/E5)</f>
        <v>0.1048314304675841</v>
      </c>
      <c r="AN5" s="120">
        <f>STDEV(F5,J5,N5,R5,V5,Z5,AD5,AH5)</f>
        <v>1.6574613679272567E-2</v>
      </c>
      <c r="AO5" s="204">
        <f>STDEV(G5,K5,O5,S5,W5,AA5,AE5,AI5)</f>
        <v>1.6469919163759235E-2</v>
      </c>
      <c r="AP5" s="121"/>
      <c r="AQ5" s="122">
        <v>7877662528.1199999</v>
      </c>
      <c r="AR5" s="122">
        <v>7704.04</v>
      </c>
      <c r="AS5" s="123" t="e">
        <f>(#REF!/AQ5)-1</f>
        <v>#REF!</v>
      </c>
      <c r="AT5" s="123" t="e">
        <f>(#REF!/AR5)-1</f>
        <v>#REF!</v>
      </c>
    </row>
    <row r="6" spans="1:49">
      <c r="A6" s="199" t="s">
        <v>62</v>
      </c>
      <c r="B6" s="167">
        <v>575936908.58000004</v>
      </c>
      <c r="C6" s="166">
        <v>1.1599999999999999</v>
      </c>
      <c r="D6" s="167">
        <v>575700563.30999994</v>
      </c>
      <c r="E6" s="166">
        <v>1.1599999999999999</v>
      </c>
      <c r="F6" s="117">
        <f t="shared" si="0"/>
        <v>-4.1036659828386533E-4</v>
      </c>
      <c r="G6" s="117">
        <f t="shared" si="1"/>
        <v>0</v>
      </c>
      <c r="H6" s="167">
        <v>583326387.63999999</v>
      </c>
      <c r="I6" s="166">
        <v>1.17</v>
      </c>
      <c r="J6" s="117">
        <f t="shared" si="2"/>
        <v>1.3246164440338984E-2</v>
      </c>
      <c r="K6" s="117">
        <f t="shared" si="3"/>
        <v>8.6206896551724223E-3</v>
      </c>
      <c r="L6" s="167">
        <v>585085382.25</v>
      </c>
      <c r="M6" s="166">
        <v>1.17</v>
      </c>
      <c r="N6" s="117">
        <f t="shared" si="4"/>
        <v>3.0154552361611629E-3</v>
      </c>
      <c r="O6" s="117">
        <f t="shared" si="5"/>
        <v>0</v>
      </c>
      <c r="P6" s="167">
        <v>581336822.36000001</v>
      </c>
      <c r="Q6" s="166">
        <v>1.17</v>
      </c>
      <c r="R6" s="117">
        <f t="shared" si="6"/>
        <v>-6.4068595861762117E-3</v>
      </c>
      <c r="S6" s="117">
        <f t="shared" si="7"/>
        <v>0</v>
      </c>
      <c r="T6" s="167">
        <v>601426476.41999996</v>
      </c>
      <c r="U6" s="166">
        <v>1.21</v>
      </c>
      <c r="V6" s="117">
        <f t="shared" si="8"/>
        <v>3.4557683751123502E-2</v>
      </c>
      <c r="W6" s="117">
        <f t="shared" si="9"/>
        <v>3.4188034188034219E-2</v>
      </c>
      <c r="X6" s="167">
        <v>612565438.14999998</v>
      </c>
      <c r="Y6" s="166">
        <v>1.23</v>
      </c>
      <c r="Z6" s="117">
        <f t="shared" si="10"/>
        <v>1.8520903496475338E-2</v>
      </c>
      <c r="AA6" s="117">
        <f t="shared" si="11"/>
        <v>1.6528925619834725E-2</v>
      </c>
      <c r="AB6" s="167">
        <v>647234973.42999995</v>
      </c>
      <c r="AC6" s="166">
        <v>1.3</v>
      </c>
      <c r="AD6" s="117">
        <f t="shared" si="12"/>
        <v>5.6597276177880573E-2</v>
      </c>
      <c r="AE6" s="117">
        <f t="shared" si="13"/>
        <v>5.691056910569111E-2</v>
      </c>
      <c r="AF6" s="167">
        <v>659698135.39999998</v>
      </c>
      <c r="AG6" s="166">
        <v>1.33</v>
      </c>
      <c r="AH6" s="117">
        <f t="shared" si="14"/>
        <v>1.925600822210197E-2</v>
      </c>
      <c r="AI6" s="117">
        <f t="shared" si="15"/>
        <v>2.3076923076923096E-2</v>
      </c>
      <c r="AJ6" s="118">
        <f t="shared" ref="AJ6:AJ69" si="16">AVERAGE(F6,J6,N6,R6,V6,Z6,AD6,AH6)</f>
        <v>1.7297033142452681E-2</v>
      </c>
      <c r="AK6" s="118">
        <f t="shared" ref="AK6:AK69" si="17">AVERAGE(G6,K6,O6,S6,W6,AA6,AE6,AI6)</f>
        <v>1.7415642705706946E-2</v>
      </c>
      <c r="AL6" s="119">
        <f t="shared" ref="AL6:AL69" si="18">((AF6-D6)/D6)</f>
        <v>0.14590496769197966</v>
      </c>
      <c r="AM6" s="119">
        <f t="shared" ref="AM6:AM69" si="19">((AG6-E6)/E6)</f>
        <v>0.14655172413793119</v>
      </c>
      <c r="AN6" s="120">
        <f t="shared" ref="AN6:AN69" si="20">STDEV(F6,J6,N6,R6,V6,Z6,AD6,AH6)</f>
        <v>2.0506354920533678E-2</v>
      </c>
      <c r="AO6" s="204">
        <f t="shared" ref="AO6:AO69" si="21">STDEV(G6,K6,O6,S6,W6,AA6,AE6,AI6)</f>
        <v>2.0217615097901074E-2</v>
      </c>
      <c r="AP6" s="124"/>
      <c r="AQ6" s="125">
        <v>486981928.81999999</v>
      </c>
      <c r="AR6" s="126">
        <v>0.95</v>
      </c>
      <c r="AS6" s="123" t="e">
        <f>(#REF!/AQ6)-1</f>
        <v>#REF!</v>
      </c>
      <c r="AT6" s="123" t="e">
        <f>(#REF!/AR6)-1</f>
        <v>#REF!</v>
      </c>
    </row>
    <row r="7" spans="1:49">
      <c r="A7" s="199" t="s">
        <v>13</v>
      </c>
      <c r="B7" s="167">
        <v>228008925.33000001</v>
      </c>
      <c r="C7" s="166">
        <v>116.7</v>
      </c>
      <c r="D7" s="167">
        <v>228312163.66</v>
      </c>
      <c r="E7" s="166">
        <v>117.07</v>
      </c>
      <c r="F7" s="117">
        <f t="shared" si="0"/>
        <v>1.3299406133382844E-3</v>
      </c>
      <c r="G7" s="117">
        <f t="shared" si="1"/>
        <v>3.1705227077976892E-3</v>
      </c>
      <c r="H7" s="167">
        <v>231460819.91999999</v>
      </c>
      <c r="I7" s="166">
        <v>118.18</v>
      </c>
      <c r="J7" s="117">
        <f t="shared" si="2"/>
        <v>1.3791014063924054E-2</v>
      </c>
      <c r="K7" s="117">
        <f t="shared" si="3"/>
        <v>9.4815067908090352E-3</v>
      </c>
      <c r="L7" s="167">
        <v>229890569.50999999</v>
      </c>
      <c r="M7" s="166">
        <v>117.82</v>
      </c>
      <c r="N7" s="117">
        <f t="shared" si="4"/>
        <v>-6.7840873048955908E-3</v>
      </c>
      <c r="O7" s="117">
        <f t="shared" si="5"/>
        <v>-3.0462007107802812E-3</v>
      </c>
      <c r="P7" s="167">
        <v>237295982.18000001</v>
      </c>
      <c r="Q7" s="166">
        <v>121.59</v>
      </c>
      <c r="R7" s="117">
        <f t="shared" si="6"/>
        <v>3.221277273697775E-2</v>
      </c>
      <c r="S7" s="117">
        <f t="shared" si="7"/>
        <v>3.1997962994398325E-2</v>
      </c>
      <c r="T7" s="167">
        <v>239591300.93000001</v>
      </c>
      <c r="U7" s="166">
        <v>122.82</v>
      </c>
      <c r="V7" s="117">
        <f t="shared" si="8"/>
        <v>9.6728091597391413E-3</v>
      </c>
      <c r="W7" s="117">
        <f t="shared" si="9"/>
        <v>1.0115963483839047E-2</v>
      </c>
      <c r="X7" s="167">
        <v>240134730.91</v>
      </c>
      <c r="Y7" s="166">
        <v>123.32</v>
      </c>
      <c r="Z7" s="117">
        <f t="shared" si="10"/>
        <v>2.2681540518817087E-3</v>
      </c>
      <c r="AA7" s="117">
        <f t="shared" si="11"/>
        <v>4.0709982087607883E-3</v>
      </c>
      <c r="AB7" s="167">
        <v>242150069.31</v>
      </c>
      <c r="AC7" s="166">
        <v>123.82</v>
      </c>
      <c r="AD7" s="117">
        <f t="shared" si="12"/>
        <v>8.3925319438916731E-3</v>
      </c>
      <c r="AE7" s="117">
        <f t="shared" si="13"/>
        <v>4.0544923775543305E-3</v>
      </c>
      <c r="AF7" s="167">
        <v>244940316.15000001</v>
      </c>
      <c r="AG7" s="166">
        <v>125</v>
      </c>
      <c r="AH7" s="117">
        <f t="shared" si="14"/>
        <v>1.1522800088188021E-2</v>
      </c>
      <c r="AI7" s="117">
        <f t="shared" si="15"/>
        <v>9.5299628492974235E-3</v>
      </c>
      <c r="AJ7" s="118">
        <f t="shared" si="16"/>
        <v>9.0507419191306303E-3</v>
      </c>
      <c r="AK7" s="118">
        <f t="shared" si="17"/>
        <v>8.6719010877095437E-3</v>
      </c>
      <c r="AL7" s="119">
        <f t="shared" si="18"/>
        <v>7.2830777928952026E-2</v>
      </c>
      <c r="AM7" s="119">
        <f t="shared" si="19"/>
        <v>6.7737251217220532E-2</v>
      </c>
      <c r="AN7" s="120">
        <f t="shared" si="20"/>
        <v>1.1478160745910357E-2</v>
      </c>
      <c r="AO7" s="204">
        <f t="shared" si="21"/>
        <v>1.0403639857532359E-2</v>
      </c>
      <c r="AP7" s="124"/>
      <c r="AQ7" s="122">
        <v>204065067.03999999</v>
      </c>
      <c r="AR7" s="126">
        <v>105.02</v>
      </c>
      <c r="AS7" s="123" t="e">
        <f>(#REF!/AQ7)-1</f>
        <v>#REF!</v>
      </c>
      <c r="AT7" s="123" t="e">
        <f>(#REF!/AR7)-1</f>
        <v>#REF!</v>
      </c>
    </row>
    <row r="8" spans="1:49">
      <c r="A8" s="199" t="s">
        <v>15</v>
      </c>
      <c r="B8" s="167">
        <v>391403930</v>
      </c>
      <c r="C8" s="178">
        <v>11.52</v>
      </c>
      <c r="D8" s="167">
        <v>392127035</v>
      </c>
      <c r="E8" s="178">
        <v>11.54</v>
      </c>
      <c r="F8" s="117">
        <f t="shared" si="0"/>
        <v>1.847464842777639E-3</v>
      </c>
      <c r="G8" s="117">
        <f t="shared" si="1"/>
        <v>1.7361111111110742E-3</v>
      </c>
      <c r="H8" s="167">
        <v>400027222</v>
      </c>
      <c r="I8" s="178">
        <v>11.77</v>
      </c>
      <c r="J8" s="117">
        <f t="shared" si="2"/>
        <v>2.0147009246633554E-2</v>
      </c>
      <c r="K8" s="117">
        <f t="shared" si="3"/>
        <v>1.9930675909878723E-2</v>
      </c>
      <c r="L8" s="167">
        <v>398818685</v>
      </c>
      <c r="M8" s="178">
        <v>11.74</v>
      </c>
      <c r="N8" s="117">
        <f t="shared" si="4"/>
        <v>-3.0211368965285066E-3</v>
      </c>
      <c r="O8" s="117">
        <f t="shared" si="5"/>
        <v>-2.5488530161426816E-3</v>
      </c>
      <c r="P8" s="167">
        <v>396519896</v>
      </c>
      <c r="Q8" s="178">
        <v>11.67</v>
      </c>
      <c r="R8" s="117">
        <f t="shared" si="6"/>
        <v>-5.7639952350778149E-3</v>
      </c>
      <c r="S8" s="117">
        <f t="shared" si="7"/>
        <v>-5.9625212947189334E-3</v>
      </c>
      <c r="T8" s="167">
        <v>414485990</v>
      </c>
      <c r="U8" s="178">
        <v>12.19</v>
      </c>
      <c r="V8" s="117">
        <f t="shared" si="8"/>
        <v>4.5309438898874323E-2</v>
      </c>
      <c r="W8" s="117">
        <f t="shared" si="9"/>
        <v>4.4558697514995679E-2</v>
      </c>
      <c r="X8" s="167">
        <v>425284194</v>
      </c>
      <c r="Y8" s="178">
        <v>12.52</v>
      </c>
      <c r="Z8" s="117">
        <f t="shared" si="10"/>
        <v>2.6052036161704765E-2</v>
      </c>
      <c r="AA8" s="117">
        <f t="shared" si="11"/>
        <v>2.707136997538967E-2</v>
      </c>
      <c r="AB8" s="167">
        <v>455638628</v>
      </c>
      <c r="AC8" s="178">
        <v>13.41</v>
      </c>
      <c r="AD8" s="117">
        <f t="shared" si="12"/>
        <v>7.1374470126674874E-2</v>
      </c>
      <c r="AE8" s="117">
        <f t="shared" si="13"/>
        <v>7.108626198083072E-2</v>
      </c>
      <c r="AF8" s="167">
        <v>454365762</v>
      </c>
      <c r="AG8" s="178">
        <v>13.37</v>
      </c>
      <c r="AH8" s="117">
        <f t="shared" si="14"/>
        <v>-2.7935866754475436E-3</v>
      </c>
      <c r="AI8" s="117">
        <f t="shared" si="15"/>
        <v>-2.9828486204325818E-3</v>
      </c>
      <c r="AJ8" s="118">
        <f t="shared" si="16"/>
        <v>1.9143962558701412E-2</v>
      </c>
      <c r="AK8" s="118">
        <f t="shared" si="17"/>
        <v>1.911111169511396E-2</v>
      </c>
      <c r="AL8" s="119">
        <f t="shared" si="18"/>
        <v>0.1587208262750871</v>
      </c>
      <c r="AM8" s="119">
        <f t="shared" si="19"/>
        <v>0.15857885615251302</v>
      </c>
      <c r="AN8" s="120">
        <f t="shared" si="20"/>
        <v>2.765478142960234E-2</v>
      </c>
      <c r="AO8" s="204">
        <f t="shared" si="21"/>
        <v>2.7518586287906457E-2</v>
      </c>
      <c r="AP8" s="124"/>
      <c r="AQ8" s="127">
        <v>166618649</v>
      </c>
      <c r="AR8" s="128">
        <v>9.4</v>
      </c>
      <c r="AS8" s="123" t="e">
        <f>(#REF!/AQ8)-1</f>
        <v>#REF!</v>
      </c>
      <c r="AT8" s="123" t="e">
        <f>(#REF!/AR8)-1</f>
        <v>#REF!</v>
      </c>
    </row>
    <row r="9" spans="1:49">
      <c r="A9" s="199" t="s">
        <v>102</v>
      </c>
      <c r="B9" s="167">
        <v>1212716682.0999999</v>
      </c>
      <c r="C9" s="178">
        <v>0.67220000000000002</v>
      </c>
      <c r="D9" s="167">
        <v>1214568864.6700001</v>
      </c>
      <c r="E9" s="178">
        <v>0.67330000000000001</v>
      </c>
      <c r="F9" s="117">
        <f t="shared" si="0"/>
        <v>1.5273003145242804E-3</v>
      </c>
      <c r="G9" s="117">
        <f t="shared" si="1"/>
        <v>1.6364177328175987E-3</v>
      </c>
      <c r="H9" s="167">
        <v>1231547562.9100001</v>
      </c>
      <c r="I9" s="178">
        <v>0.68269999999999997</v>
      </c>
      <c r="J9" s="117">
        <f t="shared" si="2"/>
        <v>1.3979197667489314E-2</v>
      </c>
      <c r="K9" s="117">
        <f t="shared" si="3"/>
        <v>1.3961087182533735E-2</v>
      </c>
      <c r="L9" s="167">
        <v>1236497055.1600001</v>
      </c>
      <c r="M9" s="178">
        <v>0.68610000000000004</v>
      </c>
      <c r="N9" s="117">
        <f t="shared" si="4"/>
        <v>4.0189209081823362E-3</v>
      </c>
      <c r="O9" s="117">
        <f t="shared" si="5"/>
        <v>4.9802255749232015E-3</v>
      </c>
      <c r="P9" s="167">
        <v>1230885312.1900001</v>
      </c>
      <c r="Q9" s="178">
        <v>0.68300000000000005</v>
      </c>
      <c r="R9" s="117">
        <f t="shared" si="6"/>
        <v>-4.538420003979614E-3</v>
      </c>
      <c r="S9" s="117">
        <f t="shared" si="7"/>
        <v>-4.5182917941990839E-3</v>
      </c>
      <c r="T9" s="167">
        <v>1220229277.2</v>
      </c>
      <c r="U9" s="178">
        <v>0.67710000000000004</v>
      </c>
      <c r="V9" s="117">
        <f t="shared" si="8"/>
        <v>-8.6572119144396279E-3</v>
      </c>
      <c r="W9" s="117">
        <f t="shared" si="9"/>
        <v>-8.6383601756954836E-3</v>
      </c>
      <c r="X9" s="167">
        <v>1234722753.75</v>
      </c>
      <c r="Y9" s="178">
        <v>0.70020000000000004</v>
      </c>
      <c r="Z9" s="117">
        <f t="shared" si="10"/>
        <v>1.1877666616275115E-2</v>
      </c>
      <c r="AA9" s="117">
        <f t="shared" si="11"/>
        <v>3.4116083296411179E-2</v>
      </c>
      <c r="AB9" s="167">
        <v>1307443901.24</v>
      </c>
      <c r="AC9" s="178">
        <v>0.74139999999999995</v>
      </c>
      <c r="AD9" s="117">
        <f t="shared" si="12"/>
        <v>5.889674201689183E-2</v>
      </c>
      <c r="AE9" s="117">
        <f t="shared" si="13"/>
        <v>5.8840331333904455E-2</v>
      </c>
      <c r="AF9" s="167">
        <v>1342760534.1099999</v>
      </c>
      <c r="AG9" s="178">
        <v>0.76149999999999995</v>
      </c>
      <c r="AH9" s="117">
        <f t="shared" si="14"/>
        <v>2.7011968036643901E-2</v>
      </c>
      <c r="AI9" s="117">
        <f t="shared" si="15"/>
        <v>2.7110871324521186E-2</v>
      </c>
      <c r="AJ9" s="118">
        <f t="shared" si="16"/>
        <v>1.3014520455198443E-2</v>
      </c>
      <c r="AK9" s="118">
        <f t="shared" si="17"/>
        <v>1.59360455594021E-2</v>
      </c>
      <c r="AL9" s="119">
        <f t="shared" si="18"/>
        <v>0.10554499886248085</v>
      </c>
      <c r="AM9" s="119">
        <f t="shared" si="19"/>
        <v>0.13099658398930633</v>
      </c>
      <c r="AN9" s="120">
        <f t="shared" si="20"/>
        <v>2.1692581264576797E-2</v>
      </c>
      <c r="AO9" s="204">
        <f t="shared" si="21"/>
        <v>2.2824984377180165E-2</v>
      </c>
      <c r="AP9" s="124"/>
      <c r="AQ9" s="122">
        <v>1147996444.8800001</v>
      </c>
      <c r="AR9" s="126">
        <v>0.69840000000000002</v>
      </c>
      <c r="AS9" s="123" t="e">
        <f>(#REF!/AQ9)-1</f>
        <v>#REF!</v>
      </c>
      <c r="AT9" s="123" t="e">
        <f>(#REF!/AR9)-1</f>
        <v>#REF!</v>
      </c>
    </row>
    <row r="10" spans="1:49">
      <c r="A10" s="199" t="s">
        <v>16</v>
      </c>
      <c r="B10" s="167">
        <v>2176241341.8899999</v>
      </c>
      <c r="C10" s="178">
        <v>14.845800000000001</v>
      </c>
      <c r="D10" s="167">
        <v>2176241341.8899999</v>
      </c>
      <c r="E10" s="178">
        <v>14.845800000000001</v>
      </c>
      <c r="F10" s="117">
        <f t="shared" si="0"/>
        <v>0</v>
      </c>
      <c r="G10" s="117">
        <f t="shared" si="1"/>
        <v>0</v>
      </c>
      <c r="H10" s="167">
        <v>2199485315.9899998</v>
      </c>
      <c r="I10" s="178">
        <v>14.9945</v>
      </c>
      <c r="J10" s="117">
        <f t="shared" si="2"/>
        <v>1.0680788776769224E-2</v>
      </c>
      <c r="K10" s="117">
        <f t="shared" si="3"/>
        <v>1.0016300906653721E-2</v>
      </c>
      <c r="L10" s="167">
        <v>2199485315.9899998</v>
      </c>
      <c r="M10" s="178">
        <v>14.9945</v>
      </c>
      <c r="N10" s="117">
        <f t="shared" si="4"/>
        <v>0</v>
      </c>
      <c r="O10" s="117">
        <f t="shared" si="5"/>
        <v>0</v>
      </c>
      <c r="P10" s="167">
        <v>2176373571.4200001</v>
      </c>
      <c r="Q10" s="178">
        <v>14.903700000000001</v>
      </c>
      <c r="R10" s="117">
        <f t="shared" si="6"/>
        <v>-1.0507796711339706E-2</v>
      </c>
      <c r="S10" s="117">
        <f t="shared" si="7"/>
        <v>-6.0555537030244268E-3</v>
      </c>
      <c r="T10" s="167">
        <v>2176373571.4200001</v>
      </c>
      <c r="U10" s="178">
        <v>14.903700000000001</v>
      </c>
      <c r="V10" s="117">
        <f t="shared" si="8"/>
        <v>0</v>
      </c>
      <c r="W10" s="117">
        <f t="shared" si="9"/>
        <v>0</v>
      </c>
      <c r="X10" s="167">
        <v>2176373571.4200001</v>
      </c>
      <c r="Y10" s="178">
        <v>14.903700000000001</v>
      </c>
      <c r="Z10" s="117">
        <f t="shared" si="10"/>
        <v>0</v>
      </c>
      <c r="AA10" s="117">
        <f t="shared" si="11"/>
        <v>0</v>
      </c>
      <c r="AB10" s="167">
        <v>2176373571.4200001</v>
      </c>
      <c r="AC10" s="178">
        <v>14.903700000000001</v>
      </c>
      <c r="AD10" s="117">
        <f t="shared" si="12"/>
        <v>0</v>
      </c>
      <c r="AE10" s="117">
        <f t="shared" si="13"/>
        <v>0</v>
      </c>
      <c r="AF10" s="167">
        <v>2176373571.4200001</v>
      </c>
      <c r="AG10" s="178">
        <v>14.903700000000001</v>
      </c>
      <c r="AH10" s="117">
        <f t="shared" si="14"/>
        <v>0</v>
      </c>
      <c r="AI10" s="117">
        <f t="shared" si="15"/>
        <v>0</v>
      </c>
      <c r="AJ10" s="118">
        <f t="shared" si="16"/>
        <v>2.1624008178689749E-5</v>
      </c>
      <c r="AK10" s="118">
        <f t="shared" si="17"/>
        <v>4.9509340045366182E-4</v>
      </c>
      <c r="AL10" s="119">
        <f t="shared" si="18"/>
        <v>6.0760508246467029E-5</v>
      </c>
      <c r="AM10" s="119">
        <f t="shared" si="19"/>
        <v>3.9000929555834014E-3</v>
      </c>
      <c r="AN10" s="120">
        <f t="shared" si="20"/>
        <v>5.6630292226859252E-3</v>
      </c>
      <c r="AO10" s="204">
        <f t="shared" si="21"/>
        <v>4.3921207812800227E-3</v>
      </c>
      <c r="AP10" s="124"/>
      <c r="AQ10" s="122">
        <v>2845469436.1399999</v>
      </c>
      <c r="AR10" s="126">
        <v>13.0688</v>
      </c>
      <c r="AS10" s="123" t="e">
        <f>(#REF!/AQ10)-1</f>
        <v>#REF!</v>
      </c>
      <c r="AT10" s="123" t="e">
        <f>(#REF!/AR10)-1</f>
        <v>#REF!</v>
      </c>
    </row>
    <row r="11" spans="1:49" ht="12.75" customHeight="1">
      <c r="A11" s="199" t="s">
        <v>73</v>
      </c>
      <c r="B11" s="167">
        <v>194985754.09</v>
      </c>
      <c r="C11" s="178">
        <v>197.79</v>
      </c>
      <c r="D11" s="167">
        <v>196919290.27000001</v>
      </c>
      <c r="E11" s="178">
        <v>116.72</v>
      </c>
      <c r="F11" s="117">
        <f t="shared" si="0"/>
        <v>9.9162945981558261E-3</v>
      </c>
      <c r="G11" s="117">
        <f t="shared" si="1"/>
        <v>-0.4098791647707164</v>
      </c>
      <c r="H11" s="167">
        <v>199141730.74000001</v>
      </c>
      <c r="I11" s="178">
        <v>119.15</v>
      </c>
      <c r="J11" s="117">
        <f t="shared" si="2"/>
        <v>1.1286047532228893E-2</v>
      </c>
      <c r="K11" s="117">
        <f t="shared" si="3"/>
        <v>2.0819054146675862E-2</v>
      </c>
      <c r="L11" s="167">
        <v>199075303.34999999</v>
      </c>
      <c r="M11" s="178">
        <v>117.2</v>
      </c>
      <c r="N11" s="117">
        <f t="shared" si="4"/>
        <v>-3.3356840755162099E-4</v>
      </c>
      <c r="O11" s="117">
        <f t="shared" si="5"/>
        <v>-1.6365925304238377E-2</v>
      </c>
      <c r="P11" s="167">
        <v>198752574.56</v>
      </c>
      <c r="Q11" s="178">
        <v>117.01</v>
      </c>
      <c r="R11" s="117">
        <f t="shared" si="6"/>
        <v>-1.6211392602154819E-3</v>
      </c>
      <c r="S11" s="117">
        <f t="shared" si="7"/>
        <v>-1.6211604095562947E-3</v>
      </c>
      <c r="T11" s="167">
        <v>203209596.59999999</v>
      </c>
      <c r="U11" s="178">
        <v>119.63</v>
      </c>
      <c r="V11" s="117">
        <f t="shared" si="8"/>
        <v>2.2424977637985226E-2</v>
      </c>
      <c r="W11" s="117">
        <f t="shared" si="9"/>
        <v>2.2391248611229726E-2</v>
      </c>
      <c r="X11" s="167">
        <v>207218248.80000001</v>
      </c>
      <c r="Y11" s="178">
        <v>121.96</v>
      </c>
      <c r="Z11" s="117">
        <f t="shared" si="10"/>
        <v>1.9726687455074738E-2</v>
      </c>
      <c r="AA11" s="117">
        <f t="shared" si="11"/>
        <v>1.9476719886316128E-2</v>
      </c>
      <c r="AB11" s="167">
        <v>217982859.71000001</v>
      </c>
      <c r="AC11" s="178">
        <v>128.37</v>
      </c>
      <c r="AD11" s="117">
        <f t="shared" si="12"/>
        <v>5.1948180106423117E-2</v>
      </c>
      <c r="AE11" s="117">
        <f t="shared" si="13"/>
        <v>5.2558215808461879E-2</v>
      </c>
      <c r="AF11" s="167">
        <v>222728047.87</v>
      </c>
      <c r="AG11" s="178">
        <v>131.30000000000001</v>
      </c>
      <c r="AH11" s="117">
        <f t="shared" si="14"/>
        <v>2.1768629727644179E-2</v>
      </c>
      <c r="AI11" s="117">
        <f t="shared" si="15"/>
        <v>2.2824647503310796E-2</v>
      </c>
      <c r="AJ11" s="118">
        <f t="shared" si="16"/>
        <v>1.6889513673718111E-2</v>
      </c>
      <c r="AK11" s="118">
        <f t="shared" si="17"/>
        <v>-3.6224545566064588E-2</v>
      </c>
      <c r="AL11" s="119">
        <f t="shared" si="18"/>
        <v>0.13106261740336911</v>
      </c>
      <c r="AM11" s="119">
        <f t="shared" si="19"/>
        <v>0.12491432488005494</v>
      </c>
      <c r="AN11" s="120">
        <f t="shared" si="20"/>
        <v>1.6949126515065915E-2</v>
      </c>
      <c r="AO11" s="204">
        <f t="shared" si="21"/>
        <v>0.15230192476206866</v>
      </c>
      <c r="AP11" s="124"/>
      <c r="AQ11" s="127">
        <v>155057555.75</v>
      </c>
      <c r="AR11" s="127">
        <v>111.51</v>
      </c>
      <c r="AS11" s="123" t="e">
        <f>(#REF!/AQ11)-1</f>
        <v>#REF!</v>
      </c>
      <c r="AT11" s="123" t="e">
        <f>(#REF!/AR11)-1</f>
        <v>#REF!</v>
      </c>
      <c r="AU11" s="228"/>
      <c r="AV11" s="229"/>
      <c r="AW11" s="282"/>
    </row>
    <row r="12" spans="1:49" ht="12.75" customHeight="1">
      <c r="A12" s="199" t="s">
        <v>74</v>
      </c>
      <c r="B12" s="167">
        <v>218555600.88999999</v>
      </c>
      <c r="C12" s="178">
        <v>7.6852</v>
      </c>
      <c r="D12" s="167">
        <v>218996311.47999999</v>
      </c>
      <c r="E12" s="178">
        <v>7.6970000000000001</v>
      </c>
      <c r="F12" s="117">
        <f t="shared" si="0"/>
        <v>2.0164689818304641E-3</v>
      </c>
      <c r="G12" s="117">
        <f t="shared" si="1"/>
        <v>1.5354187269036633E-3</v>
      </c>
      <c r="H12" s="167">
        <v>221433763.62</v>
      </c>
      <c r="I12" s="178">
        <v>7.7835000000000001</v>
      </c>
      <c r="J12" s="117">
        <f t="shared" si="2"/>
        <v>1.1130105906932673E-2</v>
      </c>
      <c r="K12" s="117">
        <f t="shared" si="3"/>
        <v>1.1238144731713657E-2</v>
      </c>
      <c r="L12" s="167">
        <v>220238622.80000001</v>
      </c>
      <c r="M12" s="178">
        <v>7.7556000000000003</v>
      </c>
      <c r="N12" s="117">
        <f t="shared" si="4"/>
        <v>-5.3972835960597251E-3</v>
      </c>
      <c r="O12" s="117">
        <f t="shared" si="5"/>
        <v>-3.5845056851030789E-3</v>
      </c>
      <c r="P12" s="167">
        <v>219624496.84</v>
      </c>
      <c r="Q12" s="178">
        <v>7.7339000000000002</v>
      </c>
      <c r="R12" s="117">
        <f t="shared" si="6"/>
        <v>-2.7884571388629674E-3</v>
      </c>
      <c r="S12" s="117">
        <f t="shared" si="7"/>
        <v>-2.797978235081754E-3</v>
      </c>
      <c r="T12" s="167">
        <v>228712519.13999999</v>
      </c>
      <c r="U12" s="178">
        <v>8.0541999999999998</v>
      </c>
      <c r="V12" s="117">
        <f t="shared" si="8"/>
        <v>4.1379820697418621E-2</v>
      </c>
      <c r="W12" s="117">
        <f t="shared" si="9"/>
        <v>4.1415068723412454E-2</v>
      </c>
      <c r="X12" s="167">
        <v>241877025.56999999</v>
      </c>
      <c r="Y12" s="178">
        <v>8.4839000000000002</v>
      </c>
      <c r="Z12" s="117">
        <f t="shared" si="10"/>
        <v>5.7559186001277532E-2</v>
      </c>
      <c r="AA12" s="117">
        <f t="shared" si="11"/>
        <v>5.3351046658886098E-2</v>
      </c>
      <c r="AB12" s="167">
        <v>259320021.56</v>
      </c>
      <c r="AC12" s="178">
        <v>9.1191999999999993</v>
      </c>
      <c r="AD12" s="117">
        <f t="shared" si="12"/>
        <v>7.2115141770469432E-2</v>
      </c>
      <c r="AE12" s="117">
        <f t="shared" si="13"/>
        <v>7.4883013708318E-2</v>
      </c>
      <c r="AF12" s="167">
        <v>263036586.69999999</v>
      </c>
      <c r="AG12" s="178">
        <v>9.2525999999999993</v>
      </c>
      <c r="AH12" s="117">
        <f t="shared" si="14"/>
        <v>1.4331963716654511E-2</v>
      </c>
      <c r="AI12" s="117">
        <f t="shared" si="15"/>
        <v>1.4628476182121236E-2</v>
      </c>
      <c r="AJ12" s="118">
        <f t="shared" si="16"/>
        <v>2.3793368292457567E-2</v>
      </c>
      <c r="AK12" s="118">
        <f t="shared" si="17"/>
        <v>2.3833585601396284E-2</v>
      </c>
      <c r="AL12" s="119">
        <f t="shared" si="18"/>
        <v>0.2011005341705128</v>
      </c>
      <c r="AM12" s="119">
        <f t="shared" si="19"/>
        <v>0.20210471612316477</v>
      </c>
      <c r="AN12" s="120">
        <f t="shared" si="20"/>
        <v>2.9440508732774925E-2</v>
      </c>
      <c r="AO12" s="204">
        <f t="shared" si="21"/>
        <v>2.9247741071138107E-2</v>
      </c>
      <c r="AP12" s="124"/>
      <c r="AQ12" s="132">
        <v>212579164.06</v>
      </c>
      <c r="AR12" s="132">
        <v>9.9</v>
      </c>
      <c r="AS12" s="123" t="e">
        <f>(#REF!/AQ12)-1</f>
        <v>#REF!</v>
      </c>
      <c r="AT12" s="123" t="e">
        <f>(#REF!/AR12)-1</f>
        <v>#REF!</v>
      </c>
    </row>
    <row r="13" spans="1:49" ht="12.75" customHeight="1">
      <c r="A13" s="200" t="s">
        <v>92</v>
      </c>
      <c r="B13" s="166">
        <v>321785953.56999999</v>
      </c>
      <c r="C13" s="166">
        <v>1894.03</v>
      </c>
      <c r="D13" s="166">
        <v>321769393.13999999</v>
      </c>
      <c r="E13" s="166">
        <v>1893.93</v>
      </c>
      <c r="F13" s="117">
        <f t="shared" si="0"/>
        <v>-5.1464117113504347E-5</v>
      </c>
      <c r="G13" s="117">
        <f t="shared" si="1"/>
        <v>-5.2797474168787747E-5</v>
      </c>
      <c r="H13" s="166">
        <v>328341768.56</v>
      </c>
      <c r="I13" s="166">
        <v>1932.67</v>
      </c>
      <c r="J13" s="117">
        <f t="shared" si="2"/>
        <v>2.0425732092985035E-2</v>
      </c>
      <c r="K13" s="117">
        <f t="shared" si="3"/>
        <v>2.0454821455914426E-2</v>
      </c>
      <c r="L13" s="166">
        <v>325543612.38999999</v>
      </c>
      <c r="M13" s="166">
        <v>1916.16</v>
      </c>
      <c r="N13" s="117">
        <f t="shared" si="4"/>
        <v>-8.5220841145852919E-3</v>
      </c>
      <c r="O13" s="117">
        <f t="shared" si="5"/>
        <v>-8.5425861631835704E-3</v>
      </c>
      <c r="P13" s="166">
        <v>324357377.29000002</v>
      </c>
      <c r="Q13" s="166">
        <v>1909.16</v>
      </c>
      <c r="R13" s="117">
        <f t="shared" si="6"/>
        <v>-3.6438592399068766E-3</v>
      </c>
      <c r="S13" s="117">
        <f t="shared" si="7"/>
        <v>-3.6531396125584503E-3</v>
      </c>
      <c r="T13" s="166">
        <v>332953352.05000001</v>
      </c>
      <c r="U13" s="166">
        <v>1959.86</v>
      </c>
      <c r="V13" s="117">
        <f t="shared" si="8"/>
        <v>2.6501554648823478E-2</v>
      </c>
      <c r="W13" s="117">
        <f t="shared" si="9"/>
        <v>2.6556181776278477E-2</v>
      </c>
      <c r="X13" s="166">
        <v>339473302.07999998</v>
      </c>
      <c r="Y13" s="166">
        <v>1998.32</v>
      </c>
      <c r="Z13" s="117">
        <f t="shared" si="10"/>
        <v>1.9582172667301643E-2</v>
      </c>
      <c r="AA13" s="117">
        <f t="shared" si="11"/>
        <v>1.9623850683212086E-2</v>
      </c>
      <c r="AB13" s="166">
        <v>357271181.54000002</v>
      </c>
      <c r="AC13" s="166">
        <v>2103.46</v>
      </c>
      <c r="AD13" s="117">
        <f t="shared" si="12"/>
        <v>5.2427920990987989E-2</v>
      </c>
      <c r="AE13" s="117">
        <f t="shared" si="13"/>
        <v>5.2614195924576695E-2</v>
      </c>
      <c r="AF13" s="166">
        <v>365909428.94</v>
      </c>
      <c r="AG13" s="166">
        <v>2154.69</v>
      </c>
      <c r="AH13" s="117">
        <f t="shared" si="14"/>
        <v>2.4178405218034188E-2</v>
      </c>
      <c r="AI13" s="117">
        <f t="shared" si="15"/>
        <v>2.4355110151845064E-2</v>
      </c>
      <c r="AJ13" s="118">
        <f t="shared" si="16"/>
        <v>1.6362297268315833E-2</v>
      </c>
      <c r="AK13" s="118">
        <f t="shared" si="17"/>
        <v>1.6419454592739493E-2</v>
      </c>
      <c r="AL13" s="119">
        <f t="shared" si="18"/>
        <v>0.1371791001290012</v>
      </c>
      <c r="AM13" s="119">
        <f t="shared" si="19"/>
        <v>0.13768196290253598</v>
      </c>
      <c r="AN13" s="120">
        <f t="shared" si="20"/>
        <v>1.9929858060685587E-2</v>
      </c>
      <c r="AO13" s="204">
        <f t="shared" si="21"/>
        <v>1.9998882512482687E-2</v>
      </c>
      <c r="AP13" s="124"/>
      <c r="AQ13" s="122">
        <v>305162610.31</v>
      </c>
      <c r="AR13" s="122">
        <v>1481.86</v>
      </c>
      <c r="AS13" s="123" t="e">
        <f>(#REF!/AQ13)-1</f>
        <v>#REF!</v>
      </c>
      <c r="AT13" s="123" t="e">
        <f>(#REF!/AR13)-1</f>
        <v>#REF!</v>
      </c>
    </row>
    <row r="14" spans="1:49" s="281" customFormat="1" ht="12.75" customHeight="1">
      <c r="A14" s="199" t="s">
        <v>108</v>
      </c>
      <c r="B14" s="166">
        <v>142036840.72</v>
      </c>
      <c r="C14" s="166">
        <v>98.14</v>
      </c>
      <c r="D14" s="166">
        <v>141428390.06</v>
      </c>
      <c r="E14" s="166">
        <v>97.57</v>
      </c>
      <c r="F14" s="117">
        <f t="shared" si="0"/>
        <v>-4.2837524188491854E-3</v>
      </c>
      <c r="G14" s="117">
        <f t="shared" si="1"/>
        <v>-5.8080293458325598E-3</v>
      </c>
      <c r="H14" s="166">
        <v>144653229.38999999</v>
      </c>
      <c r="I14" s="166">
        <v>99.12</v>
      </c>
      <c r="J14" s="117">
        <f t="shared" si="2"/>
        <v>2.2801923493803951E-2</v>
      </c>
      <c r="K14" s="117">
        <f t="shared" si="3"/>
        <v>1.5886030542174967E-2</v>
      </c>
      <c r="L14" s="166">
        <v>142663197.31999999</v>
      </c>
      <c r="M14" s="166">
        <v>98.21</v>
      </c>
      <c r="N14" s="117">
        <f t="shared" si="4"/>
        <v>-1.3757259885533987E-2</v>
      </c>
      <c r="O14" s="117">
        <f t="shared" si="5"/>
        <v>-9.1807909604520854E-3</v>
      </c>
      <c r="P14" s="166">
        <v>143080103.19</v>
      </c>
      <c r="Q14" s="166">
        <v>98.48</v>
      </c>
      <c r="R14" s="117">
        <f t="shared" si="6"/>
        <v>2.9223084708025018E-3</v>
      </c>
      <c r="S14" s="117">
        <f t="shared" si="7"/>
        <v>2.7492108746564529E-3</v>
      </c>
      <c r="T14" s="166">
        <v>145683594</v>
      </c>
      <c r="U14" s="166">
        <v>100.81</v>
      </c>
      <c r="V14" s="117">
        <f t="shared" si="8"/>
        <v>1.8196036709190483E-2</v>
      </c>
      <c r="W14" s="117">
        <f t="shared" si="9"/>
        <v>2.3659626320064971E-2</v>
      </c>
      <c r="X14" s="166">
        <v>148794208.41</v>
      </c>
      <c r="Y14" s="166">
        <v>103.4</v>
      </c>
      <c r="Z14" s="117">
        <f t="shared" si="10"/>
        <v>2.1351851121959527E-2</v>
      </c>
      <c r="AA14" s="117">
        <f t="shared" si="11"/>
        <v>2.569189564527332E-2</v>
      </c>
      <c r="AB14" s="166">
        <v>198525687.22999999</v>
      </c>
      <c r="AC14" s="166">
        <v>103.4</v>
      </c>
      <c r="AD14" s="117">
        <f t="shared" si="12"/>
        <v>0.33422993644326343</v>
      </c>
      <c r="AE14" s="117">
        <f t="shared" si="13"/>
        <v>0</v>
      </c>
      <c r="AF14" s="166">
        <v>200763289.31</v>
      </c>
      <c r="AG14" s="166">
        <v>110.73</v>
      </c>
      <c r="AH14" s="117">
        <f t="shared" si="14"/>
        <v>1.1271096003851941E-2</v>
      </c>
      <c r="AI14" s="117">
        <f t="shared" si="15"/>
        <v>7.0889748549322992E-2</v>
      </c>
      <c r="AJ14" s="118">
        <f t="shared" si="16"/>
        <v>4.9091517492311082E-2</v>
      </c>
      <c r="AK14" s="118">
        <f t="shared" si="17"/>
        <v>1.5485961453151008E-2</v>
      </c>
      <c r="AL14" s="119">
        <f t="shared" si="18"/>
        <v>0.41954022968675231</v>
      </c>
      <c r="AM14" s="119">
        <f t="shared" si="19"/>
        <v>0.13487752382904594</v>
      </c>
      <c r="AN14" s="120">
        <f t="shared" si="20"/>
        <v>0.11593098250796174</v>
      </c>
      <c r="AO14" s="204">
        <f t="shared" si="21"/>
        <v>2.5924704451195782E-2</v>
      </c>
      <c r="AP14" s="124"/>
      <c r="AQ14" s="122"/>
      <c r="AR14" s="122"/>
      <c r="AS14" s="123"/>
      <c r="AT14" s="123"/>
    </row>
    <row r="15" spans="1:49" s="281" customFormat="1" ht="12.75" customHeight="1">
      <c r="A15" s="199" t="s">
        <v>163</v>
      </c>
      <c r="B15" s="166">
        <v>253659117.72</v>
      </c>
      <c r="C15" s="166">
        <v>1.02</v>
      </c>
      <c r="D15" s="166">
        <v>253659117.72</v>
      </c>
      <c r="E15" s="166">
        <v>1.02</v>
      </c>
      <c r="F15" s="117">
        <f t="shared" si="0"/>
        <v>0</v>
      </c>
      <c r="G15" s="117">
        <f t="shared" si="1"/>
        <v>0</v>
      </c>
      <c r="H15" s="166">
        <v>260901544.56</v>
      </c>
      <c r="I15" s="166">
        <v>1.04</v>
      </c>
      <c r="J15" s="117">
        <f t="shared" si="2"/>
        <v>2.8551809629782401E-2</v>
      </c>
      <c r="K15" s="117">
        <f t="shared" si="3"/>
        <v>1.9607843137254919E-2</v>
      </c>
      <c r="L15" s="166">
        <v>260901544.56</v>
      </c>
      <c r="M15" s="166">
        <v>0.88</v>
      </c>
      <c r="N15" s="117">
        <f t="shared" si="4"/>
        <v>0</v>
      </c>
      <c r="O15" s="117">
        <f t="shared" si="5"/>
        <v>-0.15384615384615388</v>
      </c>
      <c r="P15" s="166">
        <v>220707657.65000001</v>
      </c>
      <c r="Q15" s="166">
        <v>0.88</v>
      </c>
      <c r="R15" s="117">
        <f t="shared" si="6"/>
        <v>-0.15405768094545158</v>
      </c>
      <c r="S15" s="117">
        <f t="shared" si="7"/>
        <v>0</v>
      </c>
      <c r="T15" s="166">
        <v>225902308.53999999</v>
      </c>
      <c r="U15" s="166">
        <v>0.9</v>
      </c>
      <c r="V15" s="117">
        <f t="shared" si="8"/>
        <v>2.353634189819415E-2</v>
      </c>
      <c r="W15" s="117">
        <f t="shared" si="9"/>
        <v>2.2727272727272749E-2</v>
      </c>
      <c r="X15" s="166">
        <v>232331552.83000001</v>
      </c>
      <c r="Y15" s="166">
        <v>0.93</v>
      </c>
      <c r="Z15" s="117">
        <f t="shared" si="10"/>
        <v>2.8460285915412015E-2</v>
      </c>
      <c r="AA15" s="117">
        <f t="shared" si="11"/>
        <v>3.3333333333333361E-2</v>
      </c>
      <c r="AB15" s="166">
        <v>242587063.91999999</v>
      </c>
      <c r="AC15" s="166">
        <v>0.97</v>
      </c>
      <c r="AD15" s="117">
        <f t="shared" si="12"/>
        <v>4.4141705958914944E-2</v>
      </c>
      <c r="AE15" s="117">
        <f t="shared" si="13"/>
        <v>4.3010752688171956E-2</v>
      </c>
      <c r="AF15" s="166">
        <v>247713317.71000001</v>
      </c>
      <c r="AG15" s="166">
        <v>0.99</v>
      </c>
      <c r="AH15" s="117">
        <f t="shared" si="14"/>
        <v>2.1131604081289966E-2</v>
      </c>
      <c r="AI15" s="117">
        <f t="shared" si="15"/>
        <v>2.0618556701030948E-2</v>
      </c>
      <c r="AJ15" s="118">
        <f t="shared" si="16"/>
        <v>-1.0294916827322635E-3</v>
      </c>
      <c r="AK15" s="118">
        <f t="shared" si="17"/>
        <v>-1.8185494073862433E-3</v>
      </c>
      <c r="AL15" s="119">
        <f t="shared" si="18"/>
        <v>-2.3440119414762074E-2</v>
      </c>
      <c r="AM15" s="119">
        <f t="shared" si="19"/>
        <v>-2.9411764705882377E-2</v>
      </c>
      <c r="AN15" s="120">
        <f t="shared" si="20"/>
        <v>6.3582879801287434E-2</v>
      </c>
      <c r="AO15" s="204">
        <f t="shared" si="21"/>
        <v>6.3165699727146751E-2</v>
      </c>
      <c r="AP15" s="124"/>
      <c r="AQ15" s="122"/>
      <c r="AR15" s="122"/>
      <c r="AS15" s="123"/>
      <c r="AT15" s="123"/>
    </row>
    <row r="16" spans="1:49" s="281" customFormat="1" ht="12.75" customHeight="1">
      <c r="A16" s="199" t="s">
        <v>166</v>
      </c>
      <c r="B16" s="166">
        <v>195904781.78</v>
      </c>
      <c r="C16" s="166">
        <v>1.077645</v>
      </c>
      <c r="D16" s="166">
        <v>199949127.59999999</v>
      </c>
      <c r="E16" s="166">
        <v>1.09995</v>
      </c>
      <c r="F16" s="117">
        <f t="shared" si="0"/>
        <v>2.064444667073911E-2</v>
      </c>
      <c r="G16" s="117">
        <f t="shared" si="1"/>
        <v>2.0697910721991026E-2</v>
      </c>
      <c r="H16" s="166">
        <v>203655473.71000001</v>
      </c>
      <c r="I16" s="166">
        <v>1.1204190000000001</v>
      </c>
      <c r="J16" s="117">
        <f t="shared" si="2"/>
        <v>1.8536445517354758E-2</v>
      </c>
      <c r="K16" s="117">
        <f t="shared" si="3"/>
        <v>1.8609027683076568E-2</v>
      </c>
      <c r="L16" s="166">
        <v>196833233.65000001</v>
      </c>
      <c r="M16" s="166">
        <v>1.0827709999999999</v>
      </c>
      <c r="N16" s="117">
        <f t="shared" si="4"/>
        <v>-3.3498928046072018E-2</v>
      </c>
      <c r="O16" s="117">
        <f t="shared" si="5"/>
        <v>-3.3601715072664892E-2</v>
      </c>
      <c r="P16" s="166">
        <v>196264221</v>
      </c>
      <c r="Q16" s="166">
        <v>1.079907</v>
      </c>
      <c r="R16" s="117">
        <f t="shared" si="6"/>
        <v>-2.8908362650374307E-3</v>
      </c>
      <c r="S16" s="117">
        <f t="shared" si="7"/>
        <v>-2.6450653000495744E-3</v>
      </c>
      <c r="T16" s="166">
        <v>205298365.62</v>
      </c>
      <c r="U16" s="166">
        <v>1.1264099999999999</v>
      </c>
      <c r="V16" s="117">
        <f t="shared" si="8"/>
        <v>4.6030522394603979E-2</v>
      </c>
      <c r="W16" s="117">
        <f t="shared" si="9"/>
        <v>4.306204145356958E-2</v>
      </c>
      <c r="X16" s="166">
        <v>198174493.91999999</v>
      </c>
      <c r="Y16" s="166">
        <v>1.088025</v>
      </c>
      <c r="Z16" s="117">
        <f t="shared" si="10"/>
        <v>-3.4700089688906983E-2</v>
      </c>
      <c r="AA16" s="117">
        <f t="shared" si="11"/>
        <v>-3.4077289796787931E-2</v>
      </c>
      <c r="AB16" s="166">
        <v>217635690.71000001</v>
      </c>
      <c r="AC16" s="166">
        <v>1.194137</v>
      </c>
      <c r="AD16" s="117">
        <f t="shared" si="12"/>
        <v>9.8202328690473198E-2</v>
      </c>
      <c r="AE16" s="117">
        <f t="shared" si="13"/>
        <v>9.7527170791112325E-2</v>
      </c>
      <c r="AF16" s="166">
        <v>223170522.02000001</v>
      </c>
      <c r="AG16" s="166">
        <v>1.2245680000000001</v>
      </c>
      <c r="AH16" s="117">
        <f t="shared" si="14"/>
        <v>2.5431634360814359E-2</v>
      </c>
      <c r="AI16" s="117">
        <f t="shared" si="15"/>
        <v>2.5483675658655662E-2</v>
      </c>
      <c r="AJ16" s="118">
        <f t="shared" si="16"/>
        <v>1.7219440454246122E-2</v>
      </c>
      <c r="AK16" s="118">
        <f t="shared" si="17"/>
        <v>1.6881969517362844E-2</v>
      </c>
      <c r="AL16" s="119">
        <f t="shared" si="18"/>
        <v>0.1161365128156729</v>
      </c>
      <c r="AM16" s="119">
        <f t="shared" si="19"/>
        <v>0.11329424064730226</v>
      </c>
      <c r="AN16" s="120">
        <f t="shared" si="20"/>
        <v>4.332868675547679E-2</v>
      </c>
      <c r="AO16" s="204">
        <f t="shared" si="21"/>
        <v>4.2774043780223474E-2</v>
      </c>
      <c r="AP16" s="124"/>
      <c r="AQ16" s="122"/>
      <c r="AR16" s="122"/>
      <c r="AS16" s="123"/>
      <c r="AT16" s="123"/>
    </row>
    <row r="17" spans="1:46">
      <c r="A17" s="199" t="s">
        <v>179</v>
      </c>
      <c r="B17" s="166">
        <v>288012919.17000002</v>
      </c>
      <c r="C17" s="166">
        <v>99.18</v>
      </c>
      <c r="D17" s="166">
        <v>288667405.69</v>
      </c>
      <c r="E17" s="166">
        <v>99.33</v>
      </c>
      <c r="F17" s="117">
        <f t="shared" si="0"/>
        <v>2.2724207021202038E-3</v>
      </c>
      <c r="G17" s="117">
        <f t="shared" si="1"/>
        <v>1.5124016938898111E-3</v>
      </c>
      <c r="H17" s="166">
        <v>293813450.18000001</v>
      </c>
      <c r="I17" s="166">
        <v>101.09</v>
      </c>
      <c r="J17" s="117">
        <f t="shared" si="2"/>
        <v>1.7826898321614975E-2</v>
      </c>
      <c r="K17" s="117">
        <f t="shared" si="3"/>
        <v>1.7718715393134049E-2</v>
      </c>
      <c r="L17" s="166">
        <v>292622506.64999998</v>
      </c>
      <c r="M17" s="166">
        <v>100.72</v>
      </c>
      <c r="N17" s="117">
        <f t="shared" si="4"/>
        <v>-4.053400309857901E-3</v>
      </c>
      <c r="O17" s="117">
        <f t="shared" si="5"/>
        <v>-3.6601048570581119E-3</v>
      </c>
      <c r="P17" s="166">
        <v>292643164.94</v>
      </c>
      <c r="Q17" s="166">
        <v>100.66</v>
      </c>
      <c r="R17" s="117">
        <f t="shared" si="6"/>
        <v>7.0597064581674279E-5</v>
      </c>
      <c r="S17" s="117">
        <f t="shared" si="7"/>
        <v>-5.9571088165212744E-4</v>
      </c>
      <c r="T17" s="166">
        <v>304828099.25999999</v>
      </c>
      <c r="U17" s="166">
        <v>104.79</v>
      </c>
      <c r="V17" s="117">
        <f t="shared" si="8"/>
        <v>4.1637515513127547E-2</v>
      </c>
      <c r="W17" s="117">
        <f t="shared" si="9"/>
        <v>4.1029207232267134E-2</v>
      </c>
      <c r="X17" s="166">
        <v>313780176.67000002</v>
      </c>
      <c r="Y17" s="166">
        <v>107.87</v>
      </c>
      <c r="Z17" s="117">
        <f t="shared" si="10"/>
        <v>2.9367625332874722E-2</v>
      </c>
      <c r="AA17" s="117">
        <f t="shared" si="11"/>
        <v>2.9392117568470256E-2</v>
      </c>
      <c r="AB17" s="166">
        <v>327867176.91000003</v>
      </c>
      <c r="AC17" s="166">
        <v>112.73</v>
      </c>
      <c r="AD17" s="117">
        <f t="shared" si="12"/>
        <v>4.4894487566100101E-2</v>
      </c>
      <c r="AE17" s="117">
        <f t="shared" si="13"/>
        <v>4.5054231945860751E-2</v>
      </c>
      <c r="AF17" s="166">
        <v>333586960.86000001</v>
      </c>
      <c r="AG17" s="166">
        <v>114.71</v>
      </c>
      <c r="AH17" s="117">
        <f t="shared" si="14"/>
        <v>1.7445430201053876E-2</v>
      </c>
      <c r="AI17" s="117">
        <f t="shared" si="15"/>
        <v>1.7564091191342054E-2</v>
      </c>
      <c r="AJ17" s="118">
        <f t="shared" si="16"/>
        <v>1.86826967989519E-2</v>
      </c>
      <c r="AK17" s="118">
        <f t="shared" si="17"/>
        <v>1.8501868660781726E-2</v>
      </c>
      <c r="AL17" s="119">
        <f t="shared" si="18"/>
        <v>0.15561006987480649</v>
      </c>
      <c r="AM17" s="119">
        <f t="shared" si="19"/>
        <v>0.15483741065136411</v>
      </c>
      <c r="AN17" s="120">
        <f t="shared" si="20"/>
        <v>1.8758046367595992E-2</v>
      </c>
      <c r="AO17" s="204">
        <f t="shared" si="21"/>
        <v>1.8811515692087225E-2</v>
      </c>
      <c r="AP17" s="124"/>
      <c r="AQ17" s="133">
        <v>100020653.31</v>
      </c>
      <c r="AR17" s="122">
        <v>100</v>
      </c>
      <c r="AS17" s="123" t="e">
        <f>(#REF!/AQ17)-1</f>
        <v>#REF!</v>
      </c>
      <c r="AT17" s="123" t="e">
        <f>(#REF!/AR17)-1</f>
        <v>#REF!</v>
      </c>
    </row>
    <row r="18" spans="1:46">
      <c r="A18" s="201" t="s">
        <v>57</v>
      </c>
      <c r="B18" s="171">
        <f>SUM(B5:B17)</f>
        <v>10991530382.909998</v>
      </c>
      <c r="C18" s="172"/>
      <c r="D18" s="171">
        <f>SUM(D5:D17)</f>
        <v>11014806474.309998</v>
      </c>
      <c r="E18" s="172"/>
      <c r="F18" s="117">
        <f>((D18-B18)/B18)</f>
        <v>2.1176388172651616E-3</v>
      </c>
      <c r="G18" s="117"/>
      <c r="H18" s="171">
        <f>SUM(H5:H17)</f>
        <v>11161859859.219997</v>
      </c>
      <c r="I18" s="172"/>
      <c r="J18" s="117">
        <f>((H18-D18)/D18)</f>
        <v>1.3350519162817315E-2</v>
      </c>
      <c r="K18" s="117"/>
      <c r="L18" s="171">
        <f>SUM(L5:L17)</f>
        <v>11113206865.969997</v>
      </c>
      <c r="M18" s="172"/>
      <c r="N18" s="117">
        <f>((L18-H18)/H18)</f>
        <v>-4.3588607869692354E-3</v>
      </c>
      <c r="O18" s="117"/>
      <c r="P18" s="171">
        <f>SUM(P5:P17)</f>
        <v>11031315598.510002</v>
      </c>
      <c r="Q18" s="172"/>
      <c r="R18" s="117">
        <f>((P18-L18)/L18)</f>
        <v>-7.3688241789826104E-3</v>
      </c>
      <c r="S18" s="117"/>
      <c r="T18" s="171">
        <f>SUM(T5:T17)</f>
        <v>11238464821.83</v>
      </c>
      <c r="U18" s="172"/>
      <c r="V18" s="117">
        <f>((T18-P18)/P18)</f>
        <v>1.8778288180602627E-2</v>
      </c>
      <c r="W18" s="117"/>
      <c r="X18" s="171">
        <f>SUM(X5:X17)</f>
        <v>11412864868.849998</v>
      </c>
      <c r="Y18" s="172"/>
      <c r="Z18" s="117">
        <f>((X18-T18)/T18)</f>
        <v>1.5518137911615616E-2</v>
      </c>
      <c r="AA18" s="117"/>
      <c r="AB18" s="171">
        <f>SUM(AB5:AB17)</f>
        <v>11909041703.439999</v>
      </c>
      <c r="AC18" s="172"/>
      <c r="AD18" s="117">
        <f>((AB18-X18)/X18)</f>
        <v>4.3475222066656848E-2</v>
      </c>
      <c r="AE18" s="117"/>
      <c r="AF18" s="171">
        <f>SUM(AF5:AF17)</f>
        <v>12047863348.309999</v>
      </c>
      <c r="AG18" s="172"/>
      <c r="AH18" s="117">
        <f>((AF18-AB18)/AB18)</f>
        <v>1.1656827503585059E-2</v>
      </c>
      <c r="AI18" s="117"/>
      <c r="AJ18" s="118">
        <f t="shared" si="16"/>
        <v>1.1646118584573846E-2</v>
      </c>
      <c r="AK18" s="118"/>
      <c r="AL18" s="119">
        <f t="shared" si="18"/>
        <v>9.3788018555697406E-2</v>
      </c>
      <c r="AM18" s="119"/>
      <c r="AN18" s="120">
        <f t="shared" si="20"/>
        <v>1.5992751219409965E-2</v>
      </c>
      <c r="AO18" s="204"/>
      <c r="AP18" s="124"/>
      <c r="AQ18" s="134">
        <f>SUM(AQ5:AQ17)</f>
        <v>13501614037.429998</v>
      </c>
      <c r="AR18" s="135"/>
      <c r="AS18" s="123" t="e">
        <f>(#REF!/AQ18)-1</f>
        <v>#REF!</v>
      </c>
      <c r="AT18" s="123" t="e">
        <f>(#REF!/AR18)-1</f>
        <v>#REF!</v>
      </c>
    </row>
    <row r="19" spans="1:46">
      <c r="A19" s="202" t="s">
        <v>60</v>
      </c>
      <c r="B19" s="171"/>
      <c r="C19" s="173"/>
      <c r="D19" s="171"/>
      <c r="E19" s="173"/>
      <c r="F19" s="117"/>
      <c r="G19" s="117"/>
      <c r="H19" s="171"/>
      <c r="I19" s="173"/>
      <c r="J19" s="117"/>
      <c r="K19" s="117"/>
      <c r="L19" s="171"/>
      <c r="M19" s="173"/>
      <c r="N19" s="117"/>
      <c r="O19" s="117"/>
      <c r="P19" s="171"/>
      <c r="Q19" s="173"/>
      <c r="R19" s="117"/>
      <c r="S19" s="117"/>
      <c r="T19" s="171"/>
      <c r="U19" s="173"/>
      <c r="V19" s="117"/>
      <c r="W19" s="117"/>
      <c r="X19" s="171"/>
      <c r="Y19" s="173"/>
      <c r="Z19" s="117"/>
      <c r="AA19" s="117"/>
      <c r="AB19" s="171"/>
      <c r="AC19" s="173"/>
      <c r="AD19" s="117"/>
      <c r="AE19" s="117"/>
      <c r="AF19" s="171"/>
      <c r="AG19" s="173"/>
      <c r="AH19" s="117"/>
      <c r="AI19" s="117"/>
      <c r="AJ19" s="118"/>
      <c r="AK19" s="118"/>
      <c r="AL19" s="119"/>
      <c r="AM19" s="119"/>
      <c r="AN19" s="120"/>
      <c r="AO19" s="204"/>
      <c r="AP19" s="124"/>
      <c r="AQ19" s="134"/>
      <c r="AR19" s="100"/>
      <c r="AS19" s="123" t="e">
        <f>(#REF!/AQ19)-1</f>
        <v>#REF!</v>
      </c>
      <c r="AT19" s="123" t="e">
        <f>(#REF!/AR19)-1</f>
        <v>#REF!</v>
      </c>
    </row>
    <row r="20" spans="1:46">
      <c r="A20" s="199" t="s">
        <v>49</v>
      </c>
      <c r="B20" s="174">
        <v>323484189848.58002</v>
      </c>
      <c r="C20" s="174">
        <v>100</v>
      </c>
      <c r="D20" s="174">
        <v>325570833599.91998</v>
      </c>
      <c r="E20" s="174">
        <v>100</v>
      </c>
      <c r="F20" s="117">
        <f t="shared" ref="F20:F43" si="22">((D20-B20)/B20)</f>
        <v>6.4505277748402624E-3</v>
      </c>
      <c r="G20" s="117">
        <f t="shared" ref="G20:G43" si="23">((E20-C20)/C20)</f>
        <v>0</v>
      </c>
      <c r="H20" s="174">
        <v>326230678987.10999</v>
      </c>
      <c r="I20" s="174">
        <v>100</v>
      </c>
      <c r="J20" s="117">
        <f t="shared" ref="J20:J43" si="24">((H20-D20)/D20)</f>
        <v>2.0267337214882647E-3</v>
      </c>
      <c r="K20" s="117">
        <f t="shared" ref="K20:K43" si="25">((I20-E20)/E20)</f>
        <v>0</v>
      </c>
      <c r="L20" s="174">
        <v>325855974502.03003</v>
      </c>
      <c r="M20" s="174">
        <v>100</v>
      </c>
      <c r="N20" s="117">
        <f t="shared" ref="N20:N43" si="26">((L20-H20)/H20)</f>
        <v>-1.1485875155682749E-3</v>
      </c>
      <c r="O20" s="117">
        <f t="shared" ref="O20:O43" si="27">((M20-I20)/I20)</f>
        <v>0</v>
      </c>
      <c r="P20" s="174">
        <v>342701853353.12</v>
      </c>
      <c r="Q20" s="174">
        <v>100</v>
      </c>
      <c r="R20" s="117">
        <f t="shared" ref="R20:R43" si="28">((P20-L20)/L20)</f>
        <v>5.1697314670488013E-2</v>
      </c>
      <c r="S20" s="117">
        <f t="shared" ref="S20:S43" si="29">((Q20-M20)/M20)</f>
        <v>0</v>
      </c>
      <c r="T20" s="174">
        <v>324672921363.41998</v>
      </c>
      <c r="U20" s="174">
        <v>100</v>
      </c>
      <c r="V20" s="117">
        <f t="shared" ref="V20:V43" si="30">((T20-P20)/P20)</f>
        <v>-5.2608212687787835E-2</v>
      </c>
      <c r="W20" s="117">
        <f t="shared" ref="W20:W43" si="31">((U20-Q20)/Q20)</f>
        <v>0</v>
      </c>
      <c r="X20" s="174">
        <v>324259170598.91998</v>
      </c>
      <c r="Y20" s="174">
        <v>100</v>
      </c>
      <c r="Z20" s="117">
        <f t="shared" ref="Z20:Z43" si="32">((X20-T20)/T20)</f>
        <v>-1.2743617877416745E-3</v>
      </c>
      <c r="AA20" s="117">
        <f t="shared" ref="AA20:AA43" si="33">((Y20-U20)/U20)</f>
        <v>0</v>
      </c>
      <c r="AB20" s="174">
        <v>320882473375.63</v>
      </c>
      <c r="AC20" s="174">
        <v>100</v>
      </c>
      <c r="AD20" s="117">
        <f t="shared" ref="AD20:AD43" si="34">((AB20-X20)/X20)</f>
        <v>-1.0413575095048444E-2</v>
      </c>
      <c r="AE20" s="117">
        <f t="shared" ref="AE20:AE43" si="35">((AC20-Y20)/Y20)</f>
        <v>0</v>
      </c>
      <c r="AF20" s="174">
        <v>325400610026.15997</v>
      </c>
      <c r="AG20" s="174">
        <v>100</v>
      </c>
      <c r="AH20" s="117">
        <f t="shared" ref="AH20:AH43" si="36">((AF20-AB20)/AB20)</f>
        <v>1.4080347246765851E-2</v>
      </c>
      <c r="AI20" s="117">
        <f t="shared" ref="AI20:AI43" si="37">((AG20-AC20)/AC20)</f>
        <v>0</v>
      </c>
      <c r="AJ20" s="118">
        <f t="shared" si="16"/>
        <v>1.1012732909295203E-3</v>
      </c>
      <c r="AK20" s="118">
        <f t="shared" si="17"/>
        <v>0</v>
      </c>
      <c r="AL20" s="119">
        <f t="shared" si="18"/>
        <v>-5.2284650893878965E-4</v>
      </c>
      <c r="AM20" s="119">
        <f t="shared" si="19"/>
        <v>0</v>
      </c>
      <c r="AN20" s="120">
        <f t="shared" si="20"/>
        <v>2.8749889186621115E-2</v>
      </c>
      <c r="AO20" s="204">
        <f t="shared" si="21"/>
        <v>0</v>
      </c>
      <c r="AP20" s="124"/>
      <c r="AQ20" s="122">
        <v>58847545464.410004</v>
      </c>
      <c r="AR20" s="136">
        <v>100</v>
      </c>
      <c r="AS20" s="123" t="e">
        <f>(#REF!/AQ20)-1</f>
        <v>#REF!</v>
      </c>
      <c r="AT20" s="123" t="e">
        <f>(#REF!/AR20)-1</f>
        <v>#REF!</v>
      </c>
    </row>
    <row r="21" spans="1:46">
      <c r="A21" s="199" t="s">
        <v>23</v>
      </c>
      <c r="B21" s="174">
        <v>225089941743.45999</v>
      </c>
      <c r="C21" s="174">
        <v>100</v>
      </c>
      <c r="D21" s="174">
        <v>222845721613.78</v>
      </c>
      <c r="E21" s="174">
        <v>100</v>
      </c>
      <c r="F21" s="117">
        <f t="shared" si="22"/>
        <v>-9.9703261385076913E-3</v>
      </c>
      <c r="G21" s="117">
        <f t="shared" si="23"/>
        <v>0</v>
      </c>
      <c r="H21" s="174">
        <v>222043578806.20001</v>
      </c>
      <c r="I21" s="174">
        <v>100</v>
      </c>
      <c r="J21" s="117">
        <f t="shared" si="24"/>
        <v>-3.5995432255603371E-3</v>
      </c>
      <c r="K21" s="117">
        <f t="shared" si="25"/>
        <v>0</v>
      </c>
      <c r="L21" s="174">
        <v>220480111494.76999</v>
      </c>
      <c r="M21" s="174">
        <v>100</v>
      </c>
      <c r="N21" s="117">
        <f t="shared" si="26"/>
        <v>-7.0412633404482276E-3</v>
      </c>
      <c r="O21" s="117">
        <f t="shared" si="27"/>
        <v>0</v>
      </c>
      <c r="P21" s="174">
        <v>224174759456.92001</v>
      </c>
      <c r="Q21" s="174">
        <v>100</v>
      </c>
      <c r="R21" s="117">
        <f t="shared" si="28"/>
        <v>1.675728453283944E-2</v>
      </c>
      <c r="S21" s="117">
        <f t="shared" si="29"/>
        <v>0</v>
      </c>
      <c r="T21" s="174">
        <v>223592900417.91</v>
      </c>
      <c r="U21" s="174">
        <v>100</v>
      </c>
      <c r="V21" s="117">
        <f t="shared" si="30"/>
        <v>-2.5955600015791541E-3</v>
      </c>
      <c r="W21" s="117">
        <f t="shared" si="31"/>
        <v>0</v>
      </c>
      <c r="X21" s="174">
        <v>225152602675.82999</v>
      </c>
      <c r="Y21" s="174">
        <v>100</v>
      </c>
      <c r="Z21" s="117">
        <f t="shared" si="32"/>
        <v>6.9756340876870222E-3</v>
      </c>
      <c r="AA21" s="117">
        <f t="shared" si="33"/>
        <v>0</v>
      </c>
      <c r="AB21" s="174">
        <v>232979248040.82001</v>
      </c>
      <c r="AC21" s="174">
        <v>100</v>
      </c>
      <c r="AD21" s="117">
        <f t="shared" si="34"/>
        <v>3.4761514066344867E-2</v>
      </c>
      <c r="AE21" s="117">
        <f t="shared" si="35"/>
        <v>0</v>
      </c>
      <c r="AF21" s="174">
        <v>242347373051.51999</v>
      </c>
      <c r="AG21" s="174">
        <v>100</v>
      </c>
      <c r="AH21" s="117">
        <f t="shared" si="36"/>
        <v>4.0210126393139548E-2</v>
      </c>
      <c r="AI21" s="117">
        <f t="shared" si="37"/>
        <v>0</v>
      </c>
      <c r="AJ21" s="118">
        <f t="shared" si="16"/>
        <v>9.4372332967394331E-3</v>
      </c>
      <c r="AK21" s="118">
        <f t="shared" si="17"/>
        <v>0</v>
      </c>
      <c r="AL21" s="119">
        <f t="shared" si="18"/>
        <v>8.7511895209452725E-2</v>
      </c>
      <c r="AM21" s="119">
        <f t="shared" si="19"/>
        <v>0</v>
      </c>
      <c r="AN21" s="120">
        <f t="shared" si="20"/>
        <v>1.9312736870825933E-2</v>
      </c>
      <c r="AO21" s="204">
        <f t="shared" si="21"/>
        <v>0</v>
      </c>
      <c r="AP21" s="124"/>
      <c r="AQ21" s="122">
        <v>56630718400</v>
      </c>
      <c r="AR21" s="136">
        <v>100</v>
      </c>
      <c r="AS21" s="123" t="e">
        <f>(#REF!/AQ21)-1</f>
        <v>#REF!</v>
      </c>
      <c r="AT21" s="123" t="e">
        <f>(#REF!/AR21)-1</f>
        <v>#REF!</v>
      </c>
    </row>
    <row r="22" spans="1:46">
      <c r="A22" s="199" t="s">
        <v>103</v>
      </c>
      <c r="B22" s="174">
        <v>20058922010.650002</v>
      </c>
      <c r="C22" s="174">
        <v>1</v>
      </c>
      <c r="D22" s="174">
        <v>19892898359.259998</v>
      </c>
      <c r="E22" s="174">
        <v>1</v>
      </c>
      <c r="F22" s="117">
        <f t="shared" si="22"/>
        <v>-8.2767982896516223E-3</v>
      </c>
      <c r="G22" s="117">
        <f t="shared" si="23"/>
        <v>0</v>
      </c>
      <c r="H22" s="174">
        <v>19696593303.139999</v>
      </c>
      <c r="I22" s="174">
        <v>1</v>
      </c>
      <c r="J22" s="117">
        <f t="shared" si="24"/>
        <v>-9.8680972764645103E-3</v>
      </c>
      <c r="K22" s="117">
        <f t="shared" si="25"/>
        <v>0</v>
      </c>
      <c r="L22" s="174">
        <v>19377013593.639999</v>
      </c>
      <c r="M22" s="174">
        <v>1</v>
      </c>
      <c r="N22" s="117">
        <f t="shared" si="26"/>
        <v>-1.6225126070357209E-2</v>
      </c>
      <c r="O22" s="117">
        <f t="shared" si="27"/>
        <v>0</v>
      </c>
      <c r="P22" s="174">
        <v>17718718454.59</v>
      </c>
      <c r="Q22" s="174">
        <v>1</v>
      </c>
      <c r="R22" s="117">
        <f t="shared" si="28"/>
        <v>-8.5580532368222703E-2</v>
      </c>
      <c r="S22" s="117">
        <f t="shared" si="29"/>
        <v>0</v>
      </c>
      <c r="T22" s="174">
        <v>17354722861.82</v>
      </c>
      <c r="U22" s="174">
        <v>1</v>
      </c>
      <c r="V22" s="117">
        <f t="shared" si="30"/>
        <v>-2.0542997717518791E-2</v>
      </c>
      <c r="W22" s="117">
        <f t="shared" si="31"/>
        <v>0</v>
      </c>
      <c r="X22" s="174">
        <v>16359157962.049999</v>
      </c>
      <c r="Y22" s="174">
        <v>1</v>
      </c>
      <c r="Z22" s="117">
        <f t="shared" si="32"/>
        <v>-5.7365646671328922E-2</v>
      </c>
      <c r="AA22" s="117">
        <f t="shared" si="33"/>
        <v>0</v>
      </c>
      <c r="AB22" s="174">
        <v>16405461708.540001</v>
      </c>
      <c r="AC22" s="174">
        <v>1</v>
      </c>
      <c r="AD22" s="117">
        <f t="shared" si="34"/>
        <v>2.8304480339035286E-3</v>
      </c>
      <c r="AE22" s="117">
        <f t="shared" si="35"/>
        <v>0</v>
      </c>
      <c r="AF22" s="174">
        <v>16616603789.24</v>
      </c>
      <c r="AG22" s="174">
        <v>1</v>
      </c>
      <c r="AH22" s="117">
        <f t="shared" si="36"/>
        <v>1.2870230929866916E-2</v>
      </c>
      <c r="AI22" s="117">
        <f t="shared" si="37"/>
        <v>0</v>
      </c>
      <c r="AJ22" s="118">
        <f t="shared" si="16"/>
        <v>-2.2769814928721665E-2</v>
      </c>
      <c r="AK22" s="118">
        <f t="shared" si="17"/>
        <v>0</v>
      </c>
      <c r="AL22" s="119">
        <f t="shared" si="18"/>
        <v>-0.16469669280217819</v>
      </c>
      <c r="AM22" s="119">
        <f t="shared" si="19"/>
        <v>0</v>
      </c>
      <c r="AN22" s="120">
        <f t="shared" si="20"/>
        <v>3.2715085311583542E-2</v>
      </c>
      <c r="AO22" s="204">
        <f t="shared" si="21"/>
        <v>0</v>
      </c>
      <c r="AP22" s="124"/>
      <c r="AQ22" s="122">
        <v>366113097.69999999</v>
      </c>
      <c r="AR22" s="126">
        <v>1.1357999999999999</v>
      </c>
      <c r="AS22" s="123" t="e">
        <f>(#REF!/AQ22)-1</f>
        <v>#REF!</v>
      </c>
      <c r="AT22" s="123" t="e">
        <f>(#REF!/AR22)-1</f>
        <v>#REF!</v>
      </c>
    </row>
    <row r="23" spans="1:46">
      <c r="A23" s="199" t="s">
        <v>52</v>
      </c>
      <c r="B23" s="174">
        <v>877443393.24000001</v>
      </c>
      <c r="C23" s="174">
        <v>100</v>
      </c>
      <c r="D23" s="174">
        <v>859870733.24000001</v>
      </c>
      <c r="E23" s="174">
        <v>100</v>
      </c>
      <c r="F23" s="117">
        <f t="shared" si="22"/>
        <v>-2.0027115293571412E-2</v>
      </c>
      <c r="G23" s="117">
        <f t="shared" si="23"/>
        <v>0</v>
      </c>
      <c r="H23" s="174">
        <v>885725733.24000001</v>
      </c>
      <c r="I23" s="174">
        <v>100</v>
      </c>
      <c r="J23" s="117">
        <f t="shared" si="24"/>
        <v>3.0068473086155807E-2</v>
      </c>
      <c r="K23" s="117">
        <f t="shared" si="25"/>
        <v>0</v>
      </c>
      <c r="L23" s="174">
        <v>881466204.75999999</v>
      </c>
      <c r="M23" s="174">
        <v>100</v>
      </c>
      <c r="N23" s="117">
        <f t="shared" si="26"/>
        <v>-4.8090829024675513E-3</v>
      </c>
      <c r="O23" s="117">
        <f t="shared" si="27"/>
        <v>0</v>
      </c>
      <c r="P23" s="174">
        <v>866865293.75999999</v>
      </c>
      <c r="Q23" s="174">
        <v>100</v>
      </c>
      <c r="R23" s="117">
        <f t="shared" si="28"/>
        <v>-1.6564345769756929E-2</v>
      </c>
      <c r="S23" s="117">
        <f t="shared" si="29"/>
        <v>0</v>
      </c>
      <c r="T23" s="174">
        <v>866865293.75999999</v>
      </c>
      <c r="U23" s="174">
        <v>100</v>
      </c>
      <c r="V23" s="117">
        <f t="shared" si="30"/>
        <v>0</v>
      </c>
      <c r="W23" s="117">
        <f t="shared" si="31"/>
        <v>0</v>
      </c>
      <c r="X23" s="174">
        <v>866865293.75999999</v>
      </c>
      <c r="Y23" s="174">
        <v>100</v>
      </c>
      <c r="Z23" s="117">
        <f t="shared" si="32"/>
        <v>0</v>
      </c>
      <c r="AA23" s="117">
        <f t="shared" si="33"/>
        <v>0</v>
      </c>
      <c r="AB23" s="174">
        <v>854126283.5</v>
      </c>
      <c r="AC23" s="174">
        <v>100</v>
      </c>
      <c r="AD23" s="117">
        <f t="shared" si="34"/>
        <v>-1.4695490004848329E-2</v>
      </c>
      <c r="AE23" s="117">
        <f t="shared" si="35"/>
        <v>0</v>
      </c>
      <c r="AF23" s="174">
        <v>852244076.5</v>
      </c>
      <c r="AG23" s="174">
        <v>100</v>
      </c>
      <c r="AH23" s="117">
        <f t="shared" si="36"/>
        <v>-2.2036635991192982E-3</v>
      </c>
      <c r="AI23" s="117">
        <f t="shared" si="37"/>
        <v>0</v>
      </c>
      <c r="AJ23" s="118">
        <f t="shared" si="16"/>
        <v>-3.528903060450964E-3</v>
      </c>
      <c r="AK23" s="118">
        <f t="shared" si="17"/>
        <v>0</v>
      </c>
      <c r="AL23" s="119">
        <f t="shared" si="18"/>
        <v>-8.869538693639106E-3</v>
      </c>
      <c r="AM23" s="119">
        <f t="shared" si="19"/>
        <v>0</v>
      </c>
      <c r="AN23" s="120">
        <f t="shared" si="20"/>
        <v>1.5692999144832281E-2</v>
      </c>
      <c r="AO23" s="204">
        <f t="shared" si="21"/>
        <v>0</v>
      </c>
      <c r="AP23" s="124"/>
      <c r="AQ23" s="122">
        <v>691810420.35000002</v>
      </c>
      <c r="AR23" s="136">
        <v>100</v>
      </c>
      <c r="AS23" s="123" t="e">
        <f>(#REF!/AQ23)-1</f>
        <v>#REF!</v>
      </c>
      <c r="AT23" s="123" t="e">
        <f>(#REF!/AR23)-1</f>
        <v>#REF!</v>
      </c>
    </row>
    <row r="24" spans="1:46">
      <c r="A24" s="199" t="s">
        <v>24</v>
      </c>
      <c r="B24" s="174">
        <v>94106740050.479996</v>
      </c>
      <c r="C24" s="170">
        <v>1</v>
      </c>
      <c r="D24" s="174">
        <v>94106740050.479996</v>
      </c>
      <c r="E24" s="170">
        <v>1</v>
      </c>
      <c r="F24" s="117">
        <f t="shared" si="22"/>
        <v>0</v>
      </c>
      <c r="G24" s="117">
        <f t="shared" si="23"/>
        <v>0</v>
      </c>
      <c r="H24" s="174">
        <v>92379808364.050003</v>
      </c>
      <c r="I24" s="170">
        <v>1</v>
      </c>
      <c r="J24" s="117">
        <f t="shared" si="24"/>
        <v>-1.8350775784004902E-2</v>
      </c>
      <c r="K24" s="117">
        <f t="shared" si="25"/>
        <v>0</v>
      </c>
      <c r="L24" s="174">
        <v>92379808364.050003</v>
      </c>
      <c r="M24" s="170">
        <v>1</v>
      </c>
      <c r="N24" s="117">
        <f t="shared" si="26"/>
        <v>0</v>
      </c>
      <c r="O24" s="117">
        <f t="shared" si="27"/>
        <v>0</v>
      </c>
      <c r="P24" s="174">
        <v>93033630236.550003</v>
      </c>
      <c r="Q24" s="170">
        <v>1</v>
      </c>
      <c r="R24" s="117">
        <f t="shared" si="28"/>
        <v>7.0775409050798333E-3</v>
      </c>
      <c r="S24" s="117">
        <f t="shared" si="29"/>
        <v>0</v>
      </c>
      <c r="T24" s="174">
        <v>93033630236.550003</v>
      </c>
      <c r="U24" s="170">
        <v>1</v>
      </c>
      <c r="V24" s="117">
        <f t="shared" si="30"/>
        <v>0</v>
      </c>
      <c r="W24" s="117">
        <f t="shared" si="31"/>
        <v>0</v>
      </c>
      <c r="X24" s="174">
        <v>93033630236.550003</v>
      </c>
      <c r="Y24" s="170">
        <v>1</v>
      </c>
      <c r="Z24" s="117">
        <f t="shared" si="32"/>
        <v>0</v>
      </c>
      <c r="AA24" s="117">
        <f t="shared" si="33"/>
        <v>0</v>
      </c>
      <c r="AB24" s="174">
        <v>93033630236.550003</v>
      </c>
      <c r="AC24" s="170">
        <v>1</v>
      </c>
      <c r="AD24" s="117">
        <f t="shared" si="34"/>
        <v>0</v>
      </c>
      <c r="AE24" s="117">
        <f t="shared" si="35"/>
        <v>0</v>
      </c>
      <c r="AF24" s="174">
        <v>93033630236.550003</v>
      </c>
      <c r="AG24" s="170">
        <v>1</v>
      </c>
      <c r="AH24" s="117">
        <f t="shared" si="36"/>
        <v>0</v>
      </c>
      <c r="AI24" s="117">
        <f t="shared" si="37"/>
        <v>0</v>
      </c>
      <c r="AJ24" s="118">
        <f t="shared" si="16"/>
        <v>-1.4091543598656335E-3</v>
      </c>
      <c r="AK24" s="118">
        <f t="shared" si="17"/>
        <v>0</v>
      </c>
      <c r="AL24" s="119">
        <f t="shared" si="18"/>
        <v>-1.1403113245176313E-2</v>
      </c>
      <c r="AM24" s="119">
        <f t="shared" si="19"/>
        <v>0</v>
      </c>
      <c r="AN24" s="120">
        <f t="shared" si="20"/>
        <v>7.2796863066095724E-3</v>
      </c>
      <c r="AO24" s="204">
        <f t="shared" si="21"/>
        <v>0</v>
      </c>
      <c r="AP24" s="124"/>
      <c r="AQ24" s="122">
        <v>13880602273.7041</v>
      </c>
      <c r="AR24" s="129">
        <v>1</v>
      </c>
      <c r="AS24" s="123" t="e">
        <f>(#REF!/AQ24)-1</f>
        <v>#REF!</v>
      </c>
      <c r="AT24" s="123" t="e">
        <f>(#REF!/AR24)-1</f>
        <v>#REF!</v>
      </c>
    </row>
    <row r="25" spans="1:46">
      <c r="A25" s="199" t="s">
        <v>76</v>
      </c>
      <c r="B25" s="174">
        <v>1005499990.21</v>
      </c>
      <c r="C25" s="170">
        <v>10</v>
      </c>
      <c r="D25" s="174">
        <v>906733640.08000004</v>
      </c>
      <c r="E25" s="170">
        <v>10</v>
      </c>
      <c r="F25" s="117">
        <f t="shared" si="22"/>
        <v>-9.8226107500381479E-2</v>
      </c>
      <c r="G25" s="117">
        <f t="shared" si="23"/>
        <v>0</v>
      </c>
      <c r="H25" s="174">
        <v>912372217.80999994</v>
      </c>
      <c r="I25" s="170">
        <v>10</v>
      </c>
      <c r="J25" s="117">
        <f t="shared" si="24"/>
        <v>6.2185602041878747E-3</v>
      </c>
      <c r="K25" s="117">
        <f t="shared" si="25"/>
        <v>0</v>
      </c>
      <c r="L25" s="174">
        <v>1282053775.3299999</v>
      </c>
      <c r="M25" s="170">
        <v>10</v>
      </c>
      <c r="N25" s="117">
        <f t="shared" si="26"/>
        <v>0.40518721449822309</v>
      </c>
      <c r="O25" s="117">
        <f t="shared" si="27"/>
        <v>0</v>
      </c>
      <c r="P25" s="174">
        <v>1282053775.3299999</v>
      </c>
      <c r="Q25" s="170">
        <v>10</v>
      </c>
      <c r="R25" s="117">
        <f t="shared" si="28"/>
        <v>0</v>
      </c>
      <c r="S25" s="117">
        <f t="shared" si="29"/>
        <v>0</v>
      </c>
      <c r="T25" s="174">
        <v>1272222187.9400001</v>
      </c>
      <c r="U25" s="170">
        <v>10</v>
      </c>
      <c r="V25" s="117">
        <f t="shared" si="30"/>
        <v>-7.6686232505880818E-3</v>
      </c>
      <c r="W25" s="117">
        <f t="shared" si="31"/>
        <v>0</v>
      </c>
      <c r="X25" s="174">
        <v>1272140335.3599999</v>
      </c>
      <c r="Y25" s="170">
        <v>10</v>
      </c>
      <c r="Z25" s="117">
        <f t="shared" si="32"/>
        <v>-6.4338274222916177E-5</v>
      </c>
      <c r="AA25" s="117">
        <f t="shared" si="33"/>
        <v>0</v>
      </c>
      <c r="AB25" s="174">
        <v>1234697852.8099999</v>
      </c>
      <c r="AC25" s="170">
        <v>10</v>
      </c>
      <c r="AD25" s="117">
        <f t="shared" si="34"/>
        <v>-2.9432666750091055E-2</v>
      </c>
      <c r="AE25" s="117">
        <f t="shared" si="35"/>
        <v>0</v>
      </c>
      <c r="AF25" s="174">
        <v>1218984728.48</v>
      </c>
      <c r="AG25" s="170">
        <v>10</v>
      </c>
      <c r="AH25" s="117">
        <f t="shared" si="36"/>
        <v>-1.2726291128018929E-2</v>
      </c>
      <c r="AI25" s="117">
        <f t="shared" si="37"/>
        <v>0</v>
      </c>
      <c r="AJ25" s="118">
        <f t="shared" si="16"/>
        <v>3.2910968474888565E-2</v>
      </c>
      <c r="AK25" s="118">
        <f t="shared" si="17"/>
        <v>0</v>
      </c>
      <c r="AL25" s="119">
        <f t="shared" si="18"/>
        <v>0.34436914502526944</v>
      </c>
      <c r="AM25" s="119">
        <f t="shared" si="19"/>
        <v>0</v>
      </c>
      <c r="AN25" s="120">
        <f t="shared" si="20"/>
        <v>0.15412690271829702</v>
      </c>
      <c r="AO25" s="204">
        <f t="shared" si="21"/>
        <v>0</v>
      </c>
      <c r="AP25" s="124"/>
      <c r="AQ25" s="132">
        <v>246915130.99000001</v>
      </c>
      <c r="AR25" s="129">
        <v>10</v>
      </c>
      <c r="AS25" s="123" t="e">
        <f>(#REF!/AQ25)-1</f>
        <v>#REF!</v>
      </c>
      <c r="AT25" s="123" t="e">
        <f>(#REF!/AR25)-1</f>
        <v>#REF!</v>
      </c>
    </row>
    <row r="26" spans="1:46">
      <c r="A26" s="199" t="s">
        <v>109</v>
      </c>
      <c r="B26" s="174">
        <v>34480631113.230003</v>
      </c>
      <c r="C26" s="170">
        <v>1</v>
      </c>
      <c r="D26" s="174">
        <v>34610875166.650002</v>
      </c>
      <c r="E26" s="170">
        <v>1</v>
      </c>
      <c r="F26" s="117">
        <f t="shared" si="22"/>
        <v>3.7773106006178739E-3</v>
      </c>
      <c r="G26" s="117">
        <f t="shared" si="23"/>
        <v>0</v>
      </c>
      <c r="H26" s="174">
        <v>34805568385.790001</v>
      </c>
      <c r="I26" s="170">
        <v>1</v>
      </c>
      <c r="J26" s="117">
        <f t="shared" si="24"/>
        <v>5.6252035870968074E-3</v>
      </c>
      <c r="K26" s="117">
        <f t="shared" si="25"/>
        <v>0</v>
      </c>
      <c r="L26" s="174">
        <v>34532320263.400002</v>
      </c>
      <c r="M26" s="170">
        <v>1</v>
      </c>
      <c r="N26" s="117">
        <f t="shared" si="26"/>
        <v>-7.8507013406957562E-3</v>
      </c>
      <c r="O26" s="117">
        <f t="shared" si="27"/>
        <v>0</v>
      </c>
      <c r="P26" s="174">
        <v>34922701363.110001</v>
      </c>
      <c r="Q26" s="170">
        <v>1</v>
      </c>
      <c r="R26" s="117">
        <f t="shared" si="28"/>
        <v>1.1304803637065618E-2</v>
      </c>
      <c r="S26" s="117">
        <f t="shared" si="29"/>
        <v>0</v>
      </c>
      <c r="T26" s="174">
        <v>33792914587.740002</v>
      </c>
      <c r="U26" s="170">
        <v>1</v>
      </c>
      <c r="V26" s="117">
        <f t="shared" si="30"/>
        <v>-3.2351070543569976E-2</v>
      </c>
      <c r="W26" s="117">
        <f t="shared" si="31"/>
        <v>0</v>
      </c>
      <c r="X26" s="174">
        <v>35206639550.660004</v>
      </c>
      <c r="Y26" s="170">
        <v>1</v>
      </c>
      <c r="Z26" s="117">
        <f t="shared" si="32"/>
        <v>4.1834952094747649E-2</v>
      </c>
      <c r="AA26" s="117">
        <f t="shared" si="33"/>
        <v>0</v>
      </c>
      <c r="AB26" s="174">
        <v>34722082142.599998</v>
      </c>
      <c r="AC26" s="170">
        <v>1</v>
      </c>
      <c r="AD26" s="117">
        <f t="shared" si="34"/>
        <v>-1.3763239384513237E-2</v>
      </c>
      <c r="AE26" s="117">
        <f t="shared" si="35"/>
        <v>0</v>
      </c>
      <c r="AF26" s="174">
        <v>33965466581.68</v>
      </c>
      <c r="AG26" s="170">
        <v>1</v>
      </c>
      <c r="AH26" s="117">
        <f t="shared" si="36"/>
        <v>-2.1790616064228416E-2</v>
      </c>
      <c r="AI26" s="117">
        <f t="shared" si="37"/>
        <v>0</v>
      </c>
      <c r="AJ26" s="118">
        <f t="shared" si="16"/>
        <v>-1.6516696766849296E-3</v>
      </c>
      <c r="AK26" s="118">
        <f t="shared" si="17"/>
        <v>0</v>
      </c>
      <c r="AL26" s="119">
        <f t="shared" si="18"/>
        <v>-1.8647566172839729E-2</v>
      </c>
      <c r="AM26" s="119">
        <f t="shared" si="19"/>
        <v>0</v>
      </c>
      <c r="AN26" s="120">
        <f t="shared" si="20"/>
        <v>2.2911418471754878E-2</v>
      </c>
      <c r="AO26" s="204">
        <f t="shared" si="21"/>
        <v>0</v>
      </c>
      <c r="AP26" s="124"/>
      <c r="AQ26" s="132"/>
      <c r="AR26" s="129"/>
      <c r="AS26" s="123"/>
      <c r="AT26" s="123"/>
    </row>
    <row r="27" spans="1:46">
      <c r="A27" s="199" t="s">
        <v>113</v>
      </c>
      <c r="B27" s="174">
        <v>6839261171.3001919</v>
      </c>
      <c r="C27" s="170">
        <v>100</v>
      </c>
      <c r="D27" s="174">
        <v>7000272449.6000004</v>
      </c>
      <c r="E27" s="170">
        <v>100</v>
      </c>
      <c r="F27" s="117">
        <f t="shared" si="22"/>
        <v>2.3542203502253316E-2</v>
      </c>
      <c r="G27" s="117">
        <f t="shared" si="23"/>
        <v>0</v>
      </c>
      <c r="H27" s="174">
        <v>6839364878.8100004</v>
      </c>
      <c r="I27" s="170">
        <v>100</v>
      </c>
      <c r="J27" s="117">
        <f t="shared" si="24"/>
        <v>-2.2985901184345233E-2</v>
      </c>
      <c r="K27" s="117">
        <f t="shared" si="25"/>
        <v>0</v>
      </c>
      <c r="L27" s="174">
        <v>6737941511.3199997</v>
      </c>
      <c r="M27" s="170">
        <v>100</v>
      </c>
      <c r="N27" s="117">
        <f t="shared" si="26"/>
        <v>-1.4829354667746233E-2</v>
      </c>
      <c r="O27" s="117">
        <f t="shared" si="27"/>
        <v>0</v>
      </c>
      <c r="P27" s="174">
        <v>6698821141.5854425</v>
      </c>
      <c r="Q27" s="170">
        <v>100</v>
      </c>
      <c r="R27" s="117">
        <f t="shared" si="28"/>
        <v>-5.8059823862871814E-3</v>
      </c>
      <c r="S27" s="117">
        <f t="shared" si="29"/>
        <v>0</v>
      </c>
      <c r="T27" s="174">
        <v>6696407938.4950171</v>
      </c>
      <c r="U27" s="170">
        <v>100</v>
      </c>
      <c r="V27" s="117">
        <f t="shared" si="30"/>
        <v>-3.6024295012813956E-4</v>
      </c>
      <c r="W27" s="117">
        <f t="shared" si="31"/>
        <v>0</v>
      </c>
      <c r="X27" s="174">
        <v>6632596379.8964796</v>
      </c>
      <c r="Y27" s="170">
        <v>100</v>
      </c>
      <c r="Z27" s="117">
        <f t="shared" si="32"/>
        <v>-9.5292221120087204E-3</v>
      </c>
      <c r="AA27" s="117">
        <f t="shared" si="33"/>
        <v>0</v>
      </c>
      <c r="AB27" s="174">
        <v>6636700989.3476887</v>
      </c>
      <c r="AC27" s="170">
        <v>100</v>
      </c>
      <c r="AD27" s="117">
        <f t="shared" si="34"/>
        <v>6.1885409817039592E-4</v>
      </c>
      <c r="AE27" s="117">
        <f t="shared" si="35"/>
        <v>0</v>
      </c>
      <c r="AF27" s="174">
        <v>6940996850.5329208</v>
      </c>
      <c r="AG27" s="170">
        <v>100</v>
      </c>
      <c r="AH27" s="117">
        <f t="shared" si="36"/>
        <v>4.5850470237192492E-2</v>
      </c>
      <c r="AI27" s="117">
        <f t="shared" si="37"/>
        <v>0</v>
      </c>
      <c r="AJ27" s="118">
        <f t="shared" si="16"/>
        <v>2.0626030671375877E-3</v>
      </c>
      <c r="AK27" s="118">
        <f t="shared" si="17"/>
        <v>0</v>
      </c>
      <c r="AL27" s="119">
        <f t="shared" si="18"/>
        <v>-8.4676131527518742E-3</v>
      </c>
      <c r="AM27" s="119">
        <f t="shared" si="19"/>
        <v>0</v>
      </c>
      <c r="AN27" s="120">
        <f t="shared" si="20"/>
        <v>2.2347118668342148E-2</v>
      </c>
      <c r="AO27" s="204">
        <f t="shared" si="21"/>
        <v>0</v>
      </c>
      <c r="AP27" s="124"/>
      <c r="AQ27" s="132"/>
      <c r="AR27" s="129"/>
      <c r="AS27" s="123"/>
      <c r="AT27" s="123"/>
    </row>
    <row r="28" spans="1:46">
      <c r="A28" s="199" t="s">
        <v>116</v>
      </c>
      <c r="B28" s="174">
        <v>8747371111.8400002</v>
      </c>
      <c r="C28" s="170">
        <v>100</v>
      </c>
      <c r="D28" s="174">
        <v>8978262276.8999996</v>
      </c>
      <c r="E28" s="170">
        <v>100</v>
      </c>
      <c r="F28" s="117">
        <f t="shared" si="22"/>
        <v>2.6395492097903202E-2</v>
      </c>
      <c r="G28" s="117">
        <f t="shared" si="23"/>
        <v>0</v>
      </c>
      <c r="H28" s="174">
        <v>8895283701.1599998</v>
      </c>
      <c r="I28" s="170">
        <v>100</v>
      </c>
      <c r="J28" s="117">
        <f t="shared" si="24"/>
        <v>-9.2421643722186385E-3</v>
      </c>
      <c r="K28" s="117">
        <f t="shared" si="25"/>
        <v>0</v>
      </c>
      <c r="L28" s="174">
        <v>9019269251.2199993</v>
      </c>
      <c r="M28" s="170">
        <v>100</v>
      </c>
      <c r="N28" s="117">
        <f t="shared" si="26"/>
        <v>1.3938346906668191E-2</v>
      </c>
      <c r="O28" s="117">
        <f t="shared" si="27"/>
        <v>0</v>
      </c>
      <c r="P28" s="174">
        <v>9071742086.2199993</v>
      </c>
      <c r="Q28" s="170">
        <v>100</v>
      </c>
      <c r="R28" s="117">
        <f t="shared" si="28"/>
        <v>5.8178588019092807E-3</v>
      </c>
      <c r="S28" s="117">
        <f t="shared" si="29"/>
        <v>0</v>
      </c>
      <c r="T28" s="174">
        <v>8945443573.5400009</v>
      </c>
      <c r="U28" s="170">
        <v>100</v>
      </c>
      <c r="V28" s="117">
        <f t="shared" si="30"/>
        <v>-1.3922189528717552E-2</v>
      </c>
      <c r="W28" s="117">
        <f t="shared" si="31"/>
        <v>0</v>
      </c>
      <c r="X28" s="174">
        <v>9358406808.2900009</v>
      </c>
      <c r="Y28" s="170">
        <v>100</v>
      </c>
      <c r="Z28" s="117">
        <f t="shared" si="32"/>
        <v>4.6164645873069558E-2</v>
      </c>
      <c r="AA28" s="117">
        <f t="shared" si="33"/>
        <v>0</v>
      </c>
      <c r="AB28" s="174">
        <v>9274818890.5300007</v>
      </c>
      <c r="AC28" s="170">
        <v>100</v>
      </c>
      <c r="AD28" s="117">
        <f t="shared" si="34"/>
        <v>-8.9318534097016546E-3</v>
      </c>
      <c r="AE28" s="117">
        <f t="shared" si="35"/>
        <v>0</v>
      </c>
      <c r="AF28" s="174">
        <v>9498737832.8700008</v>
      </c>
      <c r="AG28" s="170">
        <v>100</v>
      </c>
      <c r="AH28" s="117">
        <f t="shared" si="36"/>
        <v>2.4142675450906245E-2</v>
      </c>
      <c r="AI28" s="117">
        <f t="shared" si="37"/>
        <v>0</v>
      </c>
      <c r="AJ28" s="118">
        <f t="shared" si="16"/>
        <v>1.054535147747733E-2</v>
      </c>
      <c r="AK28" s="118">
        <f t="shared" si="17"/>
        <v>0</v>
      </c>
      <c r="AL28" s="119">
        <f t="shared" si="18"/>
        <v>5.7970633950973217E-2</v>
      </c>
      <c r="AM28" s="119">
        <f t="shared" si="19"/>
        <v>0</v>
      </c>
      <c r="AN28" s="120">
        <f t="shared" si="20"/>
        <v>2.1072249089245761E-2</v>
      </c>
      <c r="AO28" s="204">
        <f t="shared" si="21"/>
        <v>0</v>
      </c>
      <c r="AP28" s="124"/>
      <c r="AQ28" s="132"/>
      <c r="AR28" s="129"/>
      <c r="AS28" s="123"/>
      <c r="AT28" s="123"/>
    </row>
    <row r="29" spans="1:46">
      <c r="A29" s="199" t="s">
        <v>122</v>
      </c>
      <c r="B29" s="174">
        <v>947955584.77999997</v>
      </c>
      <c r="C29" s="170">
        <v>10</v>
      </c>
      <c r="D29" s="174">
        <v>945569038.33000004</v>
      </c>
      <c r="E29" s="170">
        <v>10</v>
      </c>
      <c r="F29" s="117">
        <f t="shared" si="22"/>
        <v>-2.5175720132012244E-3</v>
      </c>
      <c r="G29" s="117">
        <f t="shared" si="23"/>
        <v>0</v>
      </c>
      <c r="H29" s="174">
        <v>940432376.01999998</v>
      </c>
      <c r="I29" s="170">
        <v>10</v>
      </c>
      <c r="J29" s="117">
        <f t="shared" si="24"/>
        <v>-5.4323503644663398E-3</v>
      </c>
      <c r="K29" s="117">
        <f t="shared" si="25"/>
        <v>0</v>
      </c>
      <c r="L29" s="174">
        <v>943123204.34000003</v>
      </c>
      <c r="M29" s="170">
        <v>10</v>
      </c>
      <c r="N29" s="117">
        <f t="shared" si="26"/>
        <v>2.8612672092255013E-3</v>
      </c>
      <c r="O29" s="117">
        <f t="shared" si="27"/>
        <v>0</v>
      </c>
      <c r="P29" s="174">
        <v>1090910228.04</v>
      </c>
      <c r="Q29" s="170">
        <v>10</v>
      </c>
      <c r="R29" s="117">
        <f t="shared" si="28"/>
        <v>0.1566995945173692</v>
      </c>
      <c r="S29" s="117">
        <f t="shared" si="29"/>
        <v>0</v>
      </c>
      <c r="T29" s="174">
        <v>1079036269.3299999</v>
      </c>
      <c r="U29" s="170">
        <v>10</v>
      </c>
      <c r="V29" s="117">
        <f t="shared" si="30"/>
        <v>-1.0884450805208383E-2</v>
      </c>
      <c r="W29" s="117">
        <f t="shared" si="31"/>
        <v>0</v>
      </c>
      <c r="X29" s="174">
        <v>1081409049.1700001</v>
      </c>
      <c r="Y29" s="170">
        <v>10</v>
      </c>
      <c r="Z29" s="117">
        <f t="shared" si="32"/>
        <v>2.1989806157984566E-3</v>
      </c>
      <c r="AA29" s="117">
        <f t="shared" si="33"/>
        <v>0</v>
      </c>
      <c r="AB29" s="174">
        <v>1191065416.6700001</v>
      </c>
      <c r="AC29" s="170">
        <v>10</v>
      </c>
      <c r="AD29" s="117">
        <f t="shared" si="34"/>
        <v>0.10140137775263036</v>
      </c>
      <c r="AE29" s="117">
        <f t="shared" si="35"/>
        <v>0</v>
      </c>
      <c r="AF29" s="174">
        <v>1190596022.4200001</v>
      </c>
      <c r="AG29" s="170">
        <v>10</v>
      </c>
      <c r="AH29" s="117">
        <f t="shared" si="36"/>
        <v>-3.9409611212819863E-4</v>
      </c>
      <c r="AI29" s="117">
        <f t="shared" si="37"/>
        <v>0</v>
      </c>
      <c r="AJ29" s="118">
        <f t="shared" si="16"/>
        <v>3.049159385000242E-2</v>
      </c>
      <c r="AK29" s="118">
        <f t="shared" si="17"/>
        <v>0</v>
      </c>
      <c r="AL29" s="119">
        <f t="shared" si="18"/>
        <v>0.25913177584869962</v>
      </c>
      <c r="AM29" s="119">
        <f t="shared" si="19"/>
        <v>0</v>
      </c>
      <c r="AN29" s="120">
        <f t="shared" si="20"/>
        <v>6.2754170623067332E-2</v>
      </c>
      <c r="AO29" s="204">
        <f t="shared" si="21"/>
        <v>0</v>
      </c>
      <c r="AP29" s="124"/>
      <c r="AQ29" s="132"/>
      <c r="AR29" s="129"/>
      <c r="AS29" s="123"/>
      <c r="AT29" s="123"/>
    </row>
    <row r="30" spans="1:46">
      <c r="A30" s="199" t="s">
        <v>124</v>
      </c>
      <c r="B30" s="169">
        <v>3048063836</v>
      </c>
      <c r="C30" s="170">
        <v>100</v>
      </c>
      <c r="D30" s="169">
        <v>3040481954</v>
      </c>
      <c r="E30" s="170">
        <v>100</v>
      </c>
      <c r="F30" s="117">
        <f t="shared" si="22"/>
        <v>-2.4874419985736807E-3</v>
      </c>
      <c r="G30" s="117">
        <f t="shared" si="23"/>
        <v>0</v>
      </c>
      <c r="H30" s="169">
        <v>3031478214</v>
      </c>
      <c r="I30" s="170">
        <v>100</v>
      </c>
      <c r="J30" s="117">
        <f t="shared" si="24"/>
        <v>-2.9612871038931349E-3</v>
      </c>
      <c r="K30" s="117">
        <f t="shared" si="25"/>
        <v>0</v>
      </c>
      <c r="L30" s="169">
        <v>3031573500</v>
      </c>
      <c r="M30" s="170">
        <v>100</v>
      </c>
      <c r="N30" s="117">
        <f t="shared" si="26"/>
        <v>3.1432190262806222E-5</v>
      </c>
      <c r="O30" s="117">
        <f t="shared" si="27"/>
        <v>0</v>
      </c>
      <c r="P30" s="169">
        <v>3096946970</v>
      </c>
      <c r="Q30" s="170">
        <v>100</v>
      </c>
      <c r="R30" s="117">
        <f t="shared" si="28"/>
        <v>2.156420419956831E-2</v>
      </c>
      <c r="S30" s="117">
        <f t="shared" si="29"/>
        <v>0</v>
      </c>
      <c r="T30" s="169">
        <v>3037413760</v>
      </c>
      <c r="U30" s="170">
        <v>100</v>
      </c>
      <c r="V30" s="117">
        <f t="shared" si="30"/>
        <v>-1.922319322116129E-2</v>
      </c>
      <c r="W30" s="117">
        <f t="shared" si="31"/>
        <v>0</v>
      </c>
      <c r="X30" s="169">
        <v>2991838636</v>
      </c>
      <c r="Y30" s="170">
        <v>100</v>
      </c>
      <c r="Z30" s="117">
        <f t="shared" si="32"/>
        <v>-1.5004582056018604E-2</v>
      </c>
      <c r="AA30" s="117">
        <f t="shared" si="33"/>
        <v>0</v>
      </c>
      <c r="AB30" s="169">
        <v>3013826367</v>
      </c>
      <c r="AC30" s="170">
        <v>100</v>
      </c>
      <c r="AD30" s="117">
        <f t="shared" si="34"/>
        <v>7.3492369325763333E-3</v>
      </c>
      <c r="AE30" s="117">
        <f t="shared" si="35"/>
        <v>0</v>
      </c>
      <c r="AF30" s="169">
        <v>3017883910</v>
      </c>
      <c r="AG30" s="170">
        <v>100</v>
      </c>
      <c r="AH30" s="117">
        <f t="shared" si="36"/>
        <v>1.3463094770250247E-3</v>
      </c>
      <c r="AI30" s="117">
        <f t="shared" si="37"/>
        <v>0</v>
      </c>
      <c r="AJ30" s="118">
        <f t="shared" si="16"/>
        <v>-1.1731651975267791E-3</v>
      </c>
      <c r="AK30" s="118">
        <f t="shared" si="17"/>
        <v>0</v>
      </c>
      <c r="AL30" s="119">
        <f t="shared" si="18"/>
        <v>-7.4323887929248992E-3</v>
      </c>
      <c r="AM30" s="119">
        <f t="shared" si="19"/>
        <v>0</v>
      </c>
      <c r="AN30" s="120">
        <f t="shared" si="20"/>
        <v>1.2646029416939418E-2</v>
      </c>
      <c r="AO30" s="204">
        <f t="shared" si="21"/>
        <v>0</v>
      </c>
      <c r="AP30" s="124"/>
      <c r="AQ30" s="132"/>
      <c r="AR30" s="129"/>
      <c r="AS30" s="123"/>
      <c r="AT30" s="123"/>
    </row>
    <row r="31" spans="1:46">
      <c r="A31" s="199" t="s">
        <v>125</v>
      </c>
      <c r="B31" s="169">
        <v>11879083034.690001</v>
      </c>
      <c r="C31" s="170">
        <v>100</v>
      </c>
      <c r="D31" s="169">
        <v>11559482353.530001</v>
      </c>
      <c r="E31" s="170">
        <v>100</v>
      </c>
      <c r="F31" s="117">
        <f t="shared" si="22"/>
        <v>-2.6904490879193541E-2</v>
      </c>
      <c r="G31" s="117">
        <f t="shared" si="23"/>
        <v>0</v>
      </c>
      <c r="H31" s="169">
        <v>10977121202.719999</v>
      </c>
      <c r="I31" s="170">
        <v>100</v>
      </c>
      <c r="J31" s="117">
        <f t="shared" si="24"/>
        <v>-5.0379518130598787E-2</v>
      </c>
      <c r="K31" s="117">
        <f t="shared" si="25"/>
        <v>0</v>
      </c>
      <c r="L31" s="169">
        <v>10887143352.75</v>
      </c>
      <c r="M31" s="170">
        <v>100</v>
      </c>
      <c r="N31" s="117">
        <f t="shared" si="26"/>
        <v>-8.1968531009481687E-3</v>
      </c>
      <c r="O31" s="117">
        <f t="shared" si="27"/>
        <v>0</v>
      </c>
      <c r="P31" s="169">
        <v>11124173146.24</v>
      </c>
      <c r="Q31" s="170">
        <v>100</v>
      </c>
      <c r="R31" s="117">
        <f t="shared" si="28"/>
        <v>2.1771532330391155E-2</v>
      </c>
      <c r="S31" s="117">
        <f t="shared" si="29"/>
        <v>0</v>
      </c>
      <c r="T31" s="169">
        <v>11988664163</v>
      </c>
      <c r="U31" s="170">
        <v>100</v>
      </c>
      <c r="V31" s="117">
        <f t="shared" si="30"/>
        <v>7.7712833609768162E-2</v>
      </c>
      <c r="W31" s="117">
        <f t="shared" si="31"/>
        <v>0</v>
      </c>
      <c r="X31" s="169">
        <v>11357585746.01</v>
      </c>
      <c r="Y31" s="170">
        <v>100</v>
      </c>
      <c r="Z31" s="117">
        <f t="shared" si="32"/>
        <v>-5.2639594237501849E-2</v>
      </c>
      <c r="AA31" s="117">
        <f t="shared" si="33"/>
        <v>0</v>
      </c>
      <c r="AB31" s="169">
        <v>11207163196.049999</v>
      </c>
      <c r="AC31" s="170">
        <v>100</v>
      </c>
      <c r="AD31" s="117">
        <f t="shared" si="34"/>
        <v>-1.3244236347750708E-2</v>
      </c>
      <c r="AE31" s="117">
        <f t="shared" si="35"/>
        <v>0</v>
      </c>
      <c r="AF31" s="169">
        <v>11375470726.24</v>
      </c>
      <c r="AG31" s="170">
        <v>100</v>
      </c>
      <c r="AH31" s="117">
        <f t="shared" si="36"/>
        <v>1.5017853068234169E-2</v>
      </c>
      <c r="AI31" s="117">
        <f t="shared" si="37"/>
        <v>0</v>
      </c>
      <c r="AJ31" s="118">
        <f t="shared" si="16"/>
        <v>-4.6078092109499459E-3</v>
      </c>
      <c r="AK31" s="118">
        <f t="shared" si="17"/>
        <v>0</v>
      </c>
      <c r="AL31" s="119">
        <f t="shared" si="18"/>
        <v>-1.591867366221706E-2</v>
      </c>
      <c r="AM31" s="119">
        <f t="shared" si="19"/>
        <v>0</v>
      </c>
      <c r="AN31" s="120">
        <f t="shared" si="20"/>
        <v>4.2835961774255103E-2</v>
      </c>
      <c r="AO31" s="204">
        <f t="shared" si="21"/>
        <v>0</v>
      </c>
      <c r="AP31" s="124"/>
      <c r="AQ31" s="132"/>
      <c r="AR31" s="129"/>
      <c r="AS31" s="123"/>
      <c r="AT31" s="123"/>
    </row>
    <row r="32" spans="1:46">
      <c r="A32" s="199" t="s">
        <v>130</v>
      </c>
      <c r="B32" s="169">
        <v>14125839405.74</v>
      </c>
      <c r="C32" s="170">
        <v>100</v>
      </c>
      <c r="D32" s="169">
        <v>14043544760.469999</v>
      </c>
      <c r="E32" s="170">
        <v>100</v>
      </c>
      <c r="F32" s="117">
        <f t="shared" si="22"/>
        <v>-5.8258233656939516E-3</v>
      </c>
      <c r="G32" s="117">
        <f t="shared" si="23"/>
        <v>0</v>
      </c>
      <c r="H32" s="169">
        <v>14177359817.309999</v>
      </c>
      <c r="I32" s="170">
        <v>100</v>
      </c>
      <c r="J32" s="117">
        <f t="shared" si="24"/>
        <v>9.5285812180885398E-3</v>
      </c>
      <c r="K32" s="117">
        <f t="shared" si="25"/>
        <v>0</v>
      </c>
      <c r="L32" s="169">
        <v>14184554462.34</v>
      </c>
      <c r="M32" s="170">
        <v>100</v>
      </c>
      <c r="N32" s="117">
        <f t="shared" si="26"/>
        <v>5.0747424927568728E-4</v>
      </c>
      <c r="O32" s="117">
        <f t="shared" si="27"/>
        <v>0</v>
      </c>
      <c r="P32" s="169">
        <v>14437414576.67</v>
      </c>
      <c r="Q32" s="170">
        <v>100</v>
      </c>
      <c r="R32" s="117">
        <f t="shared" si="28"/>
        <v>1.7826440372261509E-2</v>
      </c>
      <c r="S32" s="117">
        <f t="shared" si="29"/>
        <v>0</v>
      </c>
      <c r="T32" s="169">
        <v>14398549140.610001</v>
      </c>
      <c r="U32" s="170">
        <v>100</v>
      </c>
      <c r="V32" s="117">
        <f t="shared" si="30"/>
        <v>-2.6919941831416057E-3</v>
      </c>
      <c r="W32" s="117">
        <f t="shared" si="31"/>
        <v>0</v>
      </c>
      <c r="X32" s="169">
        <v>14416206525.17</v>
      </c>
      <c r="Y32" s="170">
        <v>100</v>
      </c>
      <c r="Z32" s="117">
        <f t="shared" si="32"/>
        <v>1.226330818998851E-3</v>
      </c>
      <c r="AA32" s="117">
        <f t="shared" si="33"/>
        <v>0</v>
      </c>
      <c r="AB32" s="169">
        <v>14626976928.360001</v>
      </c>
      <c r="AC32" s="170">
        <v>100</v>
      </c>
      <c r="AD32" s="117">
        <f t="shared" si="34"/>
        <v>1.4620379003450428E-2</v>
      </c>
      <c r="AE32" s="117">
        <f t="shared" si="35"/>
        <v>0</v>
      </c>
      <c r="AF32" s="169">
        <v>15236957466.58</v>
      </c>
      <c r="AG32" s="170">
        <v>100</v>
      </c>
      <c r="AH32" s="117">
        <f t="shared" si="36"/>
        <v>4.1702433880053388E-2</v>
      </c>
      <c r="AI32" s="117">
        <f t="shared" si="37"/>
        <v>0</v>
      </c>
      <c r="AJ32" s="118">
        <f t="shared" si="16"/>
        <v>9.6117277491616047E-3</v>
      </c>
      <c r="AK32" s="118">
        <f t="shared" si="17"/>
        <v>0</v>
      </c>
      <c r="AL32" s="119">
        <f t="shared" si="18"/>
        <v>8.4979449737593193E-2</v>
      </c>
      <c r="AM32" s="119">
        <f t="shared" si="19"/>
        <v>0</v>
      </c>
      <c r="AN32" s="120">
        <f t="shared" si="20"/>
        <v>1.5423962319668499E-2</v>
      </c>
      <c r="AO32" s="204">
        <f t="shared" si="21"/>
        <v>0</v>
      </c>
      <c r="AP32" s="124"/>
      <c r="AQ32" s="132"/>
      <c r="AR32" s="129"/>
      <c r="AS32" s="123"/>
      <c r="AT32" s="123"/>
    </row>
    <row r="33" spans="1:48">
      <c r="A33" s="199" t="s">
        <v>129</v>
      </c>
      <c r="B33" s="169">
        <v>610563540.45000005</v>
      </c>
      <c r="C33" s="170">
        <v>1000000</v>
      </c>
      <c r="D33" s="169">
        <v>607081851.27999997</v>
      </c>
      <c r="E33" s="170">
        <v>1000000</v>
      </c>
      <c r="F33" s="117">
        <f t="shared" si="22"/>
        <v>-5.7024190593398145E-3</v>
      </c>
      <c r="G33" s="117">
        <f t="shared" si="23"/>
        <v>0</v>
      </c>
      <c r="H33" s="169">
        <v>607586256.42999995</v>
      </c>
      <c r="I33" s="170">
        <v>1000000</v>
      </c>
      <c r="J33" s="117">
        <f t="shared" si="24"/>
        <v>8.3086843880518675E-4</v>
      </c>
      <c r="K33" s="117">
        <f t="shared" si="25"/>
        <v>0</v>
      </c>
      <c r="L33" s="169">
        <v>607964423.63999999</v>
      </c>
      <c r="M33" s="170">
        <v>1000000</v>
      </c>
      <c r="N33" s="117">
        <f t="shared" si="26"/>
        <v>6.2240909170993867E-4</v>
      </c>
      <c r="O33" s="117">
        <f t="shared" si="27"/>
        <v>0</v>
      </c>
      <c r="P33" s="169">
        <v>608214130.46000004</v>
      </c>
      <c r="Q33" s="170">
        <v>1000000</v>
      </c>
      <c r="R33" s="117">
        <f t="shared" si="28"/>
        <v>4.1072603969983916E-4</v>
      </c>
      <c r="S33" s="117">
        <f t="shared" si="29"/>
        <v>0</v>
      </c>
      <c r="T33" s="169">
        <v>608500203.37</v>
      </c>
      <c r="U33" s="170">
        <v>1000000</v>
      </c>
      <c r="V33" s="117">
        <f t="shared" si="30"/>
        <v>4.7034900320978412E-4</v>
      </c>
      <c r="W33" s="117">
        <f t="shared" si="31"/>
        <v>0</v>
      </c>
      <c r="X33" s="169">
        <v>608842808.90999997</v>
      </c>
      <c r="Y33" s="170">
        <v>1000000</v>
      </c>
      <c r="Z33" s="117">
        <f t="shared" si="32"/>
        <v>5.6303274526868106E-4</v>
      </c>
      <c r="AA33" s="117">
        <f t="shared" si="33"/>
        <v>0</v>
      </c>
      <c r="AB33" s="169">
        <v>624630973.09000003</v>
      </c>
      <c r="AC33" s="170">
        <v>1000000</v>
      </c>
      <c r="AD33" s="117">
        <f t="shared" si="34"/>
        <v>2.5931429178354469E-2</v>
      </c>
      <c r="AE33" s="117">
        <f t="shared" si="35"/>
        <v>0</v>
      </c>
      <c r="AF33" s="169">
        <v>624745122.63</v>
      </c>
      <c r="AG33" s="170">
        <v>1000000</v>
      </c>
      <c r="AH33" s="117">
        <f t="shared" si="36"/>
        <v>1.8274716579498628E-4</v>
      </c>
      <c r="AI33" s="117">
        <f t="shared" si="37"/>
        <v>0</v>
      </c>
      <c r="AJ33" s="118">
        <f t="shared" si="16"/>
        <v>2.913642825437884E-3</v>
      </c>
      <c r="AK33" s="118">
        <f t="shared" si="17"/>
        <v>0</v>
      </c>
      <c r="AL33" s="119">
        <f t="shared" si="18"/>
        <v>2.9095370439353362E-2</v>
      </c>
      <c r="AM33" s="119">
        <f t="shared" si="19"/>
        <v>0</v>
      </c>
      <c r="AN33" s="120">
        <f t="shared" si="20"/>
        <v>9.5533101828628331E-3</v>
      </c>
      <c r="AO33" s="204">
        <f t="shared" si="21"/>
        <v>0</v>
      </c>
      <c r="AP33" s="124"/>
      <c r="AQ33" s="132"/>
      <c r="AR33" s="129"/>
      <c r="AS33" s="123"/>
      <c r="AT33" s="123"/>
      <c r="AU33" s="311"/>
    </row>
    <row r="34" spans="1:48">
      <c r="A34" s="199" t="s">
        <v>141</v>
      </c>
      <c r="B34" s="169">
        <v>9177567978.3400002</v>
      </c>
      <c r="C34" s="170">
        <v>1</v>
      </c>
      <c r="D34" s="169">
        <v>9205629216.7900009</v>
      </c>
      <c r="E34" s="170">
        <v>1</v>
      </c>
      <c r="F34" s="117">
        <f t="shared" si="22"/>
        <v>3.0575898229496267E-3</v>
      </c>
      <c r="G34" s="117">
        <f t="shared" si="23"/>
        <v>0</v>
      </c>
      <c r="H34" s="169">
        <v>9073868645.7600002</v>
      </c>
      <c r="I34" s="170">
        <v>1</v>
      </c>
      <c r="J34" s="117">
        <f t="shared" si="24"/>
        <v>-1.4313043457114771E-2</v>
      </c>
      <c r="K34" s="117">
        <f t="shared" si="25"/>
        <v>0</v>
      </c>
      <c r="L34" s="169">
        <v>9209967545.2099991</v>
      </c>
      <c r="M34" s="170">
        <v>1</v>
      </c>
      <c r="N34" s="117">
        <f t="shared" si="26"/>
        <v>1.4998993787902648E-2</v>
      </c>
      <c r="O34" s="117">
        <f t="shared" si="27"/>
        <v>0</v>
      </c>
      <c r="P34" s="169">
        <v>9191263903.5699997</v>
      </c>
      <c r="Q34" s="170">
        <v>1</v>
      </c>
      <c r="R34" s="117">
        <f t="shared" si="28"/>
        <v>-2.0308042941722358E-3</v>
      </c>
      <c r="S34" s="117">
        <f t="shared" si="29"/>
        <v>0</v>
      </c>
      <c r="T34" s="169">
        <v>9184676664.3199997</v>
      </c>
      <c r="U34" s="170">
        <v>1</v>
      </c>
      <c r="V34" s="117">
        <f t="shared" si="30"/>
        <v>-7.1668481278634982E-4</v>
      </c>
      <c r="W34" s="117">
        <f t="shared" si="31"/>
        <v>0</v>
      </c>
      <c r="X34" s="169">
        <v>9190114966.6599998</v>
      </c>
      <c r="Y34" s="170">
        <v>1</v>
      </c>
      <c r="Z34" s="117">
        <f t="shared" si="32"/>
        <v>5.9210601948857884E-4</v>
      </c>
      <c r="AA34" s="117">
        <f t="shared" si="33"/>
        <v>0</v>
      </c>
      <c r="AB34" s="169">
        <v>9673395322.8299999</v>
      </c>
      <c r="AC34" s="170">
        <v>1</v>
      </c>
      <c r="AD34" s="117">
        <f t="shared" si="34"/>
        <v>5.2586976106746203E-2</v>
      </c>
      <c r="AE34" s="117">
        <f t="shared" si="35"/>
        <v>0</v>
      </c>
      <c r="AF34" s="169">
        <v>10247128299.059999</v>
      </c>
      <c r="AG34" s="170">
        <v>1</v>
      </c>
      <c r="AH34" s="117">
        <f t="shared" si="36"/>
        <v>5.9310403129699769E-2</v>
      </c>
      <c r="AI34" s="117">
        <f t="shared" si="37"/>
        <v>0</v>
      </c>
      <c r="AJ34" s="118">
        <f t="shared" si="16"/>
        <v>1.4185692037839183E-2</v>
      </c>
      <c r="AK34" s="118">
        <f t="shared" si="17"/>
        <v>0</v>
      </c>
      <c r="AL34" s="119">
        <f t="shared" si="18"/>
        <v>0.11313719657211752</v>
      </c>
      <c r="AM34" s="119">
        <f t="shared" si="19"/>
        <v>0</v>
      </c>
      <c r="AN34" s="120">
        <f t="shared" si="20"/>
        <v>2.7038103754940014E-2</v>
      </c>
      <c r="AO34" s="204">
        <f t="shared" si="21"/>
        <v>0</v>
      </c>
      <c r="AP34" s="124"/>
      <c r="AQ34" s="132"/>
      <c r="AR34" s="129"/>
      <c r="AS34" s="123"/>
      <c r="AT34" s="123"/>
    </row>
    <row r="35" spans="1:48" s="263" customFormat="1">
      <c r="A35" s="199" t="s">
        <v>146</v>
      </c>
      <c r="B35" s="169">
        <v>16791061632.110001</v>
      </c>
      <c r="C35" s="170">
        <v>1</v>
      </c>
      <c r="D35" s="169">
        <v>16048679573.309999</v>
      </c>
      <c r="E35" s="170">
        <v>1</v>
      </c>
      <c r="F35" s="117">
        <f t="shared" si="22"/>
        <v>-4.4212931562369107E-2</v>
      </c>
      <c r="G35" s="117">
        <f t="shared" si="23"/>
        <v>0</v>
      </c>
      <c r="H35" s="169">
        <v>15725850722.77</v>
      </c>
      <c r="I35" s="170">
        <v>1</v>
      </c>
      <c r="J35" s="117">
        <f t="shared" si="24"/>
        <v>-2.0115601976182791E-2</v>
      </c>
      <c r="K35" s="117">
        <f t="shared" si="25"/>
        <v>0</v>
      </c>
      <c r="L35" s="169">
        <v>15650270062.51</v>
      </c>
      <c r="M35" s="170">
        <v>1</v>
      </c>
      <c r="N35" s="117">
        <f t="shared" si="26"/>
        <v>-4.8061412760687337E-3</v>
      </c>
      <c r="O35" s="117">
        <f t="shared" si="27"/>
        <v>0</v>
      </c>
      <c r="P35" s="169">
        <v>15804796426.940001</v>
      </c>
      <c r="Q35" s="170">
        <v>1</v>
      </c>
      <c r="R35" s="117">
        <f t="shared" si="28"/>
        <v>9.8737187162134671E-3</v>
      </c>
      <c r="S35" s="117">
        <f t="shared" si="29"/>
        <v>0</v>
      </c>
      <c r="T35" s="169">
        <v>15170684885.15</v>
      </c>
      <c r="U35" s="170">
        <v>1</v>
      </c>
      <c r="V35" s="117">
        <f t="shared" si="30"/>
        <v>-4.012146216000155E-2</v>
      </c>
      <c r="W35" s="117">
        <f t="shared" si="31"/>
        <v>0</v>
      </c>
      <c r="X35" s="169">
        <v>15231550347.950001</v>
      </c>
      <c r="Y35" s="170">
        <v>1</v>
      </c>
      <c r="Z35" s="117">
        <f t="shared" si="32"/>
        <v>4.0120444963944908E-3</v>
      </c>
      <c r="AA35" s="117">
        <f t="shared" si="33"/>
        <v>0</v>
      </c>
      <c r="AB35" s="169">
        <v>15219332608.17</v>
      </c>
      <c r="AC35" s="170">
        <v>1</v>
      </c>
      <c r="AD35" s="117">
        <f t="shared" si="34"/>
        <v>-8.0213369623565996E-4</v>
      </c>
      <c r="AE35" s="117">
        <f t="shared" si="35"/>
        <v>0</v>
      </c>
      <c r="AF35" s="169">
        <v>14727164699.26</v>
      </c>
      <c r="AG35" s="170">
        <v>1</v>
      </c>
      <c r="AH35" s="117">
        <f t="shared" si="36"/>
        <v>-3.2338337138764918E-2</v>
      </c>
      <c r="AI35" s="117">
        <f t="shared" si="37"/>
        <v>0</v>
      </c>
      <c r="AJ35" s="118">
        <f t="shared" si="16"/>
        <v>-1.6063855574626851E-2</v>
      </c>
      <c r="AK35" s="118">
        <f t="shared" si="17"/>
        <v>0</v>
      </c>
      <c r="AL35" s="119">
        <f t="shared" si="18"/>
        <v>-8.2344149748479284E-2</v>
      </c>
      <c r="AM35" s="119">
        <f t="shared" si="19"/>
        <v>0</v>
      </c>
      <c r="AN35" s="120">
        <f t="shared" si="20"/>
        <v>2.1002959391272738E-2</v>
      </c>
      <c r="AO35" s="204">
        <f t="shared" si="21"/>
        <v>0</v>
      </c>
      <c r="AP35" s="124"/>
      <c r="AQ35" s="132"/>
      <c r="AR35" s="129"/>
      <c r="AS35" s="123"/>
      <c r="AT35" s="123"/>
    </row>
    <row r="36" spans="1:48" s="281" customFormat="1">
      <c r="A36" s="199" t="s">
        <v>149</v>
      </c>
      <c r="B36" s="169">
        <v>660745824.64999998</v>
      </c>
      <c r="C36" s="170">
        <v>100</v>
      </c>
      <c r="D36" s="169">
        <v>655733173.33000004</v>
      </c>
      <c r="E36" s="170">
        <v>100</v>
      </c>
      <c r="F36" s="117">
        <f t="shared" si="22"/>
        <v>-7.5863533797662017E-3</v>
      </c>
      <c r="G36" s="117">
        <f t="shared" si="23"/>
        <v>0</v>
      </c>
      <c r="H36" s="169">
        <v>651793912.58000004</v>
      </c>
      <c r="I36" s="170">
        <v>100</v>
      </c>
      <c r="J36" s="117">
        <f t="shared" si="24"/>
        <v>-6.0074141590173193E-3</v>
      </c>
      <c r="K36" s="117">
        <f t="shared" si="25"/>
        <v>0</v>
      </c>
      <c r="L36" s="169">
        <v>644566208.46000004</v>
      </c>
      <c r="M36" s="170">
        <v>100</v>
      </c>
      <c r="N36" s="117">
        <f t="shared" si="26"/>
        <v>-1.1088940814728596E-2</v>
      </c>
      <c r="O36" s="117">
        <f t="shared" si="27"/>
        <v>0</v>
      </c>
      <c r="P36" s="169">
        <v>640340748.15999997</v>
      </c>
      <c r="Q36" s="170">
        <v>100</v>
      </c>
      <c r="R36" s="117">
        <f t="shared" si="28"/>
        <v>-6.5555101160136159E-3</v>
      </c>
      <c r="S36" s="117">
        <f t="shared" si="29"/>
        <v>0</v>
      </c>
      <c r="T36" s="169">
        <v>632453323.95000005</v>
      </c>
      <c r="U36" s="170">
        <v>100</v>
      </c>
      <c r="V36" s="117">
        <f t="shared" si="30"/>
        <v>-1.2317542234605867E-2</v>
      </c>
      <c r="W36" s="117">
        <f t="shared" si="31"/>
        <v>0</v>
      </c>
      <c r="X36" s="169">
        <v>634654690.09000003</v>
      </c>
      <c r="Y36" s="170">
        <v>100</v>
      </c>
      <c r="Z36" s="117">
        <f t="shared" si="32"/>
        <v>3.4806776352305476E-3</v>
      </c>
      <c r="AA36" s="117">
        <f t="shared" si="33"/>
        <v>0</v>
      </c>
      <c r="AB36" s="169">
        <v>631824842.49000001</v>
      </c>
      <c r="AC36" s="170">
        <v>100</v>
      </c>
      <c r="AD36" s="117">
        <f t="shared" si="34"/>
        <v>-4.4588776293431704E-3</v>
      </c>
      <c r="AE36" s="117">
        <f t="shared" si="35"/>
        <v>0</v>
      </c>
      <c r="AF36" s="169">
        <v>632062187.75</v>
      </c>
      <c r="AG36" s="170">
        <v>100</v>
      </c>
      <c r="AH36" s="117">
        <f t="shared" si="36"/>
        <v>3.7565040821222059E-4</v>
      </c>
      <c r="AI36" s="117">
        <f t="shared" si="37"/>
        <v>0</v>
      </c>
      <c r="AJ36" s="118">
        <f t="shared" si="16"/>
        <v>-5.5197887862539997E-3</v>
      </c>
      <c r="AK36" s="118">
        <f t="shared" si="17"/>
        <v>0</v>
      </c>
      <c r="AL36" s="119">
        <f t="shared" si="18"/>
        <v>-3.6098502474401328E-2</v>
      </c>
      <c r="AM36" s="119">
        <f t="shared" si="19"/>
        <v>0</v>
      </c>
      <c r="AN36" s="120">
        <f t="shared" si="20"/>
        <v>5.3411639213064455E-3</v>
      </c>
      <c r="AO36" s="204">
        <f t="shared" si="21"/>
        <v>0</v>
      </c>
      <c r="AP36" s="124"/>
      <c r="AQ36" s="132"/>
      <c r="AR36" s="129"/>
      <c r="AS36" s="123"/>
      <c r="AT36" s="123"/>
    </row>
    <row r="37" spans="1:48" s="281" customFormat="1">
      <c r="A37" s="199" t="s">
        <v>161</v>
      </c>
      <c r="B37" s="167">
        <v>18279771226.580002</v>
      </c>
      <c r="C37" s="170">
        <v>1</v>
      </c>
      <c r="D37" s="167">
        <v>17969880467.470001</v>
      </c>
      <c r="E37" s="170">
        <v>1</v>
      </c>
      <c r="F37" s="117">
        <f t="shared" si="22"/>
        <v>-1.695266069081865E-2</v>
      </c>
      <c r="G37" s="117">
        <f t="shared" si="23"/>
        <v>0</v>
      </c>
      <c r="H37" s="167">
        <v>18254608422.07</v>
      </c>
      <c r="I37" s="170">
        <v>1</v>
      </c>
      <c r="J37" s="117">
        <f t="shared" si="24"/>
        <v>1.5844732808068904E-2</v>
      </c>
      <c r="K37" s="117">
        <f t="shared" si="25"/>
        <v>0</v>
      </c>
      <c r="L37" s="167">
        <v>18791622402.889999</v>
      </c>
      <c r="M37" s="170">
        <v>1</v>
      </c>
      <c r="N37" s="117">
        <f t="shared" si="26"/>
        <v>2.9417995083956146E-2</v>
      </c>
      <c r="O37" s="117">
        <f t="shared" si="27"/>
        <v>0</v>
      </c>
      <c r="P37" s="167">
        <v>17424727650.380001</v>
      </c>
      <c r="Q37" s="170">
        <v>1</v>
      </c>
      <c r="R37" s="117">
        <f t="shared" si="28"/>
        <v>-7.2739581671233511E-2</v>
      </c>
      <c r="S37" s="117">
        <f t="shared" si="29"/>
        <v>0</v>
      </c>
      <c r="T37" s="167">
        <v>17048465638.41</v>
      </c>
      <c r="U37" s="170">
        <v>1</v>
      </c>
      <c r="V37" s="117">
        <f t="shared" si="30"/>
        <v>-2.1593566311023268E-2</v>
      </c>
      <c r="W37" s="117">
        <f t="shared" si="31"/>
        <v>0</v>
      </c>
      <c r="X37" s="167">
        <v>17041420377.67</v>
      </c>
      <c r="Y37" s="170">
        <v>1</v>
      </c>
      <c r="Z37" s="117">
        <f t="shared" si="32"/>
        <v>-4.13248962658955E-4</v>
      </c>
      <c r="AA37" s="117">
        <f t="shared" si="33"/>
        <v>0</v>
      </c>
      <c r="AB37" s="167">
        <v>17293503779.459999</v>
      </c>
      <c r="AC37" s="170">
        <v>1</v>
      </c>
      <c r="AD37" s="117">
        <f t="shared" si="34"/>
        <v>1.4792393838269089E-2</v>
      </c>
      <c r="AE37" s="117">
        <f t="shared" si="35"/>
        <v>0</v>
      </c>
      <c r="AF37" s="167">
        <v>16858800695.559999</v>
      </c>
      <c r="AG37" s="170">
        <v>1</v>
      </c>
      <c r="AH37" s="117">
        <f t="shared" si="36"/>
        <v>-2.5136784855380737E-2</v>
      </c>
      <c r="AI37" s="117">
        <f t="shared" si="37"/>
        <v>0</v>
      </c>
      <c r="AJ37" s="118">
        <f t="shared" si="16"/>
        <v>-9.5975900951026233E-3</v>
      </c>
      <c r="AK37" s="118">
        <f t="shared" si="17"/>
        <v>0</v>
      </c>
      <c r="AL37" s="119">
        <f t="shared" si="18"/>
        <v>-6.1830114781305047E-2</v>
      </c>
      <c r="AM37" s="119">
        <f t="shared" si="19"/>
        <v>0</v>
      </c>
      <c r="AN37" s="120">
        <f t="shared" si="20"/>
        <v>3.2238241051627321E-2</v>
      </c>
      <c r="AO37" s="204">
        <f t="shared" si="21"/>
        <v>0</v>
      </c>
      <c r="AP37" s="124"/>
      <c r="AQ37" s="132"/>
      <c r="AR37" s="129"/>
      <c r="AS37" s="123"/>
      <c r="AT37" s="123"/>
    </row>
    <row r="38" spans="1:48" s="281" customFormat="1">
      <c r="A38" s="199" t="s">
        <v>162</v>
      </c>
      <c r="B38" s="167">
        <v>848717794.53999996</v>
      </c>
      <c r="C38" s="170">
        <v>10</v>
      </c>
      <c r="D38" s="167">
        <v>831262794.53999996</v>
      </c>
      <c r="E38" s="170">
        <v>10</v>
      </c>
      <c r="F38" s="117">
        <f t="shared" si="22"/>
        <v>-2.0566317935469359E-2</v>
      </c>
      <c r="G38" s="117">
        <f t="shared" si="23"/>
        <v>0</v>
      </c>
      <c r="H38" s="167">
        <v>835557990.94000006</v>
      </c>
      <c r="I38" s="170">
        <v>10</v>
      </c>
      <c r="J38" s="117">
        <f t="shared" si="24"/>
        <v>5.1670740326793399E-3</v>
      </c>
      <c r="K38" s="117">
        <f t="shared" si="25"/>
        <v>0</v>
      </c>
      <c r="L38" s="167">
        <v>827772280.88999999</v>
      </c>
      <c r="M38" s="170">
        <v>10</v>
      </c>
      <c r="N38" s="117">
        <f t="shared" si="26"/>
        <v>-9.3179768901990537E-3</v>
      </c>
      <c r="O38" s="117">
        <f t="shared" si="27"/>
        <v>0</v>
      </c>
      <c r="P38" s="167">
        <v>827772280.88999999</v>
      </c>
      <c r="Q38" s="170">
        <v>10</v>
      </c>
      <c r="R38" s="117">
        <f t="shared" si="28"/>
        <v>0</v>
      </c>
      <c r="S38" s="117">
        <f t="shared" si="29"/>
        <v>0</v>
      </c>
      <c r="T38" s="167">
        <v>811053280.88999999</v>
      </c>
      <c r="U38" s="170">
        <v>10</v>
      </c>
      <c r="V38" s="117">
        <f t="shared" si="30"/>
        <v>-2.0197583787203106E-2</v>
      </c>
      <c r="W38" s="117">
        <f t="shared" si="31"/>
        <v>0</v>
      </c>
      <c r="X38" s="167">
        <v>814450276.33000004</v>
      </c>
      <c r="Y38" s="170">
        <v>10</v>
      </c>
      <c r="Z38" s="117">
        <f t="shared" si="32"/>
        <v>4.1883751906809418E-3</v>
      </c>
      <c r="AA38" s="117">
        <f t="shared" si="33"/>
        <v>0</v>
      </c>
      <c r="AB38" s="167">
        <v>810297144.57000005</v>
      </c>
      <c r="AC38" s="170">
        <v>10</v>
      </c>
      <c r="AD38" s="117">
        <f t="shared" si="34"/>
        <v>-5.0993067111652851E-3</v>
      </c>
      <c r="AE38" s="117">
        <f t="shared" si="35"/>
        <v>0</v>
      </c>
      <c r="AF38" s="167">
        <v>801357992.13</v>
      </c>
      <c r="AG38" s="170">
        <v>10</v>
      </c>
      <c r="AH38" s="117">
        <f t="shared" si="36"/>
        <v>-1.1031943651663481E-2</v>
      </c>
      <c r="AI38" s="117">
        <f t="shared" si="37"/>
        <v>0</v>
      </c>
      <c r="AJ38" s="118">
        <f t="shared" si="16"/>
        <v>-7.1072099690425005E-3</v>
      </c>
      <c r="AK38" s="118">
        <f t="shared" si="17"/>
        <v>0</v>
      </c>
      <c r="AL38" s="119">
        <f t="shared" si="18"/>
        <v>-3.59751484204806E-2</v>
      </c>
      <c r="AM38" s="119">
        <f t="shared" si="19"/>
        <v>0</v>
      </c>
      <c r="AN38" s="120">
        <f t="shared" si="20"/>
        <v>1.0039841345522488E-2</v>
      </c>
      <c r="AO38" s="204">
        <f t="shared" si="21"/>
        <v>0</v>
      </c>
      <c r="AP38" s="124"/>
      <c r="AQ38" s="132"/>
      <c r="AR38" s="129"/>
      <c r="AS38" s="123"/>
      <c r="AT38" s="123"/>
    </row>
    <row r="39" spans="1:48" s="281" customFormat="1">
      <c r="A39" s="199" t="s">
        <v>173</v>
      </c>
      <c r="B39" s="167">
        <v>1269164950.4000001</v>
      </c>
      <c r="C39" s="170">
        <v>1</v>
      </c>
      <c r="D39" s="167">
        <v>1275558762.0599999</v>
      </c>
      <c r="E39" s="170">
        <v>1</v>
      </c>
      <c r="F39" s="117">
        <f t="shared" si="22"/>
        <v>5.037809827623055E-3</v>
      </c>
      <c r="G39" s="117">
        <f t="shared" si="23"/>
        <v>0</v>
      </c>
      <c r="H39" s="167">
        <v>1265715864.6199999</v>
      </c>
      <c r="I39" s="170">
        <v>1</v>
      </c>
      <c r="J39" s="117">
        <f t="shared" si="24"/>
        <v>-7.716537828570116E-3</v>
      </c>
      <c r="K39" s="117">
        <f t="shared" si="25"/>
        <v>0</v>
      </c>
      <c r="L39" s="167">
        <v>1271362644.95</v>
      </c>
      <c r="M39" s="170">
        <v>1</v>
      </c>
      <c r="N39" s="117">
        <f t="shared" si="26"/>
        <v>4.4613332959174603E-3</v>
      </c>
      <c r="O39" s="117">
        <f t="shared" si="27"/>
        <v>0</v>
      </c>
      <c r="P39" s="167">
        <v>1266257343.24</v>
      </c>
      <c r="Q39" s="170">
        <v>1</v>
      </c>
      <c r="R39" s="117">
        <f t="shared" si="28"/>
        <v>-4.0156140580965543E-3</v>
      </c>
      <c r="S39" s="117">
        <f t="shared" si="29"/>
        <v>0</v>
      </c>
      <c r="T39" s="167">
        <v>1267102686.7</v>
      </c>
      <c r="U39" s="170">
        <v>1</v>
      </c>
      <c r="V39" s="117">
        <f t="shared" si="30"/>
        <v>6.6759214824139903E-4</v>
      </c>
      <c r="W39" s="117">
        <f t="shared" si="31"/>
        <v>0</v>
      </c>
      <c r="X39" s="167">
        <v>1267747453.6900001</v>
      </c>
      <c r="Y39" s="170">
        <v>1</v>
      </c>
      <c r="Z39" s="117">
        <f t="shared" si="32"/>
        <v>5.08851410992758E-4</v>
      </c>
      <c r="AA39" s="117">
        <f t="shared" si="33"/>
        <v>0</v>
      </c>
      <c r="AB39" s="167">
        <v>1259859269.47</v>
      </c>
      <c r="AC39" s="170">
        <v>1</v>
      </c>
      <c r="AD39" s="117">
        <f t="shared" si="34"/>
        <v>-6.2222047435710427E-3</v>
      </c>
      <c r="AE39" s="117">
        <f t="shared" si="35"/>
        <v>0</v>
      </c>
      <c r="AF39" s="167">
        <v>1260226859.3099999</v>
      </c>
      <c r="AG39" s="170">
        <v>1</v>
      </c>
      <c r="AH39" s="117">
        <f t="shared" si="36"/>
        <v>2.9177055636900822E-4</v>
      </c>
      <c r="AI39" s="117">
        <f t="shared" si="37"/>
        <v>0</v>
      </c>
      <c r="AJ39" s="118">
        <f t="shared" si="16"/>
        <v>-8.7337492388675411E-4</v>
      </c>
      <c r="AK39" s="118">
        <f t="shared" si="17"/>
        <v>0</v>
      </c>
      <c r="AL39" s="119">
        <f t="shared" si="18"/>
        <v>-1.2019754170509014E-2</v>
      </c>
      <c r="AM39" s="119">
        <f t="shared" si="19"/>
        <v>0</v>
      </c>
      <c r="AN39" s="120">
        <f t="shared" si="20"/>
        <v>4.6958406498554608E-3</v>
      </c>
      <c r="AO39" s="204">
        <f t="shared" si="21"/>
        <v>0</v>
      </c>
      <c r="AP39" s="124"/>
      <c r="AQ39" s="132"/>
      <c r="AR39" s="129"/>
      <c r="AS39" s="123"/>
      <c r="AT39" s="123"/>
    </row>
    <row r="40" spans="1:48" s="281" customFormat="1">
      <c r="A40" s="199" t="s">
        <v>175</v>
      </c>
      <c r="B40" s="167">
        <v>11195322909.469999</v>
      </c>
      <c r="C40" s="170">
        <v>100</v>
      </c>
      <c r="D40" s="167">
        <v>11103706045.24</v>
      </c>
      <c r="E40" s="170">
        <v>100</v>
      </c>
      <c r="F40" s="117">
        <f t="shared" si="22"/>
        <v>-8.1834945691920905E-3</v>
      </c>
      <c r="G40" s="117">
        <f t="shared" si="23"/>
        <v>0</v>
      </c>
      <c r="H40" s="167">
        <v>11268897435.07</v>
      </c>
      <c r="I40" s="170">
        <v>100</v>
      </c>
      <c r="J40" s="117">
        <f t="shared" si="24"/>
        <v>1.4877140042879208E-2</v>
      </c>
      <c r="K40" s="117">
        <f t="shared" si="25"/>
        <v>0</v>
      </c>
      <c r="L40" s="167">
        <v>10989854800.440001</v>
      </c>
      <c r="M40" s="170">
        <v>100</v>
      </c>
      <c r="N40" s="117">
        <f t="shared" si="26"/>
        <v>-2.4762194903078006E-2</v>
      </c>
      <c r="O40" s="117">
        <f t="shared" si="27"/>
        <v>0</v>
      </c>
      <c r="P40" s="167">
        <v>10490763024.49</v>
      </c>
      <c r="Q40" s="170">
        <v>100</v>
      </c>
      <c r="R40" s="117">
        <f t="shared" si="28"/>
        <v>-4.5413864424306921E-2</v>
      </c>
      <c r="S40" s="117">
        <f t="shared" si="29"/>
        <v>0</v>
      </c>
      <c r="T40" s="167">
        <v>10329573750.120001</v>
      </c>
      <c r="U40" s="170">
        <v>100</v>
      </c>
      <c r="V40" s="117">
        <f t="shared" si="30"/>
        <v>-1.5364876129001592E-2</v>
      </c>
      <c r="W40" s="117">
        <f t="shared" si="31"/>
        <v>0</v>
      </c>
      <c r="X40" s="167">
        <v>9878946211.8099995</v>
      </c>
      <c r="Y40" s="170">
        <v>100</v>
      </c>
      <c r="Z40" s="117">
        <f t="shared" si="32"/>
        <v>-4.3624988717929074E-2</v>
      </c>
      <c r="AA40" s="117">
        <f t="shared" si="33"/>
        <v>0</v>
      </c>
      <c r="AB40" s="167">
        <v>9811400194.1800003</v>
      </c>
      <c r="AC40" s="170">
        <v>100</v>
      </c>
      <c r="AD40" s="117">
        <f t="shared" si="34"/>
        <v>-6.8373707257611965E-3</v>
      </c>
      <c r="AE40" s="117">
        <f t="shared" si="35"/>
        <v>0</v>
      </c>
      <c r="AF40" s="167">
        <v>9756585795.3199997</v>
      </c>
      <c r="AG40" s="170">
        <v>100</v>
      </c>
      <c r="AH40" s="117">
        <f t="shared" si="36"/>
        <v>-5.5868069567191671E-3</v>
      </c>
      <c r="AI40" s="117">
        <f t="shared" si="37"/>
        <v>0</v>
      </c>
      <c r="AJ40" s="118">
        <f t="shared" si="16"/>
        <v>-1.6862057047888606E-2</v>
      </c>
      <c r="AK40" s="118">
        <f t="shared" si="17"/>
        <v>0</v>
      </c>
      <c r="AL40" s="119">
        <f t="shared" si="18"/>
        <v>-0.12132167804437612</v>
      </c>
      <c r="AM40" s="119">
        <f t="shared" si="19"/>
        <v>0</v>
      </c>
      <c r="AN40" s="120">
        <f t="shared" si="20"/>
        <v>2.0376574869929633E-2</v>
      </c>
      <c r="AO40" s="204">
        <f t="shared" si="21"/>
        <v>0</v>
      </c>
      <c r="AP40" s="124"/>
      <c r="AQ40" s="132"/>
      <c r="AR40" s="129"/>
      <c r="AS40" s="123"/>
      <c r="AT40" s="123"/>
    </row>
    <row r="41" spans="1:48" s="281" customFormat="1">
      <c r="A41" s="199" t="s">
        <v>177</v>
      </c>
      <c r="B41" s="167">
        <v>724554347.70000005</v>
      </c>
      <c r="C41" s="170">
        <v>1</v>
      </c>
      <c r="D41" s="167">
        <v>722891876.77999997</v>
      </c>
      <c r="E41" s="170">
        <v>1</v>
      </c>
      <c r="F41" s="117">
        <f t="shared" si="22"/>
        <v>-2.2944737344788085E-3</v>
      </c>
      <c r="G41" s="117">
        <f t="shared" si="23"/>
        <v>0</v>
      </c>
      <c r="H41" s="167">
        <v>719709858.84000003</v>
      </c>
      <c r="I41" s="170">
        <v>1</v>
      </c>
      <c r="J41" s="117">
        <f t="shared" si="24"/>
        <v>-4.4017895928969361E-3</v>
      </c>
      <c r="K41" s="117">
        <f t="shared" si="25"/>
        <v>0</v>
      </c>
      <c r="L41" s="167">
        <v>718528986.21000004</v>
      </c>
      <c r="M41" s="170">
        <v>1</v>
      </c>
      <c r="N41" s="117">
        <f t="shared" si="26"/>
        <v>-1.6407620591765675E-3</v>
      </c>
      <c r="O41" s="117">
        <f t="shared" si="27"/>
        <v>0</v>
      </c>
      <c r="P41" s="167">
        <v>717184942.80999994</v>
      </c>
      <c r="Q41" s="170">
        <v>1</v>
      </c>
      <c r="R41" s="117">
        <f t="shared" si="28"/>
        <v>-1.8705486150106128E-3</v>
      </c>
      <c r="S41" s="117">
        <f t="shared" si="29"/>
        <v>0</v>
      </c>
      <c r="T41" s="167">
        <v>716902705.99000001</v>
      </c>
      <c r="U41" s="170">
        <v>1</v>
      </c>
      <c r="V41" s="117">
        <f t="shared" si="30"/>
        <v>-3.9353422409302416E-4</v>
      </c>
      <c r="W41" s="117">
        <f t="shared" si="31"/>
        <v>0</v>
      </c>
      <c r="X41" s="167">
        <v>716976748.38999999</v>
      </c>
      <c r="Y41" s="170">
        <v>1</v>
      </c>
      <c r="Z41" s="117">
        <f t="shared" si="32"/>
        <v>1.03280960416697E-4</v>
      </c>
      <c r="AA41" s="117">
        <f t="shared" si="33"/>
        <v>0</v>
      </c>
      <c r="AB41" s="167">
        <v>717744923.09000003</v>
      </c>
      <c r="AC41" s="170">
        <v>1</v>
      </c>
      <c r="AD41" s="117">
        <f t="shared" si="34"/>
        <v>1.0714081059462733E-3</v>
      </c>
      <c r="AE41" s="117">
        <f t="shared" si="35"/>
        <v>0</v>
      </c>
      <c r="AF41" s="167">
        <v>717943979.70000005</v>
      </c>
      <c r="AG41" s="170">
        <v>1</v>
      </c>
      <c r="AH41" s="117">
        <f t="shared" si="36"/>
        <v>2.7733614491210276E-4</v>
      </c>
      <c r="AI41" s="117">
        <f t="shared" si="37"/>
        <v>0</v>
      </c>
      <c r="AJ41" s="118">
        <f t="shared" si="16"/>
        <v>-1.1436353767976097E-3</v>
      </c>
      <c r="AK41" s="118">
        <f t="shared" si="17"/>
        <v>0</v>
      </c>
      <c r="AL41" s="119">
        <f t="shared" si="18"/>
        <v>-6.8445880206034369E-3</v>
      </c>
      <c r="AM41" s="119">
        <f t="shared" si="19"/>
        <v>0</v>
      </c>
      <c r="AN41" s="120">
        <f t="shared" si="20"/>
        <v>1.7630560076540578E-3</v>
      </c>
      <c r="AO41" s="204">
        <f t="shared" si="21"/>
        <v>0</v>
      </c>
      <c r="AP41" s="124"/>
      <c r="AQ41" s="132"/>
      <c r="AR41" s="129"/>
      <c r="AS41" s="123"/>
      <c r="AT41" s="123"/>
    </row>
    <row r="42" spans="1:48" s="281" customFormat="1">
      <c r="A42" s="199" t="s">
        <v>182</v>
      </c>
      <c r="B42" s="167">
        <v>314896184.31</v>
      </c>
      <c r="C42" s="170">
        <v>100</v>
      </c>
      <c r="D42" s="167">
        <v>301923304.63</v>
      </c>
      <c r="E42" s="170">
        <v>100</v>
      </c>
      <c r="F42" s="117">
        <f t="shared" si="22"/>
        <v>-4.1197322566566372E-2</v>
      </c>
      <c r="G42" s="117">
        <f t="shared" si="23"/>
        <v>0</v>
      </c>
      <c r="H42" s="167">
        <v>302561201.76999998</v>
      </c>
      <c r="I42" s="170">
        <v>100</v>
      </c>
      <c r="J42" s="117">
        <f t="shared" ref="J42" si="38">((H42-D42)/D42)</f>
        <v>2.1127787428721801E-3</v>
      </c>
      <c r="K42" s="117">
        <f t="shared" ref="K42" si="39">((I42-E42)/E42)</f>
        <v>0</v>
      </c>
      <c r="L42" s="167">
        <v>301286104.51999998</v>
      </c>
      <c r="M42" s="170">
        <v>100</v>
      </c>
      <c r="N42" s="117">
        <f t="shared" ref="N42" si="40">((L42-H42)/H42)</f>
        <v>-4.2143448748240345E-3</v>
      </c>
      <c r="O42" s="117">
        <f t="shared" ref="O42" si="41">((M42-I42)/I42)</f>
        <v>0</v>
      </c>
      <c r="P42" s="167">
        <v>300195591.30000001</v>
      </c>
      <c r="Q42" s="170">
        <v>100</v>
      </c>
      <c r="R42" s="117">
        <f t="shared" ref="R42" si="42">((P42-L42)/L42)</f>
        <v>-3.619527099456983E-3</v>
      </c>
      <c r="S42" s="117">
        <f t="shared" ref="S42" si="43">((Q42-M42)/M42)</f>
        <v>0</v>
      </c>
      <c r="T42" s="167">
        <v>301238201.69999999</v>
      </c>
      <c r="U42" s="170">
        <v>100</v>
      </c>
      <c r="V42" s="117">
        <f t="shared" ref="V42" si="44">((T42-P42)/P42)</f>
        <v>3.4731036371485049E-3</v>
      </c>
      <c r="W42" s="117">
        <f t="shared" ref="W42" si="45">((U42-Q42)/Q42)</f>
        <v>0</v>
      </c>
      <c r="X42" s="167">
        <v>302965227.29000002</v>
      </c>
      <c r="Y42" s="170">
        <v>100</v>
      </c>
      <c r="Z42" s="117">
        <f t="shared" si="32"/>
        <v>5.7330895625248759E-3</v>
      </c>
      <c r="AA42" s="117">
        <f t="shared" si="33"/>
        <v>0</v>
      </c>
      <c r="AB42" s="167">
        <v>303068462.57999998</v>
      </c>
      <c r="AC42" s="170">
        <v>100</v>
      </c>
      <c r="AD42" s="117">
        <f t="shared" si="34"/>
        <v>3.4074963296413038E-4</v>
      </c>
      <c r="AE42" s="117">
        <f t="shared" si="35"/>
        <v>0</v>
      </c>
      <c r="AF42" s="167">
        <v>302350423.44</v>
      </c>
      <c r="AG42" s="170">
        <v>100</v>
      </c>
      <c r="AH42" s="117">
        <f t="shared" si="36"/>
        <v>-2.3692308130228074E-3</v>
      </c>
      <c r="AI42" s="117">
        <f t="shared" si="37"/>
        <v>0</v>
      </c>
      <c r="AJ42" s="118">
        <f t="shared" si="16"/>
        <v>-4.967587972295062E-3</v>
      </c>
      <c r="AK42" s="118">
        <f t="shared" si="17"/>
        <v>0</v>
      </c>
      <c r="AL42" s="119">
        <f t="shared" si="18"/>
        <v>1.4146599598312776E-3</v>
      </c>
      <c r="AM42" s="119">
        <f t="shared" si="19"/>
        <v>0</v>
      </c>
      <c r="AN42" s="120">
        <f t="shared" si="20"/>
        <v>1.5051291294778064E-2</v>
      </c>
      <c r="AO42" s="204">
        <f t="shared" si="21"/>
        <v>0</v>
      </c>
      <c r="AP42" s="124"/>
      <c r="AQ42" s="132"/>
      <c r="AR42" s="129"/>
      <c r="AS42" s="123"/>
      <c r="AT42" s="123"/>
    </row>
    <row r="43" spans="1:48">
      <c r="A43" s="199" t="s">
        <v>208</v>
      </c>
      <c r="B43" s="167">
        <v>0</v>
      </c>
      <c r="C43" s="170">
        <v>0</v>
      </c>
      <c r="D43" s="167">
        <v>0</v>
      </c>
      <c r="E43" s="170">
        <v>0</v>
      </c>
      <c r="F43" s="117" t="e">
        <f t="shared" si="22"/>
        <v>#DIV/0!</v>
      </c>
      <c r="G43" s="117" t="e">
        <f t="shared" si="23"/>
        <v>#DIV/0!</v>
      </c>
      <c r="H43" s="167">
        <v>0</v>
      </c>
      <c r="I43" s="170">
        <v>0</v>
      </c>
      <c r="J43" s="117" t="e">
        <f t="shared" si="24"/>
        <v>#DIV/0!</v>
      </c>
      <c r="K43" s="117" t="e">
        <f t="shared" si="25"/>
        <v>#DIV/0!</v>
      </c>
      <c r="L43" s="167">
        <v>0</v>
      </c>
      <c r="M43" s="170">
        <v>0</v>
      </c>
      <c r="N43" s="117" t="e">
        <f t="shared" si="26"/>
        <v>#DIV/0!</v>
      </c>
      <c r="O43" s="117" t="e">
        <f t="shared" si="27"/>
        <v>#DIV/0!</v>
      </c>
      <c r="P43" s="167">
        <v>0</v>
      </c>
      <c r="Q43" s="170">
        <v>0</v>
      </c>
      <c r="R43" s="117" t="e">
        <f t="shared" si="28"/>
        <v>#DIV/0!</v>
      </c>
      <c r="S43" s="117" t="e">
        <f t="shared" si="29"/>
        <v>#DIV/0!</v>
      </c>
      <c r="T43" s="167">
        <v>0</v>
      </c>
      <c r="U43" s="170">
        <v>0</v>
      </c>
      <c r="V43" s="117" t="e">
        <f t="shared" si="30"/>
        <v>#DIV/0!</v>
      </c>
      <c r="W43" s="117" t="e">
        <f t="shared" si="31"/>
        <v>#DIV/0!</v>
      </c>
      <c r="X43" s="167">
        <v>98945834.174207643</v>
      </c>
      <c r="Y43" s="170">
        <v>1</v>
      </c>
      <c r="Z43" s="117" t="e">
        <f t="shared" si="32"/>
        <v>#DIV/0!</v>
      </c>
      <c r="AA43" s="117" t="e">
        <f t="shared" si="33"/>
        <v>#DIV/0!</v>
      </c>
      <c r="AB43" s="167">
        <v>98087910.320765033</v>
      </c>
      <c r="AC43" s="170">
        <v>1</v>
      </c>
      <c r="AD43" s="117">
        <f t="shared" si="34"/>
        <v>-8.6706414737190186E-3</v>
      </c>
      <c r="AE43" s="117">
        <f t="shared" si="35"/>
        <v>0</v>
      </c>
      <c r="AF43" s="167">
        <v>98113166.631857917</v>
      </c>
      <c r="AG43" s="170">
        <v>1</v>
      </c>
      <c r="AH43" s="117">
        <f t="shared" si="36"/>
        <v>2.5748648340341525E-4</v>
      </c>
      <c r="AI43" s="117">
        <f t="shared" si="37"/>
        <v>0</v>
      </c>
      <c r="AJ43" s="118" t="e">
        <f t="shared" si="16"/>
        <v>#DIV/0!</v>
      </c>
      <c r="AK43" s="118" t="e">
        <f t="shared" si="17"/>
        <v>#DIV/0!</v>
      </c>
      <c r="AL43" s="119" t="e">
        <f t="shared" si="18"/>
        <v>#DIV/0!</v>
      </c>
      <c r="AM43" s="119" t="e">
        <f t="shared" si="19"/>
        <v>#DIV/0!</v>
      </c>
      <c r="AN43" s="120" t="e">
        <f t="shared" si="20"/>
        <v>#DIV/0!</v>
      </c>
      <c r="AO43" s="204" t="e">
        <f t="shared" si="21"/>
        <v>#DIV/0!</v>
      </c>
      <c r="AP43" s="124"/>
      <c r="AQ43" s="133">
        <v>2266908745.4000001</v>
      </c>
      <c r="AR43" s="129">
        <v>1</v>
      </c>
      <c r="AS43" s="123" t="e">
        <f>(#REF!/AQ43)-1</f>
        <v>#REF!</v>
      </c>
      <c r="AT43" s="123" t="e">
        <f>(#REF!/AR43)-1</f>
        <v>#REF!</v>
      </c>
    </row>
    <row r="44" spans="1:48">
      <c r="A44" s="201" t="s">
        <v>57</v>
      </c>
      <c r="B44" s="175">
        <f>SUM(B20:B43)</f>
        <v>804563308682.75</v>
      </c>
      <c r="C44" s="176"/>
      <c r="D44" s="175">
        <f>SUM(D20:D43)</f>
        <v>803083633061.67004</v>
      </c>
      <c r="E44" s="176"/>
      <c r="F44" s="117">
        <f>((D44-B44)/B44)</f>
        <v>-1.8391040271305882E-3</v>
      </c>
      <c r="G44" s="117"/>
      <c r="H44" s="175">
        <f>SUM(H20:H43)</f>
        <v>800521516298.21008</v>
      </c>
      <c r="I44" s="176"/>
      <c r="J44" s="117">
        <f>((H44-D44)/D44)</f>
        <v>-3.1903486237070556E-3</v>
      </c>
      <c r="K44" s="117"/>
      <c r="L44" s="175">
        <f>SUM(L20:L43)</f>
        <v>798605548939.6698</v>
      </c>
      <c r="M44" s="176"/>
      <c r="N44" s="117">
        <f>((L44-H44)/H44)</f>
        <v>-2.3933989524730619E-3</v>
      </c>
      <c r="O44" s="117"/>
      <c r="P44" s="175">
        <f>SUM(P20:P43)</f>
        <v>817492106124.37549</v>
      </c>
      <c r="Q44" s="176"/>
      <c r="R44" s="117">
        <f>((P44-L44)/L44)</f>
        <v>2.3649418927506678E-2</v>
      </c>
      <c r="S44" s="117"/>
      <c r="T44" s="175">
        <f>SUM(T20:T43)</f>
        <v>796802343134.71472</v>
      </c>
      <c r="U44" s="176"/>
      <c r="V44" s="117">
        <f>((T44-P44)/P44)</f>
        <v>-2.5308822965579767E-2</v>
      </c>
      <c r="W44" s="117"/>
      <c r="X44" s="175">
        <f>SUM(X20:X43)</f>
        <v>797774864740.63098</v>
      </c>
      <c r="Y44" s="176"/>
      <c r="Z44" s="117">
        <f>((X44-T44)/T44)</f>
        <v>1.2205305547800533E-3</v>
      </c>
      <c r="AA44" s="117"/>
      <c r="AB44" s="175">
        <f>SUM(AB20:AB43)</f>
        <v>802505416858.65845</v>
      </c>
      <c r="AC44" s="176"/>
      <c r="AD44" s="117">
        <f>((AB44-X44)/X44)</f>
        <v>5.9296830811602997E-3</v>
      </c>
      <c r="AE44" s="117"/>
      <c r="AF44" s="175">
        <f>SUM(AF20:AF43)</f>
        <v>816722034519.56482</v>
      </c>
      <c r="AG44" s="176"/>
      <c r="AH44" s="117">
        <f>((AF44-AB44)/AB44)</f>
        <v>1.7715291837600494E-2</v>
      </c>
      <c r="AI44" s="117"/>
      <c r="AJ44" s="118">
        <f t="shared" si="16"/>
        <v>1.9729062290196313E-3</v>
      </c>
      <c r="AK44" s="118"/>
      <c r="AL44" s="119">
        <f t="shared" si="18"/>
        <v>1.6982541912726867E-2</v>
      </c>
      <c r="AM44" s="119"/>
      <c r="AN44" s="120">
        <f t="shared" si="20"/>
        <v>1.4824998440290619E-2</v>
      </c>
      <c r="AO44" s="204"/>
      <c r="AP44" s="124"/>
      <c r="AQ44" s="137">
        <f>SUM(AQ20:AQ43)</f>
        <v>132930613532.55411</v>
      </c>
      <c r="AR44" s="138"/>
      <c r="AS44" s="123" t="e">
        <f>(#REF!/AQ44)-1</f>
        <v>#REF!</v>
      </c>
      <c r="AT44" s="123" t="e">
        <f>(#REF!/AR44)-1</f>
        <v>#REF!</v>
      </c>
    </row>
    <row r="45" spans="1:48">
      <c r="A45" s="202" t="s">
        <v>82</v>
      </c>
      <c r="B45" s="171"/>
      <c r="C45" s="173"/>
      <c r="D45" s="171"/>
      <c r="E45" s="173"/>
      <c r="F45" s="117"/>
      <c r="G45" s="117"/>
      <c r="H45" s="171"/>
      <c r="I45" s="173"/>
      <c r="J45" s="117"/>
      <c r="K45" s="117"/>
      <c r="L45" s="171"/>
      <c r="M45" s="173"/>
      <c r="N45" s="117"/>
      <c r="O45" s="117"/>
      <c r="P45" s="171"/>
      <c r="Q45" s="173"/>
      <c r="R45" s="117"/>
      <c r="S45" s="117"/>
      <c r="T45" s="171"/>
      <c r="U45" s="173"/>
      <c r="V45" s="117"/>
      <c r="W45" s="117"/>
      <c r="X45" s="171"/>
      <c r="Y45" s="173"/>
      <c r="Z45" s="117"/>
      <c r="AA45" s="117"/>
      <c r="AB45" s="171"/>
      <c r="AC45" s="173"/>
      <c r="AD45" s="117"/>
      <c r="AE45" s="117"/>
      <c r="AF45" s="171"/>
      <c r="AG45" s="173"/>
      <c r="AH45" s="117"/>
      <c r="AI45" s="117"/>
      <c r="AJ45" s="118"/>
      <c r="AK45" s="118"/>
      <c r="AL45" s="119"/>
      <c r="AM45" s="119"/>
      <c r="AN45" s="120"/>
      <c r="AO45" s="204"/>
      <c r="AP45" s="124"/>
      <c r="AQ45" s="134"/>
      <c r="AR45" s="100"/>
      <c r="AS45" s="123" t="e">
        <f>(#REF!/AQ45)-1</f>
        <v>#REF!</v>
      </c>
      <c r="AT45" s="123" t="e">
        <f>(#REF!/AR45)-1</f>
        <v>#REF!</v>
      </c>
    </row>
    <row r="46" spans="1:48">
      <c r="A46" s="199" t="s">
        <v>25</v>
      </c>
      <c r="B46" s="166">
        <v>95543785736.910004</v>
      </c>
      <c r="C46" s="178">
        <v>220.78</v>
      </c>
      <c r="D46" s="166">
        <v>97983199391.889999</v>
      </c>
      <c r="E46" s="178">
        <v>221.04</v>
      </c>
      <c r="F46" s="117">
        <f t="shared" ref="F46:F56" si="46">((D46-B46)/B46)</f>
        <v>2.5531892379659114E-2</v>
      </c>
      <c r="G46" s="117">
        <f t="shared" ref="G46:G56" si="47">((E46-C46)/C46)</f>
        <v>1.1776429024367738E-3</v>
      </c>
      <c r="H46" s="166">
        <v>99704193637.160004</v>
      </c>
      <c r="I46" s="178">
        <v>221.31</v>
      </c>
      <c r="J46" s="117">
        <f t="shared" ref="J46:J56" si="48">((H46-D46)/D46)</f>
        <v>1.7564176878801224E-2</v>
      </c>
      <c r="K46" s="117">
        <f t="shared" ref="K46:K56" si="49">((I46-E46)/E46)</f>
        <v>1.2214983713355512E-3</v>
      </c>
      <c r="L46" s="166">
        <v>102646394092.34</v>
      </c>
      <c r="M46" s="178">
        <v>221.56</v>
      </c>
      <c r="N46" s="117">
        <f t="shared" ref="N46:N56" si="50">((L46-H46)/H46)</f>
        <v>2.9509294923813788E-2</v>
      </c>
      <c r="O46" s="117">
        <f t="shared" ref="O46:O56" si="51">((M46-I46)/I46)</f>
        <v>1.1296371605440333E-3</v>
      </c>
      <c r="P46" s="166">
        <v>106442908916.64999</v>
      </c>
      <c r="Q46" s="178">
        <v>221.83</v>
      </c>
      <c r="R46" s="117">
        <f t="shared" ref="R46:R56" si="52">((P46-L46)/L46)</f>
        <v>3.6986343825138941E-2</v>
      </c>
      <c r="S46" s="117">
        <f t="shared" ref="S46:S56" si="53">((Q46-M46)/M46)</f>
        <v>1.2186315219354135E-3</v>
      </c>
      <c r="T46" s="166">
        <v>107386321892.39</v>
      </c>
      <c r="U46" s="178">
        <v>222.1</v>
      </c>
      <c r="V46" s="117">
        <f t="shared" ref="V46:V56" si="54">((T46-P46)/P46)</f>
        <v>8.8630890055695875E-3</v>
      </c>
      <c r="W46" s="117">
        <f t="shared" ref="W46:W56" si="55">((U46-Q46)/Q46)</f>
        <v>1.217148266690627E-3</v>
      </c>
      <c r="X46" s="166">
        <v>109089447805.59</v>
      </c>
      <c r="Y46" s="178">
        <v>222.37</v>
      </c>
      <c r="Z46" s="117">
        <f t="shared" ref="Z46:Z56" si="56">((X46-T46)/T46)</f>
        <v>1.5859803028794209E-2</v>
      </c>
      <c r="AA46" s="117">
        <f t="shared" ref="AA46:AA56" si="57">((Y46-U46)/U46)</f>
        <v>1.2156686177398029E-3</v>
      </c>
      <c r="AB46" s="166">
        <v>119074442492.14</v>
      </c>
      <c r="AC46" s="178">
        <v>222.62</v>
      </c>
      <c r="AD46" s="117">
        <f t="shared" ref="AD46:AD56" si="58">((AB46-X46)/X46)</f>
        <v>9.1530344019564724E-2</v>
      </c>
      <c r="AE46" s="117">
        <f t="shared" ref="AE46:AE56" si="59">((AC46-Y46)/Y46)</f>
        <v>1.1242523721725053E-3</v>
      </c>
      <c r="AF46" s="166">
        <v>127000277362.94</v>
      </c>
      <c r="AG46" s="178">
        <v>222.84</v>
      </c>
      <c r="AH46" s="117">
        <f t="shared" ref="AH46:AH56" si="60">((AF46-AB46)/AB46)</f>
        <v>6.6562015365498606E-2</v>
      </c>
      <c r="AI46" s="117">
        <f t="shared" ref="AI46:AI56" si="61">((AG46-AC46)/AC46)</f>
        <v>9.8823106639115473E-4</v>
      </c>
      <c r="AJ46" s="118">
        <f t="shared" si="16"/>
        <v>3.6550869928355025E-2</v>
      </c>
      <c r="AK46" s="118">
        <f t="shared" si="17"/>
        <v>1.1615887849057327E-3</v>
      </c>
      <c r="AL46" s="119">
        <f t="shared" si="18"/>
        <v>0.29614340163556374</v>
      </c>
      <c r="AM46" s="119">
        <f t="shared" si="19"/>
        <v>8.1433224755700848E-3</v>
      </c>
      <c r="AN46" s="120">
        <f t="shared" si="20"/>
        <v>2.8409834008922344E-2</v>
      </c>
      <c r="AO46" s="204">
        <f t="shared" si="21"/>
        <v>8.0693480001275158E-5</v>
      </c>
      <c r="AP46" s="124"/>
      <c r="AQ46" s="122">
        <v>1092437778.4100001</v>
      </c>
      <c r="AR46" s="126">
        <v>143.21</v>
      </c>
      <c r="AS46" s="123" t="e">
        <f>(#REF!/AQ46)-1</f>
        <v>#REF!</v>
      </c>
      <c r="AT46" s="123" t="e">
        <f>(#REF!/AR46)-1</f>
        <v>#REF!</v>
      </c>
    </row>
    <row r="47" spans="1:48">
      <c r="A47" s="199" t="s">
        <v>101</v>
      </c>
      <c r="B47" s="166">
        <v>52966802206.089996</v>
      </c>
      <c r="C47" s="178">
        <v>1.8433999999999999</v>
      </c>
      <c r="D47" s="166">
        <v>54392922998.410004</v>
      </c>
      <c r="E47" s="178">
        <v>1.8461000000000001</v>
      </c>
      <c r="F47" s="117">
        <f t="shared" si="46"/>
        <v>2.6924804460935255E-2</v>
      </c>
      <c r="G47" s="117">
        <f t="shared" si="47"/>
        <v>1.4646848215255218E-3</v>
      </c>
      <c r="H47" s="166">
        <v>56132864752.489998</v>
      </c>
      <c r="I47" s="178">
        <v>1.8487</v>
      </c>
      <c r="J47" s="117">
        <f t="shared" si="48"/>
        <v>3.19883848516627E-2</v>
      </c>
      <c r="K47" s="117">
        <f t="shared" si="49"/>
        <v>1.4083744109202837E-3</v>
      </c>
      <c r="L47" s="166">
        <v>57539292374.860001</v>
      </c>
      <c r="M47" s="178">
        <v>1.8512999999999999</v>
      </c>
      <c r="N47" s="117">
        <f t="shared" si="50"/>
        <v>2.5055333066848599E-2</v>
      </c>
      <c r="O47" s="117">
        <f t="shared" si="51"/>
        <v>1.4063936820468089E-3</v>
      </c>
      <c r="P47" s="166">
        <v>59698313069.400002</v>
      </c>
      <c r="Q47" s="178">
        <v>1.8541000000000001</v>
      </c>
      <c r="R47" s="117">
        <f t="shared" si="52"/>
        <v>3.7522545124022373E-2</v>
      </c>
      <c r="S47" s="117">
        <f t="shared" si="53"/>
        <v>1.5124507103117463E-3</v>
      </c>
      <c r="T47" s="166">
        <v>64923249719.620003</v>
      </c>
      <c r="U47" s="178">
        <v>1.8568</v>
      </c>
      <c r="V47" s="117">
        <f t="shared" si="54"/>
        <v>8.752234998911862E-2</v>
      </c>
      <c r="W47" s="117">
        <f t="shared" si="55"/>
        <v>1.4562321341890538E-3</v>
      </c>
      <c r="X47" s="166">
        <v>67194350147.629997</v>
      </c>
      <c r="Y47" s="178">
        <v>1.8591</v>
      </c>
      <c r="Z47" s="117">
        <f t="shared" si="56"/>
        <v>3.4981311592042215E-2</v>
      </c>
      <c r="AA47" s="117">
        <f t="shared" si="57"/>
        <v>1.2386902197328569E-3</v>
      </c>
      <c r="AB47" s="166">
        <v>77050319145.690002</v>
      </c>
      <c r="AC47" s="178">
        <v>1.8615999999999999</v>
      </c>
      <c r="AD47" s="117">
        <f t="shared" si="58"/>
        <v>0.14667853735330208</v>
      </c>
      <c r="AE47" s="117">
        <f t="shared" si="59"/>
        <v>1.3447367005540029E-3</v>
      </c>
      <c r="AF47" s="166">
        <v>86652627373.800003</v>
      </c>
      <c r="AG47" s="178">
        <v>1.8637999999999999</v>
      </c>
      <c r="AH47" s="117">
        <f t="shared" si="60"/>
        <v>0.12462386054434831</v>
      </c>
      <c r="AI47" s="117">
        <f t="shared" si="61"/>
        <v>1.1817791147399979E-3</v>
      </c>
      <c r="AJ47" s="118">
        <f t="shared" si="16"/>
        <v>6.4412140872785018E-2</v>
      </c>
      <c r="AK47" s="118">
        <f t="shared" si="17"/>
        <v>1.3766677242525341E-3</v>
      </c>
      <c r="AL47" s="119">
        <f t="shared" si="18"/>
        <v>0.59308642737094686</v>
      </c>
      <c r="AM47" s="119">
        <f t="shared" si="19"/>
        <v>9.5877796435728437E-3</v>
      </c>
      <c r="AN47" s="120">
        <f t="shared" si="20"/>
        <v>4.8582883051583987E-2</v>
      </c>
      <c r="AO47" s="204">
        <f t="shared" si="21"/>
        <v>1.1491762437001977E-4</v>
      </c>
      <c r="AP47" s="124"/>
      <c r="AQ47" s="122">
        <v>609639394.97000003</v>
      </c>
      <c r="AR47" s="126">
        <v>1.1629</v>
      </c>
      <c r="AS47" s="123" t="e">
        <f>(#REF!/AQ47)-1</f>
        <v>#REF!</v>
      </c>
      <c r="AT47" s="123" t="e">
        <f>(#REF!/AR47)-1</f>
        <v>#REF!</v>
      </c>
    </row>
    <row r="48" spans="1:48">
      <c r="A48" s="199" t="s">
        <v>26</v>
      </c>
      <c r="B48" s="166">
        <v>1864800712.3800001</v>
      </c>
      <c r="C48" s="178">
        <v>356.11579999999998</v>
      </c>
      <c r="D48" s="166">
        <v>1833794944.3199999</v>
      </c>
      <c r="E48" s="178">
        <v>350.32339999999999</v>
      </c>
      <c r="F48" s="117">
        <f t="shared" si="46"/>
        <v>-1.6626853397341462E-2</v>
      </c>
      <c r="G48" s="117">
        <f t="shared" si="47"/>
        <v>-1.6265495661804352E-2</v>
      </c>
      <c r="H48" s="166">
        <v>1837128743.21</v>
      </c>
      <c r="I48" s="178">
        <v>351.25639999999999</v>
      </c>
      <c r="J48" s="117">
        <f t="shared" si="48"/>
        <v>1.8179780134775811E-3</v>
      </c>
      <c r="K48" s="117">
        <f t="shared" si="49"/>
        <v>2.6632534395361336E-3</v>
      </c>
      <c r="L48" s="166">
        <v>1864120562.8599999</v>
      </c>
      <c r="M48" s="178">
        <v>355.96530000000001</v>
      </c>
      <c r="N48" s="117">
        <f t="shared" si="50"/>
        <v>1.4692394177469169E-2</v>
      </c>
      <c r="O48" s="117">
        <f t="shared" si="51"/>
        <v>1.3405876732779896E-2</v>
      </c>
      <c r="P48" s="166">
        <v>1866033207.79</v>
      </c>
      <c r="Q48" s="178">
        <v>356.3306</v>
      </c>
      <c r="R48" s="117">
        <f t="shared" si="52"/>
        <v>1.0260307021481589E-3</v>
      </c>
      <c r="S48" s="117">
        <f t="shared" si="53"/>
        <v>1.0262236234823748E-3</v>
      </c>
      <c r="T48" s="166">
        <v>1914490495.26</v>
      </c>
      <c r="U48" s="178">
        <v>365.5838</v>
      </c>
      <c r="V48" s="117">
        <f t="shared" si="54"/>
        <v>2.5968073487496759E-2</v>
      </c>
      <c r="W48" s="117">
        <f t="shared" si="55"/>
        <v>2.5968019586305506E-2</v>
      </c>
      <c r="X48" s="166">
        <v>1897225418.24</v>
      </c>
      <c r="Y48" s="178">
        <v>367.91460000000001</v>
      </c>
      <c r="Z48" s="117">
        <f t="shared" si="56"/>
        <v>-9.0181053720275964E-3</v>
      </c>
      <c r="AA48" s="117">
        <f t="shared" si="57"/>
        <v>6.3755560284673735E-3</v>
      </c>
      <c r="AB48" s="166">
        <v>1915130760.72</v>
      </c>
      <c r="AC48" s="178">
        <v>371.44889999999998</v>
      </c>
      <c r="AD48" s="117">
        <f t="shared" si="58"/>
        <v>9.4376463164879357E-3</v>
      </c>
      <c r="AE48" s="117">
        <f t="shared" si="59"/>
        <v>9.6063053763019279E-3</v>
      </c>
      <c r="AF48" s="166">
        <v>1976508875.6600001</v>
      </c>
      <c r="AG48" s="178">
        <v>383.32420000000002</v>
      </c>
      <c r="AH48" s="117">
        <f t="shared" si="60"/>
        <v>3.2049046571067941E-2</v>
      </c>
      <c r="AI48" s="117">
        <f t="shared" si="61"/>
        <v>3.1970211784178228E-2</v>
      </c>
      <c r="AJ48" s="118">
        <f t="shared" si="16"/>
        <v>7.4182763123473109E-3</v>
      </c>
      <c r="AK48" s="118">
        <f t="shared" si="17"/>
        <v>9.3437438636558862E-3</v>
      </c>
      <c r="AL48" s="119">
        <f t="shared" si="18"/>
        <v>7.7824367322007607E-2</v>
      </c>
      <c r="AM48" s="119">
        <f t="shared" si="19"/>
        <v>9.4200958314517469E-2</v>
      </c>
      <c r="AN48" s="120">
        <f t="shared" si="20"/>
        <v>1.6597364314484275E-2</v>
      </c>
      <c r="AO48" s="204">
        <f t="shared" si="21"/>
        <v>1.5039694332025181E-2</v>
      </c>
      <c r="AP48" s="124"/>
      <c r="AQ48" s="125">
        <v>1186217562.8099999</v>
      </c>
      <c r="AR48" s="129">
        <v>212.98</v>
      </c>
      <c r="AS48" s="123" t="e">
        <f>(#REF!/AQ48)-1</f>
        <v>#REF!</v>
      </c>
      <c r="AT48" s="123" t="e">
        <f>(#REF!/AR48)-1</f>
        <v>#REF!</v>
      </c>
      <c r="AU48" s="230"/>
      <c r="AV48" s="230"/>
    </row>
    <row r="49" spans="1:49">
      <c r="A49" s="199" t="s">
        <v>29</v>
      </c>
      <c r="B49" s="166">
        <v>14786476613.74</v>
      </c>
      <c r="C49" s="178">
        <v>1391.83</v>
      </c>
      <c r="D49" s="166">
        <v>15078933116.280001</v>
      </c>
      <c r="E49" s="177">
        <v>1393.45</v>
      </c>
      <c r="F49" s="117">
        <f t="shared" si="46"/>
        <v>1.9778647082716264E-2</v>
      </c>
      <c r="G49" s="117">
        <f t="shared" si="47"/>
        <v>1.1639352507131749E-3</v>
      </c>
      <c r="H49" s="166">
        <v>15369237935.75</v>
      </c>
      <c r="I49" s="178">
        <v>1393.08</v>
      </c>
      <c r="J49" s="117">
        <f t="shared" si="48"/>
        <v>1.9252344793317715E-2</v>
      </c>
      <c r="K49" s="117">
        <f t="shared" si="49"/>
        <v>-2.6552800602828823E-4</v>
      </c>
      <c r="L49" s="166">
        <v>15369237935.75</v>
      </c>
      <c r="M49" s="177">
        <v>1400.21</v>
      </c>
      <c r="N49" s="117">
        <f t="shared" si="50"/>
        <v>0</v>
      </c>
      <c r="O49" s="117">
        <f t="shared" si="51"/>
        <v>5.1181554541017815E-3</v>
      </c>
      <c r="P49" s="166">
        <v>15369237935.75</v>
      </c>
      <c r="Q49" s="178">
        <v>1411.6</v>
      </c>
      <c r="R49" s="117">
        <f t="shared" si="52"/>
        <v>0</v>
      </c>
      <c r="S49" s="117">
        <f t="shared" si="53"/>
        <v>8.1344941115974543E-3</v>
      </c>
      <c r="T49" s="166">
        <v>15369237935.75</v>
      </c>
      <c r="U49" s="177">
        <v>1430.67</v>
      </c>
      <c r="V49" s="117">
        <f t="shared" si="54"/>
        <v>0</v>
      </c>
      <c r="W49" s="117">
        <f t="shared" si="55"/>
        <v>1.3509492774157103E-2</v>
      </c>
      <c r="X49" s="166">
        <v>16867058638.59</v>
      </c>
      <c r="Y49" s="177">
        <v>1434.54</v>
      </c>
      <c r="Z49" s="117">
        <f t="shared" si="56"/>
        <v>9.7455756043437702E-2</v>
      </c>
      <c r="AA49" s="117">
        <f t="shared" si="57"/>
        <v>2.7050263163412181E-3</v>
      </c>
      <c r="AB49" s="166">
        <v>17550135073.57</v>
      </c>
      <c r="AC49" s="178">
        <v>1468.29</v>
      </c>
      <c r="AD49" s="117">
        <f t="shared" si="58"/>
        <v>4.0497661721362301E-2</v>
      </c>
      <c r="AE49" s="117">
        <f t="shared" si="59"/>
        <v>2.3526705424735457E-2</v>
      </c>
      <c r="AF49" s="166">
        <v>18251687571.630001</v>
      </c>
      <c r="AG49" s="178">
        <v>1497.92</v>
      </c>
      <c r="AH49" s="117">
        <f t="shared" si="60"/>
        <v>3.9974193652590133E-2</v>
      </c>
      <c r="AI49" s="117">
        <f t="shared" si="61"/>
        <v>2.01799372058654E-2</v>
      </c>
      <c r="AJ49" s="118">
        <f t="shared" si="16"/>
        <v>2.7119825411678015E-2</v>
      </c>
      <c r="AK49" s="118">
        <f t="shared" si="17"/>
        <v>9.2590273164354121E-3</v>
      </c>
      <c r="AL49" s="119">
        <f t="shared" si="18"/>
        <v>0.21040974390452927</v>
      </c>
      <c r="AM49" s="119">
        <f t="shared" si="19"/>
        <v>7.497219132369301E-2</v>
      </c>
      <c r="AN49" s="120">
        <f t="shared" si="20"/>
        <v>3.2979624373358968E-2</v>
      </c>
      <c r="AO49" s="204">
        <f t="shared" si="21"/>
        <v>8.932391788828176E-3</v>
      </c>
      <c r="AP49" s="124"/>
      <c r="AQ49" s="125">
        <v>4662655514.79</v>
      </c>
      <c r="AR49" s="129">
        <v>1067.58</v>
      </c>
      <c r="AS49" s="123" t="e">
        <f>(#REF!/AQ49)-1</f>
        <v>#REF!</v>
      </c>
      <c r="AT49" s="123" t="e">
        <f>(#REF!/AR49)-1</f>
        <v>#REF!</v>
      </c>
    </row>
    <row r="50" spans="1:49">
      <c r="A50" s="199" t="s">
        <v>87</v>
      </c>
      <c r="B50" s="166">
        <v>4744178883.8199997</v>
      </c>
      <c r="C50" s="177">
        <v>47744.34</v>
      </c>
      <c r="D50" s="166">
        <v>4800352743.3900003</v>
      </c>
      <c r="E50" s="177">
        <v>48181.75</v>
      </c>
      <c r="F50" s="117">
        <f t="shared" si="46"/>
        <v>1.1840586315491041E-2</v>
      </c>
      <c r="G50" s="117">
        <f t="shared" si="47"/>
        <v>9.1615047982651666E-3</v>
      </c>
      <c r="H50" s="166">
        <v>4800352743.3900003</v>
      </c>
      <c r="I50" s="177">
        <v>48181.75</v>
      </c>
      <c r="J50" s="117">
        <f t="shared" si="48"/>
        <v>0</v>
      </c>
      <c r="K50" s="117">
        <f t="shared" si="49"/>
        <v>0</v>
      </c>
      <c r="L50" s="166">
        <v>4213864949.8600001</v>
      </c>
      <c r="M50" s="177">
        <v>48475.73</v>
      </c>
      <c r="N50" s="117">
        <f t="shared" si="50"/>
        <v>-0.12217597849191049</v>
      </c>
      <c r="O50" s="117">
        <f t="shared" si="51"/>
        <v>6.1014803322835551E-3</v>
      </c>
      <c r="P50" s="166">
        <v>4213864949.8600001</v>
      </c>
      <c r="Q50" s="177">
        <v>48475.73</v>
      </c>
      <c r="R50" s="117">
        <f t="shared" si="52"/>
        <v>0</v>
      </c>
      <c r="S50" s="117">
        <f t="shared" si="53"/>
        <v>0</v>
      </c>
      <c r="T50" s="166">
        <v>4235839476.4000001</v>
      </c>
      <c r="U50" s="177">
        <v>48153.5</v>
      </c>
      <c r="V50" s="117">
        <f t="shared" si="54"/>
        <v>5.2148150929065811E-3</v>
      </c>
      <c r="W50" s="117">
        <f t="shared" si="55"/>
        <v>-6.6472438888491867E-3</v>
      </c>
      <c r="X50" s="166">
        <v>4214778741.2600002</v>
      </c>
      <c r="Y50" s="177">
        <v>47848.56</v>
      </c>
      <c r="Z50" s="117">
        <f t="shared" si="56"/>
        <v>-4.9720333495496824E-3</v>
      </c>
      <c r="AA50" s="117">
        <f t="shared" si="57"/>
        <v>-6.332665330661371E-3</v>
      </c>
      <c r="AB50" s="166">
        <v>4262071916.0500002</v>
      </c>
      <c r="AC50" s="177">
        <v>48190.8</v>
      </c>
      <c r="AD50" s="117">
        <f t="shared" si="58"/>
        <v>1.1220796557368455E-2</v>
      </c>
      <c r="AE50" s="117">
        <f t="shared" si="59"/>
        <v>7.15256634682434E-3</v>
      </c>
      <c r="AF50" s="166">
        <v>4272147628.4200001</v>
      </c>
      <c r="AG50" s="166">
        <v>48087.88</v>
      </c>
      <c r="AH50" s="117">
        <f t="shared" si="60"/>
        <v>2.3640409097878028E-3</v>
      </c>
      <c r="AI50" s="117">
        <f t="shared" si="61"/>
        <v>-2.1356773492036971E-3</v>
      </c>
      <c r="AJ50" s="118">
        <f t="shared" si="16"/>
        <v>-1.2063471620738288E-2</v>
      </c>
      <c r="AK50" s="118">
        <f t="shared" si="17"/>
        <v>9.1249561358235076E-4</v>
      </c>
      <c r="AL50" s="119">
        <f t="shared" si="18"/>
        <v>-0.11003464603665412</v>
      </c>
      <c r="AM50" s="119">
        <f t="shared" si="19"/>
        <v>-1.9482480399736959E-3</v>
      </c>
      <c r="AN50" s="120">
        <f t="shared" si="20"/>
        <v>4.485908221671623E-2</v>
      </c>
      <c r="AO50" s="204">
        <f t="shared" si="21"/>
        <v>6.0297935412304557E-3</v>
      </c>
      <c r="AP50" s="124"/>
      <c r="AQ50" s="125">
        <v>136891964.13</v>
      </c>
      <c r="AR50" s="125">
        <v>33401.089999999997</v>
      </c>
      <c r="AS50" s="123" t="e">
        <f>(#REF!/AQ50)-1</f>
        <v>#REF!</v>
      </c>
      <c r="AT50" s="123" t="e">
        <f>(#REF!/AR50)-1</f>
        <v>#REF!</v>
      </c>
    </row>
    <row r="51" spans="1:49">
      <c r="A51" s="199" t="s">
        <v>86</v>
      </c>
      <c r="B51" s="166">
        <v>534056549.33999997</v>
      </c>
      <c r="C51" s="177">
        <v>47651.7</v>
      </c>
      <c r="D51" s="166">
        <v>539864506.72000003</v>
      </c>
      <c r="E51" s="177">
        <v>48089.19</v>
      </c>
      <c r="F51" s="117">
        <f t="shared" si="46"/>
        <v>1.0875173026485059E-2</v>
      </c>
      <c r="G51" s="117">
        <f t="shared" si="47"/>
        <v>9.1809945920083708E-3</v>
      </c>
      <c r="H51" s="166">
        <v>539864506.72000003</v>
      </c>
      <c r="I51" s="177">
        <v>48089.19</v>
      </c>
      <c r="J51" s="117">
        <f t="shared" si="48"/>
        <v>0</v>
      </c>
      <c r="K51" s="117">
        <f t="shared" si="49"/>
        <v>0</v>
      </c>
      <c r="L51" s="166">
        <v>543847048.73000002</v>
      </c>
      <c r="M51" s="177">
        <v>48460.28</v>
      </c>
      <c r="N51" s="117">
        <f t="shared" si="50"/>
        <v>7.376928767175891E-3</v>
      </c>
      <c r="O51" s="117">
        <f t="shared" si="51"/>
        <v>7.7167030677787775E-3</v>
      </c>
      <c r="P51" s="166">
        <v>543847048.73000002</v>
      </c>
      <c r="Q51" s="177">
        <v>48460.28</v>
      </c>
      <c r="R51" s="117">
        <f t="shared" si="52"/>
        <v>0</v>
      </c>
      <c r="S51" s="117">
        <f t="shared" si="53"/>
        <v>0</v>
      </c>
      <c r="T51" s="166">
        <v>540301002.58000004</v>
      </c>
      <c r="U51" s="177">
        <v>48138.06</v>
      </c>
      <c r="V51" s="117">
        <f t="shared" si="54"/>
        <v>-6.5203004379278283E-3</v>
      </c>
      <c r="W51" s="117">
        <f t="shared" si="55"/>
        <v>-6.6491567939764521E-3</v>
      </c>
      <c r="X51" s="166">
        <v>536928821.65999997</v>
      </c>
      <c r="Y51" s="177">
        <v>47836.98</v>
      </c>
      <c r="Z51" s="117">
        <f t="shared" si="56"/>
        <v>-6.2413005045289949E-3</v>
      </c>
      <c r="AA51" s="117">
        <f t="shared" si="57"/>
        <v>-6.2545104642770088E-3</v>
      </c>
      <c r="AB51" s="166">
        <v>540666428.15999997</v>
      </c>
      <c r="AC51" s="177">
        <v>48183.08</v>
      </c>
      <c r="AD51" s="117">
        <f t="shared" si="58"/>
        <v>6.9610837586341545E-3</v>
      </c>
      <c r="AE51" s="117">
        <f t="shared" si="59"/>
        <v>7.2349884963473559E-3</v>
      </c>
      <c r="AF51" s="166">
        <v>539771144.24000001</v>
      </c>
      <c r="AG51" s="166">
        <v>48084.02</v>
      </c>
      <c r="AH51" s="117">
        <f t="shared" si="60"/>
        <v>-1.6558896083982762E-3</v>
      </c>
      <c r="AI51" s="117">
        <f t="shared" si="61"/>
        <v>-2.0559084226248084E-3</v>
      </c>
      <c r="AJ51" s="118">
        <f t="shared" si="16"/>
        <v>1.3494618751800002E-3</v>
      </c>
      <c r="AK51" s="118">
        <f t="shared" si="17"/>
        <v>1.1466388094070294E-3</v>
      </c>
      <c r="AL51" s="119">
        <f t="shared" si="18"/>
        <v>-1.7293687367456699E-4</v>
      </c>
      <c r="AM51" s="119">
        <f t="shared" si="19"/>
        <v>-1.0750856897372423E-4</v>
      </c>
      <c r="AN51" s="120">
        <f t="shared" si="20"/>
        <v>6.4452296296237362E-3</v>
      </c>
      <c r="AO51" s="204">
        <f t="shared" si="21"/>
        <v>6.2475358418222831E-3</v>
      </c>
      <c r="AP51" s="124"/>
      <c r="AQ51" s="125"/>
      <c r="AR51" s="125"/>
      <c r="AS51" s="123"/>
      <c r="AT51" s="123"/>
    </row>
    <row r="52" spans="1:49" s="267" customFormat="1">
      <c r="A52" s="199" t="s">
        <v>134</v>
      </c>
      <c r="B52" s="166">
        <v>22375666365.880001</v>
      </c>
      <c r="C52" s="177">
        <v>44050.47</v>
      </c>
      <c r="D52" s="166">
        <v>21429745269.669998</v>
      </c>
      <c r="E52" s="177">
        <v>44090.87</v>
      </c>
      <c r="F52" s="117">
        <f t="shared" si="46"/>
        <v>-4.2274544174130624E-2</v>
      </c>
      <c r="G52" s="117">
        <f t="shared" si="47"/>
        <v>9.1712982858074962E-4</v>
      </c>
      <c r="H52" s="166">
        <v>21702216348.200001</v>
      </c>
      <c r="I52" s="177">
        <v>44205.34</v>
      </c>
      <c r="J52" s="117">
        <f t="shared" si="48"/>
        <v>1.2714620500675622E-2</v>
      </c>
      <c r="K52" s="117">
        <f t="shared" si="49"/>
        <v>2.5962291059349447E-3</v>
      </c>
      <c r="L52" s="166">
        <v>22182905952.220001</v>
      </c>
      <c r="M52" s="177">
        <v>44227.57</v>
      </c>
      <c r="N52" s="117">
        <f t="shared" si="50"/>
        <v>2.2149332414146228E-2</v>
      </c>
      <c r="O52" s="117">
        <f t="shared" si="51"/>
        <v>5.0288042123424912E-4</v>
      </c>
      <c r="P52" s="166">
        <v>22525101062.599998</v>
      </c>
      <c r="Q52" s="177">
        <v>44305.43</v>
      </c>
      <c r="R52" s="117">
        <f t="shared" si="52"/>
        <v>1.542607227010992E-2</v>
      </c>
      <c r="S52" s="117">
        <f t="shared" si="53"/>
        <v>1.7604403768961439E-3</v>
      </c>
      <c r="T52" s="166">
        <v>22790802560.700001</v>
      </c>
      <c r="U52" s="177">
        <v>44353.99</v>
      </c>
      <c r="V52" s="117">
        <f t="shared" si="54"/>
        <v>1.1795796048221292E-2</v>
      </c>
      <c r="W52" s="117">
        <f t="shared" si="55"/>
        <v>1.09602818435568E-3</v>
      </c>
      <c r="X52" s="166">
        <v>23003394879.950001</v>
      </c>
      <c r="Y52" s="177">
        <v>44378.92</v>
      </c>
      <c r="Z52" s="117">
        <f t="shared" si="56"/>
        <v>9.3279874056120295E-3</v>
      </c>
      <c r="AA52" s="117">
        <f t="shared" si="57"/>
        <v>5.6206893675180729E-4</v>
      </c>
      <c r="AB52" s="166">
        <v>23272660116.98</v>
      </c>
      <c r="AC52" s="177">
        <v>44431.14</v>
      </c>
      <c r="AD52" s="117">
        <f t="shared" si="58"/>
        <v>1.1705456452634006E-2</v>
      </c>
      <c r="AE52" s="117">
        <f t="shared" si="59"/>
        <v>1.1766847863805871E-3</v>
      </c>
      <c r="AF52" s="166">
        <v>23394184648.689999</v>
      </c>
      <c r="AG52" s="177">
        <v>44479.99</v>
      </c>
      <c r="AH52" s="117">
        <f t="shared" si="60"/>
        <v>5.2217722898523916E-3</v>
      </c>
      <c r="AI52" s="117">
        <f t="shared" si="61"/>
        <v>1.0994541215912656E-3</v>
      </c>
      <c r="AJ52" s="118">
        <f t="shared" si="16"/>
        <v>5.7583116508901078E-3</v>
      </c>
      <c r="AK52" s="118">
        <f t="shared" si="17"/>
        <v>1.2138644702156783E-3</v>
      </c>
      <c r="AL52" s="119">
        <f t="shared" si="18"/>
        <v>9.1668816138487458E-2</v>
      </c>
      <c r="AM52" s="119">
        <f t="shared" si="19"/>
        <v>8.825409886445772E-3</v>
      </c>
      <c r="AN52" s="120">
        <f t="shared" si="20"/>
        <v>2.0009022383463422E-2</v>
      </c>
      <c r="AO52" s="204">
        <f t="shared" si="21"/>
        <v>6.8205800316544494E-4</v>
      </c>
      <c r="AP52" s="124"/>
      <c r="AQ52" s="125"/>
      <c r="AR52" s="125"/>
      <c r="AS52" s="123"/>
      <c r="AT52" s="123"/>
    </row>
    <row r="53" spans="1:49" s="281" customFormat="1">
      <c r="A53" s="199" t="s">
        <v>158</v>
      </c>
      <c r="B53" s="166">
        <v>3132063305.5799999</v>
      </c>
      <c r="C53" s="177">
        <v>379.5</v>
      </c>
      <c r="D53" s="166">
        <v>3143224301.9099998</v>
      </c>
      <c r="E53" s="177">
        <v>379.5</v>
      </c>
      <c r="F53" s="117">
        <f t="shared" si="46"/>
        <v>3.5634644772715137E-3</v>
      </c>
      <c r="G53" s="117">
        <f t="shared" si="47"/>
        <v>0</v>
      </c>
      <c r="H53" s="166">
        <v>3300816883.6500001</v>
      </c>
      <c r="I53" s="177">
        <v>379.5</v>
      </c>
      <c r="J53" s="117">
        <f t="shared" si="48"/>
        <v>5.0137236990767137E-2</v>
      </c>
      <c r="K53" s="117">
        <f t="shared" si="49"/>
        <v>0</v>
      </c>
      <c r="L53" s="166">
        <v>3504921042.3099999</v>
      </c>
      <c r="M53" s="177">
        <v>379.5</v>
      </c>
      <c r="N53" s="117">
        <f t="shared" si="50"/>
        <v>6.1834438520656176E-2</v>
      </c>
      <c r="O53" s="117">
        <f t="shared" si="51"/>
        <v>0</v>
      </c>
      <c r="P53" s="166">
        <v>3507981182.3099999</v>
      </c>
      <c r="Q53" s="177">
        <v>379.5</v>
      </c>
      <c r="R53" s="117">
        <f t="shared" si="52"/>
        <v>8.7309812776356968E-4</v>
      </c>
      <c r="S53" s="117">
        <f t="shared" si="53"/>
        <v>0</v>
      </c>
      <c r="T53" s="166">
        <v>3522619962.1799998</v>
      </c>
      <c r="U53" s="177">
        <v>379.5</v>
      </c>
      <c r="V53" s="117">
        <f t="shared" si="54"/>
        <v>4.1729927012779111E-3</v>
      </c>
      <c r="W53" s="117">
        <f t="shared" si="55"/>
        <v>0</v>
      </c>
      <c r="X53" s="166">
        <v>3547327762.9000001</v>
      </c>
      <c r="Y53" s="177">
        <v>380.5</v>
      </c>
      <c r="Z53" s="117">
        <f t="shared" si="56"/>
        <v>7.014040965324474E-3</v>
      </c>
      <c r="AA53" s="117">
        <f t="shared" si="57"/>
        <v>2.635046113306983E-3</v>
      </c>
      <c r="AB53" s="166">
        <v>3546914789.3800001</v>
      </c>
      <c r="AC53" s="177">
        <v>379.5</v>
      </c>
      <c r="AD53" s="117">
        <f t="shared" si="58"/>
        <v>-1.1641820198265754E-4</v>
      </c>
      <c r="AE53" s="117">
        <f t="shared" si="59"/>
        <v>-2.6281208935611039E-3</v>
      </c>
      <c r="AF53" s="166">
        <v>3552838735.0500002</v>
      </c>
      <c r="AG53" s="177">
        <v>379.5</v>
      </c>
      <c r="AH53" s="117">
        <f t="shared" si="60"/>
        <v>1.6701685892588304E-3</v>
      </c>
      <c r="AI53" s="117">
        <f t="shared" si="61"/>
        <v>0</v>
      </c>
      <c r="AJ53" s="118">
        <f t="shared" si="16"/>
        <v>1.6143627771292121E-2</v>
      </c>
      <c r="AK53" s="118">
        <f t="shared" si="17"/>
        <v>8.6565246823488984E-7</v>
      </c>
      <c r="AL53" s="119">
        <f t="shared" si="18"/>
        <v>0.13031664106538485</v>
      </c>
      <c r="AM53" s="119">
        <f t="shared" si="19"/>
        <v>0</v>
      </c>
      <c r="AN53" s="120">
        <f t="shared" si="20"/>
        <v>2.4885970843523269E-2</v>
      </c>
      <c r="AO53" s="204">
        <f t="shared" si="21"/>
        <v>1.4066414638925833E-3</v>
      </c>
      <c r="AP53" s="124"/>
      <c r="AQ53" s="125"/>
      <c r="AR53" s="125"/>
      <c r="AS53" s="123"/>
      <c r="AT53" s="123"/>
    </row>
    <row r="54" spans="1:49" s="281" customFormat="1">
      <c r="A54" s="199" t="s">
        <v>168</v>
      </c>
      <c r="B54" s="166">
        <v>551438242.60000002</v>
      </c>
      <c r="C54" s="177">
        <v>41893.593999999997</v>
      </c>
      <c r="D54" s="166">
        <v>552835913</v>
      </c>
      <c r="E54" s="177">
        <v>41951.268499999998</v>
      </c>
      <c r="F54" s="117">
        <f t="shared" si="46"/>
        <v>2.5345909877596438E-3</v>
      </c>
      <c r="G54" s="117">
        <f t="shared" si="47"/>
        <v>1.3766901927774683E-3</v>
      </c>
      <c r="H54" s="166">
        <v>553476973</v>
      </c>
      <c r="I54" s="177">
        <v>42009.156179999998</v>
      </c>
      <c r="J54" s="117">
        <f t="shared" si="48"/>
        <v>1.1595845800270938E-3</v>
      </c>
      <c r="K54" s="117">
        <f t="shared" si="49"/>
        <v>1.3798791328562526E-3</v>
      </c>
      <c r="L54" s="166">
        <v>554026016</v>
      </c>
      <c r="M54" s="177">
        <v>42032.432999999997</v>
      </c>
      <c r="N54" s="117">
        <f t="shared" si="50"/>
        <v>9.9198887538903997E-4</v>
      </c>
      <c r="O54" s="117">
        <f t="shared" si="51"/>
        <v>5.5408920617836454E-4</v>
      </c>
      <c r="P54" s="166">
        <v>552970946</v>
      </c>
      <c r="Q54" s="177">
        <v>42081.408000000003</v>
      </c>
      <c r="R54" s="117">
        <f t="shared" si="52"/>
        <v>-1.9043690540337368E-3</v>
      </c>
      <c r="S54" s="117">
        <f t="shared" si="53"/>
        <v>1.1651716663654903E-3</v>
      </c>
      <c r="T54" s="166">
        <v>553611572.79999995</v>
      </c>
      <c r="U54" s="177">
        <v>42139.47</v>
      </c>
      <c r="V54" s="117">
        <f t="shared" si="54"/>
        <v>1.158518010094426E-3</v>
      </c>
      <c r="W54" s="117">
        <f t="shared" si="55"/>
        <v>1.3797542135471816E-3</v>
      </c>
      <c r="X54" s="166">
        <v>554918199</v>
      </c>
      <c r="Y54" s="177">
        <v>42197.52</v>
      </c>
      <c r="Z54" s="117">
        <f t="shared" si="56"/>
        <v>2.3601858490629583E-3</v>
      </c>
      <c r="AA54" s="117">
        <f t="shared" si="57"/>
        <v>1.3775683462557938E-3</v>
      </c>
      <c r="AB54" s="166">
        <v>559358191.20000005</v>
      </c>
      <c r="AC54" s="177">
        <v>42255.42</v>
      </c>
      <c r="AD54" s="117">
        <f t="shared" si="58"/>
        <v>8.0011652312020273E-3</v>
      </c>
      <c r="AE54" s="117">
        <f t="shared" si="59"/>
        <v>1.3721185510428447E-3</v>
      </c>
      <c r="AF54" s="166">
        <v>559997256.20000005</v>
      </c>
      <c r="AG54" s="177">
        <v>42312.99</v>
      </c>
      <c r="AH54" s="117">
        <f t="shared" si="60"/>
        <v>1.1424969010090005E-3</v>
      </c>
      <c r="AI54" s="117">
        <f t="shared" si="61"/>
        <v>1.3624287724509593E-3</v>
      </c>
      <c r="AJ54" s="118">
        <f t="shared" si="16"/>
        <v>1.9305201725638066E-3</v>
      </c>
      <c r="AK54" s="118">
        <f t="shared" si="17"/>
        <v>1.2459625101842945E-3</v>
      </c>
      <c r="AL54" s="119">
        <f t="shared" si="18"/>
        <v>1.2953831383960846E-2</v>
      </c>
      <c r="AM54" s="119">
        <f t="shared" si="19"/>
        <v>8.6224210359693819E-3</v>
      </c>
      <c r="AN54" s="120">
        <f t="shared" si="20"/>
        <v>2.7979781386504592E-3</v>
      </c>
      <c r="AO54" s="204">
        <f t="shared" si="21"/>
        <v>2.8907222798200814E-4</v>
      </c>
      <c r="AP54" s="124"/>
      <c r="AQ54" s="125"/>
      <c r="AR54" s="125"/>
      <c r="AS54" s="123"/>
      <c r="AT54" s="123"/>
    </row>
    <row r="55" spans="1:49" s="281" customFormat="1">
      <c r="A55" s="199" t="s">
        <v>192</v>
      </c>
      <c r="B55" s="166">
        <v>544732039.39999998</v>
      </c>
      <c r="C55" s="177">
        <v>39377.635600000001</v>
      </c>
      <c r="D55" s="166">
        <v>563096395.90999997</v>
      </c>
      <c r="E55" s="177">
        <v>40097.030024</v>
      </c>
      <c r="F55" s="117">
        <f t="shared" si="46"/>
        <v>3.3712642513606464E-2</v>
      </c>
      <c r="G55" s="117">
        <f t="shared" si="47"/>
        <v>1.8269111718835607E-2</v>
      </c>
      <c r="H55" s="166">
        <v>595072777.58000004</v>
      </c>
      <c r="I55" s="177">
        <v>40608.095096999998</v>
      </c>
      <c r="J55" s="117">
        <f t="shared" si="48"/>
        <v>5.6786692122801088E-2</v>
      </c>
      <c r="K55" s="117">
        <f t="shared" si="49"/>
        <v>1.2745708913954499E-2</v>
      </c>
      <c r="L55" s="166">
        <v>586777182.03999996</v>
      </c>
      <c r="M55" s="177">
        <v>40042.018799999998</v>
      </c>
      <c r="N55" s="117">
        <f t="shared" si="50"/>
        <v>-1.3940472245657117E-2</v>
      </c>
      <c r="O55" s="117">
        <f t="shared" si="51"/>
        <v>-1.3939986489093392E-2</v>
      </c>
      <c r="P55" s="166">
        <v>579666359.51999998</v>
      </c>
      <c r="Q55" s="177">
        <v>39555.504399999998</v>
      </c>
      <c r="R55" s="117">
        <f t="shared" si="52"/>
        <v>-1.2118437351770171E-2</v>
      </c>
      <c r="S55" s="117">
        <f t="shared" si="53"/>
        <v>-1.2150096687932229E-2</v>
      </c>
      <c r="T55" s="166">
        <v>553612243.46000004</v>
      </c>
      <c r="U55" s="177">
        <v>37777.472600000001</v>
      </c>
      <c r="V55" s="117">
        <f t="shared" si="54"/>
        <v>-4.4946745023420678E-2</v>
      </c>
      <c r="W55" s="117">
        <f t="shared" si="55"/>
        <v>-4.4950300267186001E-2</v>
      </c>
      <c r="X55" s="166">
        <v>559178970.35000002</v>
      </c>
      <c r="Y55" s="177">
        <v>38053.938999999998</v>
      </c>
      <c r="Z55" s="117">
        <f t="shared" si="56"/>
        <v>1.0055281391915596E-2</v>
      </c>
      <c r="AA55" s="117">
        <f t="shared" si="57"/>
        <v>7.3182873541412482E-3</v>
      </c>
      <c r="AB55" s="166">
        <v>578473310.09000003</v>
      </c>
      <c r="AC55" s="177">
        <v>39363.881336999999</v>
      </c>
      <c r="AD55" s="117">
        <f t="shared" si="58"/>
        <v>3.4504766386195353E-2</v>
      </c>
      <c r="AE55" s="117">
        <f t="shared" si="59"/>
        <v>3.4423304693897795E-2</v>
      </c>
      <c r="AF55" s="166">
        <v>580373943.38999999</v>
      </c>
      <c r="AG55" s="177">
        <v>39328.577892000001</v>
      </c>
      <c r="AH55" s="117">
        <f t="shared" si="60"/>
        <v>3.2856024069705964E-3</v>
      </c>
      <c r="AI55" s="117">
        <f t="shared" si="61"/>
        <v>-8.9684867957404233E-4</v>
      </c>
      <c r="AJ55" s="118">
        <f t="shared" si="16"/>
        <v>8.4174162750801397E-3</v>
      </c>
      <c r="AK55" s="118">
        <f t="shared" si="17"/>
        <v>1.0239756963043534E-4</v>
      </c>
      <c r="AL55" s="119">
        <f t="shared" si="18"/>
        <v>3.0683107910997001E-2</v>
      </c>
      <c r="AM55" s="119">
        <f t="shared" si="19"/>
        <v>-1.9164814240357528E-2</v>
      </c>
      <c r="AN55" s="120">
        <f t="shared" si="20"/>
        <v>3.2641633017645409E-2</v>
      </c>
      <c r="AO55" s="204">
        <f t="shared" si="21"/>
        <v>2.4195432854066782E-2</v>
      </c>
      <c r="AP55" s="124"/>
      <c r="AQ55" s="125"/>
      <c r="AR55" s="125"/>
      <c r="AS55" s="123"/>
      <c r="AT55" s="123"/>
    </row>
    <row r="56" spans="1:49">
      <c r="A56" s="199" t="s">
        <v>193</v>
      </c>
      <c r="B56" s="166">
        <v>3859015445.1999998</v>
      </c>
      <c r="C56" s="177">
        <v>436.03949999999998</v>
      </c>
      <c r="D56" s="166">
        <v>3897784333.02</v>
      </c>
      <c r="E56" s="177">
        <v>437.55549999999999</v>
      </c>
      <c r="F56" s="117">
        <f t="shared" si="46"/>
        <v>1.0046315794932226E-2</v>
      </c>
      <c r="G56" s="117">
        <f t="shared" si="47"/>
        <v>3.4767492394611487E-3</v>
      </c>
      <c r="H56" s="166">
        <v>4010225764.98</v>
      </c>
      <c r="I56" s="177">
        <v>439.90530000000001</v>
      </c>
      <c r="J56" s="117">
        <f t="shared" si="48"/>
        <v>2.8847525248499449E-2</v>
      </c>
      <c r="K56" s="117">
        <f t="shared" si="49"/>
        <v>5.3702901689043243E-3</v>
      </c>
      <c r="L56" s="166">
        <v>4113876337.4200001</v>
      </c>
      <c r="M56" s="177">
        <v>438.91989999999998</v>
      </c>
      <c r="N56" s="117">
        <f t="shared" si="50"/>
        <v>2.5846567877835423E-2</v>
      </c>
      <c r="O56" s="117">
        <f t="shared" si="51"/>
        <v>-2.2400275695701483E-3</v>
      </c>
      <c r="P56" s="166">
        <v>4217852342</v>
      </c>
      <c r="Q56" s="177">
        <v>440.32220000000001</v>
      </c>
      <c r="R56" s="117">
        <f t="shared" si="52"/>
        <v>2.5274460399849555E-2</v>
      </c>
      <c r="S56" s="117">
        <f t="shared" si="53"/>
        <v>3.1948881789137956E-3</v>
      </c>
      <c r="T56" s="166">
        <v>4148288536.8600001</v>
      </c>
      <c r="U56" s="177">
        <v>428.30790000000002</v>
      </c>
      <c r="V56" s="117">
        <f t="shared" si="54"/>
        <v>-1.6492707543909527E-2</v>
      </c>
      <c r="W56" s="117">
        <f t="shared" si="55"/>
        <v>-2.7285247030469941E-2</v>
      </c>
      <c r="X56" s="166">
        <v>4208133660.1599998</v>
      </c>
      <c r="Y56" s="177">
        <v>429.71019999999999</v>
      </c>
      <c r="Z56" s="117">
        <f t="shared" si="56"/>
        <v>1.4426461122036318E-2</v>
      </c>
      <c r="AA56" s="117">
        <f t="shared" si="57"/>
        <v>3.2740465445535052E-3</v>
      </c>
      <c r="AB56" s="166">
        <v>4345378265.79</v>
      </c>
      <c r="AC56" s="177">
        <v>438.88200000000001</v>
      </c>
      <c r="AD56" s="117">
        <f t="shared" si="58"/>
        <v>3.2614127001085291E-2</v>
      </c>
      <c r="AE56" s="117">
        <f t="shared" si="59"/>
        <v>2.1344152407832113E-2</v>
      </c>
      <c r="AF56" s="166">
        <v>4430971974.4700003</v>
      </c>
      <c r="AG56" s="177">
        <v>441.42129999999997</v>
      </c>
      <c r="AH56" s="117">
        <f t="shared" si="60"/>
        <v>1.9697642746974796E-2</v>
      </c>
      <c r="AI56" s="117">
        <f t="shared" si="61"/>
        <v>5.7858376511225537E-3</v>
      </c>
      <c r="AJ56" s="118">
        <f t="shared" si="16"/>
        <v>1.7532549080912941E-2</v>
      </c>
      <c r="AK56" s="118">
        <f t="shared" si="17"/>
        <v>1.6150861988434187E-3</v>
      </c>
      <c r="AL56" s="119">
        <f t="shared" si="18"/>
        <v>0.13679249437510232</v>
      </c>
      <c r="AM56" s="119">
        <f t="shared" si="19"/>
        <v>8.8349935036811985E-3</v>
      </c>
      <c r="AN56" s="120">
        <f t="shared" si="20"/>
        <v>1.564170235460044E-2</v>
      </c>
      <c r="AO56" s="204">
        <f t="shared" si="21"/>
        <v>1.3520025644241054E-2</v>
      </c>
      <c r="AP56" s="124"/>
      <c r="AQ56" s="125">
        <v>165890525.49000001</v>
      </c>
      <c r="AR56" s="125">
        <v>33407.480000000003</v>
      </c>
      <c r="AS56" s="123" t="e">
        <f>(#REF!/AQ56)-1</f>
        <v>#REF!</v>
      </c>
      <c r="AT56" s="123" t="e">
        <f>(#REF!/AR56)-1</f>
        <v>#REF!</v>
      </c>
      <c r="AV56" s="229"/>
      <c r="AW56" s="230"/>
    </row>
    <row r="57" spans="1:49">
      <c r="A57" s="201" t="s">
        <v>57</v>
      </c>
      <c r="B57" s="182">
        <f>SUM(B46:B56)</f>
        <v>200903016100.94</v>
      </c>
      <c r="C57" s="176"/>
      <c r="D57" s="182">
        <f>SUM(D46:D56)</f>
        <v>204215753914.51999</v>
      </c>
      <c r="E57" s="176"/>
      <c r="F57" s="117">
        <f>((D57-B57)/B57)</f>
        <v>1.6489238827134198E-2</v>
      </c>
      <c r="G57" s="117"/>
      <c r="H57" s="182">
        <f>SUM(H46:H56)</f>
        <v>208545451066.13</v>
      </c>
      <c r="I57" s="176"/>
      <c r="J57" s="117">
        <f>((H57-D57)/D57)</f>
        <v>2.1201582486247986E-2</v>
      </c>
      <c r="K57" s="117"/>
      <c r="L57" s="182">
        <f>SUM(L46:L56)</f>
        <v>213119263494.39001</v>
      </c>
      <c r="M57" s="176"/>
      <c r="N57" s="117">
        <f>((L57-H57)/H57)</f>
        <v>2.1931969289560999E-2</v>
      </c>
      <c r="O57" s="117"/>
      <c r="P57" s="182">
        <f>SUM(P46:P56)</f>
        <v>219517777020.60999</v>
      </c>
      <c r="Q57" s="176"/>
      <c r="R57" s="117">
        <f>((P57-L57)/L57)</f>
        <v>3.0023158964175005E-2</v>
      </c>
      <c r="S57" s="117"/>
      <c r="T57" s="182">
        <f>SUM(T46:T56)</f>
        <v>225938375397.99997</v>
      </c>
      <c r="U57" s="176"/>
      <c r="V57" s="117">
        <f>((T57-P57)/P57)</f>
        <v>2.9248648854471454E-2</v>
      </c>
      <c r="W57" s="117"/>
      <c r="X57" s="182">
        <f>SUM(X46:X56)</f>
        <v>231672743045.33002</v>
      </c>
      <c r="Y57" s="176"/>
      <c r="Z57" s="117">
        <f>((X57-T57)/T57)</f>
        <v>2.5380228733736434E-2</v>
      </c>
      <c r="AA57" s="117"/>
      <c r="AB57" s="182">
        <f>SUM(AB46:AB56)</f>
        <v>252695550489.77005</v>
      </c>
      <c r="AC57" s="176"/>
      <c r="AD57" s="117">
        <f>((AB57-X57)/X57)</f>
        <v>9.0743551304723946E-2</v>
      </c>
      <c r="AE57" s="117"/>
      <c r="AF57" s="182">
        <f>SUM(AF46:AF56)</f>
        <v>271211386514.49002</v>
      </c>
      <c r="AG57" s="176"/>
      <c r="AH57" s="117">
        <f>((AF57-AB57)/AB57)</f>
        <v>7.327329661655263E-2</v>
      </c>
      <c r="AI57" s="117"/>
      <c r="AJ57" s="118">
        <f t="shared" si="16"/>
        <v>3.8536459384575332E-2</v>
      </c>
      <c r="AK57" s="118"/>
      <c r="AL57" s="119">
        <f t="shared" si="18"/>
        <v>0.32806299864609301</v>
      </c>
      <c r="AM57" s="119"/>
      <c r="AN57" s="120">
        <f t="shared" si="20"/>
        <v>2.758452310308639E-2</v>
      </c>
      <c r="AO57" s="204"/>
      <c r="AP57" s="124"/>
      <c r="AQ57" s="137">
        <f>SUM(AQ46:AQ56)</f>
        <v>7853732740.5999994</v>
      </c>
      <c r="AR57" s="138"/>
      <c r="AS57" s="123" t="e">
        <f>(#REF!/AQ57)-1</f>
        <v>#REF!</v>
      </c>
      <c r="AT57" s="123" t="e">
        <f>(#REF!/AR57)-1</f>
        <v>#REF!</v>
      </c>
    </row>
    <row r="58" spans="1:49">
      <c r="A58" s="202" t="s">
        <v>63</v>
      </c>
      <c r="B58" s="176"/>
      <c r="C58" s="176"/>
      <c r="D58" s="176"/>
      <c r="E58" s="176"/>
      <c r="F58" s="117"/>
      <c r="G58" s="117"/>
      <c r="H58" s="176"/>
      <c r="I58" s="176"/>
      <c r="J58" s="117"/>
      <c r="K58" s="117"/>
      <c r="L58" s="176"/>
      <c r="M58" s="176"/>
      <c r="N58" s="117"/>
      <c r="O58" s="117"/>
      <c r="P58" s="176"/>
      <c r="Q58" s="176"/>
      <c r="R58" s="117"/>
      <c r="S58" s="117"/>
      <c r="T58" s="176"/>
      <c r="U58" s="176"/>
      <c r="V58" s="117"/>
      <c r="W58" s="117"/>
      <c r="X58" s="176"/>
      <c r="Y58" s="176"/>
      <c r="Z58" s="117"/>
      <c r="AA58" s="117"/>
      <c r="AB58" s="176"/>
      <c r="AC58" s="176"/>
      <c r="AD58" s="117"/>
      <c r="AE58" s="117"/>
      <c r="AF58" s="176"/>
      <c r="AG58" s="176"/>
      <c r="AH58" s="117"/>
      <c r="AI58" s="117"/>
      <c r="AJ58" s="118"/>
      <c r="AK58" s="118"/>
      <c r="AL58" s="119"/>
      <c r="AM58" s="119"/>
      <c r="AN58" s="120"/>
      <c r="AO58" s="204"/>
      <c r="AP58" s="124"/>
      <c r="AQ58" s="134"/>
      <c r="AR58" s="138"/>
      <c r="AS58" s="123" t="e">
        <f>(#REF!/AQ58)-1</f>
        <v>#REF!</v>
      </c>
      <c r="AT58" s="123" t="e">
        <f>(#REF!/AR58)-1</f>
        <v>#REF!</v>
      </c>
    </row>
    <row r="59" spans="1:49">
      <c r="A59" s="200" t="s">
        <v>27</v>
      </c>
      <c r="B59" s="170">
        <v>7987028480.3800001</v>
      </c>
      <c r="C59" s="170">
        <v>3186.28</v>
      </c>
      <c r="D59" s="170">
        <v>8029388167.1199999</v>
      </c>
      <c r="E59" s="170">
        <v>3188.76</v>
      </c>
      <c r="F59" s="117">
        <f t="shared" ref="F59:F81" si="62">((D59-B59)/B59)</f>
        <v>5.3035602469749072E-3</v>
      </c>
      <c r="G59" s="117">
        <f t="shared" ref="G59:G81" si="63">((E59-C59)/C59)</f>
        <v>7.7833712040373661E-4</v>
      </c>
      <c r="H59" s="170">
        <v>8049879293.4099998</v>
      </c>
      <c r="I59" s="170">
        <v>3191.8</v>
      </c>
      <c r="J59" s="117">
        <f t="shared" ref="J59:J81" si="64">((H59-D59)/D59)</f>
        <v>2.5520159025204741E-3</v>
      </c>
      <c r="K59" s="117">
        <f t="shared" ref="K59:K81" si="65">((I59-E59)/E59)</f>
        <v>9.533486370877593E-4</v>
      </c>
      <c r="L59" s="170">
        <v>8260520577.4200001</v>
      </c>
      <c r="M59" s="170">
        <v>3194.75</v>
      </c>
      <c r="N59" s="117">
        <f t="shared" ref="N59:N81" si="66">((L59-H59)/H59)</f>
        <v>2.6167011495742656E-2</v>
      </c>
      <c r="O59" s="117">
        <f t="shared" ref="O59:O81" si="67">((M59-I59)/I59)</f>
        <v>9.2424337364490814E-4</v>
      </c>
      <c r="P59" s="170">
        <v>9319012693.8199997</v>
      </c>
      <c r="Q59" s="170">
        <v>3197.0900015357606</v>
      </c>
      <c r="R59" s="117">
        <f t="shared" ref="R59:R81" si="68">((P59-L59)/L59)</f>
        <v>0.12813866952808892</v>
      </c>
      <c r="S59" s="117">
        <f t="shared" ref="S59:S81" si="69">((Q59-M59)/M59)</f>
        <v>7.3245215924896186E-4</v>
      </c>
      <c r="T59" s="170">
        <v>9360194235.2700005</v>
      </c>
      <c r="U59" s="170">
        <v>3199.22</v>
      </c>
      <c r="V59" s="117">
        <f t="shared" ref="V59:V81" si="70">((T59-P59)/P59)</f>
        <v>4.4190884595865752E-3</v>
      </c>
      <c r="W59" s="117">
        <f t="shared" ref="W59:W81" si="71">((U59-Q59)/Q59)</f>
        <v>6.6623037300045005E-4</v>
      </c>
      <c r="X59" s="170">
        <v>9461144299.4200001</v>
      </c>
      <c r="Y59" s="170">
        <v>3205.5300005418926</v>
      </c>
      <c r="Z59" s="117">
        <f t="shared" ref="Z59:Z81" si="72">((X59-T59)/T59)</f>
        <v>1.0785039456725296E-2</v>
      </c>
      <c r="AA59" s="117">
        <f t="shared" ref="AA59:AA81" si="73">((Y59-U59)/U59)</f>
        <v>1.9723559310997072E-3</v>
      </c>
      <c r="AB59" s="170">
        <v>9703627229.1700001</v>
      </c>
      <c r="AC59" s="170">
        <v>3207.7699977746402</v>
      </c>
      <c r="AD59" s="117">
        <f t="shared" ref="AD59:AD81" si="74">((AB59-X59)/X59)</f>
        <v>2.5629344831456066E-2</v>
      </c>
      <c r="AE59" s="117">
        <f t="shared" ref="AE59:AE81" si="75">((AC59-Y59)/Y59)</f>
        <v>6.9879153599214025E-4</v>
      </c>
      <c r="AF59" s="170">
        <v>10150831977.35</v>
      </c>
      <c r="AG59" s="170">
        <v>3209.5599970584499</v>
      </c>
      <c r="AH59" s="117">
        <f t="shared" ref="AH59:AH81" si="76">((AF59-AB59)/AB59)</f>
        <v>4.6086348704292915E-2</v>
      </c>
      <c r="AI59" s="117">
        <f t="shared" ref="AI59:AI81" si="77">((AG59-AC59)/AC59)</f>
        <v>5.5801983466754643E-4</v>
      </c>
      <c r="AJ59" s="118">
        <f t="shared" si="16"/>
        <v>3.1135134828173476E-2</v>
      </c>
      <c r="AK59" s="118">
        <f t="shared" si="17"/>
        <v>9.1047237064315132E-4</v>
      </c>
      <c r="AL59" s="119">
        <f t="shared" si="18"/>
        <v>0.26420989570752373</v>
      </c>
      <c r="AM59" s="119">
        <f t="shared" si="19"/>
        <v>6.5229108049679688E-3</v>
      </c>
      <c r="AN59" s="120">
        <f t="shared" si="20"/>
        <v>4.1918899524880059E-2</v>
      </c>
      <c r="AO59" s="204">
        <f t="shared" si="21"/>
        <v>4.4840373230623648E-4</v>
      </c>
      <c r="AP59" s="124"/>
      <c r="AQ59" s="139">
        <v>1198249163.9190199</v>
      </c>
      <c r="AR59" s="139">
        <v>1987.7461478934799</v>
      </c>
      <c r="AS59" s="123" t="e">
        <f>(#REF!/AQ59)-1</f>
        <v>#REF!</v>
      </c>
      <c r="AT59" s="123" t="e">
        <f>(#REF!/AR59)-1</f>
        <v>#REF!</v>
      </c>
    </row>
    <row r="60" spans="1:49">
      <c r="A60" s="199" t="s">
        <v>69</v>
      </c>
      <c r="B60" s="170">
        <v>7082234625.79</v>
      </c>
      <c r="C60" s="170">
        <v>1</v>
      </c>
      <c r="D60" s="170">
        <v>7095892628.9499998</v>
      </c>
      <c r="E60" s="170">
        <v>1</v>
      </c>
      <c r="F60" s="117">
        <f t="shared" si="62"/>
        <v>1.9284878123444467E-3</v>
      </c>
      <c r="G60" s="117">
        <f t="shared" si="63"/>
        <v>0</v>
      </c>
      <c r="H60" s="170">
        <v>7487652123.6099997</v>
      </c>
      <c r="I60" s="170">
        <v>1</v>
      </c>
      <c r="J60" s="117">
        <f t="shared" si="64"/>
        <v>5.5209332376548327E-2</v>
      </c>
      <c r="K60" s="117">
        <f t="shared" si="65"/>
        <v>0</v>
      </c>
      <c r="L60" s="170">
        <v>7362413880.8800001</v>
      </c>
      <c r="M60" s="170">
        <v>1</v>
      </c>
      <c r="N60" s="117">
        <f t="shared" si="66"/>
        <v>-1.6725969724888715E-2</v>
      </c>
      <c r="O60" s="117">
        <f t="shared" si="67"/>
        <v>0</v>
      </c>
      <c r="P60" s="170">
        <v>7369932786.5200005</v>
      </c>
      <c r="Q60" s="170">
        <v>1</v>
      </c>
      <c r="R60" s="117">
        <f t="shared" si="68"/>
        <v>1.021255496044137E-3</v>
      </c>
      <c r="S60" s="117">
        <f t="shared" si="69"/>
        <v>0</v>
      </c>
      <c r="T60" s="170">
        <v>7662538236.9200001</v>
      </c>
      <c r="U60" s="170">
        <v>1</v>
      </c>
      <c r="V60" s="117">
        <f t="shared" si="70"/>
        <v>3.9702594158686301E-2</v>
      </c>
      <c r="W60" s="117">
        <f t="shared" si="71"/>
        <v>0</v>
      </c>
      <c r="X60" s="170">
        <v>11267553683.07</v>
      </c>
      <c r="Y60" s="170">
        <v>1</v>
      </c>
      <c r="Z60" s="117">
        <f t="shared" si="72"/>
        <v>0.4704727512849653</v>
      </c>
      <c r="AA60" s="117">
        <f t="shared" si="73"/>
        <v>0</v>
      </c>
      <c r="AB60" s="170">
        <v>11186097723.41</v>
      </c>
      <c r="AC60" s="170">
        <v>1</v>
      </c>
      <c r="AD60" s="117">
        <f t="shared" si="74"/>
        <v>-7.2292497512029654E-3</v>
      </c>
      <c r="AE60" s="117">
        <f t="shared" si="75"/>
        <v>0</v>
      </c>
      <c r="AF60" s="170">
        <v>11406482578.200001</v>
      </c>
      <c r="AG60" s="170">
        <v>1</v>
      </c>
      <c r="AH60" s="117">
        <f t="shared" si="76"/>
        <v>1.9701674367530755E-2</v>
      </c>
      <c r="AI60" s="117">
        <f t="shared" si="77"/>
        <v>0</v>
      </c>
      <c r="AJ60" s="118">
        <f t="shared" si="16"/>
        <v>7.0510109502503457E-2</v>
      </c>
      <c r="AK60" s="118">
        <f t="shared" si="17"/>
        <v>0</v>
      </c>
      <c r="AL60" s="119">
        <f t="shared" si="18"/>
        <v>0.60747677207847661</v>
      </c>
      <c r="AM60" s="119">
        <f t="shared" si="19"/>
        <v>0</v>
      </c>
      <c r="AN60" s="120">
        <f t="shared" si="20"/>
        <v>0.1634103117246872</v>
      </c>
      <c r="AO60" s="204">
        <f t="shared" si="21"/>
        <v>0</v>
      </c>
      <c r="AP60" s="124"/>
      <c r="AQ60" s="122">
        <v>4056683843.0900002</v>
      </c>
      <c r="AR60" s="129">
        <v>1</v>
      </c>
      <c r="AS60" s="123" t="e">
        <f>(#REF!/AQ60)-1</f>
        <v>#REF!</v>
      </c>
      <c r="AT60" s="123" t="e">
        <f>(#REF!/AR60)-1</f>
        <v>#REF!</v>
      </c>
    </row>
    <row r="61" spans="1:49" ht="15" customHeight="1">
      <c r="A61" s="199" t="s">
        <v>28</v>
      </c>
      <c r="B61" s="170">
        <v>13749821142.67</v>
      </c>
      <c r="C61" s="170">
        <v>24.5181</v>
      </c>
      <c r="D61" s="170">
        <v>14956203172.049999</v>
      </c>
      <c r="E61" s="170">
        <v>24.537199999999999</v>
      </c>
      <c r="F61" s="117">
        <f t="shared" si="62"/>
        <v>8.7738016143076802E-2</v>
      </c>
      <c r="G61" s="117">
        <f t="shared" si="63"/>
        <v>7.7901631855641822E-4</v>
      </c>
      <c r="H61" s="170">
        <v>14956203172.049999</v>
      </c>
      <c r="I61" s="170">
        <v>24.537199999999999</v>
      </c>
      <c r="J61" s="117">
        <f t="shared" si="64"/>
        <v>0</v>
      </c>
      <c r="K61" s="117">
        <f t="shared" si="65"/>
        <v>0</v>
      </c>
      <c r="L61" s="170">
        <v>16236809311.27</v>
      </c>
      <c r="M61" s="170">
        <v>24.385300000000001</v>
      </c>
      <c r="N61" s="117">
        <f t="shared" si="66"/>
        <v>8.5623745845682608E-2</v>
      </c>
      <c r="O61" s="117">
        <f t="shared" si="67"/>
        <v>-6.1906003945029469E-3</v>
      </c>
      <c r="P61" s="170">
        <v>16434579541.950001</v>
      </c>
      <c r="Q61" s="170">
        <v>24.4026</v>
      </c>
      <c r="R61" s="117">
        <f t="shared" si="68"/>
        <v>1.2180362957316226E-2</v>
      </c>
      <c r="S61" s="117">
        <f t="shared" si="69"/>
        <v>7.0944380425907246E-4</v>
      </c>
      <c r="T61" s="170">
        <v>17949917538.27</v>
      </c>
      <c r="U61" s="170">
        <v>24.4192</v>
      </c>
      <c r="V61" s="117">
        <f t="shared" si="70"/>
        <v>9.2204244863827001E-2</v>
      </c>
      <c r="W61" s="117">
        <f t="shared" si="71"/>
        <v>6.8025538262317918E-4</v>
      </c>
      <c r="X61" s="170">
        <v>17949917538.27</v>
      </c>
      <c r="Y61" s="170">
        <v>24.4192</v>
      </c>
      <c r="Z61" s="117">
        <f t="shared" si="72"/>
        <v>0</v>
      </c>
      <c r="AA61" s="117">
        <f t="shared" si="73"/>
        <v>0</v>
      </c>
      <c r="AB61" s="170">
        <v>18656995756.32</v>
      </c>
      <c r="AC61" s="170">
        <v>24.507899999999999</v>
      </c>
      <c r="AD61" s="117">
        <f t="shared" si="74"/>
        <v>3.9391725145392888E-2</v>
      </c>
      <c r="AE61" s="117">
        <f t="shared" si="75"/>
        <v>3.6323876294063417E-3</v>
      </c>
      <c r="AF61" s="166">
        <v>21025046355.610001</v>
      </c>
      <c r="AG61" s="178">
        <v>24.524799999999999</v>
      </c>
      <c r="AH61" s="117">
        <f t="shared" si="76"/>
        <v>0.12692561172330391</v>
      </c>
      <c r="AI61" s="117">
        <f t="shared" si="77"/>
        <v>6.8957356607460014E-4</v>
      </c>
      <c r="AJ61" s="118">
        <f t="shared" si="16"/>
        <v>5.5507963334824932E-2</v>
      </c>
      <c r="AK61" s="118">
        <f t="shared" si="17"/>
        <v>3.7509538302082999E-5</v>
      </c>
      <c r="AL61" s="119">
        <f t="shared" si="18"/>
        <v>0.40577432077824366</v>
      </c>
      <c r="AM61" s="119">
        <f t="shared" si="19"/>
        <v>-5.0535513424512671E-4</v>
      </c>
      <c r="AN61" s="120">
        <f t="shared" si="20"/>
        <v>4.8832243906595033E-2</v>
      </c>
      <c r="AO61" s="204">
        <f t="shared" si="21"/>
        <v>2.7659912569733373E-3</v>
      </c>
      <c r="AP61" s="124"/>
      <c r="AQ61" s="122">
        <v>739078842.02999997</v>
      </c>
      <c r="AR61" s="126">
        <v>16.871500000000001</v>
      </c>
      <c r="AS61" s="123" t="e">
        <f>(#REF!/AQ61)-1</f>
        <v>#REF!</v>
      </c>
      <c r="AT61" s="123" t="e">
        <f>(#REF!/AR61)-1</f>
        <v>#REF!</v>
      </c>
    </row>
    <row r="62" spans="1:49">
      <c r="A62" s="199" t="s">
        <v>138</v>
      </c>
      <c r="B62" s="170">
        <v>516310237.25999999</v>
      </c>
      <c r="C62" s="170">
        <v>2.1284000000000001</v>
      </c>
      <c r="D62" s="170">
        <v>523530696.16000003</v>
      </c>
      <c r="E62" s="170">
        <v>2.1374</v>
      </c>
      <c r="F62" s="117">
        <f t="shared" si="62"/>
        <v>1.3984729294383536E-2</v>
      </c>
      <c r="G62" s="117">
        <f t="shared" si="63"/>
        <v>4.2285284720916631E-3</v>
      </c>
      <c r="H62" s="170">
        <v>522606168.00999999</v>
      </c>
      <c r="I62" s="170">
        <v>2.1337000000000002</v>
      </c>
      <c r="J62" s="117">
        <f t="shared" si="64"/>
        <v>-1.7659483135970388E-3</v>
      </c>
      <c r="K62" s="117">
        <f t="shared" si="65"/>
        <v>-1.7310751380180663E-3</v>
      </c>
      <c r="L62" s="170">
        <v>539548392.07000005</v>
      </c>
      <c r="M62" s="170">
        <v>2.1821999999999999</v>
      </c>
      <c r="N62" s="117">
        <f t="shared" si="66"/>
        <v>3.2418721968998795E-2</v>
      </c>
      <c r="O62" s="117">
        <f t="shared" si="67"/>
        <v>2.2730468200777881E-2</v>
      </c>
      <c r="P62" s="170">
        <v>500086621.13999999</v>
      </c>
      <c r="Q62" s="170">
        <v>2.1869000000000001</v>
      </c>
      <c r="R62" s="117">
        <f t="shared" si="68"/>
        <v>-7.3138520121621212E-2</v>
      </c>
      <c r="S62" s="117">
        <f t="shared" si="69"/>
        <v>2.1537897534598793E-3</v>
      </c>
      <c r="T62" s="170">
        <v>497700414.98000002</v>
      </c>
      <c r="U62" s="170">
        <v>2.1943999999999999</v>
      </c>
      <c r="V62" s="117">
        <f t="shared" si="70"/>
        <v>-4.771585679617581E-3</v>
      </c>
      <c r="W62" s="117">
        <f t="shared" si="71"/>
        <v>3.4295120947459143E-3</v>
      </c>
      <c r="X62" s="170">
        <v>501524416.68000001</v>
      </c>
      <c r="Y62" s="170">
        <v>2.2119</v>
      </c>
      <c r="Z62" s="117">
        <f t="shared" si="72"/>
        <v>7.6833403889238362E-3</v>
      </c>
      <c r="AA62" s="117">
        <f t="shared" si="73"/>
        <v>7.9748450601531493E-3</v>
      </c>
      <c r="AB62" s="166">
        <v>506391049.56</v>
      </c>
      <c r="AC62" s="178">
        <v>2.2334000000000001</v>
      </c>
      <c r="AD62" s="117">
        <f t="shared" si="74"/>
        <v>9.7036808540972262E-3</v>
      </c>
      <c r="AE62" s="117">
        <f t="shared" si="75"/>
        <v>9.7201500972015353E-3</v>
      </c>
      <c r="AF62" s="166">
        <v>518252199.60000002</v>
      </c>
      <c r="AG62" s="178">
        <v>2.2412999999999998</v>
      </c>
      <c r="AH62" s="117">
        <f t="shared" si="76"/>
        <v>2.3422906171635734E-2</v>
      </c>
      <c r="AI62" s="117">
        <f t="shared" si="77"/>
        <v>3.5372078445418628E-3</v>
      </c>
      <c r="AJ62" s="118">
        <f t="shared" si="16"/>
        <v>9.4216557040041225E-4</v>
      </c>
      <c r="AK62" s="118">
        <f t="shared" si="17"/>
        <v>6.505428298119227E-3</v>
      </c>
      <c r="AL62" s="119">
        <f t="shared" si="18"/>
        <v>-1.0082496783315267E-2</v>
      </c>
      <c r="AM62" s="119">
        <f t="shared" si="19"/>
        <v>4.861046130813132E-2</v>
      </c>
      <c r="AN62" s="120">
        <f t="shared" si="20"/>
        <v>3.2329557868799881E-2</v>
      </c>
      <c r="AO62" s="204">
        <f t="shared" si="21"/>
        <v>7.4256135345817627E-3</v>
      </c>
      <c r="AP62" s="124"/>
      <c r="AQ62" s="130">
        <v>0</v>
      </c>
      <c r="AR62" s="131">
        <v>0</v>
      </c>
      <c r="AS62" s="123" t="e">
        <f>(#REF!/AQ62)-1</f>
        <v>#REF!</v>
      </c>
      <c r="AT62" s="123" t="e">
        <f>(#REF!/AR62)-1</f>
        <v>#REF!</v>
      </c>
    </row>
    <row r="63" spans="1:49">
      <c r="A63" s="199" t="s">
        <v>88</v>
      </c>
      <c r="B63" s="166">
        <v>21445200415.669998</v>
      </c>
      <c r="C63" s="178">
        <v>288.7</v>
      </c>
      <c r="D63" s="166">
        <v>21665402856.209999</v>
      </c>
      <c r="E63" s="178">
        <v>289.13</v>
      </c>
      <c r="F63" s="117">
        <f t="shared" si="62"/>
        <v>1.0268145611691233E-2</v>
      </c>
      <c r="G63" s="117">
        <f t="shared" si="63"/>
        <v>1.4894354000692998E-3</v>
      </c>
      <c r="H63" s="166">
        <v>22722271224.869999</v>
      </c>
      <c r="I63" s="178">
        <v>289.52999999999997</v>
      </c>
      <c r="J63" s="117">
        <f t="shared" si="64"/>
        <v>4.8781385496234494E-2</v>
      </c>
      <c r="K63" s="117">
        <f t="shared" si="65"/>
        <v>1.3834607270085334E-3</v>
      </c>
      <c r="L63" s="166">
        <v>24130513687.240002</v>
      </c>
      <c r="M63" s="178">
        <v>289.91000000000003</v>
      </c>
      <c r="N63" s="117">
        <f t="shared" si="66"/>
        <v>6.1976307228858885E-2</v>
      </c>
      <c r="O63" s="117">
        <f t="shared" si="67"/>
        <v>1.3124719372778375E-3</v>
      </c>
      <c r="P63" s="166">
        <v>24738702710.139999</v>
      </c>
      <c r="Q63" s="178">
        <v>290.26</v>
      </c>
      <c r="R63" s="117">
        <f t="shared" si="68"/>
        <v>2.520414736225042E-2</v>
      </c>
      <c r="S63" s="117">
        <f t="shared" si="69"/>
        <v>1.2072712221032937E-3</v>
      </c>
      <c r="T63" s="166">
        <v>24932642874.490002</v>
      </c>
      <c r="U63" s="178">
        <v>290.60000000000002</v>
      </c>
      <c r="V63" s="117">
        <f t="shared" si="70"/>
        <v>7.8395446447767567E-3</v>
      </c>
      <c r="W63" s="117">
        <f t="shared" si="71"/>
        <v>1.1713636050438637E-3</v>
      </c>
      <c r="X63" s="166">
        <v>24695280636.689999</v>
      </c>
      <c r="Y63" s="178">
        <v>291.02</v>
      </c>
      <c r="Z63" s="117">
        <f t="shared" si="72"/>
        <v>-9.5201394811964268E-3</v>
      </c>
      <c r="AA63" s="117">
        <f t="shared" si="73"/>
        <v>1.4452856159668239E-3</v>
      </c>
      <c r="AB63" s="166">
        <v>25307822764.849998</v>
      </c>
      <c r="AC63" s="178">
        <v>291.39999999999998</v>
      </c>
      <c r="AD63" s="117">
        <f t="shared" si="74"/>
        <v>2.4804015681034235E-2</v>
      </c>
      <c r="AE63" s="117">
        <f t="shared" si="75"/>
        <v>1.3057521819806043E-3</v>
      </c>
      <c r="AF63" s="166">
        <v>25943721484.299999</v>
      </c>
      <c r="AG63" s="178">
        <v>291.77</v>
      </c>
      <c r="AH63" s="117">
        <f t="shared" si="76"/>
        <v>2.5126567597636238E-2</v>
      </c>
      <c r="AI63" s="117">
        <f t="shared" si="77"/>
        <v>1.2697323266987117E-3</v>
      </c>
      <c r="AJ63" s="118">
        <f t="shared" si="16"/>
        <v>2.4309996767660731E-2</v>
      </c>
      <c r="AK63" s="118">
        <f t="shared" si="17"/>
        <v>1.3230966270186212E-3</v>
      </c>
      <c r="AL63" s="119">
        <f t="shared" si="18"/>
        <v>0.1974723782652256</v>
      </c>
      <c r="AM63" s="119">
        <f t="shared" si="19"/>
        <v>9.1308407982567917E-3</v>
      </c>
      <c r="AN63" s="120">
        <f t="shared" si="20"/>
        <v>2.277918113915213E-2</v>
      </c>
      <c r="AO63" s="204">
        <f t="shared" si="21"/>
        <v>1.1080385355829162E-4</v>
      </c>
      <c r="AP63" s="124"/>
      <c r="AQ63" s="122">
        <v>3320655667.8400002</v>
      </c>
      <c r="AR63" s="126">
        <v>177.09</v>
      </c>
      <c r="AS63" s="123" t="e">
        <f>(#REF!/AQ63)-1</f>
        <v>#REF!</v>
      </c>
      <c r="AT63" s="123" t="e">
        <f>(#REF!/AR63)-1</f>
        <v>#REF!</v>
      </c>
    </row>
    <row r="64" spans="1:49">
      <c r="A64" s="199" t="s">
        <v>50</v>
      </c>
      <c r="B64" s="166">
        <v>4734737907.9899998</v>
      </c>
      <c r="C64" s="178">
        <v>1.01</v>
      </c>
      <c r="D64" s="166">
        <v>4734957737.0299997</v>
      </c>
      <c r="E64" s="178">
        <v>1.02</v>
      </c>
      <c r="F64" s="117">
        <f t="shared" si="62"/>
        <v>4.6428977542557179E-5</v>
      </c>
      <c r="G64" s="117">
        <f t="shared" si="63"/>
        <v>9.9009900990099098E-3</v>
      </c>
      <c r="H64" s="166">
        <v>4873350603.1700001</v>
      </c>
      <c r="I64" s="178">
        <v>1.02</v>
      </c>
      <c r="J64" s="117">
        <f t="shared" si="64"/>
        <v>2.9227898922453151E-2</v>
      </c>
      <c r="K64" s="117">
        <f t="shared" si="65"/>
        <v>0</v>
      </c>
      <c r="L64" s="166">
        <v>5107699765.2200003</v>
      </c>
      <c r="M64" s="178">
        <v>1.02</v>
      </c>
      <c r="N64" s="117">
        <f t="shared" si="66"/>
        <v>4.8087892937060915E-2</v>
      </c>
      <c r="O64" s="117">
        <f t="shared" si="67"/>
        <v>0</v>
      </c>
      <c r="P64" s="166">
        <v>4963479566.6099997</v>
      </c>
      <c r="Q64" s="178">
        <v>1.02</v>
      </c>
      <c r="R64" s="117">
        <f t="shared" si="68"/>
        <v>-2.8235841032012717E-2</v>
      </c>
      <c r="S64" s="117">
        <f t="shared" si="69"/>
        <v>0</v>
      </c>
      <c r="T64" s="166">
        <v>5821757542.6999998</v>
      </c>
      <c r="U64" s="178">
        <v>1.02</v>
      </c>
      <c r="V64" s="117">
        <f t="shared" si="70"/>
        <v>0.17291860771700412</v>
      </c>
      <c r="W64" s="117">
        <f t="shared" si="71"/>
        <v>0</v>
      </c>
      <c r="X64" s="166">
        <v>5127718350.1400003</v>
      </c>
      <c r="Y64" s="178">
        <v>1</v>
      </c>
      <c r="Z64" s="117">
        <f t="shared" si="72"/>
        <v>-0.11921471951889631</v>
      </c>
      <c r="AA64" s="117">
        <f t="shared" si="73"/>
        <v>-1.9607843137254919E-2</v>
      </c>
      <c r="AB64" s="166">
        <v>5275350566.0900002</v>
      </c>
      <c r="AC64" s="178">
        <v>1</v>
      </c>
      <c r="AD64" s="117">
        <f t="shared" si="74"/>
        <v>2.8791015002992325E-2</v>
      </c>
      <c r="AE64" s="117">
        <f t="shared" si="75"/>
        <v>0</v>
      </c>
      <c r="AF64" s="166">
        <v>5321275302.4499998</v>
      </c>
      <c r="AG64" s="178">
        <v>1</v>
      </c>
      <c r="AH64" s="117">
        <f t="shared" si="76"/>
        <v>8.7055326057768109E-3</v>
      </c>
      <c r="AI64" s="117">
        <f t="shared" si="77"/>
        <v>0</v>
      </c>
      <c r="AJ64" s="118">
        <f t="shared" si="16"/>
        <v>1.7540851951490109E-2</v>
      </c>
      <c r="AK64" s="118">
        <f t="shared" si="17"/>
        <v>-1.2133566297806262E-3</v>
      </c>
      <c r="AL64" s="119">
        <f t="shared" si="18"/>
        <v>0.12382741261546455</v>
      </c>
      <c r="AM64" s="119">
        <f t="shared" si="19"/>
        <v>-1.9607843137254919E-2</v>
      </c>
      <c r="AN64" s="120">
        <f t="shared" si="20"/>
        <v>8.1521453431525545E-2</v>
      </c>
      <c r="AO64" s="204">
        <f t="shared" si="21"/>
        <v>8.2003418303979968E-3</v>
      </c>
      <c r="AP64" s="124"/>
      <c r="AQ64" s="140">
        <v>1300500308</v>
      </c>
      <c r="AR64" s="126">
        <v>1.19</v>
      </c>
      <c r="AS64" s="123" t="e">
        <f>(#REF!/AQ64)-1</f>
        <v>#REF!</v>
      </c>
      <c r="AT64" s="123" t="e">
        <f>(#REF!/AR64)-1</f>
        <v>#REF!</v>
      </c>
    </row>
    <row r="65" spans="1:46">
      <c r="A65" s="199" t="s">
        <v>67</v>
      </c>
      <c r="B65" s="167">
        <v>18807164479.419998</v>
      </c>
      <c r="C65" s="178">
        <v>3.81</v>
      </c>
      <c r="D65" s="167">
        <v>19031394721.060001</v>
      </c>
      <c r="E65" s="178">
        <v>3.81</v>
      </c>
      <c r="F65" s="117">
        <f t="shared" si="62"/>
        <v>1.1922596938276913E-2</v>
      </c>
      <c r="G65" s="117">
        <f t="shared" si="63"/>
        <v>0</v>
      </c>
      <c r="H65" s="167">
        <v>19628958084.09</v>
      </c>
      <c r="I65" s="178">
        <v>3.82</v>
      </c>
      <c r="J65" s="117">
        <f t="shared" si="64"/>
        <v>3.1398821357466751E-2</v>
      </c>
      <c r="K65" s="117">
        <f t="shared" si="65"/>
        <v>2.6246719160104427E-3</v>
      </c>
      <c r="L65" s="167">
        <v>20673437321.529999</v>
      </c>
      <c r="M65" s="178">
        <v>3.82</v>
      </c>
      <c r="N65" s="117">
        <f t="shared" si="66"/>
        <v>5.321114003939862E-2</v>
      </c>
      <c r="O65" s="117">
        <f t="shared" si="67"/>
        <v>0</v>
      </c>
      <c r="P65" s="167">
        <v>21973087097.77</v>
      </c>
      <c r="Q65" s="178">
        <v>3.82</v>
      </c>
      <c r="R65" s="117">
        <f t="shared" si="68"/>
        <v>6.2865683922165363E-2</v>
      </c>
      <c r="S65" s="117">
        <f t="shared" si="69"/>
        <v>0</v>
      </c>
      <c r="T65" s="167">
        <v>22257338598.98</v>
      </c>
      <c r="U65" s="178">
        <v>3.83</v>
      </c>
      <c r="V65" s="117">
        <f t="shared" si="70"/>
        <v>1.2936347994490366E-2</v>
      </c>
      <c r="W65" s="117">
        <f t="shared" si="71"/>
        <v>2.6178010471204793E-3</v>
      </c>
      <c r="X65" s="167">
        <v>22015320785.669998</v>
      </c>
      <c r="Y65" s="178">
        <v>3.83</v>
      </c>
      <c r="Z65" s="117">
        <f t="shared" si="72"/>
        <v>-1.0873618704847869E-2</v>
      </c>
      <c r="AA65" s="117">
        <f t="shared" si="73"/>
        <v>0</v>
      </c>
      <c r="AB65" s="167">
        <v>22596927178.369999</v>
      </c>
      <c r="AC65" s="178">
        <v>3.83</v>
      </c>
      <c r="AD65" s="117">
        <f t="shared" si="74"/>
        <v>2.6418256556978013E-2</v>
      </c>
      <c r="AE65" s="117">
        <f t="shared" si="75"/>
        <v>0</v>
      </c>
      <c r="AF65" s="167">
        <v>22999424565.41</v>
      </c>
      <c r="AG65" s="178">
        <v>3.84</v>
      </c>
      <c r="AH65" s="117">
        <f t="shared" si="76"/>
        <v>1.7812040719645959E-2</v>
      </c>
      <c r="AI65" s="117">
        <f t="shared" si="77"/>
        <v>2.6109660574411974E-3</v>
      </c>
      <c r="AJ65" s="118">
        <f t="shared" si="16"/>
        <v>2.5711408602946764E-2</v>
      </c>
      <c r="AK65" s="118">
        <f t="shared" si="17"/>
        <v>9.8167987757151486E-4</v>
      </c>
      <c r="AL65" s="119">
        <f t="shared" si="18"/>
        <v>0.20849916164888355</v>
      </c>
      <c r="AM65" s="119">
        <f t="shared" si="19"/>
        <v>7.8740157480314439E-3</v>
      </c>
      <c r="AN65" s="120">
        <f t="shared" si="20"/>
        <v>2.3675543252735187E-2</v>
      </c>
      <c r="AO65" s="204">
        <f t="shared" si="21"/>
        <v>1.3548518994381659E-3</v>
      </c>
      <c r="AP65" s="124"/>
      <c r="AQ65" s="125">
        <v>776682398.99000001</v>
      </c>
      <c r="AR65" s="129">
        <v>2.4700000000000002</v>
      </c>
      <c r="AS65" s="123" t="e">
        <f>(#REF!/AQ65)-1</f>
        <v>#REF!</v>
      </c>
      <c r="AT65" s="123" t="e">
        <f>(#REF!/AR65)-1</f>
        <v>#REF!</v>
      </c>
    </row>
    <row r="66" spans="1:46">
      <c r="A66" s="200" t="s">
        <v>93</v>
      </c>
      <c r="B66" s="166">
        <v>35367080286.099998</v>
      </c>
      <c r="C66" s="166">
        <v>3872.72</v>
      </c>
      <c r="D66" s="166">
        <v>35501555946.010002</v>
      </c>
      <c r="E66" s="166">
        <v>3877.16</v>
      </c>
      <c r="F66" s="117">
        <f t="shared" si="62"/>
        <v>3.8022833330365528E-3</v>
      </c>
      <c r="G66" s="117">
        <f t="shared" si="63"/>
        <v>1.1464810262554626E-3</v>
      </c>
      <c r="H66" s="166">
        <v>35661339886.199997</v>
      </c>
      <c r="I66" s="166">
        <v>3881.58</v>
      </c>
      <c r="J66" s="117">
        <f t="shared" si="64"/>
        <v>4.5007587958395615E-3</v>
      </c>
      <c r="K66" s="117">
        <f t="shared" si="65"/>
        <v>1.1400096978200728E-3</v>
      </c>
      <c r="L66" s="166">
        <v>35678575233.800003</v>
      </c>
      <c r="M66" s="166">
        <v>3885.74</v>
      </c>
      <c r="N66" s="117">
        <f t="shared" si="66"/>
        <v>4.8330622615432717E-4</v>
      </c>
      <c r="O66" s="117">
        <f t="shared" si="67"/>
        <v>1.071728522921041E-3</v>
      </c>
      <c r="P66" s="166">
        <v>35598289267.540001</v>
      </c>
      <c r="Q66" s="166">
        <v>3889.92</v>
      </c>
      <c r="R66" s="117">
        <f t="shared" si="68"/>
        <v>-2.2502570725958654E-3</v>
      </c>
      <c r="S66" s="117">
        <f t="shared" si="69"/>
        <v>1.0757281753283265E-3</v>
      </c>
      <c r="T66" s="166">
        <v>38460086152.790001</v>
      </c>
      <c r="U66" s="166">
        <v>3894.18</v>
      </c>
      <c r="V66" s="117">
        <f t="shared" si="70"/>
        <v>8.0391416108287692E-2</v>
      </c>
      <c r="W66" s="117">
        <f t="shared" si="71"/>
        <v>1.0951382033563065E-3</v>
      </c>
      <c r="X66" s="166">
        <v>35556403002.839996</v>
      </c>
      <c r="Y66" s="166">
        <v>3898.61</v>
      </c>
      <c r="Z66" s="117">
        <f t="shared" si="72"/>
        <v>-7.5498612728389938E-2</v>
      </c>
      <c r="AA66" s="117">
        <f t="shared" si="73"/>
        <v>1.1375950777828172E-3</v>
      </c>
      <c r="AB66" s="166">
        <v>35517571335.5</v>
      </c>
      <c r="AC66" s="166">
        <v>3902.74</v>
      </c>
      <c r="AD66" s="117">
        <f t="shared" si="74"/>
        <v>-1.0921146139809118E-3</v>
      </c>
      <c r="AE66" s="117">
        <f t="shared" si="75"/>
        <v>1.0593519228647272E-3</v>
      </c>
      <c r="AF66" s="166">
        <v>35714610712.449997</v>
      </c>
      <c r="AG66" s="166">
        <v>3906.65</v>
      </c>
      <c r="AH66" s="117">
        <f t="shared" si="76"/>
        <v>5.5476590752435552E-3</v>
      </c>
      <c r="AI66" s="117">
        <f t="shared" si="77"/>
        <v>1.0018602315297225E-3</v>
      </c>
      <c r="AJ66" s="118">
        <f t="shared" si="16"/>
        <v>1.9855548904493727E-3</v>
      </c>
      <c r="AK66" s="118">
        <f t="shared" si="17"/>
        <v>1.0909866072323095E-3</v>
      </c>
      <c r="AL66" s="119">
        <f t="shared" si="18"/>
        <v>6.0012796837412953E-3</v>
      </c>
      <c r="AM66" s="119">
        <f t="shared" si="19"/>
        <v>7.6060828028763931E-3</v>
      </c>
      <c r="AN66" s="120">
        <f t="shared" si="20"/>
        <v>4.1753120580815081E-2</v>
      </c>
      <c r="AO66" s="204">
        <f t="shared" si="21"/>
        <v>4.9599016245070445E-5</v>
      </c>
      <c r="AP66" s="124"/>
      <c r="AQ66" s="122">
        <v>8144502990.9799995</v>
      </c>
      <c r="AR66" s="122">
        <v>2263.5700000000002</v>
      </c>
      <c r="AS66" s="123" t="e">
        <f>(#REF!/AQ66)-1</f>
        <v>#REF!</v>
      </c>
      <c r="AT66" s="123" t="e">
        <f>(#REF!/AR66)-1</f>
        <v>#REF!</v>
      </c>
    </row>
    <row r="67" spans="1:46">
      <c r="A67" s="200" t="s">
        <v>94</v>
      </c>
      <c r="B67" s="166">
        <v>400781462.38</v>
      </c>
      <c r="C67" s="166">
        <v>3156.73</v>
      </c>
      <c r="D67" s="166">
        <v>402065448.88</v>
      </c>
      <c r="E67" s="166">
        <v>3166.87</v>
      </c>
      <c r="F67" s="117">
        <f t="shared" si="62"/>
        <v>3.2037073081553637E-3</v>
      </c>
      <c r="G67" s="117">
        <f t="shared" si="63"/>
        <v>3.2121847608125725E-3</v>
      </c>
      <c r="H67" s="166">
        <v>403975299.05000001</v>
      </c>
      <c r="I67" s="166">
        <v>3181.99</v>
      </c>
      <c r="J67" s="117">
        <f t="shared" si="64"/>
        <v>4.7500977149867668E-3</v>
      </c>
      <c r="K67" s="117">
        <f t="shared" si="65"/>
        <v>4.7744302734245144E-3</v>
      </c>
      <c r="L67" s="166">
        <v>402856720.24000001</v>
      </c>
      <c r="M67" s="166">
        <v>3173.12</v>
      </c>
      <c r="N67" s="117">
        <f t="shared" si="66"/>
        <v>-2.7689287256683383E-3</v>
      </c>
      <c r="O67" s="117">
        <f t="shared" si="67"/>
        <v>-2.7875637572713587E-3</v>
      </c>
      <c r="P67" s="166">
        <v>402396973.37</v>
      </c>
      <c r="Q67" s="166">
        <v>3169.46</v>
      </c>
      <c r="R67" s="117">
        <f t="shared" si="68"/>
        <v>-1.1412168319448978E-3</v>
      </c>
      <c r="S67" s="117">
        <f t="shared" si="69"/>
        <v>-1.1534388866477961E-3</v>
      </c>
      <c r="T67" s="166">
        <v>405053320.73000002</v>
      </c>
      <c r="U67" s="166">
        <v>3190.5</v>
      </c>
      <c r="V67" s="117">
        <f t="shared" si="70"/>
        <v>6.6013104863925738E-3</v>
      </c>
      <c r="W67" s="117">
        <f t="shared" si="71"/>
        <v>6.6383547986092152E-3</v>
      </c>
      <c r="X67" s="166">
        <v>408373105.19</v>
      </c>
      <c r="Y67" s="166">
        <v>3216.75</v>
      </c>
      <c r="Z67" s="117">
        <f t="shared" si="72"/>
        <v>8.1959196236607995E-3</v>
      </c>
      <c r="AA67" s="117">
        <f t="shared" si="73"/>
        <v>8.2275505406676063E-3</v>
      </c>
      <c r="AB67" s="166">
        <v>413344991.91000003</v>
      </c>
      <c r="AC67" s="166">
        <v>3256.15</v>
      </c>
      <c r="AD67" s="117">
        <f t="shared" si="74"/>
        <v>1.2174863272856338E-2</v>
      </c>
      <c r="AE67" s="117">
        <f t="shared" si="75"/>
        <v>1.2248387347478074E-2</v>
      </c>
      <c r="AF67" s="166">
        <v>364851896.66000003</v>
      </c>
      <c r="AG67" s="166">
        <v>3271.76</v>
      </c>
      <c r="AH67" s="117">
        <f t="shared" si="76"/>
        <v>-0.11731869551853354</v>
      </c>
      <c r="AI67" s="117">
        <f t="shared" si="77"/>
        <v>4.7940051901786242E-3</v>
      </c>
      <c r="AJ67" s="118">
        <f t="shared" si="16"/>
        <v>-1.0787867833761866E-2</v>
      </c>
      <c r="AK67" s="118">
        <f t="shared" si="17"/>
        <v>4.494238783406432E-3</v>
      </c>
      <c r="AL67" s="119">
        <f t="shared" si="18"/>
        <v>-9.2555956557974925E-2</v>
      </c>
      <c r="AM67" s="119">
        <f t="shared" si="19"/>
        <v>3.3121031175893018E-2</v>
      </c>
      <c r="AN67" s="120">
        <f t="shared" si="20"/>
        <v>4.3315166898760395E-2</v>
      </c>
      <c r="AO67" s="204">
        <f t="shared" si="21"/>
        <v>4.8608437114507951E-3</v>
      </c>
      <c r="AP67" s="124"/>
      <c r="AQ67" s="122"/>
      <c r="AR67" s="122"/>
      <c r="AS67" s="123"/>
      <c r="AT67" s="123"/>
    </row>
    <row r="68" spans="1:46">
      <c r="A68" s="200" t="s">
        <v>118</v>
      </c>
      <c r="B68" s="166">
        <v>55745715.359999999</v>
      </c>
      <c r="C68" s="166">
        <v>11.992077999999999</v>
      </c>
      <c r="D68" s="166">
        <v>55654087.969999999</v>
      </c>
      <c r="E68" s="166">
        <v>11.932024</v>
      </c>
      <c r="F68" s="117">
        <f t="shared" si="62"/>
        <v>-1.6436669510523005E-3</v>
      </c>
      <c r="G68" s="117">
        <f t="shared" si="63"/>
        <v>-5.0078059865854077E-3</v>
      </c>
      <c r="H68" s="166">
        <v>55813610.829999998</v>
      </c>
      <c r="I68" s="166">
        <v>11.952757999999999</v>
      </c>
      <c r="J68" s="117">
        <f t="shared" si="64"/>
        <v>2.8663278084080589E-3</v>
      </c>
      <c r="K68" s="117">
        <f t="shared" si="65"/>
        <v>1.7376766925711129E-3</v>
      </c>
      <c r="L68" s="166">
        <v>55884107.200000003</v>
      </c>
      <c r="M68" s="166">
        <v>11.961596999999999</v>
      </c>
      <c r="N68" s="117">
        <f t="shared" si="66"/>
        <v>1.2630677168464566E-3</v>
      </c>
      <c r="O68" s="117">
        <f t="shared" si="67"/>
        <v>7.3949460032571909E-4</v>
      </c>
      <c r="P68" s="166">
        <v>55942478.509999998</v>
      </c>
      <c r="Q68" s="166">
        <v>11.976262999999999</v>
      </c>
      <c r="R68" s="117">
        <f t="shared" si="68"/>
        <v>1.0445064424326159E-3</v>
      </c>
      <c r="S68" s="117">
        <f t="shared" si="69"/>
        <v>1.2260904626698315E-3</v>
      </c>
      <c r="T68" s="166">
        <v>56087637.75</v>
      </c>
      <c r="U68" s="166">
        <v>11.880749</v>
      </c>
      <c r="V68" s="117">
        <f t="shared" si="70"/>
        <v>2.5947945794724515E-3</v>
      </c>
      <c r="W68" s="117">
        <f t="shared" si="71"/>
        <v>-7.9752757600596823E-3</v>
      </c>
      <c r="X68" s="166">
        <v>55656295.560000002</v>
      </c>
      <c r="Y68" s="166">
        <v>11.81995</v>
      </c>
      <c r="Z68" s="117">
        <f t="shared" si="72"/>
        <v>-7.6905037777241321E-3</v>
      </c>
      <c r="AA68" s="117">
        <f t="shared" si="73"/>
        <v>-5.1174383029217591E-3</v>
      </c>
      <c r="AB68" s="166">
        <v>55326892.93</v>
      </c>
      <c r="AC68" s="166">
        <v>11.814254999999999</v>
      </c>
      <c r="AD68" s="117">
        <f t="shared" si="74"/>
        <v>-5.918515177584749E-3</v>
      </c>
      <c r="AE68" s="117">
        <f t="shared" si="75"/>
        <v>-4.8181252881789819E-4</v>
      </c>
      <c r="AF68" s="166">
        <v>55215949.920000002</v>
      </c>
      <c r="AG68" s="166">
        <v>11.83367</v>
      </c>
      <c r="AH68" s="117">
        <f t="shared" si="76"/>
        <v>-2.0052275507385503E-3</v>
      </c>
      <c r="AI68" s="117">
        <f t="shared" si="77"/>
        <v>1.643353728186873E-3</v>
      </c>
      <c r="AJ68" s="118">
        <f t="shared" si="16"/>
        <v>-1.1861521137425187E-3</v>
      </c>
      <c r="AK68" s="118">
        <f t="shared" si="17"/>
        <v>-1.6544646368289013E-3</v>
      </c>
      <c r="AL68" s="119">
        <f t="shared" si="18"/>
        <v>-7.8725223246165262E-3</v>
      </c>
      <c r="AM68" s="119">
        <f t="shared" si="19"/>
        <v>-8.2428597193569594E-3</v>
      </c>
      <c r="AN68" s="120">
        <f t="shared" si="20"/>
        <v>3.9147107523830058E-3</v>
      </c>
      <c r="AO68" s="204">
        <f t="shared" si="21"/>
        <v>3.7980393122106926E-3</v>
      </c>
      <c r="AP68" s="124"/>
      <c r="AQ68" s="122">
        <v>421796041.39999998</v>
      </c>
      <c r="AR68" s="122">
        <v>2004.5</v>
      </c>
      <c r="AS68" s="123" t="e">
        <f>(#REF!/AQ68)-1</f>
        <v>#REF!</v>
      </c>
      <c r="AT68" s="123" t="e">
        <f>(#REF!/AR68)-1</f>
        <v>#REF!</v>
      </c>
    </row>
    <row r="69" spans="1:46">
      <c r="A69" s="199" t="s">
        <v>112</v>
      </c>
      <c r="B69" s="166">
        <v>9369765694.9500008</v>
      </c>
      <c r="C69" s="166">
        <v>1130.07</v>
      </c>
      <c r="D69" s="166">
        <v>10065300972.85</v>
      </c>
      <c r="E69" s="166">
        <v>1131.77</v>
      </c>
      <c r="F69" s="117">
        <f t="shared" si="62"/>
        <v>7.4231875219128537E-2</v>
      </c>
      <c r="G69" s="117">
        <f t="shared" si="63"/>
        <v>1.504331590078531E-3</v>
      </c>
      <c r="H69" s="166">
        <v>10395636487.440001</v>
      </c>
      <c r="I69" s="166">
        <v>1133.6600000000001</v>
      </c>
      <c r="J69" s="117">
        <f t="shared" si="64"/>
        <v>3.2819238637875059E-2</v>
      </c>
      <c r="K69" s="117">
        <f t="shared" si="65"/>
        <v>1.6699506083392387E-3</v>
      </c>
      <c r="L69" s="166">
        <v>10495733291.09</v>
      </c>
      <c r="M69" s="166">
        <v>1135.33</v>
      </c>
      <c r="N69" s="117">
        <f t="shared" si="66"/>
        <v>9.6287325716839459E-3</v>
      </c>
      <c r="O69" s="117">
        <f t="shared" si="67"/>
        <v>1.4731048109661144E-3</v>
      </c>
      <c r="P69" s="166">
        <v>10778342712.08</v>
      </c>
      <c r="Q69" s="166">
        <v>1139.79</v>
      </c>
      <c r="R69" s="117">
        <f t="shared" si="68"/>
        <v>2.6926124469065112E-2</v>
      </c>
      <c r="S69" s="117">
        <f t="shared" si="69"/>
        <v>3.9283732483066918E-3</v>
      </c>
      <c r="T69" s="166">
        <v>10668995054.889999</v>
      </c>
      <c r="U69" s="166">
        <v>1141.6300000000001</v>
      </c>
      <c r="V69" s="117">
        <f t="shared" si="70"/>
        <v>-1.0145127141619593E-2</v>
      </c>
      <c r="W69" s="117">
        <f t="shared" si="71"/>
        <v>1.6143324647524067E-3</v>
      </c>
      <c r="X69" s="166">
        <v>10646964898.620001</v>
      </c>
      <c r="Y69" s="166">
        <v>1143.98</v>
      </c>
      <c r="Z69" s="117">
        <f t="shared" si="72"/>
        <v>-2.0648764158814853E-3</v>
      </c>
      <c r="AA69" s="117">
        <f t="shared" si="73"/>
        <v>2.0584602717166759E-3</v>
      </c>
      <c r="AB69" s="166">
        <v>10683041538.85</v>
      </c>
      <c r="AC69" s="166">
        <v>1146.7</v>
      </c>
      <c r="AD69" s="117">
        <f t="shared" si="74"/>
        <v>3.3884436150132882E-3</v>
      </c>
      <c r="AE69" s="117">
        <f t="shared" si="75"/>
        <v>2.3776639451738905E-3</v>
      </c>
      <c r="AF69" s="166">
        <v>10506779573.5</v>
      </c>
      <c r="AG69" s="166">
        <v>1125.68</v>
      </c>
      <c r="AH69" s="117">
        <f t="shared" si="76"/>
        <v>-1.6499230552367065E-2</v>
      </c>
      <c r="AI69" s="117">
        <f t="shared" si="77"/>
        <v>-1.8330862474928038E-2</v>
      </c>
      <c r="AJ69" s="118">
        <f t="shared" si="16"/>
        <v>1.4785647550362224E-2</v>
      </c>
      <c r="AK69" s="118">
        <f t="shared" si="17"/>
        <v>-4.6308069194931126E-4</v>
      </c>
      <c r="AL69" s="119">
        <f t="shared" si="18"/>
        <v>4.3861440590881255E-2</v>
      </c>
      <c r="AM69" s="119">
        <f t="shared" si="19"/>
        <v>-5.3809519602038558E-3</v>
      </c>
      <c r="AN69" s="120">
        <f t="shared" si="20"/>
        <v>2.9391866910994206E-2</v>
      </c>
      <c r="AO69" s="204">
        <f t="shared" si="21"/>
        <v>7.2649401316887095E-3</v>
      </c>
      <c r="AP69" s="124"/>
      <c r="AQ69" s="122"/>
      <c r="AR69" s="122"/>
      <c r="AS69" s="123"/>
      <c r="AT69" s="123"/>
    </row>
    <row r="70" spans="1:46">
      <c r="A70" s="199" t="s">
        <v>120</v>
      </c>
      <c r="B70" s="166">
        <v>102761840804.06</v>
      </c>
      <c r="C70" s="166">
        <v>463.66</v>
      </c>
      <c r="D70" s="166">
        <v>103327378360.78</v>
      </c>
      <c r="E70" s="166">
        <v>463.81</v>
      </c>
      <c r="F70" s="117">
        <f t="shared" si="62"/>
        <v>5.5033809466135753E-3</v>
      </c>
      <c r="G70" s="117">
        <f t="shared" si="63"/>
        <v>3.2351291894918099E-4</v>
      </c>
      <c r="H70" s="166">
        <v>103613241164.92</v>
      </c>
      <c r="I70" s="166">
        <v>464.94</v>
      </c>
      <c r="J70" s="117">
        <f t="shared" si="64"/>
        <v>2.7665736678412082E-3</v>
      </c>
      <c r="K70" s="117">
        <f t="shared" si="65"/>
        <v>2.4363424678208651E-3</v>
      </c>
      <c r="L70" s="166">
        <v>104870138394.96001</v>
      </c>
      <c r="M70" s="166">
        <v>465.17</v>
      </c>
      <c r="N70" s="117">
        <f t="shared" si="66"/>
        <v>1.2130662219507444E-2</v>
      </c>
      <c r="O70" s="117">
        <f t="shared" si="67"/>
        <v>4.9468748655744435E-4</v>
      </c>
      <c r="P70" s="166">
        <v>105291640432.3</v>
      </c>
      <c r="Q70" s="166">
        <v>465.67</v>
      </c>
      <c r="R70" s="117">
        <f t="shared" si="68"/>
        <v>4.0192760664865632E-3</v>
      </c>
      <c r="S70" s="117">
        <f t="shared" si="69"/>
        <v>1.0748758518391126E-3</v>
      </c>
      <c r="T70" s="166">
        <v>106746579239.02</v>
      </c>
      <c r="U70" s="166">
        <v>466.21</v>
      </c>
      <c r="V70" s="117">
        <f t="shared" si="70"/>
        <v>1.3818179684031914E-2</v>
      </c>
      <c r="W70" s="117">
        <f t="shared" si="71"/>
        <v>1.1596194730172946E-3</v>
      </c>
      <c r="X70" s="166">
        <v>107243497622.00999</v>
      </c>
      <c r="Y70" s="166">
        <v>466.43</v>
      </c>
      <c r="Z70" s="117">
        <f t="shared" si="72"/>
        <v>4.6551223142928342E-3</v>
      </c>
      <c r="AA70" s="117">
        <f t="shared" si="73"/>
        <v>4.7189034984240427E-4</v>
      </c>
      <c r="AB70" s="166">
        <v>108332232212.39999</v>
      </c>
      <c r="AC70" s="166">
        <v>466.97</v>
      </c>
      <c r="AD70" s="117">
        <f t="shared" si="74"/>
        <v>1.015198696919928E-2</v>
      </c>
      <c r="AE70" s="117">
        <f t="shared" si="75"/>
        <v>1.1577299916386606E-3</v>
      </c>
      <c r="AF70" s="166">
        <v>108346827617.28</v>
      </c>
      <c r="AG70" s="166">
        <v>467.47</v>
      </c>
      <c r="AH70" s="117">
        <f t="shared" si="76"/>
        <v>1.347281836802607E-4</v>
      </c>
      <c r="AI70" s="117">
        <f t="shared" si="77"/>
        <v>1.0707325952416644E-3</v>
      </c>
      <c r="AJ70" s="118">
        <f t="shared" ref="AJ70:AJ119" si="78">AVERAGE(F70,J70,N70,R70,V70,Z70,AD70,AH70)</f>
        <v>6.6474887564566343E-3</v>
      </c>
      <c r="AK70" s="118">
        <f t="shared" ref="AK70:AK117" si="79">AVERAGE(G70,K70,O70,S70,W70,AA70,AE70,AI70)</f>
        <v>1.0236738918633283E-3</v>
      </c>
      <c r="AL70" s="119">
        <f t="shared" ref="AL70:AL119" si="80">((AF70-D70)/D70)</f>
        <v>4.8578114882330485E-2</v>
      </c>
      <c r="AM70" s="119">
        <f t="shared" ref="AM70:AM117" si="81">((AG70-E70)/E70)</f>
        <v>7.8911623294021793E-3</v>
      </c>
      <c r="AN70" s="120">
        <f t="shared" ref="AN70:AN119" si="82">STDEV(F70,J70,N70,R70,V70,Z70,AD70,AH70)</f>
        <v>4.8318743508277391E-3</v>
      </c>
      <c r="AO70" s="204">
        <f t="shared" ref="AO70:AO117" si="83">STDEV(G70,K70,O70,S70,W70,AA70,AE70,AI70)</f>
        <v>6.6670168836967789E-4</v>
      </c>
      <c r="AP70" s="124"/>
      <c r="AQ70" s="122"/>
      <c r="AR70" s="122"/>
      <c r="AS70" s="123"/>
      <c r="AT70" s="123"/>
    </row>
    <row r="71" spans="1:46">
      <c r="A71" s="199" t="s">
        <v>127</v>
      </c>
      <c r="B71" s="166">
        <v>177002072.37</v>
      </c>
      <c r="C71" s="166">
        <v>0.7843</v>
      </c>
      <c r="D71" s="166">
        <v>176990658.90000001</v>
      </c>
      <c r="E71" s="166">
        <v>0.78420000000000001</v>
      </c>
      <c r="F71" s="117">
        <f t="shared" si="62"/>
        <v>-6.4482126379517308E-5</v>
      </c>
      <c r="G71" s="117">
        <f t="shared" si="63"/>
        <v>-1.2750223128903351E-4</v>
      </c>
      <c r="H71" s="166">
        <v>176996363.88</v>
      </c>
      <c r="I71" s="166">
        <v>0.78490000000000004</v>
      </c>
      <c r="J71" s="117">
        <f t="shared" si="64"/>
        <v>3.223322651853957E-5</v>
      </c>
      <c r="K71" s="117">
        <f t="shared" si="65"/>
        <v>8.9262943126757702E-4</v>
      </c>
      <c r="L71" s="166">
        <v>177949787.38999999</v>
      </c>
      <c r="M71" s="166">
        <v>0.78490000000000004</v>
      </c>
      <c r="N71" s="117">
        <f t="shared" si="66"/>
        <v>5.3866841617514387E-3</v>
      </c>
      <c r="O71" s="117">
        <f t="shared" si="67"/>
        <v>0</v>
      </c>
      <c r="P71" s="166">
        <v>178908506.62</v>
      </c>
      <c r="Q71" s="166">
        <v>0.78520000000000001</v>
      </c>
      <c r="R71" s="117">
        <f t="shared" si="68"/>
        <v>5.3875828910031898E-3</v>
      </c>
      <c r="S71" s="117">
        <f t="shared" si="69"/>
        <v>3.8221429481458396E-4</v>
      </c>
      <c r="T71" s="166">
        <v>179035468.28</v>
      </c>
      <c r="U71" s="166">
        <v>0.78559999999999997</v>
      </c>
      <c r="V71" s="117">
        <f t="shared" si="70"/>
        <v>7.0964574238866016E-4</v>
      </c>
      <c r="W71" s="117">
        <f t="shared" si="71"/>
        <v>5.0942435048389697E-4</v>
      </c>
      <c r="X71" s="166">
        <v>178973173.56</v>
      </c>
      <c r="Y71" s="166">
        <v>0.78190000000000004</v>
      </c>
      <c r="Z71" s="117">
        <f t="shared" si="72"/>
        <v>-3.4794625108905159E-4</v>
      </c>
      <c r="AA71" s="117">
        <f t="shared" si="73"/>
        <v>-4.7097759674133476E-3</v>
      </c>
      <c r="AB71" s="166">
        <v>196997864.61000001</v>
      </c>
      <c r="AC71" s="166">
        <v>0.85240000000000005</v>
      </c>
      <c r="AD71" s="117">
        <f t="shared" si="74"/>
        <v>0.10071169154274012</v>
      </c>
      <c r="AE71" s="117">
        <f t="shared" si="75"/>
        <v>9.0164982734365018E-2</v>
      </c>
      <c r="AF71" s="166">
        <v>198538284.80000001</v>
      </c>
      <c r="AG71" s="166">
        <v>0.85240000000000005</v>
      </c>
      <c r="AH71" s="117">
        <f t="shared" si="76"/>
        <v>7.8194765869650084E-3</v>
      </c>
      <c r="AI71" s="117">
        <f t="shared" si="77"/>
        <v>0</v>
      </c>
      <c r="AJ71" s="118">
        <f t="shared" si="78"/>
        <v>1.4954360721737298E-2</v>
      </c>
      <c r="AK71" s="118">
        <f t="shared" si="79"/>
        <v>1.0888996576528587E-2</v>
      </c>
      <c r="AL71" s="119">
        <f t="shared" si="80"/>
        <v>0.12174442444544177</v>
      </c>
      <c r="AM71" s="119">
        <f t="shared" si="81"/>
        <v>8.696761030349405E-2</v>
      </c>
      <c r="AN71" s="120">
        <f t="shared" si="82"/>
        <v>3.4792441845468515E-2</v>
      </c>
      <c r="AO71" s="204">
        <f t="shared" si="83"/>
        <v>3.208150952687084E-2</v>
      </c>
      <c r="AP71" s="124"/>
      <c r="AQ71" s="122"/>
      <c r="AR71" s="122"/>
      <c r="AS71" s="123"/>
      <c r="AT71" s="123"/>
    </row>
    <row r="72" spans="1:46">
      <c r="A72" s="199" t="s">
        <v>131</v>
      </c>
      <c r="B72" s="166">
        <v>762077349.84000003</v>
      </c>
      <c r="C72" s="166">
        <v>1178.03</v>
      </c>
      <c r="D72" s="166">
        <v>712173729.74000001</v>
      </c>
      <c r="E72" s="166">
        <v>1177.83</v>
      </c>
      <c r="F72" s="117">
        <f t="shared" si="62"/>
        <v>-6.5483667911764354E-2</v>
      </c>
      <c r="G72" s="117">
        <f t="shared" si="63"/>
        <v>-1.6977496328620279E-4</v>
      </c>
      <c r="H72" s="166">
        <v>712956551.17999995</v>
      </c>
      <c r="I72" s="166">
        <v>1178.96</v>
      </c>
      <c r="J72" s="117">
        <f t="shared" si="64"/>
        <v>1.099200107094276E-3</v>
      </c>
      <c r="K72" s="117">
        <f t="shared" si="65"/>
        <v>9.5939142321057301E-4</v>
      </c>
      <c r="L72" s="166">
        <v>716526643.25</v>
      </c>
      <c r="M72" s="166">
        <v>1861.6</v>
      </c>
      <c r="N72" s="117">
        <f t="shared" si="66"/>
        <v>5.0074468971373718E-3</v>
      </c>
      <c r="O72" s="117">
        <f t="shared" si="67"/>
        <v>0.57901879622718311</v>
      </c>
      <c r="P72" s="166">
        <v>716578176.45000005</v>
      </c>
      <c r="Q72" s="166">
        <v>1187.4100000000001</v>
      </c>
      <c r="R72" s="117">
        <f t="shared" si="68"/>
        <v>7.1920842700705376E-5</v>
      </c>
      <c r="S72" s="117">
        <f t="shared" si="69"/>
        <v>-0.36215620971207557</v>
      </c>
      <c r="T72" s="166">
        <v>725802315.72000003</v>
      </c>
      <c r="U72" s="166">
        <v>1202.4100000000001</v>
      </c>
      <c r="V72" s="117">
        <f t="shared" si="70"/>
        <v>1.2872481430703471E-2</v>
      </c>
      <c r="W72" s="117">
        <f t="shared" si="71"/>
        <v>1.263253636065049E-2</v>
      </c>
      <c r="X72" s="166">
        <v>734574296.20000005</v>
      </c>
      <c r="Y72" s="166">
        <v>1206.4100000000001</v>
      </c>
      <c r="Z72" s="117">
        <f t="shared" si="72"/>
        <v>1.2085908642077236E-2</v>
      </c>
      <c r="AA72" s="117">
        <f t="shared" si="73"/>
        <v>3.3266523066175428E-3</v>
      </c>
      <c r="AB72" s="166">
        <v>735165849.30999994</v>
      </c>
      <c r="AC72" s="166">
        <v>1208.79</v>
      </c>
      <c r="AD72" s="117">
        <f t="shared" si="74"/>
        <v>8.0530058437932998E-4</v>
      </c>
      <c r="AE72" s="117">
        <f t="shared" si="75"/>
        <v>1.9727953183410959E-3</v>
      </c>
      <c r="AF72" s="166">
        <v>727968920.82000005</v>
      </c>
      <c r="AG72" s="166">
        <v>1196.8599999999999</v>
      </c>
      <c r="AH72" s="117">
        <f t="shared" si="76"/>
        <v>-9.7895304804414777E-3</v>
      </c>
      <c r="AI72" s="117">
        <f t="shared" si="77"/>
        <v>-9.8693735057371959E-3</v>
      </c>
      <c r="AJ72" s="118">
        <f t="shared" si="78"/>
        <v>-5.4163674860141803E-3</v>
      </c>
      <c r="AK72" s="118">
        <f t="shared" si="79"/>
        <v>2.8214351681862981E-2</v>
      </c>
      <c r="AL72" s="119">
        <f t="shared" si="80"/>
        <v>2.2178845442342478E-2</v>
      </c>
      <c r="AM72" s="119">
        <f t="shared" si="81"/>
        <v>1.6156830782031339E-2</v>
      </c>
      <c r="AN72" s="120">
        <f t="shared" si="82"/>
        <v>2.5320674187277032E-2</v>
      </c>
      <c r="AO72" s="204">
        <f t="shared" si="83"/>
        <v>0.25643834758683015</v>
      </c>
      <c r="AP72" s="124"/>
      <c r="AQ72" s="122"/>
      <c r="AR72" s="122"/>
      <c r="AS72" s="123"/>
      <c r="AT72" s="123"/>
    </row>
    <row r="73" spans="1:46" s="281" customFormat="1">
      <c r="A73" s="199" t="s">
        <v>132</v>
      </c>
      <c r="B73" s="166">
        <v>277174919.63999999</v>
      </c>
      <c r="C73" s="166">
        <v>150.44</v>
      </c>
      <c r="D73" s="166">
        <v>277486482.94999999</v>
      </c>
      <c r="E73" s="166">
        <v>151.02000000000001</v>
      </c>
      <c r="F73" s="117">
        <f t="shared" si="62"/>
        <v>1.1240674675929074E-3</v>
      </c>
      <c r="G73" s="117">
        <f t="shared" si="63"/>
        <v>3.8553576176549621E-3</v>
      </c>
      <c r="H73" s="166">
        <v>279725410.79000002</v>
      </c>
      <c r="I73" s="166">
        <v>151.41999999999999</v>
      </c>
      <c r="J73" s="117">
        <f t="shared" si="64"/>
        <v>8.0686014547363145E-3</v>
      </c>
      <c r="K73" s="117">
        <f t="shared" si="65"/>
        <v>2.6486558071777064E-3</v>
      </c>
      <c r="L73" s="166">
        <v>279611301.62</v>
      </c>
      <c r="M73" s="166">
        <v>151.35</v>
      </c>
      <c r="N73" s="117">
        <f t="shared" si="66"/>
        <v>-4.0793279980445743E-4</v>
      </c>
      <c r="O73" s="117">
        <f t="shared" si="67"/>
        <v>-4.6229031831985991E-4</v>
      </c>
      <c r="P73" s="166">
        <v>279659185.23000002</v>
      </c>
      <c r="Q73" s="166">
        <v>151.38</v>
      </c>
      <c r="R73" s="117">
        <f t="shared" si="68"/>
        <v>1.7125062442965749E-4</v>
      </c>
      <c r="S73" s="117">
        <f t="shared" si="69"/>
        <v>1.9821605550050307E-4</v>
      </c>
      <c r="T73" s="166">
        <v>280680331.73000002</v>
      </c>
      <c r="U73" s="166">
        <v>151.77000000000001</v>
      </c>
      <c r="V73" s="117">
        <f t="shared" si="70"/>
        <v>3.6513962491887359E-3</v>
      </c>
      <c r="W73" s="117">
        <f t="shared" si="71"/>
        <v>2.5762980578677157E-3</v>
      </c>
      <c r="X73" s="166">
        <v>281830800.64999998</v>
      </c>
      <c r="Y73" s="166">
        <v>152.58000000000001</v>
      </c>
      <c r="Z73" s="117">
        <f t="shared" si="72"/>
        <v>4.0988583450394696E-3</v>
      </c>
      <c r="AA73" s="117">
        <f t="shared" si="73"/>
        <v>5.337023127100232E-3</v>
      </c>
      <c r="AB73" s="166">
        <v>282641941.07999998</v>
      </c>
      <c r="AC73" s="166">
        <v>153.02000000000001</v>
      </c>
      <c r="AD73" s="117">
        <f t="shared" si="74"/>
        <v>2.8781113637304187E-3</v>
      </c>
      <c r="AE73" s="117">
        <f t="shared" si="75"/>
        <v>2.8837331236072727E-3</v>
      </c>
      <c r="AF73" s="166">
        <v>283588696.74000001</v>
      </c>
      <c r="AG73" s="166">
        <v>153.52000000000001</v>
      </c>
      <c r="AH73" s="117">
        <f t="shared" si="76"/>
        <v>3.3496644425182924E-3</v>
      </c>
      <c r="AI73" s="117">
        <f t="shared" si="77"/>
        <v>3.2675467259181802E-3</v>
      </c>
      <c r="AJ73" s="118">
        <f t="shared" si="78"/>
        <v>2.8667521434289174E-3</v>
      </c>
      <c r="AK73" s="118">
        <f t="shared" si="79"/>
        <v>2.5380675245633391E-3</v>
      </c>
      <c r="AL73" s="119">
        <f t="shared" si="80"/>
        <v>2.1991030788694573E-2</v>
      </c>
      <c r="AM73" s="119">
        <f t="shared" si="81"/>
        <v>1.6554098794861607E-2</v>
      </c>
      <c r="AN73" s="120">
        <f t="shared" si="82"/>
        <v>2.6846803863657333E-3</v>
      </c>
      <c r="AO73" s="204">
        <f t="shared" si="83"/>
        <v>1.8788968530366146E-3</v>
      </c>
      <c r="AP73" s="124"/>
      <c r="AQ73" s="122"/>
      <c r="AR73" s="122"/>
      <c r="AS73" s="123"/>
      <c r="AT73" s="123"/>
    </row>
    <row r="74" spans="1:46">
      <c r="A74" s="199" t="s">
        <v>137</v>
      </c>
      <c r="B74" s="166">
        <v>515674204.95999998</v>
      </c>
      <c r="C74" s="166">
        <v>156.384298</v>
      </c>
      <c r="D74" s="166">
        <v>519707366.74000001</v>
      </c>
      <c r="E74" s="166">
        <v>156.70677800000001</v>
      </c>
      <c r="F74" s="117">
        <f t="shared" si="62"/>
        <v>7.8211431582327785E-3</v>
      </c>
      <c r="G74" s="117">
        <f t="shared" si="63"/>
        <v>2.0620996105377089E-3</v>
      </c>
      <c r="H74" s="166">
        <v>509772410.16000003</v>
      </c>
      <c r="I74" s="166">
        <v>157.16123200000001</v>
      </c>
      <c r="J74" s="117">
        <f t="shared" si="64"/>
        <v>-1.9116443629266965E-2</v>
      </c>
      <c r="K74" s="117">
        <f t="shared" si="65"/>
        <v>2.9000277192860052E-3</v>
      </c>
      <c r="L74" s="166">
        <v>516189711.41000003</v>
      </c>
      <c r="M74" s="166">
        <v>157.48810800000001</v>
      </c>
      <c r="N74" s="117">
        <f t="shared" si="66"/>
        <v>1.2588561330704087E-2</v>
      </c>
      <c r="O74" s="117">
        <f t="shared" si="67"/>
        <v>2.0798767981151903E-3</v>
      </c>
      <c r="P74" s="166">
        <v>520358977.12</v>
      </c>
      <c r="Q74" s="166">
        <v>157.690473</v>
      </c>
      <c r="R74" s="117">
        <f t="shared" si="68"/>
        <v>8.0770027333776275E-3</v>
      </c>
      <c r="S74" s="117">
        <f t="shared" si="69"/>
        <v>1.2849541630151917E-3</v>
      </c>
      <c r="T74" s="166">
        <v>521481510.85000002</v>
      </c>
      <c r="U74" s="166">
        <v>157.96835300000001</v>
      </c>
      <c r="V74" s="117">
        <f t="shared" si="70"/>
        <v>2.157229488405946E-3</v>
      </c>
      <c r="W74" s="117">
        <f t="shared" si="71"/>
        <v>1.7621863560521526E-3</v>
      </c>
      <c r="X74" s="166">
        <v>543352736.26999998</v>
      </c>
      <c r="Y74" s="166">
        <v>158.43038300000001</v>
      </c>
      <c r="Z74" s="117">
        <f t="shared" si="72"/>
        <v>4.1940557747388744E-2</v>
      </c>
      <c r="AA74" s="117">
        <f t="shared" si="73"/>
        <v>2.924826341640712E-3</v>
      </c>
      <c r="AB74" s="166">
        <v>517443427.00999999</v>
      </c>
      <c r="AC74" s="166">
        <v>158.76522900000001</v>
      </c>
      <c r="AD74" s="117">
        <f t="shared" si="74"/>
        <v>-4.768414241890423E-2</v>
      </c>
      <c r="AE74" s="117">
        <f t="shared" si="75"/>
        <v>2.113521369193426E-3</v>
      </c>
      <c r="AF74" s="166">
        <v>503328762.62</v>
      </c>
      <c r="AG74" s="166">
        <v>159.84402800000001</v>
      </c>
      <c r="AH74" s="117">
        <f t="shared" si="76"/>
        <v>-2.727769578900692E-2</v>
      </c>
      <c r="AI74" s="117">
        <f t="shared" si="77"/>
        <v>6.7949324092871971E-3</v>
      </c>
      <c r="AJ74" s="118">
        <f t="shared" si="78"/>
        <v>-2.6867234223836162E-3</v>
      </c>
      <c r="AK74" s="118">
        <f t="shared" si="79"/>
        <v>2.7403030958909479E-3</v>
      </c>
      <c r="AL74" s="119">
        <f t="shared" si="80"/>
        <v>-3.1515050907858146E-2</v>
      </c>
      <c r="AM74" s="119">
        <f t="shared" si="81"/>
        <v>2.0019874315838428E-2</v>
      </c>
      <c r="AN74" s="120">
        <f t="shared" si="82"/>
        <v>2.7707876223941833E-2</v>
      </c>
      <c r="AO74" s="204">
        <f t="shared" si="83"/>
        <v>1.7264046339566658E-3</v>
      </c>
      <c r="AP74" s="124"/>
      <c r="AQ74" s="122"/>
      <c r="AR74" s="122"/>
      <c r="AS74" s="123"/>
      <c r="AT74" s="123"/>
    </row>
    <row r="75" spans="1:46" s="281" customFormat="1">
      <c r="A75" s="199" t="s">
        <v>143</v>
      </c>
      <c r="B75" s="166">
        <v>2209136070.6999998</v>
      </c>
      <c r="C75" s="166">
        <v>1.5512999999999999</v>
      </c>
      <c r="D75" s="166">
        <v>2321191072.8000002</v>
      </c>
      <c r="E75" s="166">
        <v>1.5519000000000001</v>
      </c>
      <c r="F75" s="117">
        <f t="shared" si="62"/>
        <v>5.072344958112697E-2</v>
      </c>
      <c r="G75" s="117">
        <f t="shared" si="63"/>
        <v>3.8677238445185069E-4</v>
      </c>
      <c r="H75" s="166">
        <v>2321445245.1900001</v>
      </c>
      <c r="I75" s="166">
        <v>1.5512999999999999</v>
      </c>
      <c r="J75" s="117">
        <f t="shared" si="64"/>
        <v>1.0950084763735719E-4</v>
      </c>
      <c r="K75" s="117">
        <f t="shared" si="65"/>
        <v>-3.8662284941050063E-4</v>
      </c>
      <c r="L75" s="166">
        <v>2354761323.1500001</v>
      </c>
      <c r="M75" s="166">
        <v>1.5736000000000001</v>
      </c>
      <c r="N75" s="117">
        <f t="shared" si="66"/>
        <v>1.435143819524947E-2</v>
      </c>
      <c r="O75" s="117">
        <f t="shared" si="67"/>
        <v>1.4375040288790183E-2</v>
      </c>
      <c r="P75" s="166">
        <v>2585326353.6199999</v>
      </c>
      <c r="Q75" s="166">
        <v>1.577</v>
      </c>
      <c r="R75" s="117">
        <f t="shared" si="68"/>
        <v>9.7914395061308987E-2</v>
      </c>
      <c r="S75" s="117">
        <f t="shared" si="69"/>
        <v>2.1606507371630958E-3</v>
      </c>
      <c r="T75" s="166">
        <v>2623625937.6199999</v>
      </c>
      <c r="U75" s="166">
        <v>1.6003000000000001</v>
      </c>
      <c r="V75" s="117">
        <f t="shared" si="70"/>
        <v>1.4814216374026645E-2</v>
      </c>
      <c r="W75" s="117">
        <f t="shared" si="71"/>
        <v>1.4774889029803487E-2</v>
      </c>
      <c r="X75" s="166">
        <v>2651596233.0700002</v>
      </c>
      <c r="Y75" s="166">
        <v>1.6071</v>
      </c>
      <c r="Z75" s="117">
        <f t="shared" si="72"/>
        <v>1.066093113691859E-2</v>
      </c>
      <c r="AA75" s="117">
        <f t="shared" si="73"/>
        <v>4.2492032743860009E-3</v>
      </c>
      <c r="AB75" s="166">
        <v>2888325376.6900001</v>
      </c>
      <c r="AC75" s="166">
        <v>1.6532</v>
      </c>
      <c r="AD75" s="117">
        <f t="shared" si="74"/>
        <v>8.9277975533219284E-2</v>
      </c>
      <c r="AE75" s="117">
        <f t="shared" si="75"/>
        <v>2.8685209383361353E-2</v>
      </c>
      <c r="AF75" s="166">
        <v>3684563682.8699999</v>
      </c>
      <c r="AG75" s="166">
        <v>1.6959</v>
      </c>
      <c r="AH75" s="117">
        <f t="shared" si="76"/>
        <v>0.2756747257791583</v>
      </c>
      <c r="AI75" s="117">
        <f t="shared" si="77"/>
        <v>2.5828695862569539E-2</v>
      </c>
      <c r="AJ75" s="118">
        <f t="shared" si="78"/>
        <v>6.9190829063580706E-2</v>
      </c>
      <c r="AK75" s="118">
        <f t="shared" si="79"/>
        <v>1.1259229763889376E-2</v>
      </c>
      <c r="AL75" s="119">
        <f t="shared" si="80"/>
        <v>0.58735906149483597</v>
      </c>
      <c r="AM75" s="119">
        <f t="shared" si="81"/>
        <v>9.2789483858495975E-2</v>
      </c>
      <c r="AN75" s="120">
        <f t="shared" si="82"/>
        <v>9.1313693279580083E-2</v>
      </c>
      <c r="AO75" s="204">
        <f t="shared" si="83"/>
        <v>1.148765217618742E-2</v>
      </c>
      <c r="AP75" s="124"/>
      <c r="AQ75" s="122"/>
      <c r="AR75" s="122"/>
      <c r="AS75" s="123"/>
      <c r="AT75" s="123"/>
    </row>
    <row r="76" spans="1:46" s="281" customFormat="1">
      <c r="A76" s="199" t="s">
        <v>164</v>
      </c>
      <c r="B76" s="166">
        <v>2088853153.8199999</v>
      </c>
      <c r="C76" s="166">
        <v>500.85</v>
      </c>
      <c r="D76" s="166">
        <v>2109046881.6600001</v>
      </c>
      <c r="E76" s="166">
        <v>505.62</v>
      </c>
      <c r="F76" s="117">
        <f t="shared" si="62"/>
        <v>9.6673755180304455E-3</v>
      </c>
      <c r="G76" s="117">
        <f t="shared" si="63"/>
        <v>9.5238095238094865E-3</v>
      </c>
      <c r="H76" s="166">
        <v>1684880162.28</v>
      </c>
      <c r="I76" s="166">
        <v>405.43</v>
      </c>
      <c r="J76" s="117">
        <f t="shared" si="64"/>
        <v>-0.20111772908819583</v>
      </c>
      <c r="K76" s="117">
        <f t="shared" si="65"/>
        <v>-0.19815276294450376</v>
      </c>
      <c r="L76" s="166">
        <v>1914154995.48</v>
      </c>
      <c r="M76" s="166">
        <v>473.2</v>
      </c>
      <c r="N76" s="117">
        <f t="shared" si="66"/>
        <v>0.13607782816419572</v>
      </c>
      <c r="O76" s="117">
        <f t="shared" si="67"/>
        <v>0.16715585921120782</v>
      </c>
      <c r="P76" s="166">
        <v>1894474095.0799999</v>
      </c>
      <c r="Q76" s="166">
        <v>478.95</v>
      </c>
      <c r="R76" s="117">
        <f t="shared" si="68"/>
        <v>-1.0281769473461497E-2</v>
      </c>
      <c r="S76" s="117">
        <f t="shared" si="69"/>
        <v>1.2151310228233306E-2</v>
      </c>
      <c r="T76" s="166">
        <v>1863604921.5899999</v>
      </c>
      <c r="U76" s="166">
        <v>476.34</v>
      </c>
      <c r="V76" s="117">
        <f t="shared" si="70"/>
        <v>-1.6294323353466846E-2</v>
      </c>
      <c r="W76" s="117">
        <f t="shared" si="71"/>
        <v>-5.4494206075791076E-3</v>
      </c>
      <c r="X76" s="166">
        <v>1553809529.8900001</v>
      </c>
      <c r="Y76" s="166">
        <v>397.37</v>
      </c>
      <c r="Z76" s="117">
        <f t="shared" si="72"/>
        <v>-0.16623447819384754</v>
      </c>
      <c r="AA76" s="117">
        <f t="shared" si="73"/>
        <v>-0.16578494352773224</v>
      </c>
      <c r="AB76" s="166">
        <v>1833091562.4000001</v>
      </c>
      <c r="AC76" s="166">
        <v>475.28</v>
      </c>
      <c r="AD76" s="117">
        <f t="shared" si="74"/>
        <v>0.17974019796993482</v>
      </c>
      <c r="AE76" s="117">
        <f t="shared" si="75"/>
        <v>0.19606412159951675</v>
      </c>
      <c r="AF76" s="166">
        <v>1810836563.79</v>
      </c>
      <c r="AG76" s="166">
        <v>475.86</v>
      </c>
      <c r="AH76" s="117">
        <f t="shared" si="76"/>
        <v>-1.2140691205224071E-2</v>
      </c>
      <c r="AI76" s="117">
        <f t="shared" si="77"/>
        <v>1.2203332772261423E-3</v>
      </c>
      <c r="AJ76" s="118">
        <f t="shared" si="78"/>
        <v>-1.007294870775435E-2</v>
      </c>
      <c r="AK76" s="118">
        <f t="shared" si="79"/>
        <v>2.091038345022298E-3</v>
      </c>
      <c r="AL76" s="119">
        <f t="shared" si="80"/>
        <v>-0.14139577477542042</v>
      </c>
      <c r="AM76" s="119">
        <f t="shared" si="81"/>
        <v>-5.8858431232941717E-2</v>
      </c>
      <c r="AN76" s="120">
        <f t="shared" si="82"/>
        <v>0.13022305956768232</v>
      </c>
      <c r="AO76" s="204">
        <f t="shared" si="83"/>
        <v>0.13802999113326933</v>
      </c>
      <c r="AP76" s="124"/>
      <c r="AQ76" s="122"/>
      <c r="AR76" s="122"/>
      <c r="AS76" s="123"/>
      <c r="AT76" s="123"/>
    </row>
    <row r="77" spans="1:46" s="281" customFormat="1">
      <c r="A77" s="199" t="s">
        <v>172</v>
      </c>
      <c r="B77" s="166">
        <v>4700013854.3299999</v>
      </c>
      <c r="C77" s="178">
        <v>108.88</v>
      </c>
      <c r="D77" s="166">
        <v>4643691204.8400002</v>
      </c>
      <c r="E77" s="178">
        <v>109.02</v>
      </c>
      <c r="F77" s="117">
        <f t="shared" si="62"/>
        <v>-1.1983507120539907E-2</v>
      </c>
      <c r="G77" s="117">
        <f t="shared" si="63"/>
        <v>1.2858192505510707E-3</v>
      </c>
      <c r="H77" s="166">
        <v>4758106228.3299999</v>
      </c>
      <c r="I77" s="178">
        <v>109.18</v>
      </c>
      <c r="J77" s="117">
        <f t="shared" si="64"/>
        <v>2.4638809611360016E-2</v>
      </c>
      <c r="K77" s="117">
        <f t="shared" si="65"/>
        <v>1.467620620069811E-3</v>
      </c>
      <c r="L77" s="166">
        <v>5503923152.8599997</v>
      </c>
      <c r="M77" s="178">
        <v>109.32</v>
      </c>
      <c r="N77" s="117">
        <f t="shared" si="66"/>
        <v>0.15674658965984595</v>
      </c>
      <c r="O77" s="117">
        <f t="shared" si="67"/>
        <v>1.2822861329912652E-3</v>
      </c>
      <c r="P77" s="166">
        <v>5601368718.3699999</v>
      </c>
      <c r="Q77" s="178">
        <v>109.46</v>
      </c>
      <c r="R77" s="117">
        <f t="shared" si="68"/>
        <v>1.7704746742215078E-2</v>
      </c>
      <c r="S77" s="117">
        <f t="shared" si="69"/>
        <v>1.2806439809732947E-3</v>
      </c>
      <c r="T77" s="166">
        <v>6189670577.7700005</v>
      </c>
      <c r="U77" s="178">
        <v>109.6</v>
      </c>
      <c r="V77" s="117">
        <f t="shared" si="70"/>
        <v>0.10502823309428497</v>
      </c>
      <c r="W77" s="117">
        <f t="shared" si="71"/>
        <v>1.2790060295998591E-3</v>
      </c>
      <c r="X77" s="166">
        <v>6517697220.8299999</v>
      </c>
      <c r="Y77" s="178">
        <v>109.74</v>
      </c>
      <c r="Z77" s="117">
        <f t="shared" si="72"/>
        <v>5.2995816003212903E-2</v>
      </c>
      <c r="AA77" s="117">
        <f t="shared" si="73"/>
        <v>1.2773722627737278E-3</v>
      </c>
      <c r="AB77" s="166">
        <v>6840884407.21</v>
      </c>
      <c r="AC77" s="178">
        <v>109.74</v>
      </c>
      <c r="AD77" s="117">
        <f t="shared" si="74"/>
        <v>4.9586100033478332E-2</v>
      </c>
      <c r="AE77" s="117">
        <f t="shared" si="75"/>
        <v>0</v>
      </c>
      <c r="AF77" s="166">
        <v>7282251036.9499998</v>
      </c>
      <c r="AG77" s="178">
        <v>109.98</v>
      </c>
      <c r="AH77" s="117">
        <f t="shared" si="76"/>
        <v>6.4518942795586218E-2</v>
      </c>
      <c r="AI77" s="117">
        <f t="shared" si="77"/>
        <v>2.1869874248223904E-3</v>
      </c>
      <c r="AJ77" s="118">
        <f t="shared" si="78"/>
        <v>5.7404466352430454E-2</v>
      </c>
      <c r="AK77" s="118">
        <f t="shared" si="79"/>
        <v>1.2574669627226772E-3</v>
      </c>
      <c r="AL77" s="119">
        <f t="shared" si="80"/>
        <v>0.56820312025913711</v>
      </c>
      <c r="AM77" s="119">
        <f t="shared" si="81"/>
        <v>8.8057237204183444E-3</v>
      </c>
      <c r="AN77" s="120">
        <f t="shared" si="82"/>
        <v>5.3093457100605049E-2</v>
      </c>
      <c r="AO77" s="204">
        <f t="shared" si="83"/>
        <v>5.9668287598814798E-4</v>
      </c>
      <c r="AP77" s="124"/>
      <c r="AQ77" s="122"/>
      <c r="AR77" s="122"/>
      <c r="AS77" s="123"/>
      <c r="AT77" s="123"/>
    </row>
    <row r="78" spans="1:46" s="281" customFormat="1">
      <c r="A78" s="199" t="s">
        <v>181</v>
      </c>
      <c r="B78" s="166">
        <v>420017251.13999999</v>
      </c>
      <c r="C78" s="178">
        <v>1.27</v>
      </c>
      <c r="D78" s="166">
        <v>420017251.13999999</v>
      </c>
      <c r="E78" s="178">
        <v>1.27</v>
      </c>
      <c r="F78" s="117">
        <f t="shared" si="62"/>
        <v>0</v>
      </c>
      <c r="G78" s="117">
        <f t="shared" si="63"/>
        <v>0</v>
      </c>
      <c r="H78" s="166">
        <v>427325507.62</v>
      </c>
      <c r="I78" s="178">
        <v>1.27</v>
      </c>
      <c r="J78" s="117">
        <f t="shared" si="64"/>
        <v>1.7399895980853494E-2</v>
      </c>
      <c r="K78" s="117">
        <f t="shared" si="65"/>
        <v>0</v>
      </c>
      <c r="L78" s="166">
        <v>441374797.62</v>
      </c>
      <c r="M78" s="178">
        <v>1.29</v>
      </c>
      <c r="N78" s="117">
        <f t="shared" si="66"/>
        <v>3.2877255744099783E-2</v>
      </c>
      <c r="O78" s="117">
        <f t="shared" si="67"/>
        <v>1.5748031496063006E-2</v>
      </c>
      <c r="P78" s="166">
        <v>477066032.08999997</v>
      </c>
      <c r="Q78" s="178">
        <v>1.29</v>
      </c>
      <c r="R78" s="117">
        <f t="shared" si="68"/>
        <v>8.0863779858876772E-2</v>
      </c>
      <c r="S78" s="117">
        <f t="shared" si="69"/>
        <v>0</v>
      </c>
      <c r="T78" s="166">
        <v>486033692.04000002</v>
      </c>
      <c r="U78" s="178">
        <v>1.32</v>
      </c>
      <c r="V78" s="117">
        <f t="shared" si="70"/>
        <v>1.8797523501543852E-2</v>
      </c>
      <c r="W78" s="117">
        <f t="shared" si="71"/>
        <v>2.3255813953488393E-2</v>
      </c>
      <c r="X78" s="166">
        <v>489576067.30000001</v>
      </c>
      <c r="Y78" s="178">
        <v>1.33</v>
      </c>
      <c r="Z78" s="117">
        <f t="shared" si="72"/>
        <v>7.2883327185236718E-3</v>
      </c>
      <c r="AA78" s="117">
        <f t="shared" si="73"/>
        <v>7.575757575757582E-3</v>
      </c>
      <c r="AB78" s="166">
        <v>507078159.13</v>
      </c>
      <c r="AC78" s="178">
        <v>1.37</v>
      </c>
      <c r="AD78" s="117">
        <f t="shared" si="74"/>
        <v>3.5749484092479418E-2</v>
      </c>
      <c r="AE78" s="117">
        <f t="shared" si="75"/>
        <v>3.0075187969924838E-2</v>
      </c>
      <c r="AF78" s="166">
        <v>520955733.08999997</v>
      </c>
      <c r="AG78" s="178">
        <v>1.41</v>
      </c>
      <c r="AH78" s="117">
        <f t="shared" si="76"/>
        <v>2.7367721740983474E-2</v>
      </c>
      <c r="AI78" s="117">
        <f t="shared" si="77"/>
        <v>2.9197080291970663E-2</v>
      </c>
      <c r="AJ78" s="118">
        <f t="shared" si="78"/>
        <v>2.7542999204670057E-2</v>
      </c>
      <c r="AK78" s="118">
        <f t="shared" si="79"/>
        <v>1.3231483910900559E-2</v>
      </c>
      <c r="AL78" s="119">
        <f t="shared" si="80"/>
        <v>0.24031984799680339</v>
      </c>
      <c r="AM78" s="119">
        <f t="shared" si="81"/>
        <v>0.11023622047244086</v>
      </c>
      <c r="AN78" s="120">
        <f t="shared" si="82"/>
        <v>2.4747788549807959E-2</v>
      </c>
      <c r="AO78" s="204">
        <f t="shared" si="83"/>
        <v>1.3107438338666641E-2</v>
      </c>
      <c r="AP78" s="124"/>
      <c r="AQ78" s="122"/>
      <c r="AR78" s="122"/>
      <c r="AS78" s="123"/>
      <c r="AT78" s="123"/>
    </row>
    <row r="79" spans="1:46" s="281" customFormat="1">
      <c r="A79" s="199" t="s">
        <v>185</v>
      </c>
      <c r="B79" s="166">
        <v>1280776420.9400001</v>
      </c>
      <c r="C79" s="177">
        <v>38917.730000000003</v>
      </c>
      <c r="D79" s="166">
        <v>1285680198.5</v>
      </c>
      <c r="E79" s="177">
        <v>38986.04</v>
      </c>
      <c r="F79" s="117">
        <f t="shared" si="62"/>
        <v>3.8287537776506802E-3</v>
      </c>
      <c r="G79" s="117">
        <f t="shared" si="63"/>
        <v>1.7552411201783265E-3</v>
      </c>
      <c r="H79" s="166">
        <v>1293188302.4000001</v>
      </c>
      <c r="I79" s="177">
        <v>39247.89</v>
      </c>
      <c r="J79" s="117">
        <f t="shared" si="64"/>
        <v>5.8397911928330095E-3</v>
      </c>
      <c r="K79" s="117">
        <f t="shared" si="65"/>
        <v>6.7165067290752929E-3</v>
      </c>
      <c r="L79" s="166">
        <v>1283638719.99</v>
      </c>
      <c r="M79" s="177">
        <v>39293.43</v>
      </c>
      <c r="N79" s="117">
        <f t="shared" si="66"/>
        <v>-7.3845258206227376E-3</v>
      </c>
      <c r="O79" s="117">
        <f t="shared" si="67"/>
        <v>1.1603171533552726E-3</v>
      </c>
      <c r="P79" s="166">
        <v>1293061131.95</v>
      </c>
      <c r="Q79" s="177">
        <v>39338.97</v>
      </c>
      <c r="R79" s="117">
        <f t="shared" si="68"/>
        <v>7.3403924431894993E-3</v>
      </c>
      <c r="S79" s="117">
        <f t="shared" si="69"/>
        <v>1.1589723778250174E-3</v>
      </c>
      <c r="T79" s="166">
        <v>1300370912.9400001</v>
      </c>
      <c r="U79" s="177">
        <v>39046.76</v>
      </c>
      <c r="V79" s="117">
        <f t="shared" si="70"/>
        <v>5.6530822939333883E-3</v>
      </c>
      <c r="W79" s="117">
        <f t="shared" si="71"/>
        <v>-7.4280033259640282E-3</v>
      </c>
      <c r="X79" s="166">
        <v>1296971921.1900001</v>
      </c>
      <c r="Y79" s="177">
        <v>39088.5</v>
      </c>
      <c r="Z79" s="117">
        <f t="shared" si="72"/>
        <v>-2.6138632571496402E-3</v>
      </c>
      <c r="AA79" s="117">
        <f t="shared" si="73"/>
        <v>1.0689747369563558E-3</v>
      </c>
      <c r="AB79" s="166">
        <v>1324704851.4200001</v>
      </c>
      <c r="AC79" s="177">
        <v>39134.04</v>
      </c>
      <c r="AD79" s="117">
        <f t="shared" si="74"/>
        <v>2.1382830095931799E-2</v>
      </c>
      <c r="AE79" s="117">
        <f t="shared" si="75"/>
        <v>1.1650485436893428E-3</v>
      </c>
      <c r="AF79" s="166">
        <v>1311782906.78</v>
      </c>
      <c r="AG79" s="177">
        <v>39175.79</v>
      </c>
      <c r="AH79" s="117">
        <f t="shared" si="76"/>
        <v>-9.7545839181826764E-3</v>
      </c>
      <c r="AI79" s="117">
        <f t="shared" si="77"/>
        <v>1.0668461523522744E-3</v>
      </c>
      <c r="AJ79" s="118">
        <f t="shared" si="78"/>
        <v>3.0364846009479159E-3</v>
      </c>
      <c r="AK79" s="118">
        <f t="shared" si="79"/>
        <v>8.3298793593348163E-4</v>
      </c>
      <c r="AL79" s="119">
        <f t="shared" si="80"/>
        <v>2.0302644709356134E-2</v>
      </c>
      <c r="AM79" s="119">
        <f t="shared" si="81"/>
        <v>4.8671267971817601E-3</v>
      </c>
      <c r="AN79" s="120">
        <f t="shared" si="82"/>
        <v>9.8167505571148724E-3</v>
      </c>
      <c r="AO79" s="204">
        <f t="shared" si="83"/>
        <v>3.857170963840314E-3</v>
      </c>
      <c r="AP79" s="124"/>
      <c r="AQ79" s="122"/>
      <c r="AR79" s="122"/>
      <c r="AS79" s="123"/>
      <c r="AT79" s="123"/>
    </row>
    <row r="80" spans="1:46" s="281" customFormat="1">
      <c r="A80" s="199" t="s">
        <v>191</v>
      </c>
      <c r="B80" s="166">
        <v>1230420718.01</v>
      </c>
      <c r="C80" s="177">
        <v>1.0869</v>
      </c>
      <c r="D80" s="166">
        <v>1230420718.01</v>
      </c>
      <c r="E80" s="177">
        <v>1.0869</v>
      </c>
      <c r="F80" s="117">
        <f t="shared" si="62"/>
        <v>0</v>
      </c>
      <c r="G80" s="117">
        <f t="shared" si="63"/>
        <v>0</v>
      </c>
      <c r="H80" s="166">
        <v>1558296318.1800001</v>
      </c>
      <c r="I80" s="177">
        <v>1.083</v>
      </c>
      <c r="J80" s="117">
        <f t="shared" ref="J80" si="84">((H80-D80)/D80)</f>
        <v>0.26647438178729965</v>
      </c>
      <c r="K80" s="117">
        <f t="shared" ref="K80" si="85">((I80-E80)/E80)</f>
        <v>-3.5881865857024702E-3</v>
      </c>
      <c r="L80" s="166">
        <v>1558296318.1800001</v>
      </c>
      <c r="M80" s="177">
        <v>1.083</v>
      </c>
      <c r="N80" s="117">
        <f t="shared" ref="N80" si="86">((L80-H80)/H80)</f>
        <v>0</v>
      </c>
      <c r="O80" s="117">
        <f t="shared" ref="O80" si="87">((M80-I80)/I80)</f>
        <v>0</v>
      </c>
      <c r="P80" s="166">
        <v>2707857335.5999999</v>
      </c>
      <c r="Q80" s="177">
        <v>1.0887</v>
      </c>
      <c r="R80" s="117">
        <f t="shared" ref="R80" si="88">((P80-L80)/L80)</f>
        <v>0.73770373709322534</v>
      </c>
      <c r="S80" s="117">
        <f t="shared" ref="S80" si="89">((Q80-M80)/M80)</f>
        <v>5.2631578947368775E-3</v>
      </c>
      <c r="T80" s="166">
        <v>2707857335.5999999</v>
      </c>
      <c r="U80" s="177">
        <v>1.0887</v>
      </c>
      <c r="V80" s="117">
        <f t="shared" si="70"/>
        <v>0</v>
      </c>
      <c r="W80" s="117">
        <f t="shared" si="71"/>
        <v>0</v>
      </c>
      <c r="X80" s="166">
        <v>2707857335.5999999</v>
      </c>
      <c r="Y80" s="177">
        <v>1.0887</v>
      </c>
      <c r="Z80" s="117">
        <f t="shared" si="72"/>
        <v>0</v>
      </c>
      <c r="AA80" s="117">
        <f t="shared" si="73"/>
        <v>0</v>
      </c>
      <c r="AB80" s="166">
        <v>2707857335.5999999</v>
      </c>
      <c r="AC80" s="177">
        <v>1.0887</v>
      </c>
      <c r="AD80" s="117">
        <f t="shared" si="74"/>
        <v>0</v>
      </c>
      <c r="AE80" s="117">
        <f t="shared" si="75"/>
        <v>0</v>
      </c>
      <c r="AF80" s="166">
        <v>2707857335.5999999</v>
      </c>
      <c r="AG80" s="177">
        <v>1.0887</v>
      </c>
      <c r="AH80" s="117">
        <f t="shared" si="76"/>
        <v>0</v>
      </c>
      <c r="AI80" s="117">
        <f t="shared" si="77"/>
        <v>0</v>
      </c>
      <c r="AJ80" s="118">
        <f t="shared" si="78"/>
        <v>0.12552226486006562</v>
      </c>
      <c r="AK80" s="118">
        <f t="shared" si="79"/>
        <v>2.0937141362930092E-4</v>
      </c>
      <c r="AL80" s="119">
        <f t="shared" si="80"/>
        <v>1.2007572661646229</v>
      </c>
      <c r="AM80" s="119">
        <f t="shared" si="81"/>
        <v>1.6560861164780789E-3</v>
      </c>
      <c r="AN80" s="120">
        <f t="shared" si="82"/>
        <v>0.26435060270822974</v>
      </c>
      <c r="AO80" s="204">
        <f t="shared" si="83"/>
        <v>2.3971775930392218E-3</v>
      </c>
      <c r="AP80" s="124"/>
      <c r="AQ80" s="122"/>
      <c r="AR80" s="122"/>
      <c r="AS80" s="123"/>
      <c r="AT80" s="123"/>
    </row>
    <row r="81" spans="1:46">
      <c r="A81" s="199" t="s">
        <v>201</v>
      </c>
      <c r="B81" s="166">
        <v>0</v>
      </c>
      <c r="C81" s="177">
        <v>0</v>
      </c>
      <c r="D81" s="166">
        <v>0</v>
      </c>
      <c r="E81" s="177">
        <v>0</v>
      </c>
      <c r="F81" s="117" t="e">
        <f t="shared" si="62"/>
        <v>#DIV/0!</v>
      </c>
      <c r="G81" s="117" t="e">
        <f t="shared" si="63"/>
        <v>#DIV/0!</v>
      </c>
      <c r="H81" s="166">
        <v>0</v>
      </c>
      <c r="I81" s="177">
        <v>0</v>
      </c>
      <c r="J81" s="117" t="e">
        <f t="shared" si="64"/>
        <v>#DIV/0!</v>
      </c>
      <c r="K81" s="117" t="e">
        <f t="shared" si="65"/>
        <v>#DIV/0!</v>
      </c>
      <c r="L81" s="166">
        <v>0</v>
      </c>
      <c r="M81" s="177">
        <v>0</v>
      </c>
      <c r="N81" s="117" t="e">
        <f t="shared" si="66"/>
        <v>#DIV/0!</v>
      </c>
      <c r="O81" s="117" t="e">
        <f t="shared" si="67"/>
        <v>#DIV/0!</v>
      </c>
      <c r="P81" s="166">
        <v>0</v>
      </c>
      <c r="Q81" s="177">
        <v>0</v>
      </c>
      <c r="R81" s="117" t="e">
        <f t="shared" si="68"/>
        <v>#DIV/0!</v>
      </c>
      <c r="S81" s="117" t="e">
        <f t="shared" si="69"/>
        <v>#DIV/0!</v>
      </c>
      <c r="T81" s="166">
        <v>522054346.80000001</v>
      </c>
      <c r="U81" s="177">
        <v>46383.75</v>
      </c>
      <c r="V81" s="117" t="e">
        <f t="shared" si="70"/>
        <v>#DIV/0!</v>
      </c>
      <c r="W81" s="117" t="e">
        <f t="shared" si="71"/>
        <v>#DIV/0!</v>
      </c>
      <c r="X81" s="166">
        <v>522681702</v>
      </c>
      <c r="Y81" s="177">
        <v>46439.55</v>
      </c>
      <c r="Z81" s="117">
        <f t="shared" si="72"/>
        <v>1.2017047723966736E-3</v>
      </c>
      <c r="AA81" s="117">
        <f t="shared" si="73"/>
        <v>1.2030075187970553E-3</v>
      </c>
      <c r="AB81" s="166">
        <v>523230475.94999999</v>
      </c>
      <c r="AC81" s="177">
        <v>46490.7</v>
      </c>
      <c r="AD81" s="117">
        <f t="shared" si="74"/>
        <v>1.0499199568306068E-3</v>
      </c>
      <c r="AE81" s="117">
        <f t="shared" si="75"/>
        <v>1.1014318614197204E-3</v>
      </c>
      <c r="AF81" s="166">
        <v>523779041.10000002</v>
      </c>
      <c r="AG81" s="177">
        <v>46537.2</v>
      </c>
      <c r="AH81" s="117">
        <f t="shared" si="76"/>
        <v>1.048419721737418E-3</v>
      </c>
      <c r="AI81" s="117">
        <f t="shared" si="77"/>
        <v>1.0002000400080016E-3</v>
      </c>
      <c r="AJ81" s="118" t="e">
        <f t="shared" si="78"/>
        <v>#DIV/0!</v>
      </c>
      <c r="AK81" s="118" t="e">
        <f t="shared" si="79"/>
        <v>#DIV/0!</v>
      </c>
      <c r="AL81" s="119" t="e">
        <f t="shared" si="80"/>
        <v>#DIV/0!</v>
      </c>
      <c r="AM81" s="119" t="e">
        <f t="shared" si="81"/>
        <v>#DIV/0!</v>
      </c>
      <c r="AN81" s="120" t="e">
        <f t="shared" si="82"/>
        <v>#DIV/0!</v>
      </c>
      <c r="AO81" s="204" t="e">
        <f t="shared" si="83"/>
        <v>#DIV/0!</v>
      </c>
      <c r="AP81" s="124"/>
      <c r="AQ81" s="134">
        <f>SUM(AQ59:AQ68)</f>
        <v>19958149256.249023</v>
      </c>
      <c r="AR81" s="100"/>
      <c r="AS81" s="123" t="e">
        <f>(#REF!/AQ81)-1</f>
        <v>#REF!</v>
      </c>
      <c r="AT81" s="123" t="e">
        <f>(#REF!/AR81)-1</f>
        <v>#REF!</v>
      </c>
    </row>
    <row r="82" spans="1:46">
      <c r="A82" s="201" t="s">
        <v>57</v>
      </c>
      <c r="B82" s="171">
        <f>SUM(B59:B81)</f>
        <v>235938857267.78003</v>
      </c>
      <c r="C82" s="173"/>
      <c r="D82" s="171">
        <f>SUM(D59:D81)</f>
        <v>239085130360.35001</v>
      </c>
      <c r="E82" s="173"/>
      <c r="F82" s="117">
        <f>((D82-B82)/B82)</f>
        <v>1.3335120501152117E-2</v>
      </c>
      <c r="G82" s="117"/>
      <c r="H82" s="171">
        <f>SUM(H59:H81)</f>
        <v>242093619617.65997</v>
      </c>
      <c r="I82" s="173"/>
      <c r="J82" s="117">
        <f>((H82-D82)/D82)</f>
        <v>1.2583339050720389E-2</v>
      </c>
      <c r="K82" s="117"/>
      <c r="L82" s="171">
        <f>SUM(L59:L81)</f>
        <v>248560557433.87</v>
      </c>
      <c r="M82" s="173"/>
      <c r="N82" s="117">
        <f>((L82-H82)/H82)</f>
        <v>2.6712549576578263E-2</v>
      </c>
      <c r="O82" s="117"/>
      <c r="P82" s="171">
        <f>SUM(P59:P81)</f>
        <v>253680151393.88</v>
      </c>
      <c r="Q82" s="173"/>
      <c r="R82" s="117">
        <f>((P82-L82)/L82)</f>
        <v>2.0596968452535305E-2</v>
      </c>
      <c r="S82" s="117"/>
      <c r="T82" s="171">
        <f>SUM(T59:T81)</f>
        <v>262219108197.72998</v>
      </c>
      <c r="U82" s="173"/>
      <c r="V82" s="117">
        <f>((T82-P82)/P82)</f>
        <v>3.3660326820728857E-2</v>
      </c>
      <c r="W82" s="117"/>
      <c r="X82" s="171">
        <f>SUM(X59:X81)</f>
        <v>262408275650.71997</v>
      </c>
      <c r="Y82" s="173"/>
      <c r="Z82" s="117">
        <f>((X82-T82)/T82)</f>
        <v>7.2140987089066699E-4</v>
      </c>
      <c r="AA82" s="117"/>
      <c r="AB82" s="171">
        <f>SUM(AB59:AB81)</f>
        <v>266592150489.76999</v>
      </c>
      <c r="AC82" s="173"/>
      <c r="AD82" s="117">
        <f>((AB82-X82)/X82)</f>
        <v>1.5944142114705972E-2</v>
      </c>
      <c r="AE82" s="117"/>
      <c r="AF82" s="171">
        <f>SUM(AF59:AF81)</f>
        <v>271908771177.89001</v>
      </c>
      <c r="AG82" s="173"/>
      <c r="AH82" s="117">
        <f>((AF82-AB82)/AB82)</f>
        <v>1.9942900338035429E-2</v>
      </c>
      <c r="AI82" s="117"/>
      <c r="AJ82" s="118">
        <f t="shared" si="78"/>
        <v>1.7937094590668376E-2</v>
      </c>
      <c r="AK82" s="118"/>
      <c r="AL82" s="119">
        <f t="shared" si="80"/>
        <v>0.13728850793885883</v>
      </c>
      <c r="AM82" s="119"/>
      <c r="AN82" s="120">
        <f t="shared" si="82"/>
        <v>9.89602626939356E-3</v>
      </c>
      <c r="AO82" s="204"/>
      <c r="AP82" s="124"/>
      <c r="AQ82" s="134"/>
      <c r="AR82" s="100"/>
      <c r="AS82" s="123" t="e">
        <f>(#REF!/AQ82)-1</f>
        <v>#REF!</v>
      </c>
      <c r="AT82" s="123" t="e">
        <f>(#REF!/AR82)-1</f>
        <v>#REF!</v>
      </c>
    </row>
    <row r="83" spans="1:46">
      <c r="A83" s="202" t="s">
        <v>59</v>
      </c>
      <c r="B83" s="171"/>
      <c r="C83" s="173"/>
      <c r="D83" s="171"/>
      <c r="E83" s="173"/>
      <c r="F83" s="117"/>
      <c r="G83" s="117"/>
      <c r="H83" s="171"/>
      <c r="I83" s="173"/>
      <c r="J83" s="117"/>
      <c r="K83" s="117"/>
      <c r="L83" s="171"/>
      <c r="M83" s="173"/>
      <c r="N83" s="117"/>
      <c r="O83" s="117"/>
      <c r="P83" s="171"/>
      <c r="Q83" s="173"/>
      <c r="R83" s="117"/>
      <c r="S83" s="117"/>
      <c r="T83" s="171"/>
      <c r="U83" s="173"/>
      <c r="V83" s="117"/>
      <c r="W83" s="117"/>
      <c r="X83" s="171"/>
      <c r="Y83" s="173"/>
      <c r="Z83" s="117"/>
      <c r="AA83" s="117"/>
      <c r="AB83" s="171"/>
      <c r="AC83" s="173"/>
      <c r="AD83" s="117"/>
      <c r="AE83" s="117"/>
      <c r="AF83" s="171"/>
      <c r="AG83" s="173"/>
      <c r="AH83" s="117"/>
      <c r="AI83" s="117"/>
      <c r="AJ83" s="118"/>
      <c r="AK83" s="118"/>
      <c r="AL83" s="119"/>
      <c r="AM83" s="119"/>
      <c r="AN83" s="120"/>
      <c r="AO83" s="204"/>
      <c r="AP83" s="124"/>
      <c r="AQ83" s="140">
        <v>2412598749</v>
      </c>
      <c r="AR83" s="141">
        <v>100</v>
      </c>
      <c r="AS83" s="123" t="e">
        <f>(#REF!/AQ83)-1</f>
        <v>#REF!</v>
      </c>
      <c r="AT83" s="123" t="e">
        <f>(#REF!/AR83)-1</f>
        <v>#REF!</v>
      </c>
    </row>
    <row r="84" spans="1:46">
      <c r="A84" s="199" t="s">
        <v>31</v>
      </c>
      <c r="B84" s="166">
        <v>2356524955.7199998</v>
      </c>
      <c r="C84" s="178">
        <v>69.3</v>
      </c>
      <c r="D84" s="166">
        <v>2358512668.1900001</v>
      </c>
      <c r="E84" s="178">
        <v>69.3</v>
      </c>
      <c r="F84" s="117">
        <f t="shared" ref="F84:G86" si="90">((D84-B84)/B84)</f>
        <v>8.4349307024119856E-4</v>
      </c>
      <c r="G84" s="117">
        <f t="shared" si="90"/>
        <v>0</v>
      </c>
      <c r="H84" s="166">
        <v>2363712384.4400001</v>
      </c>
      <c r="I84" s="178">
        <v>69.3</v>
      </c>
      <c r="J84" s="117">
        <f t="shared" ref="J84:J86" si="91">((H84-D84)/D84)</f>
        <v>2.2046590294511467E-3</v>
      </c>
      <c r="K84" s="117">
        <f t="shared" ref="K84:K86" si="92">((I84-E84)/E84)</f>
        <v>0</v>
      </c>
      <c r="L84" s="166">
        <v>2361576659.1999998</v>
      </c>
      <c r="M84" s="178">
        <v>69.3</v>
      </c>
      <c r="N84" s="117">
        <f t="shared" ref="N84:N86" si="93">((L84-H84)/H84)</f>
        <v>-9.0354700261310948E-4</v>
      </c>
      <c r="O84" s="117">
        <f t="shared" ref="O84:O86" si="94">((M84-I84)/I84)</f>
        <v>0</v>
      </c>
      <c r="P84" s="166">
        <v>2366189569.48</v>
      </c>
      <c r="Q84" s="178">
        <v>69.3</v>
      </c>
      <c r="R84" s="117">
        <f t="shared" ref="R84:R86" si="95">((P84-L84)/L84)</f>
        <v>1.9533180352328114E-3</v>
      </c>
      <c r="S84" s="117">
        <f t="shared" ref="S84:S86" si="96">((Q84-M84)/M84)</f>
        <v>0</v>
      </c>
      <c r="T84" s="166">
        <v>2369304557.7600002</v>
      </c>
      <c r="U84" s="178">
        <v>69.3</v>
      </c>
      <c r="V84" s="117">
        <f t="shared" ref="V84:V86" si="97">((T84-P84)/P84)</f>
        <v>1.3164576161515105E-3</v>
      </c>
      <c r="W84" s="117">
        <f t="shared" ref="W84:W86" si="98">((U84-Q84)/Q84)</f>
        <v>0</v>
      </c>
      <c r="X84" s="166">
        <v>2245592348.8400002</v>
      </c>
      <c r="Y84" s="178">
        <v>69.3</v>
      </c>
      <c r="Z84" s="117">
        <f t="shared" ref="Z84:Z86" si="99">((X84-T84)/T84)</f>
        <v>-5.2214565879601688E-2</v>
      </c>
      <c r="AA84" s="117">
        <f t="shared" ref="AA84:AA86" si="100">((Y84-U84)/U84)</f>
        <v>0</v>
      </c>
      <c r="AB84" s="166">
        <v>2248938351.6700001</v>
      </c>
      <c r="AC84" s="178">
        <v>69.3</v>
      </c>
      <c r="AD84" s="117">
        <f t="shared" ref="AD84:AD86" si="101">((AB84-X84)/X84)</f>
        <v>1.490031274700575E-3</v>
      </c>
      <c r="AE84" s="117">
        <f t="shared" ref="AE84:AE86" si="102">((AC84-Y84)/Y84)</f>
        <v>0</v>
      </c>
      <c r="AF84" s="166">
        <v>2252743018.6399999</v>
      </c>
      <c r="AG84" s="178">
        <v>69.3</v>
      </c>
      <c r="AH84" s="117">
        <f t="shared" ref="AH84:AH86" si="103">((AF84-AB84)/AB84)</f>
        <v>1.6917613447138507E-3</v>
      </c>
      <c r="AI84" s="117">
        <f t="shared" ref="AI84:AI86" si="104">((AG84-AC84)/AC84)</f>
        <v>0</v>
      </c>
      <c r="AJ84" s="118">
        <f t="shared" si="78"/>
        <v>-5.452299063965463E-3</v>
      </c>
      <c r="AK84" s="118">
        <f t="shared" si="79"/>
        <v>0</v>
      </c>
      <c r="AL84" s="119">
        <f t="shared" si="80"/>
        <v>-4.4845911144149708E-2</v>
      </c>
      <c r="AM84" s="119">
        <f t="shared" si="81"/>
        <v>0</v>
      </c>
      <c r="AN84" s="120">
        <f t="shared" si="82"/>
        <v>1.8919225030045402E-2</v>
      </c>
      <c r="AO84" s="204">
        <f t="shared" si="83"/>
        <v>0</v>
      </c>
      <c r="AP84" s="124"/>
      <c r="AQ84" s="140">
        <v>12153673145</v>
      </c>
      <c r="AR84" s="142">
        <v>45.22</v>
      </c>
      <c r="AS84" s="123" t="e">
        <f>(#REF!/AQ84)-1</f>
        <v>#REF!</v>
      </c>
      <c r="AT84" s="123" t="e">
        <f>(#REF!/AR84)-1</f>
        <v>#REF!</v>
      </c>
    </row>
    <row r="85" spans="1:46">
      <c r="A85" s="199" t="s">
        <v>207</v>
      </c>
      <c r="B85" s="166">
        <v>10044729489.77</v>
      </c>
      <c r="C85" s="178">
        <v>40.65</v>
      </c>
      <c r="D85" s="166">
        <v>10044472185.290001</v>
      </c>
      <c r="E85" s="178">
        <v>40.65</v>
      </c>
      <c r="F85" s="117">
        <f t="shared" si="90"/>
        <v>-2.5615869522578242E-5</v>
      </c>
      <c r="G85" s="117">
        <f t="shared" si="90"/>
        <v>0</v>
      </c>
      <c r="H85" s="166">
        <v>10062612549.530001</v>
      </c>
      <c r="I85" s="178">
        <v>40.65</v>
      </c>
      <c r="J85" s="117">
        <f t="shared" si="91"/>
        <v>1.8060047263176355E-3</v>
      </c>
      <c r="K85" s="117">
        <f t="shared" si="92"/>
        <v>0</v>
      </c>
      <c r="L85" s="166">
        <v>10066258791.370001</v>
      </c>
      <c r="M85" s="178">
        <v>40.65</v>
      </c>
      <c r="N85" s="117">
        <f t="shared" si="93"/>
        <v>3.6235538455373198E-4</v>
      </c>
      <c r="O85" s="117">
        <f t="shared" si="94"/>
        <v>0</v>
      </c>
      <c r="P85" s="166">
        <v>10066266965.790001</v>
      </c>
      <c r="Q85" s="178">
        <v>40.65</v>
      </c>
      <c r="R85" s="117">
        <f t="shared" si="95"/>
        <v>8.1206137945553147E-7</v>
      </c>
      <c r="S85" s="117">
        <f t="shared" si="96"/>
        <v>0</v>
      </c>
      <c r="T85" s="166">
        <v>9738217896.5900002</v>
      </c>
      <c r="U85" s="178">
        <v>40.65</v>
      </c>
      <c r="V85" s="117">
        <f t="shared" si="97"/>
        <v>-3.2588949837598059E-2</v>
      </c>
      <c r="W85" s="117">
        <f t="shared" si="98"/>
        <v>0</v>
      </c>
      <c r="X85" s="166">
        <v>9783907140.8999996</v>
      </c>
      <c r="Y85" s="178">
        <v>40.65</v>
      </c>
      <c r="Z85" s="117">
        <f t="shared" si="99"/>
        <v>4.6917459431666982E-3</v>
      </c>
      <c r="AA85" s="117">
        <f t="shared" si="100"/>
        <v>0</v>
      </c>
      <c r="AB85" s="166">
        <v>9783784658.0200005</v>
      </c>
      <c r="AC85" s="178">
        <v>40.65</v>
      </c>
      <c r="AD85" s="117">
        <f t="shared" si="101"/>
        <v>-1.2518810556484272E-5</v>
      </c>
      <c r="AE85" s="117">
        <f t="shared" si="102"/>
        <v>0</v>
      </c>
      <c r="AF85" s="166">
        <v>9783709604.2700005</v>
      </c>
      <c r="AG85" s="178">
        <v>40.65</v>
      </c>
      <c r="AH85" s="117">
        <f t="shared" si="103"/>
        <v>-7.671238955415547E-6</v>
      </c>
      <c r="AI85" s="117">
        <f t="shared" si="104"/>
        <v>0</v>
      </c>
      <c r="AJ85" s="118">
        <f t="shared" si="78"/>
        <v>-3.221729705151877E-3</v>
      </c>
      <c r="AK85" s="118">
        <f t="shared" si="79"/>
        <v>0</v>
      </c>
      <c r="AL85" s="119">
        <f t="shared" si="80"/>
        <v>-2.5960804730176253E-2</v>
      </c>
      <c r="AM85" s="119">
        <f t="shared" si="81"/>
        <v>0</v>
      </c>
      <c r="AN85" s="120">
        <f t="shared" si="82"/>
        <v>1.1978609626360628E-2</v>
      </c>
      <c r="AO85" s="204">
        <f t="shared" si="83"/>
        <v>0</v>
      </c>
      <c r="AP85" s="124"/>
      <c r="AQ85" s="143">
        <v>31507613595.857655</v>
      </c>
      <c r="AR85" s="143">
        <v>11.808257597614354</v>
      </c>
      <c r="AS85" s="123" t="e">
        <f>(#REF!/AQ85)-1</f>
        <v>#REF!</v>
      </c>
      <c r="AT85" s="123" t="e">
        <f>(#REF!/AR85)-1</f>
        <v>#REF!</v>
      </c>
    </row>
    <row r="86" spans="1:46">
      <c r="A86" s="199" t="s">
        <v>33</v>
      </c>
      <c r="B86" s="166">
        <v>32817171113.131817</v>
      </c>
      <c r="C86" s="178">
        <v>12.299046671684332</v>
      </c>
      <c r="D86" s="166">
        <v>32817171113.131817</v>
      </c>
      <c r="E86" s="178">
        <v>12.299046671684332</v>
      </c>
      <c r="F86" s="117">
        <f t="shared" si="90"/>
        <v>0</v>
      </c>
      <c r="G86" s="117">
        <f t="shared" si="90"/>
        <v>0</v>
      </c>
      <c r="H86" s="166">
        <v>30161390541.598915</v>
      </c>
      <c r="I86" s="178">
        <v>12.299046671684332</v>
      </c>
      <c r="J86" s="117">
        <f t="shared" si="91"/>
        <v>-8.0926554040186269E-2</v>
      </c>
      <c r="K86" s="117">
        <f t="shared" si="92"/>
        <v>0</v>
      </c>
      <c r="L86" s="166">
        <v>30161390541.598915</v>
      </c>
      <c r="M86" s="178">
        <v>12.299046671684332</v>
      </c>
      <c r="N86" s="117">
        <f t="shared" si="93"/>
        <v>0</v>
      </c>
      <c r="O86" s="117">
        <f t="shared" si="94"/>
        <v>0</v>
      </c>
      <c r="P86" s="166">
        <v>30161390541.598915</v>
      </c>
      <c r="Q86" s="178">
        <v>11.3</v>
      </c>
      <c r="R86" s="117">
        <f t="shared" si="95"/>
        <v>0</v>
      </c>
      <c r="S86" s="117">
        <f t="shared" si="96"/>
        <v>-8.122960245239183E-2</v>
      </c>
      <c r="T86" s="166">
        <v>30161390541.5989</v>
      </c>
      <c r="U86" s="178">
        <v>11.3</v>
      </c>
      <c r="V86" s="117">
        <f t="shared" si="97"/>
        <v>-5.0590469432949095E-16</v>
      </c>
      <c r="W86" s="117">
        <f t="shared" si="98"/>
        <v>0</v>
      </c>
      <c r="X86" s="166">
        <v>30161390541.598915</v>
      </c>
      <c r="Y86" s="178">
        <v>11.3</v>
      </c>
      <c r="Z86" s="117">
        <f t="shared" si="99"/>
        <v>5.0590469432949124E-16</v>
      </c>
      <c r="AA86" s="117">
        <f t="shared" si="100"/>
        <v>0</v>
      </c>
      <c r="AB86" s="166">
        <v>30161390541.5989</v>
      </c>
      <c r="AC86" s="178">
        <v>11.3</v>
      </c>
      <c r="AD86" s="117">
        <f t="shared" si="101"/>
        <v>-5.0590469432949095E-16</v>
      </c>
      <c r="AE86" s="117">
        <f t="shared" si="102"/>
        <v>0</v>
      </c>
      <c r="AF86" s="166">
        <v>30161390541.598915</v>
      </c>
      <c r="AG86" s="178">
        <v>11.3</v>
      </c>
      <c r="AH86" s="117">
        <f t="shared" si="103"/>
        <v>5.0590469432949124E-16</v>
      </c>
      <c r="AI86" s="117">
        <f t="shared" si="104"/>
        <v>0</v>
      </c>
      <c r="AJ86" s="118">
        <f t="shared" si="78"/>
        <v>-1.0115819255023284E-2</v>
      </c>
      <c r="AK86" s="118">
        <f t="shared" si="79"/>
        <v>-1.0153700306548979E-2</v>
      </c>
      <c r="AL86" s="119">
        <f t="shared" si="80"/>
        <v>-8.0926554040186269E-2</v>
      </c>
      <c r="AM86" s="119">
        <f t="shared" si="81"/>
        <v>-8.122960245239183E-2</v>
      </c>
      <c r="AN86" s="120">
        <f t="shared" si="82"/>
        <v>2.861185756993765E-2</v>
      </c>
      <c r="AO86" s="204">
        <f t="shared" si="83"/>
        <v>2.8719001363586835E-2</v>
      </c>
      <c r="AP86" s="124"/>
      <c r="AQ86" s="134">
        <f>SUM(AQ83:AQ85)</f>
        <v>46073885489.857651</v>
      </c>
      <c r="AR86" s="100"/>
      <c r="AS86" s="123" t="e">
        <f>(#REF!/AQ86)-1</f>
        <v>#REF!</v>
      </c>
      <c r="AT86" s="123" t="e">
        <f>(#REF!/AR86)-1</f>
        <v>#REF!</v>
      </c>
    </row>
    <row r="87" spans="1:46">
      <c r="A87" s="201" t="s">
        <v>57</v>
      </c>
      <c r="B87" s="171">
        <f>SUM(B84:B86)</f>
        <v>45218425558.621819</v>
      </c>
      <c r="C87" s="173"/>
      <c r="D87" s="171">
        <f>SUM(D84:D86)</f>
        <v>45220155966.611816</v>
      </c>
      <c r="E87" s="173"/>
      <c r="F87" s="117">
        <f>((D87-B87)/B87)</f>
        <v>3.8267762944433743E-5</v>
      </c>
      <c r="G87" s="117"/>
      <c r="H87" s="171">
        <f>SUM(H84:H86)</f>
        <v>42587715475.568916</v>
      </c>
      <c r="I87" s="173"/>
      <c r="J87" s="117">
        <f>((H87-D87)/D87)</f>
        <v>-5.8213874648874619E-2</v>
      </c>
      <c r="K87" s="117"/>
      <c r="L87" s="171">
        <f>SUM(L84:L86)</f>
        <v>42589225992.168915</v>
      </c>
      <c r="M87" s="173"/>
      <c r="N87" s="117">
        <f>((L87-H87)/H87)</f>
        <v>3.5468364131083874E-5</v>
      </c>
      <c r="O87" s="117"/>
      <c r="P87" s="171">
        <f>SUM(P84:P86)</f>
        <v>42593847076.868912</v>
      </c>
      <c r="Q87" s="173"/>
      <c r="R87" s="117">
        <f>((P87-L87)/L87)</f>
        <v>1.0850360842074587E-4</v>
      </c>
      <c r="S87" s="117"/>
      <c r="T87" s="171">
        <f>SUM(T84:T86)</f>
        <v>42268912995.948898</v>
      </c>
      <c r="U87" s="173"/>
      <c r="V87" s="117">
        <f>((T87-P87)/P87)</f>
        <v>-7.6286624294256977E-3</v>
      </c>
      <c r="W87" s="117"/>
      <c r="X87" s="171">
        <f>SUM(X84:X86)</f>
        <v>42190890031.338913</v>
      </c>
      <c r="Y87" s="173"/>
      <c r="Z87" s="117">
        <f>((X87-T87)/T87)</f>
        <v>-1.8458710924849939E-3</v>
      </c>
      <c r="AA87" s="117"/>
      <c r="AB87" s="171">
        <f>SUM(AB84:AB86)</f>
        <v>42194113551.288902</v>
      </c>
      <c r="AC87" s="173"/>
      <c r="AD87" s="117">
        <f>((AB87-X87)/X87)</f>
        <v>7.6403222297394651E-5</v>
      </c>
      <c r="AE87" s="117"/>
      <c r="AF87" s="171">
        <f>SUM(AF84:AF86)</f>
        <v>42197843164.508911</v>
      </c>
      <c r="AG87" s="173"/>
      <c r="AH87" s="117">
        <f>((AF87-AB87)/AB87)</f>
        <v>8.8391789899207906E-5</v>
      </c>
      <c r="AI87" s="117"/>
      <c r="AJ87" s="118">
        <f t="shared" si="78"/>
        <v>-8.4176716778865558E-3</v>
      </c>
      <c r="AK87" s="118"/>
      <c r="AL87" s="119">
        <f t="shared" si="80"/>
        <v>-6.6835523617707601E-2</v>
      </c>
      <c r="AM87" s="119"/>
      <c r="AN87" s="120">
        <f t="shared" si="82"/>
        <v>2.0296479309032944E-2</v>
      </c>
      <c r="AO87" s="204"/>
      <c r="AP87" s="124"/>
      <c r="AQ87" s="134"/>
      <c r="AR87" s="100"/>
      <c r="AS87" s="123" t="e">
        <f>(#REF!/AQ87)-1</f>
        <v>#REF!</v>
      </c>
      <c r="AT87" s="123" t="e">
        <f>(#REF!/AR87)-1</f>
        <v>#REF!</v>
      </c>
    </row>
    <row r="88" spans="1:46">
      <c r="A88" s="202" t="s">
        <v>83</v>
      </c>
      <c r="B88" s="171"/>
      <c r="C88" s="173"/>
      <c r="D88" s="171"/>
      <c r="E88" s="173"/>
      <c r="F88" s="117"/>
      <c r="G88" s="117"/>
      <c r="H88" s="171"/>
      <c r="I88" s="173"/>
      <c r="J88" s="117"/>
      <c r="K88" s="117"/>
      <c r="L88" s="171"/>
      <c r="M88" s="173"/>
      <c r="N88" s="117"/>
      <c r="O88" s="117"/>
      <c r="P88" s="171"/>
      <c r="Q88" s="173"/>
      <c r="R88" s="117"/>
      <c r="S88" s="117"/>
      <c r="T88" s="171"/>
      <c r="U88" s="173"/>
      <c r="V88" s="117"/>
      <c r="W88" s="117"/>
      <c r="X88" s="171"/>
      <c r="Y88" s="173"/>
      <c r="Z88" s="117"/>
      <c r="AA88" s="117"/>
      <c r="AB88" s="171"/>
      <c r="AC88" s="173"/>
      <c r="AD88" s="117"/>
      <c r="AE88" s="117"/>
      <c r="AF88" s="171"/>
      <c r="AG88" s="173"/>
      <c r="AH88" s="117"/>
      <c r="AI88" s="117"/>
      <c r="AJ88" s="118"/>
      <c r="AK88" s="118"/>
      <c r="AL88" s="119"/>
      <c r="AM88" s="119"/>
      <c r="AN88" s="120"/>
      <c r="AO88" s="204"/>
      <c r="AP88" s="124"/>
      <c r="AQ88" s="122">
        <v>885354617.76999998</v>
      </c>
      <c r="AR88" s="122">
        <v>1763.14</v>
      </c>
      <c r="AS88" s="123" t="e">
        <f>(#REF!/AQ88)-1</f>
        <v>#REF!</v>
      </c>
      <c r="AT88" s="123" t="e">
        <f>(#REF!/AR88)-1</f>
        <v>#REF!</v>
      </c>
    </row>
    <row r="89" spans="1:46">
      <c r="A89" s="199" t="s">
        <v>36</v>
      </c>
      <c r="B89" s="166">
        <v>1260840618.03</v>
      </c>
      <c r="C89" s="166">
        <v>2731.41</v>
      </c>
      <c r="D89" s="166">
        <v>1255444353.5599999</v>
      </c>
      <c r="E89" s="166">
        <v>2732.2</v>
      </c>
      <c r="F89" s="117">
        <f t="shared" ref="F89:F109" si="105">((D89-B89)/B89)</f>
        <v>-4.2798942172654784E-3</v>
      </c>
      <c r="G89" s="117">
        <f t="shared" ref="G89:G109" si="106">((E89-C89)/C89)</f>
        <v>2.8922790793032302E-4</v>
      </c>
      <c r="H89" s="166">
        <v>1270269105.3499999</v>
      </c>
      <c r="I89" s="166">
        <v>2746.82</v>
      </c>
      <c r="J89" s="117">
        <f t="shared" ref="J89:J109" si="107">((H89-D89)/D89)</f>
        <v>1.1808370277792213E-2</v>
      </c>
      <c r="K89" s="117">
        <f t="shared" ref="K89:K109" si="108">((I89-E89)/E89)</f>
        <v>5.3509991947882094E-3</v>
      </c>
      <c r="L89" s="166">
        <v>1270041883.6400001</v>
      </c>
      <c r="M89" s="166">
        <v>2760.22</v>
      </c>
      <c r="N89" s="117">
        <f t="shared" ref="N89:N109" si="109">((L89-H89)/H89)</f>
        <v>-1.7887682936065178E-4</v>
      </c>
      <c r="O89" s="117">
        <f t="shared" ref="O89:O109" si="110">((M89-I89)/I89)</f>
        <v>4.8783684405966305E-3</v>
      </c>
      <c r="P89" s="166">
        <v>1247627840.5599999</v>
      </c>
      <c r="Q89" s="166">
        <v>2741.79</v>
      </c>
      <c r="R89" s="117">
        <f t="shared" ref="R89:R109" si="111">((P89-L89)/L89)</f>
        <v>-1.7648270792267461E-2</v>
      </c>
      <c r="S89" s="117">
        <f t="shared" ref="S89:S109" si="112">((Q89-M89)/M89)</f>
        <v>-6.6770040069269255E-3</v>
      </c>
      <c r="T89" s="166">
        <v>1274133538.6500001</v>
      </c>
      <c r="U89" s="166">
        <v>2795.09</v>
      </c>
      <c r="V89" s="117">
        <f t="shared" ref="V89:V109" si="113">((T89-P89)/P89)</f>
        <v>2.1244875457494618E-2</v>
      </c>
      <c r="W89" s="117">
        <f t="shared" ref="W89:W109" si="114">((U89-Q89)/Q89)</f>
        <v>1.9439854985246932E-2</v>
      </c>
      <c r="X89" s="166">
        <v>1228558443.79</v>
      </c>
      <c r="Y89" s="166">
        <v>2840.84</v>
      </c>
      <c r="Z89" s="117">
        <f t="shared" ref="Z89:Z109" si="115">((X89-T89)/T89)</f>
        <v>-3.5769480574452915E-2</v>
      </c>
      <c r="AA89" s="117">
        <f t="shared" ref="AA89:AA109" si="116">((Y89-U89)/U89)</f>
        <v>1.6367988150649888E-2</v>
      </c>
      <c r="AB89" s="166">
        <v>1286648566.4000001</v>
      </c>
      <c r="AC89" s="166">
        <v>2939.59</v>
      </c>
      <c r="AD89" s="117">
        <f t="shared" ref="AD89:AD109" si="117">((AB89-X89)/X89)</f>
        <v>4.7283157674450529E-2</v>
      </c>
      <c r="AE89" s="117">
        <f t="shared" ref="AE89:AE109" si="118">((AC89-Y89)/Y89)</f>
        <v>3.4760845383759731E-2</v>
      </c>
      <c r="AF89" s="166">
        <v>1314913567.8499999</v>
      </c>
      <c r="AG89" s="166">
        <v>2977.99</v>
      </c>
      <c r="AH89" s="117">
        <f t="shared" ref="AH89:AH109" si="119">((AF89-AB89)/AB89)</f>
        <v>2.1967926742485978E-2</v>
      </c>
      <c r="AI89" s="117">
        <f t="shared" ref="AI89:AI109" si="120">((AG89-AC89)/AC89)</f>
        <v>1.3063046207123999E-2</v>
      </c>
      <c r="AJ89" s="118">
        <f t="shared" si="78"/>
        <v>5.5534759673596043E-3</v>
      </c>
      <c r="AK89" s="118">
        <f t="shared" si="79"/>
        <v>1.0934165782896098E-2</v>
      </c>
      <c r="AL89" s="119">
        <f t="shared" si="80"/>
        <v>4.736905631967369E-2</v>
      </c>
      <c r="AM89" s="119">
        <f t="shared" si="81"/>
        <v>8.9960471414976928E-2</v>
      </c>
      <c r="AN89" s="120">
        <f t="shared" si="82"/>
        <v>2.5833552596370782E-2</v>
      </c>
      <c r="AO89" s="204">
        <f t="shared" si="83"/>
        <v>1.2903091552711491E-2</v>
      </c>
      <c r="AP89" s="124"/>
      <c r="AQ89" s="127">
        <v>113791197</v>
      </c>
      <c r="AR89" s="126">
        <v>81.52</v>
      </c>
      <c r="AS89" s="123" t="e">
        <f>(#REF!/AQ89)-1</f>
        <v>#REF!</v>
      </c>
      <c r="AT89" s="123" t="e">
        <f>(#REF!/AR89)-1</f>
        <v>#REF!</v>
      </c>
    </row>
    <row r="90" spans="1:46">
      <c r="A90" s="199" t="s">
        <v>34</v>
      </c>
      <c r="B90" s="166">
        <v>149837301</v>
      </c>
      <c r="C90" s="166">
        <v>111.23</v>
      </c>
      <c r="D90" s="166">
        <v>150222806</v>
      </c>
      <c r="E90" s="166">
        <v>111.52</v>
      </c>
      <c r="F90" s="117">
        <f t="shared" si="105"/>
        <v>2.5728239725834358E-3</v>
      </c>
      <c r="G90" s="117">
        <f t="shared" si="106"/>
        <v>2.6072102849949838E-3</v>
      </c>
      <c r="H90" s="166">
        <v>151783773</v>
      </c>
      <c r="I90" s="166">
        <v>112.68</v>
      </c>
      <c r="J90" s="117">
        <f t="shared" si="107"/>
        <v>1.0391012134335981E-2</v>
      </c>
      <c r="K90" s="117">
        <f t="shared" si="108"/>
        <v>1.0401721664275564E-2</v>
      </c>
      <c r="L90" s="166">
        <v>151314847</v>
      </c>
      <c r="M90" s="166">
        <v>112.33</v>
      </c>
      <c r="N90" s="117">
        <f t="shared" si="109"/>
        <v>-3.0894343363041844E-3</v>
      </c>
      <c r="O90" s="117">
        <f t="shared" si="110"/>
        <v>-3.1061412850550986E-3</v>
      </c>
      <c r="P90" s="166">
        <v>151055522</v>
      </c>
      <c r="Q90" s="166">
        <v>112.18</v>
      </c>
      <c r="R90" s="117">
        <f t="shared" si="111"/>
        <v>-1.713810674507043E-3</v>
      </c>
      <c r="S90" s="117">
        <f t="shared" si="112"/>
        <v>-1.3353511973648311E-3</v>
      </c>
      <c r="T90" s="166">
        <v>154481221</v>
      </c>
      <c r="U90" s="166">
        <v>114.79</v>
      </c>
      <c r="V90" s="117">
        <f t="shared" si="113"/>
        <v>2.2678409598293269E-2</v>
      </c>
      <c r="W90" s="117">
        <f t="shared" si="114"/>
        <v>2.326617935460866E-2</v>
      </c>
      <c r="X90" s="166">
        <v>157303827</v>
      </c>
      <c r="Y90" s="166">
        <v>116.86</v>
      </c>
      <c r="Z90" s="117">
        <f t="shared" si="115"/>
        <v>1.8271515344897488E-2</v>
      </c>
      <c r="AA90" s="117">
        <f t="shared" si="116"/>
        <v>1.80329296977088E-2</v>
      </c>
      <c r="AB90" s="166">
        <v>163157161</v>
      </c>
      <c r="AC90" s="166">
        <v>121.23</v>
      </c>
      <c r="AD90" s="117">
        <f t="shared" si="117"/>
        <v>3.7210372510517495E-2</v>
      </c>
      <c r="AE90" s="117">
        <f t="shared" si="118"/>
        <v>3.7395173712134216E-2</v>
      </c>
      <c r="AF90" s="166">
        <v>162725379</v>
      </c>
      <c r="AG90" s="166">
        <v>120.91</v>
      </c>
      <c r="AH90" s="117">
        <f t="shared" si="119"/>
        <v>-2.6464177076481491E-3</v>
      </c>
      <c r="AI90" s="117">
        <f t="shared" si="120"/>
        <v>-2.6396106574280904E-3</v>
      </c>
      <c r="AJ90" s="118">
        <f t="shared" si="78"/>
        <v>1.0459308855271037E-2</v>
      </c>
      <c r="AK90" s="118">
        <f t="shared" si="79"/>
        <v>1.0577763946734276E-2</v>
      </c>
      <c r="AL90" s="119">
        <f t="shared" si="80"/>
        <v>8.3226863702705697E-2</v>
      </c>
      <c r="AM90" s="119">
        <f t="shared" si="81"/>
        <v>8.4200143472022967E-2</v>
      </c>
      <c r="AN90" s="120">
        <f t="shared" si="82"/>
        <v>1.4597803445519822E-2</v>
      </c>
      <c r="AO90" s="204">
        <f t="shared" si="83"/>
        <v>1.4654010330079062E-2</v>
      </c>
      <c r="AP90" s="124"/>
      <c r="AQ90" s="122">
        <v>1066913090.3099999</v>
      </c>
      <c r="AR90" s="126">
        <v>1.1691</v>
      </c>
      <c r="AS90" s="123" t="e">
        <f>(#REF!/AQ90)-1</f>
        <v>#REF!</v>
      </c>
      <c r="AT90" s="123" t="e">
        <f>(#REF!/AR90)-1</f>
        <v>#REF!</v>
      </c>
    </row>
    <row r="91" spans="1:46">
      <c r="A91" s="199" t="s">
        <v>100</v>
      </c>
      <c r="B91" s="166">
        <v>756267991.95000005</v>
      </c>
      <c r="C91" s="166">
        <v>1.1697</v>
      </c>
      <c r="D91" s="166">
        <v>756576060.92999995</v>
      </c>
      <c r="E91" s="166">
        <v>1.1702999999999999</v>
      </c>
      <c r="F91" s="117">
        <f t="shared" si="105"/>
        <v>4.073542491274278E-4</v>
      </c>
      <c r="G91" s="117">
        <f t="shared" si="106"/>
        <v>5.1295203898429843E-4</v>
      </c>
      <c r="H91" s="166">
        <v>761262169.29999995</v>
      </c>
      <c r="I91" s="166">
        <v>1.1775</v>
      </c>
      <c r="J91" s="117">
        <f t="shared" si="107"/>
        <v>6.1938364323075954E-3</v>
      </c>
      <c r="K91" s="117">
        <f t="shared" si="108"/>
        <v>6.1522686490644244E-3</v>
      </c>
      <c r="L91" s="166">
        <v>762156778.77999997</v>
      </c>
      <c r="M91" s="166">
        <v>1.1789000000000001</v>
      </c>
      <c r="N91" s="117">
        <f t="shared" si="109"/>
        <v>1.175166080855739E-3</v>
      </c>
      <c r="O91" s="117">
        <f t="shared" si="110"/>
        <v>1.1889596602972976E-3</v>
      </c>
      <c r="P91" s="166">
        <v>760825881.14999998</v>
      </c>
      <c r="Q91" s="166">
        <v>1.177</v>
      </c>
      <c r="R91" s="117">
        <f t="shared" si="111"/>
        <v>-1.7462255366020498E-3</v>
      </c>
      <c r="S91" s="117">
        <f t="shared" si="112"/>
        <v>-1.6116718975316079E-3</v>
      </c>
      <c r="T91" s="166">
        <v>770524324.36000001</v>
      </c>
      <c r="U91" s="166">
        <v>1.1958</v>
      </c>
      <c r="V91" s="117">
        <f t="shared" si="113"/>
        <v>1.2747257224400269E-2</v>
      </c>
      <c r="W91" s="117">
        <f t="shared" si="114"/>
        <v>1.5972812234494416E-2</v>
      </c>
      <c r="X91" s="166">
        <v>785793292.10000002</v>
      </c>
      <c r="Y91" s="166">
        <v>1.2195</v>
      </c>
      <c r="Z91" s="117">
        <f t="shared" si="115"/>
        <v>1.9816334484550457E-2</v>
      </c>
      <c r="AA91" s="117">
        <f t="shared" si="116"/>
        <v>1.9819367787255439E-2</v>
      </c>
      <c r="AB91" s="166">
        <v>815389936.13</v>
      </c>
      <c r="AC91" s="166">
        <v>1.3095000000000001</v>
      </c>
      <c r="AD91" s="117">
        <f t="shared" si="117"/>
        <v>3.7664668720833905E-2</v>
      </c>
      <c r="AE91" s="117">
        <f t="shared" si="118"/>
        <v>7.3800738007380143E-2</v>
      </c>
      <c r="AF91" s="166">
        <v>824088274.32000005</v>
      </c>
      <c r="AG91" s="166">
        <v>1.2794000000000001</v>
      </c>
      <c r="AH91" s="117">
        <f t="shared" si="119"/>
        <v>1.0667703640400653E-2</v>
      </c>
      <c r="AI91" s="117">
        <f t="shared" si="120"/>
        <v>-2.2985872470408564E-2</v>
      </c>
      <c r="AJ91" s="118">
        <f t="shared" si="78"/>
        <v>1.0865761911984248E-2</v>
      </c>
      <c r="AK91" s="118">
        <f t="shared" si="79"/>
        <v>1.1606194251191981E-2</v>
      </c>
      <c r="AL91" s="119">
        <f t="shared" si="80"/>
        <v>8.9233874657641959E-2</v>
      </c>
      <c r="AM91" s="119">
        <f t="shared" si="81"/>
        <v>9.3223959668461254E-2</v>
      </c>
      <c r="AN91" s="120">
        <f t="shared" si="82"/>
        <v>1.3016739007422638E-2</v>
      </c>
      <c r="AO91" s="204">
        <f t="shared" si="83"/>
        <v>2.8252261640334002E-2</v>
      </c>
      <c r="AP91" s="124"/>
      <c r="AQ91" s="122">
        <v>4173976375.3699999</v>
      </c>
      <c r="AR91" s="126">
        <v>299.53579999999999</v>
      </c>
      <c r="AS91" s="123" t="e">
        <f>(#REF!/AQ91)-1</f>
        <v>#REF!</v>
      </c>
      <c r="AT91" s="123" t="e">
        <f>(#REF!/AR91)-1</f>
        <v>#REF!</v>
      </c>
    </row>
    <row r="92" spans="1:46">
      <c r="A92" s="199" t="s">
        <v>10</v>
      </c>
      <c r="B92" s="166">
        <v>3473638154.79</v>
      </c>
      <c r="C92" s="166">
        <v>350.80470000000003</v>
      </c>
      <c r="D92" s="166">
        <v>3473638154.79</v>
      </c>
      <c r="E92" s="166">
        <v>350.80470000000003</v>
      </c>
      <c r="F92" s="117">
        <f t="shared" si="105"/>
        <v>0</v>
      </c>
      <c r="G92" s="117">
        <f t="shared" si="106"/>
        <v>0</v>
      </c>
      <c r="H92" s="166">
        <v>3500626476.8000002</v>
      </c>
      <c r="I92" s="166">
        <v>353.28989999999999</v>
      </c>
      <c r="J92" s="117">
        <f t="shared" si="107"/>
        <v>7.769468438381953E-3</v>
      </c>
      <c r="K92" s="117">
        <f t="shared" si="108"/>
        <v>7.0842836484230776E-3</v>
      </c>
      <c r="L92" s="166">
        <v>3500626476.8000002</v>
      </c>
      <c r="M92" s="166">
        <v>353.28989999999999</v>
      </c>
      <c r="N92" s="117">
        <f t="shared" si="109"/>
        <v>0</v>
      </c>
      <c r="O92" s="117">
        <f t="shared" si="110"/>
        <v>0</v>
      </c>
      <c r="P92" s="166">
        <v>3483703034</v>
      </c>
      <c r="Q92" s="166">
        <v>351.91950000000003</v>
      </c>
      <c r="R92" s="117">
        <f t="shared" si="111"/>
        <v>-4.834404045149736E-3</v>
      </c>
      <c r="S92" s="117">
        <f t="shared" si="112"/>
        <v>-3.8789673862738815E-3</v>
      </c>
      <c r="T92" s="166">
        <v>3483703034</v>
      </c>
      <c r="U92" s="166">
        <v>351.91950000000003</v>
      </c>
      <c r="V92" s="117">
        <f t="shared" si="113"/>
        <v>0</v>
      </c>
      <c r="W92" s="117">
        <f t="shared" si="114"/>
        <v>0</v>
      </c>
      <c r="X92" s="166">
        <v>3483703034</v>
      </c>
      <c r="Y92" s="166">
        <v>351.91950000000003</v>
      </c>
      <c r="Z92" s="117">
        <f t="shared" si="115"/>
        <v>0</v>
      </c>
      <c r="AA92" s="117">
        <f t="shared" si="116"/>
        <v>0</v>
      </c>
      <c r="AB92" s="166">
        <v>3483703034</v>
      </c>
      <c r="AC92" s="166">
        <v>351.91950000000003</v>
      </c>
      <c r="AD92" s="117">
        <f t="shared" si="117"/>
        <v>0</v>
      </c>
      <c r="AE92" s="117">
        <f t="shared" si="118"/>
        <v>0</v>
      </c>
      <c r="AF92" s="166">
        <v>3483703034</v>
      </c>
      <c r="AG92" s="166">
        <v>351.91950000000003</v>
      </c>
      <c r="AH92" s="117">
        <f t="shared" si="119"/>
        <v>0</v>
      </c>
      <c r="AI92" s="117">
        <f t="shared" si="120"/>
        <v>0</v>
      </c>
      <c r="AJ92" s="118">
        <f t="shared" si="78"/>
        <v>3.6688304915402713E-4</v>
      </c>
      <c r="AK92" s="118">
        <f t="shared" si="79"/>
        <v>4.0066453276864952E-4</v>
      </c>
      <c r="AL92" s="119">
        <f t="shared" si="80"/>
        <v>2.8975036435850395E-3</v>
      </c>
      <c r="AM92" s="119">
        <f t="shared" si="81"/>
        <v>3.1778365569218496E-3</v>
      </c>
      <c r="AN92" s="120">
        <f t="shared" si="82"/>
        <v>3.4363451704374388E-3</v>
      </c>
      <c r="AO92" s="204">
        <f t="shared" si="83"/>
        <v>3.0225156564061299E-3</v>
      </c>
      <c r="AP92" s="124"/>
      <c r="AQ92" s="122">
        <v>2336951594.8200002</v>
      </c>
      <c r="AR92" s="126">
        <v>9.7842000000000002</v>
      </c>
      <c r="AS92" s="123" t="e">
        <f>(#REF!/AQ92)-1</f>
        <v>#REF!</v>
      </c>
      <c r="AT92" s="123" t="e">
        <f>(#REF!/AR92)-1</f>
        <v>#REF!</v>
      </c>
    </row>
    <row r="93" spans="1:46">
      <c r="A93" s="199" t="s">
        <v>20</v>
      </c>
      <c r="B93" s="166">
        <v>2083138679.8699999</v>
      </c>
      <c r="C93" s="166">
        <v>10.4095</v>
      </c>
      <c r="D93" s="166">
        <v>2083470078.8299999</v>
      </c>
      <c r="E93" s="166">
        <v>10.4125</v>
      </c>
      <c r="F93" s="117">
        <f t="shared" si="105"/>
        <v>1.5908636482172151E-4</v>
      </c>
      <c r="G93" s="117">
        <f t="shared" si="106"/>
        <v>2.8819828041693781E-4</v>
      </c>
      <c r="H93" s="166">
        <v>2114137305.46</v>
      </c>
      <c r="I93" s="166">
        <v>10.5662</v>
      </c>
      <c r="J93" s="117">
        <f t="shared" si="107"/>
        <v>1.4719302639192064E-2</v>
      </c>
      <c r="K93" s="117">
        <f t="shared" si="108"/>
        <v>1.476110444177677E-2</v>
      </c>
      <c r="L93" s="166">
        <v>2101510904.0599999</v>
      </c>
      <c r="M93" s="166">
        <v>10.504</v>
      </c>
      <c r="N93" s="117">
        <f t="shared" si="109"/>
        <v>-5.9723658285537927E-3</v>
      </c>
      <c r="O93" s="117">
        <f t="shared" si="110"/>
        <v>-5.8866953114649258E-3</v>
      </c>
      <c r="P93" s="166">
        <v>2093283855.01</v>
      </c>
      <c r="Q93" s="166">
        <v>10.4788</v>
      </c>
      <c r="R93" s="117">
        <f t="shared" si="111"/>
        <v>-3.9148257732594966E-3</v>
      </c>
      <c r="S93" s="117">
        <f t="shared" si="112"/>
        <v>-2.3990860624523887E-3</v>
      </c>
      <c r="T93" s="166">
        <v>2127547195.2</v>
      </c>
      <c r="U93" s="166">
        <v>10.6524</v>
      </c>
      <c r="V93" s="117">
        <f t="shared" si="113"/>
        <v>1.6368224552057407E-2</v>
      </c>
      <c r="W93" s="117">
        <f t="shared" si="114"/>
        <v>1.6566782456006453E-2</v>
      </c>
      <c r="X93" s="166">
        <v>2162159885.3000002</v>
      </c>
      <c r="Y93" s="166">
        <v>10.8268</v>
      </c>
      <c r="Z93" s="117">
        <f t="shared" si="115"/>
        <v>1.6268823637891793E-2</v>
      </c>
      <c r="AA93" s="117">
        <f t="shared" si="116"/>
        <v>1.6371897412789636E-2</v>
      </c>
      <c r="AB93" s="166">
        <v>2241881757.0100002</v>
      </c>
      <c r="AC93" s="166">
        <v>11.228400000000001</v>
      </c>
      <c r="AD93" s="117">
        <f t="shared" si="117"/>
        <v>3.6871404493261428E-2</v>
      </c>
      <c r="AE93" s="117">
        <f t="shared" si="118"/>
        <v>3.7093139247053625E-2</v>
      </c>
      <c r="AF93" s="166">
        <v>2270898053.73</v>
      </c>
      <c r="AG93" s="166">
        <v>11.376099999999999</v>
      </c>
      <c r="AH93" s="117">
        <f t="shared" si="119"/>
        <v>1.2942831007599104E-2</v>
      </c>
      <c r="AI93" s="117">
        <f t="shared" si="120"/>
        <v>1.3154144846994995E-2</v>
      </c>
      <c r="AJ93" s="118">
        <f t="shared" si="78"/>
        <v>1.0930310136626278E-2</v>
      </c>
      <c r="AK93" s="118">
        <f t="shared" si="79"/>
        <v>1.1243685663890137E-2</v>
      </c>
      <c r="AL93" s="119">
        <f t="shared" si="80"/>
        <v>8.9959523203353486E-2</v>
      </c>
      <c r="AM93" s="119">
        <f t="shared" si="81"/>
        <v>9.2542617046818695E-2</v>
      </c>
      <c r="AN93" s="120">
        <f t="shared" si="82"/>
        <v>1.3997527827453475E-2</v>
      </c>
      <c r="AO93" s="204">
        <f t="shared" si="83"/>
        <v>1.3827757443658599E-2</v>
      </c>
      <c r="AP93" s="124"/>
      <c r="AQ93" s="144">
        <v>0</v>
      </c>
      <c r="AR93" s="145">
        <v>0</v>
      </c>
      <c r="AS93" s="123" t="e">
        <f>(#REF!/AQ93)-1</f>
        <v>#REF!</v>
      </c>
      <c r="AT93" s="123" t="e">
        <f>(#REF!/AR93)-1</f>
        <v>#REF!</v>
      </c>
    </row>
    <row r="94" spans="1:46">
      <c r="A94" s="200" t="s">
        <v>167</v>
      </c>
      <c r="B94" s="166">
        <v>2984104427.7399998</v>
      </c>
      <c r="C94" s="166">
        <v>152.96</v>
      </c>
      <c r="D94" s="166">
        <v>2978792506.0100002</v>
      </c>
      <c r="E94" s="166">
        <v>152.88</v>
      </c>
      <c r="F94" s="117">
        <f t="shared" si="105"/>
        <v>-1.7800723327978526E-3</v>
      </c>
      <c r="G94" s="117">
        <f t="shared" si="106"/>
        <v>-5.2301255230133693E-4</v>
      </c>
      <c r="H94" s="166">
        <v>3002027201.2199998</v>
      </c>
      <c r="I94" s="166">
        <v>154.11000000000001</v>
      </c>
      <c r="J94" s="117">
        <f t="shared" si="107"/>
        <v>7.8000381574484731E-3</v>
      </c>
      <c r="K94" s="117">
        <f t="shared" si="108"/>
        <v>8.0455259026688784E-3</v>
      </c>
      <c r="L94" s="166">
        <v>3010372910.75</v>
      </c>
      <c r="M94" s="166">
        <v>154.52000000000001</v>
      </c>
      <c r="N94" s="117">
        <f t="shared" si="109"/>
        <v>2.7800246202328146E-3</v>
      </c>
      <c r="O94" s="117">
        <f t="shared" si="110"/>
        <v>2.6604373499448221E-3</v>
      </c>
      <c r="P94" s="166">
        <v>3011011862.5999999</v>
      </c>
      <c r="Q94" s="166">
        <v>154.56</v>
      </c>
      <c r="R94" s="117">
        <f t="shared" si="111"/>
        <v>2.1225006633504321E-4</v>
      </c>
      <c r="S94" s="117">
        <f t="shared" si="112"/>
        <v>2.5886616619202717E-4</v>
      </c>
      <c r="T94" s="166">
        <v>3059190740.5700002</v>
      </c>
      <c r="U94" s="166">
        <v>157.08000000000001</v>
      </c>
      <c r="V94" s="117">
        <f t="shared" si="113"/>
        <v>1.6000892779079904E-2</v>
      </c>
      <c r="W94" s="117">
        <f t="shared" si="114"/>
        <v>1.6304347826087022E-2</v>
      </c>
      <c r="X94" s="166">
        <v>3096592118.0599999</v>
      </c>
      <c r="Y94" s="166">
        <v>159.03</v>
      </c>
      <c r="Z94" s="117">
        <f t="shared" si="115"/>
        <v>1.2225905692637852E-2</v>
      </c>
      <c r="AA94" s="117">
        <f t="shared" si="116"/>
        <v>1.2414056531703518E-2</v>
      </c>
      <c r="AB94" s="166">
        <v>3187157185.0500002</v>
      </c>
      <c r="AC94" s="166">
        <v>163.66999999999999</v>
      </c>
      <c r="AD94" s="117">
        <f t="shared" si="117"/>
        <v>2.9246689114076421E-2</v>
      </c>
      <c r="AE94" s="117">
        <f t="shared" si="118"/>
        <v>2.9176884864490892E-2</v>
      </c>
      <c r="AF94" s="166">
        <v>3225876280.25</v>
      </c>
      <c r="AG94" s="166">
        <v>165.66</v>
      </c>
      <c r="AH94" s="117">
        <f t="shared" si="119"/>
        <v>1.2148473687341023E-2</v>
      </c>
      <c r="AI94" s="117">
        <f t="shared" si="120"/>
        <v>1.2158611840899428E-2</v>
      </c>
      <c r="AJ94" s="118">
        <f t="shared" si="78"/>
        <v>9.82927522304421E-3</v>
      </c>
      <c r="AK94" s="118">
        <f t="shared" si="79"/>
        <v>1.0061964741210657E-2</v>
      </c>
      <c r="AL94" s="119">
        <f t="shared" si="80"/>
        <v>8.2947628524472419E-2</v>
      </c>
      <c r="AM94" s="119">
        <f t="shared" si="81"/>
        <v>8.3594976452119316E-2</v>
      </c>
      <c r="AN94" s="120">
        <f t="shared" si="82"/>
        <v>1.0052158298913703E-2</v>
      </c>
      <c r="AO94" s="204">
        <f t="shared" si="83"/>
        <v>9.8652847474523103E-3</v>
      </c>
      <c r="AP94" s="124"/>
      <c r="AQ94" s="146">
        <v>4131236617.7600002</v>
      </c>
      <c r="AR94" s="142">
        <v>103.24</v>
      </c>
      <c r="AS94" s="123" t="e">
        <f>(#REF!/AQ94)-1</f>
        <v>#REF!</v>
      </c>
      <c r="AT94" s="123" t="e">
        <f>(#REF!/AR94)-1</f>
        <v>#REF!</v>
      </c>
    </row>
    <row r="95" spans="1:46">
      <c r="A95" s="199" t="s">
        <v>165</v>
      </c>
      <c r="B95" s="166">
        <v>4736263654.4700003</v>
      </c>
      <c r="C95" s="166">
        <v>115.05</v>
      </c>
      <c r="D95" s="166">
        <v>4729563222.8299999</v>
      </c>
      <c r="E95" s="166">
        <v>115.05</v>
      </c>
      <c r="F95" s="117">
        <f t="shared" si="105"/>
        <v>-1.4147083289327857E-3</v>
      </c>
      <c r="G95" s="117">
        <f t="shared" si="106"/>
        <v>0</v>
      </c>
      <c r="H95" s="166">
        <v>4774488167.8900003</v>
      </c>
      <c r="I95" s="166">
        <v>115.05</v>
      </c>
      <c r="J95" s="117">
        <f t="shared" si="107"/>
        <v>9.4987513525866245E-3</v>
      </c>
      <c r="K95" s="117">
        <f t="shared" si="108"/>
        <v>0</v>
      </c>
      <c r="L95" s="166">
        <v>4776739446.0299997</v>
      </c>
      <c r="M95" s="166">
        <v>115.05</v>
      </c>
      <c r="N95" s="117">
        <f t="shared" si="109"/>
        <v>4.7152240425266394E-4</v>
      </c>
      <c r="O95" s="117">
        <f t="shared" si="110"/>
        <v>0</v>
      </c>
      <c r="P95" s="166">
        <v>4779282459.7200003</v>
      </c>
      <c r="Q95" s="166">
        <v>115.05</v>
      </c>
      <c r="R95" s="117">
        <f t="shared" si="111"/>
        <v>5.3237437769691634E-4</v>
      </c>
      <c r="S95" s="117">
        <f t="shared" si="112"/>
        <v>0</v>
      </c>
      <c r="T95" s="166">
        <v>4853552821.4399996</v>
      </c>
      <c r="U95" s="166">
        <v>115.05</v>
      </c>
      <c r="V95" s="117">
        <f t="shared" si="113"/>
        <v>1.5540065343689799E-2</v>
      </c>
      <c r="W95" s="117">
        <f t="shared" si="114"/>
        <v>0</v>
      </c>
      <c r="X95" s="166">
        <v>4916832748.9499998</v>
      </c>
      <c r="Y95" s="166">
        <v>115.05</v>
      </c>
      <c r="Z95" s="117">
        <f t="shared" si="115"/>
        <v>1.3037856975712426E-2</v>
      </c>
      <c r="AA95" s="117">
        <f t="shared" si="116"/>
        <v>0</v>
      </c>
      <c r="AB95" s="166">
        <v>5069898808.0200005</v>
      </c>
      <c r="AC95" s="166">
        <v>115.05</v>
      </c>
      <c r="AD95" s="117">
        <f t="shared" si="117"/>
        <v>3.1131028221915467E-2</v>
      </c>
      <c r="AE95" s="117">
        <f t="shared" si="118"/>
        <v>0</v>
      </c>
      <c r="AF95" s="166">
        <v>5111861411.6899996</v>
      </c>
      <c r="AG95" s="166">
        <v>115.05</v>
      </c>
      <c r="AH95" s="117">
        <f t="shared" si="119"/>
        <v>8.2768128633295551E-3</v>
      </c>
      <c r="AI95" s="117">
        <f t="shared" si="120"/>
        <v>0</v>
      </c>
      <c r="AJ95" s="118">
        <f t="shared" si="78"/>
        <v>9.6342129012813339E-3</v>
      </c>
      <c r="AK95" s="118">
        <f t="shared" si="79"/>
        <v>0</v>
      </c>
      <c r="AL95" s="119">
        <f t="shared" si="80"/>
        <v>8.0831605551779942E-2</v>
      </c>
      <c r="AM95" s="119">
        <f t="shared" si="81"/>
        <v>0</v>
      </c>
      <c r="AN95" s="120">
        <f t="shared" si="82"/>
        <v>1.0685870923031226E-2</v>
      </c>
      <c r="AO95" s="204">
        <f t="shared" si="83"/>
        <v>0</v>
      </c>
      <c r="AP95" s="124"/>
      <c r="AQ95" s="139">
        <v>2931134847.0043802</v>
      </c>
      <c r="AR95" s="143">
        <v>2254.1853324818899</v>
      </c>
      <c r="AS95" s="123" t="e">
        <f>(#REF!/AQ95)-1</f>
        <v>#REF!</v>
      </c>
      <c r="AT95" s="123" t="e">
        <f>(#REF!/AR95)-1</f>
        <v>#REF!</v>
      </c>
    </row>
    <row r="96" spans="1:46">
      <c r="A96" s="199" t="s">
        <v>12</v>
      </c>
      <c r="B96" s="166">
        <v>1750901424.73</v>
      </c>
      <c r="C96" s="166">
        <v>3152.8</v>
      </c>
      <c r="D96" s="166">
        <v>1758501068.1600001</v>
      </c>
      <c r="E96" s="166">
        <v>3166.6</v>
      </c>
      <c r="F96" s="117">
        <f t="shared" si="105"/>
        <v>4.3404176401147078E-3</v>
      </c>
      <c r="G96" s="117">
        <f t="shared" si="106"/>
        <v>4.3770616594772035E-3</v>
      </c>
      <c r="H96" s="166">
        <v>1776910185.3299999</v>
      </c>
      <c r="I96" s="166">
        <v>3199.75</v>
      </c>
      <c r="J96" s="117">
        <f t="shared" si="107"/>
        <v>1.0468641448857428E-2</v>
      </c>
      <c r="K96" s="117">
        <f t="shared" si="108"/>
        <v>1.0468641445083084E-2</v>
      </c>
      <c r="L96" s="166">
        <v>1778683025.6700001</v>
      </c>
      <c r="M96" s="166">
        <v>3202.95</v>
      </c>
      <c r="N96" s="117">
        <f t="shared" si="109"/>
        <v>9.9770959423641794E-4</v>
      </c>
      <c r="O96" s="117">
        <f t="shared" si="110"/>
        <v>1.0000781311039356E-3</v>
      </c>
      <c r="P96" s="166">
        <v>1781676235.52</v>
      </c>
      <c r="Q96" s="166">
        <v>3208.34</v>
      </c>
      <c r="R96" s="117">
        <f t="shared" si="111"/>
        <v>1.6828236435620183E-3</v>
      </c>
      <c r="S96" s="117">
        <f t="shared" si="112"/>
        <v>1.6828236469505699E-3</v>
      </c>
      <c r="T96" s="166">
        <v>1823153994.9200001</v>
      </c>
      <c r="U96" s="166">
        <v>3277.53</v>
      </c>
      <c r="V96" s="117">
        <f t="shared" si="113"/>
        <v>2.3280188944033595E-2</v>
      </c>
      <c r="W96" s="117">
        <f t="shared" si="114"/>
        <v>2.1565669473933576E-2</v>
      </c>
      <c r="X96" s="166">
        <v>1837622279.0899999</v>
      </c>
      <c r="Y96" s="166">
        <v>3303.54</v>
      </c>
      <c r="Z96" s="117">
        <f t="shared" si="115"/>
        <v>7.9358541353686946E-3</v>
      </c>
      <c r="AA96" s="117">
        <f t="shared" si="116"/>
        <v>7.9358541340581977E-3</v>
      </c>
      <c r="AB96" s="166">
        <v>1886949024.54</v>
      </c>
      <c r="AC96" s="166">
        <v>3391.94</v>
      </c>
      <c r="AD96" s="117">
        <f t="shared" si="117"/>
        <v>2.6842701033439206E-2</v>
      </c>
      <c r="AE96" s="117">
        <f t="shared" si="118"/>
        <v>2.675917349267758E-2</v>
      </c>
      <c r="AF96" s="166">
        <v>1902898253.75</v>
      </c>
      <c r="AG96" s="166">
        <v>3420.61</v>
      </c>
      <c r="AH96" s="117">
        <f t="shared" si="119"/>
        <v>8.4523900765618928E-3</v>
      </c>
      <c r="AI96" s="117">
        <f t="shared" si="120"/>
        <v>8.4523900776546975E-3</v>
      </c>
      <c r="AJ96" s="118">
        <f t="shared" si="78"/>
        <v>1.0500090814521745E-2</v>
      </c>
      <c r="AK96" s="118">
        <f t="shared" si="79"/>
        <v>1.0280211507617355E-2</v>
      </c>
      <c r="AL96" s="119">
        <f t="shared" si="80"/>
        <v>8.2113788956118899E-2</v>
      </c>
      <c r="AM96" s="119">
        <f t="shared" si="81"/>
        <v>8.0215372955220188E-2</v>
      </c>
      <c r="AN96" s="120">
        <f t="shared" si="82"/>
        <v>9.6151830598738743E-3</v>
      </c>
      <c r="AO96" s="204">
        <f t="shared" si="83"/>
        <v>9.2788032616041571E-3</v>
      </c>
      <c r="AP96" s="124"/>
      <c r="AQ96" s="147">
        <v>1131224777.76</v>
      </c>
      <c r="AR96" s="148">
        <v>0.6573</v>
      </c>
      <c r="AS96" s="123" t="e">
        <f>(#REF!/AQ96)-1</f>
        <v>#REF!</v>
      </c>
      <c r="AT96" s="123" t="e">
        <f>(#REF!/AR96)-1</f>
        <v>#REF!</v>
      </c>
    </row>
    <row r="97" spans="1:47">
      <c r="A97" s="199" t="s">
        <v>17</v>
      </c>
      <c r="B97" s="166">
        <v>1594297737.5999999</v>
      </c>
      <c r="C97" s="166">
        <v>0.92700000000000005</v>
      </c>
      <c r="D97" s="166">
        <v>1601157715.5</v>
      </c>
      <c r="E97" s="166">
        <v>0.93079999999999996</v>
      </c>
      <c r="F97" s="117">
        <f t="shared" si="105"/>
        <v>4.3028210717571905E-3</v>
      </c>
      <c r="G97" s="117">
        <f t="shared" si="106"/>
        <v>4.0992448759438124E-3</v>
      </c>
      <c r="H97" s="166">
        <v>1600785137.76</v>
      </c>
      <c r="I97" s="166">
        <v>0.93059999999999998</v>
      </c>
      <c r="J97" s="117">
        <f t="shared" si="107"/>
        <v>-2.326927175213737E-4</v>
      </c>
      <c r="K97" s="117">
        <f t="shared" si="108"/>
        <v>-2.1486892995270518E-4</v>
      </c>
      <c r="L97" s="166">
        <v>1612028312.1600001</v>
      </c>
      <c r="M97" s="166">
        <v>0.93740000000000001</v>
      </c>
      <c r="N97" s="117">
        <f t="shared" si="109"/>
        <v>7.0235374722011842E-3</v>
      </c>
      <c r="O97" s="117">
        <f t="shared" si="110"/>
        <v>7.3071136900924438E-3</v>
      </c>
      <c r="P97" s="166">
        <v>1614151508.27</v>
      </c>
      <c r="Q97" s="166">
        <v>0.93920000000000003</v>
      </c>
      <c r="R97" s="117">
        <f t="shared" si="111"/>
        <v>1.317096042286607E-3</v>
      </c>
      <c r="S97" s="117">
        <f t="shared" si="112"/>
        <v>1.9202048218476891E-3</v>
      </c>
      <c r="T97" s="166">
        <v>1696835788.3299999</v>
      </c>
      <c r="U97" s="166">
        <v>0.98870000000000002</v>
      </c>
      <c r="V97" s="117">
        <f t="shared" si="113"/>
        <v>5.1224609112820223E-2</v>
      </c>
      <c r="W97" s="117">
        <f t="shared" si="114"/>
        <v>5.2704429301533205E-2</v>
      </c>
      <c r="X97" s="166">
        <v>1649840165.04</v>
      </c>
      <c r="Y97" s="166">
        <v>0.96160000000000001</v>
      </c>
      <c r="Z97" s="117">
        <f t="shared" si="115"/>
        <v>-2.7696034945286215E-2</v>
      </c>
      <c r="AA97" s="117">
        <f t="shared" si="116"/>
        <v>-2.7409729948417127E-2</v>
      </c>
      <c r="AB97" s="166">
        <v>1694443318.48</v>
      </c>
      <c r="AC97" s="166">
        <v>0.98850000000000005</v>
      </c>
      <c r="AD97" s="117">
        <f t="shared" si="117"/>
        <v>2.7034833061491546E-2</v>
      </c>
      <c r="AE97" s="117">
        <f t="shared" si="118"/>
        <v>2.79742096505824E-2</v>
      </c>
      <c r="AF97" s="166">
        <v>1703597156.5599999</v>
      </c>
      <c r="AG97" s="166">
        <v>0.98850000000000005</v>
      </c>
      <c r="AH97" s="117">
        <f t="shared" si="119"/>
        <v>5.4022686862204234E-3</v>
      </c>
      <c r="AI97" s="117">
        <f t="shared" si="120"/>
        <v>0</v>
      </c>
      <c r="AJ97" s="118">
        <f t="shared" si="78"/>
        <v>8.5470547229961977E-3</v>
      </c>
      <c r="AK97" s="118">
        <f t="shared" si="79"/>
        <v>8.2975754327037146E-3</v>
      </c>
      <c r="AL97" s="119">
        <f t="shared" si="80"/>
        <v>6.3978357702264677E-2</v>
      </c>
      <c r="AM97" s="119">
        <f t="shared" si="81"/>
        <v>6.198968629136236E-2</v>
      </c>
      <c r="AN97" s="120">
        <f t="shared" si="82"/>
        <v>2.2791958845967106E-2</v>
      </c>
      <c r="AO97" s="204">
        <f t="shared" si="83"/>
        <v>2.3405553611961206E-2</v>
      </c>
      <c r="AP97" s="124"/>
      <c r="AQ97" s="122">
        <v>318569106.36000001</v>
      </c>
      <c r="AR97" s="129">
        <v>123.8</v>
      </c>
      <c r="AS97" s="123" t="e">
        <f>(#REF!/AQ97)-1</f>
        <v>#REF!</v>
      </c>
      <c r="AT97" s="123" t="e">
        <f>(#REF!/AR97)-1</f>
        <v>#REF!</v>
      </c>
    </row>
    <row r="98" spans="1:47">
      <c r="A98" s="199" t="s">
        <v>21</v>
      </c>
      <c r="B98" s="166">
        <v>266753435.83000001</v>
      </c>
      <c r="C98" s="166">
        <v>125.2497</v>
      </c>
      <c r="D98" s="166">
        <v>266062405.94999999</v>
      </c>
      <c r="E98" s="166">
        <v>125.0466</v>
      </c>
      <c r="F98" s="117">
        <f t="shared" si="105"/>
        <v>-2.5905191355826179E-3</v>
      </c>
      <c r="G98" s="117">
        <f t="shared" si="106"/>
        <v>-1.6215607702054877E-3</v>
      </c>
      <c r="H98" s="166">
        <v>269140753</v>
      </c>
      <c r="I98" s="166">
        <v>126.6591</v>
      </c>
      <c r="J98" s="117">
        <f t="shared" si="107"/>
        <v>1.1570018842040062E-2</v>
      </c>
      <c r="K98" s="117">
        <f t="shared" si="108"/>
        <v>1.2895192672171792E-2</v>
      </c>
      <c r="L98" s="166">
        <v>267402845.09999999</v>
      </c>
      <c r="M98" s="166">
        <v>124.8742</v>
      </c>
      <c r="N98" s="117">
        <f t="shared" si="109"/>
        <v>-6.4572454398981564E-3</v>
      </c>
      <c r="O98" s="117">
        <f t="shared" si="110"/>
        <v>-1.4092157610467731E-2</v>
      </c>
      <c r="P98" s="166">
        <v>264832992.97</v>
      </c>
      <c r="Q98" s="166">
        <v>123.68600000000001</v>
      </c>
      <c r="R98" s="117">
        <f t="shared" si="111"/>
        <v>-9.6104143134264474E-3</v>
      </c>
      <c r="S98" s="117">
        <f t="shared" si="112"/>
        <v>-9.5151760732000261E-3</v>
      </c>
      <c r="T98" s="166">
        <v>271307460.22000003</v>
      </c>
      <c r="U98" s="166">
        <v>126.9597</v>
      </c>
      <c r="V98" s="117">
        <f t="shared" si="113"/>
        <v>2.4447358984208779E-2</v>
      </c>
      <c r="W98" s="117">
        <f t="shared" si="114"/>
        <v>2.6467829827142852E-2</v>
      </c>
      <c r="X98" s="166">
        <v>280592724.75999999</v>
      </c>
      <c r="Y98" s="166">
        <v>131.3253</v>
      </c>
      <c r="Z98" s="117">
        <f t="shared" si="115"/>
        <v>3.4224140141486156E-2</v>
      </c>
      <c r="AA98" s="117">
        <f t="shared" si="116"/>
        <v>3.4385714522009746E-2</v>
      </c>
      <c r="AB98" s="166">
        <v>297083194.25999999</v>
      </c>
      <c r="AC98" s="166">
        <v>139.03479999999999</v>
      </c>
      <c r="AD98" s="117">
        <f t="shared" si="117"/>
        <v>5.8770124970648582E-2</v>
      </c>
      <c r="AE98" s="117">
        <f t="shared" si="118"/>
        <v>5.870536751105835E-2</v>
      </c>
      <c r="AF98" s="166">
        <v>301938966.87</v>
      </c>
      <c r="AG98" s="166">
        <v>141.4091</v>
      </c>
      <c r="AH98" s="117">
        <f t="shared" si="119"/>
        <v>1.6344824291038017E-2</v>
      </c>
      <c r="AI98" s="117">
        <f t="shared" si="120"/>
        <v>1.7077019566324441E-2</v>
      </c>
      <c r="AJ98" s="118">
        <f t="shared" si="78"/>
        <v>1.5837286042564295E-2</v>
      </c>
      <c r="AK98" s="118">
        <f t="shared" si="79"/>
        <v>1.5537778705604242E-2</v>
      </c>
      <c r="AL98" s="119">
        <f t="shared" si="80"/>
        <v>0.13484265389504954</v>
      </c>
      <c r="AM98" s="119">
        <f t="shared" si="81"/>
        <v>0.13085121866568142</v>
      </c>
      <c r="AN98" s="120">
        <f t="shared" si="82"/>
        <v>2.3170551425983992E-2</v>
      </c>
      <c r="AO98" s="204">
        <f t="shared" si="83"/>
        <v>2.4341412534421757E-2</v>
      </c>
      <c r="AP98" s="124"/>
      <c r="AQ98" s="149">
        <v>107042123.67</v>
      </c>
      <c r="AR98" s="141">
        <v>98.67</v>
      </c>
      <c r="AS98" s="123" t="e">
        <f>(#REF!/AQ98)-1</f>
        <v>#REF!</v>
      </c>
      <c r="AT98" s="123" t="e">
        <f>(#REF!/AR98)-1</f>
        <v>#REF!</v>
      </c>
      <c r="AU98" s="264"/>
    </row>
    <row r="99" spans="1:47">
      <c r="A99" s="199" t="s">
        <v>42</v>
      </c>
      <c r="B99" s="166">
        <v>1001250030.52</v>
      </c>
      <c r="C99" s="167">
        <v>552.20000000000005</v>
      </c>
      <c r="D99" s="166">
        <v>1001448061.39</v>
      </c>
      <c r="E99" s="167">
        <v>552.20000000000005</v>
      </c>
      <c r="F99" s="117">
        <f t="shared" si="105"/>
        <v>1.9778363442062247E-4</v>
      </c>
      <c r="G99" s="117">
        <f t="shared" si="106"/>
        <v>0</v>
      </c>
      <c r="H99" s="166">
        <v>1007416400.9400001</v>
      </c>
      <c r="I99" s="167">
        <v>552.20000000000005</v>
      </c>
      <c r="J99" s="117">
        <f t="shared" si="107"/>
        <v>5.9597095247416777E-3</v>
      </c>
      <c r="K99" s="117">
        <f t="shared" si="108"/>
        <v>0</v>
      </c>
      <c r="L99" s="166">
        <v>1005478559.2</v>
      </c>
      <c r="M99" s="167">
        <v>552.20000000000005</v>
      </c>
      <c r="N99" s="117">
        <f t="shared" si="109"/>
        <v>-1.9235757311394258E-3</v>
      </c>
      <c r="O99" s="117">
        <f t="shared" si="110"/>
        <v>0</v>
      </c>
      <c r="P99" s="166">
        <v>1004329899.12</v>
      </c>
      <c r="Q99" s="167">
        <v>552.20000000000005</v>
      </c>
      <c r="R99" s="117">
        <f t="shared" si="111"/>
        <v>-1.1424013664836016E-3</v>
      </c>
      <c r="S99" s="117">
        <f t="shared" si="112"/>
        <v>0</v>
      </c>
      <c r="T99" s="166">
        <v>1008337025.96</v>
      </c>
      <c r="U99" s="167">
        <v>552.20000000000005</v>
      </c>
      <c r="V99" s="117">
        <f t="shared" si="113"/>
        <v>3.9898511868571296E-3</v>
      </c>
      <c r="W99" s="117">
        <f t="shared" si="114"/>
        <v>0</v>
      </c>
      <c r="X99" s="166">
        <v>1016616269.55</v>
      </c>
      <c r="Y99" s="167">
        <v>552.20000000000005</v>
      </c>
      <c r="Z99" s="117">
        <f t="shared" si="115"/>
        <v>8.2107900204473356E-3</v>
      </c>
      <c r="AA99" s="117">
        <f t="shared" si="116"/>
        <v>0</v>
      </c>
      <c r="AB99" s="166">
        <v>1025850014.16</v>
      </c>
      <c r="AC99" s="167">
        <v>552.20000000000005</v>
      </c>
      <c r="AD99" s="117">
        <f t="shared" si="117"/>
        <v>9.0828219915143442E-3</v>
      </c>
      <c r="AE99" s="117">
        <f t="shared" si="118"/>
        <v>0</v>
      </c>
      <c r="AF99" s="166">
        <v>1035415395.4</v>
      </c>
      <c r="AG99" s="167">
        <v>552.20000000000005</v>
      </c>
      <c r="AH99" s="117">
        <f t="shared" si="119"/>
        <v>9.3243467446188621E-3</v>
      </c>
      <c r="AI99" s="117">
        <f t="shared" si="120"/>
        <v>0</v>
      </c>
      <c r="AJ99" s="118">
        <f t="shared" si="78"/>
        <v>4.212415750622118E-3</v>
      </c>
      <c r="AK99" s="118">
        <f t="shared" si="79"/>
        <v>0</v>
      </c>
      <c r="AL99" s="119">
        <f t="shared" si="80"/>
        <v>3.3918218347593253E-2</v>
      </c>
      <c r="AM99" s="119">
        <f t="shared" si="81"/>
        <v>0</v>
      </c>
      <c r="AN99" s="120">
        <f t="shared" si="82"/>
        <v>4.6504069193499132E-3</v>
      </c>
      <c r="AO99" s="204">
        <f t="shared" si="83"/>
        <v>0</v>
      </c>
      <c r="AP99" s="124"/>
      <c r="AQ99" s="122">
        <v>1812522091.8199999</v>
      </c>
      <c r="AR99" s="126">
        <v>1.6227</v>
      </c>
      <c r="AS99" s="123" t="e">
        <f>(#REF!/AQ99)-1</f>
        <v>#REF!</v>
      </c>
      <c r="AT99" s="123" t="e">
        <f>(#REF!/AR99)-1</f>
        <v>#REF!</v>
      </c>
    </row>
    <row r="100" spans="1:47">
      <c r="A100" s="199" t="s">
        <v>72</v>
      </c>
      <c r="B100" s="166">
        <v>1658612921.51</v>
      </c>
      <c r="C100" s="167">
        <v>2.33</v>
      </c>
      <c r="D100" s="166">
        <v>1547867189.77</v>
      </c>
      <c r="E100" s="167">
        <v>2.17</v>
      </c>
      <c r="F100" s="117">
        <f t="shared" si="105"/>
        <v>-6.6770088610654962E-2</v>
      </c>
      <c r="G100" s="117">
        <f t="shared" si="106"/>
        <v>-6.8669527896995763E-2</v>
      </c>
      <c r="H100" s="166">
        <v>1689954708.8800001</v>
      </c>
      <c r="I100" s="167">
        <v>2.37</v>
      </c>
      <c r="J100" s="117">
        <f t="shared" si="107"/>
        <v>9.1795678627384789E-2</v>
      </c>
      <c r="K100" s="117">
        <f t="shared" si="108"/>
        <v>9.2165898617511607E-2</v>
      </c>
      <c r="L100" s="166">
        <v>1689954708.8800001</v>
      </c>
      <c r="M100" s="167">
        <v>2.36</v>
      </c>
      <c r="N100" s="117">
        <f t="shared" si="109"/>
        <v>0</v>
      </c>
      <c r="O100" s="117">
        <f t="shared" si="110"/>
        <v>-4.2194092827005196E-3</v>
      </c>
      <c r="P100" s="166">
        <v>1533025019.9100001</v>
      </c>
      <c r="Q100" s="167">
        <v>2.37</v>
      </c>
      <c r="R100" s="117">
        <f t="shared" si="111"/>
        <v>-9.2860292731752295E-2</v>
      </c>
      <c r="S100" s="117">
        <f t="shared" si="112"/>
        <v>4.2372881355933183E-3</v>
      </c>
      <c r="T100" s="166">
        <v>1651183353.4300001</v>
      </c>
      <c r="U100" s="167">
        <v>2.37</v>
      </c>
      <c r="V100" s="117">
        <f t="shared" si="113"/>
        <v>7.7075280563220522E-2</v>
      </c>
      <c r="W100" s="117">
        <f t="shared" si="114"/>
        <v>0</v>
      </c>
      <c r="X100" s="166">
        <v>1712863246.6400001</v>
      </c>
      <c r="Y100" s="167">
        <v>2.41</v>
      </c>
      <c r="Z100" s="117">
        <f t="shared" si="115"/>
        <v>3.7354963082611332E-2</v>
      </c>
      <c r="AA100" s="117">
        <f t="shared" si="116"/>
        <v>1.6877637130801704E-2</v>
      </c>
      <c r="AB100" s="166">
        <v>1793894357.5999999</v>
      </c>
      <c r="AC100" s="167">
        <v>2.52</v>
      </c>
      <c r="AD100" s="117">
        <f t="shared" si="117"/>
        <v>4.7307402455480707E-2</v>
      </c>
      <c r="AE100" s="117">
        <f t="shared" si="118"/>
        <v>4.5643153526970903E-2</v>
      </c>
      <c r="AF100" s="166">
        <v>1724580866.72</v>
      </c>
      <c r="AG100" s="167">
        <v>2.4300000000000002</v>
      </c>
      <c r="AH100" s="117">
        <f t="shared" si="119"/>
        <v>-3.8638557831650919E-2</v>
      </c>
      <c r="AI100" s="117">
        <f t="shared" si="120"/>
        <v>-3.5714285714285657E-2</v>
      </c>
      <c r="AJ100" s="118">
        <f t="shared" si="78"/>
        <v>6.9080481943298976E-3</v>
      </c>
      <c r="AK100" s="118">
        <f t="shared" si="79"/>
        <v>6.2900943146119489E-3</v>
      </c>
      <c r="AL100" s="119">
        <f t="shared" si="80"/>
        <v>0.11416591689385069</v>
      </c>
      <c r="AM100" s="119">
        <f t="shared" si="81"/>
        <v>0.11981566820276508</v>
      </c>
      <c r="AN100" s="120">
        <f t="shared" si="82"/>
        <v>6.7815797668936723E-2</v>
      </c>
      <c r="AO100" s="204">
        <f t="shared" si="83"/>
        <v>4.8657630390019517E-2</v>
      </c>
      <c r="AP100" s="124"/>
      <c r="AQ100" s="122">
        <v>146744114.84999999</v>
      </c>
      <c r="AR100" s="126">
        <v>1.0862860000000001</v>
      </c>
      <c r="AS100" s="123" t="e">
        <f>(#REF!/AQ100)-1</f>
        <v>#REF!</v>
      </c>
      <c r="AT100" s="123" t="e">
        <f>(#REF!/AR100)-1</f>
        <v>#REF!</v>
      </c>
    </row>
    <row r="101" spans="1:47">
      <c r="A101" s="200" t="s">
        <v>68</v>
      </c>
      <c r="B101" s="166">
        <v>136052221.84999999</v>
      </c>
      <c r="C101" s="167">
        <v>1.412479</v>
      </c>
      <c r="D101" s="166">
        <v>135793946.77000001</v>
      </c>
      <c r="E101" s="167">
        <v>1.410191</v>
      </c>
      <c r="F101" s="117">
        <f t="shared" si="105"/>
        <v>-1.898352533226074E-3</v>
      </c>
      <c r="G101" s="117">
        <f t="shared" si="106"/>
        <v>-1.6198470915320283E-3</v>
      </c>
      <c r="H101" s="166">
        <v>136911393.18000001</v>
      </c>
      <c r="I101" s="167">
        <v>1.421832</v>
      </c>
      <c r="J101" s="117">
        <f t="shared" si="107"/>
        <v>8.2289854340316295E-3</v>
      </c>
      <c r="K101" s="117">
        <f t="shared" si="108"/>
        <v>8.2549101504689887E-3</v>
      </c>
      <c r="L101" s="166">
        <v>129723512.69</v>
      </c>
      <c r="M101" s="167">
        <v>1.34789</v>
      </c>
      <c r="N101" s="117">
        <f t="shared" si="109"/>
        <v>-5.2500236269964522E-2</v>
      </c>
      <c r="O101" s="117">
        <f t="shared" si="110"/>
        <v>-5.2004737549865211E-2</v>
      </c>
      <c r="P101" s="166">
        <v>129531168.13</v>
      </c>
      <c r="Q101" s="167">
        <v>1.3461559999999999</v>
      </c>
      <c r="R101" s="117">
        <f t="shared" si="111"/>
        <v>-1.4827270400829167E-3</v>
      </c>
      <c r="S101" s="117">
        <f t="shared" si="112"/>
        <v>-1.2864551261602389E-3</v>
      </c>
      <c r="T101" s="166">
        <v>132274382.94</v>
      </c>
      <c r="U101" s="167">
        <v>1.374463</v>
      </c>
      <c r="V101" s="117">
        <f t="shared" si="113"/>
        <v>2.1178028806525227E-2</v>
      </c>
      <c r="W101" s="117">
        <f t="shared" si="114"/>
        <v>2.1028023498019608E-2</v>
      </c>
      <c r="X101" s="166">
        <v>131716186.09999999</v>
      </c>
      <c r="Y101" s="167">
        <v>1.3690020000000001</v>
      </c>
      <c r="Z101" s="117">
        <f t="shared" si="115"/>
        <v>-4.2199920165433931E-3</v>
      </c>
      <c r="AA101" s="117">
        <f t="shared" si="116"/>
        <v>-3.9731880741787438E-3</v>
      </c>
      <c r="AB101" s="166">
        <v>142655681.40000001</v>
      </c>
      <c r="AC101" s="167">
        <v>1.4809030000000001</v>
      </c>
      <c r="AD101" s="117">
        <f t="shared" si="117"/>
        <v>8.3053538246959713E-2</v>
      </c>
      <c r="AE101" s="117">
        <f t="shared" si="118"/>
        <v>8.1739106297872482E-2</v>
      </c>
      <c r="AF101" s="166">
        <v>144618698.28</v>
      </c>
      <c r="AG101" s="167">
        <v>1.501285</v>
      </c>
      <c r="AH101" s="117">
        <f t="shared" si="119"/>
        <v>1.3760523666041634E-2</v>
      </c>
      <c r="AI101" s="117">
        <f t="shared" si="120"/>
        <v>1.3763224194967462E-2</v>
      </c>
      <c r="AJ101" s="118">
        <f t="shared" si="78"/>
        <v>8.2649710367176613E-3</v>
      </c>
      <c r="AK101" s="118">
        <f t="shared" si="79"/>
        <v>8.2376295374490399E-3</v>
      </c>
      <c r="AL101" s="119">
        <f t="shared" si="80"/>
        <v>6.4986339375987412E-2</v>
      </c>
      <c r="AM101" s="119">
        <f t="shared" si="81"/>
        <v>6.4596923395483313E-2</v>
      </c>
      <c r="AN101" s="120">
        <f t="shared" si="82"/>
        <v>3.74869019511039E-2</v>
      </c>
      <c r="AO101" s="204">
        <f t="shared" si="83"/>
        <v>3.6960826080297729E-2</v>
      </c>
      <c r="AP101" s="124"/>
      <c r="AQ101" s="122"/>
      <c r="AR101" s="126"/>
      <c r="AS101" s="123"/>
      <c r="AT101" s="123"/>
    </row>
    <row r="102" spans="1:47">
      <c r="A102" s="199" t="s">
        <v>133</v>
      </c>
      <c r="B102" s="166">
        <v>511179085.23000002</v>
      </c>
      <c r="C102" s="167">
        <v>1.0304</v>
      </c>
      <c r="D102" s="166">
        <v>510853138.63</v>
      </c>
      <c r="E102" s="167">
        <v>1.0302</v>
      </c>
      <c r="F102" s="117">
        <f t="shared" si="105"/>
        <v>-6.376368075649405E-4</v>
      </c>
      <c r="G102" s="117">
        <f t="shared" si="106"/>
        <v>-1.9409937888196621E-4</v>
      </c>
      <c r="H102" s="166">
        <v>511452887.27999997</v>
      </c>
      <c r="I102" s="167">
        <v>1.0314000000000001</v>
      </c>
      <c r="J102" s="117">
        <f t="shared" si="107"/>
        <v>1.1740138302925476E-3</v>
      </c>
      <c r="K102" s="117">
        <f t="shared" si="108"/>
        <v>1.1648223645894873E-3</v>
      </c>
      <c r="L102" s="166">
        <v>514709676.97000003</v>
      </c>
      <c r="M102" s="167">
        <v>1.0338000000000001</v>
      </c>
      <c r="N102" s="117">
        <f t="shared" si="109"/>
        <v>6.3677217804366318E-3</v>
      </c>
      <c r="O102" s="117">
        <f t="shared" si="110"/>
        <v>2.3269342641069977E-3</v>
      </c>
      <c r="P102" s="385">
        <v>513526811.87</v>
      </c>
      <c r="Q102" s="167">
        <v>1.0315000000000001</v>
      </c>
      <c r="R102" s="117">
        <f t="shared" si="111"/>
        <v>-2.298120965907092E-3</v>
      </c>
      <c r="S102" s="117">
        <f t="shared" si="112"/>
        <v>-2.2248017024569244E-3</v>
      </c>
      <c r="T102" s="385">
        <v>513141904.76999998</v>
      </c>
      <c r="U102" s="167">
        <v>1.0307999999999999</v>
      </c>
      <c r="V102" s="117">
        <f t="shared" si="113"/>
        <v>-7.4953652098201174E-4</v>
      </c>
      <c r="W102" s="117">
        <f t="shared" si="114"/>
        <v>-6.7862336403310222E-4</v>
      </c>
      <c r="X102" s="166">
        <v>510403953.20999998</v>
      </c>
      <c r="Y102" s="167">
        <v>1.0253000000000001</v>
      </c>
      <c r="Z102" s="117">
        <f t="shared" si="115"/>
        <v>-5.335661606563207E-3</v>
      </c>
      <c r="AA102" s="117">
        <f t="shared" si="116"/>
        <v>-5.3356616220409762E-3</v>
      </c>
      <c r="AB102" s="166">
        <v>512753752.33999997</v>
      </c>
      <c r="AC102" s="167">
        <v>1.03</v>
      </c>
      <c r="AD102" s="117">
        <f t="shared" si="117"/>
        <v>4.6038027629327488E-3</v>
      </c>
      <c r="AE102" s="117">
        <f t="shared" si="118"/>
        <v>4.5840241880424522E-3</v>
      </c>
      <c r="AF102" s="166">
        <v>516288268.5</v>
      </c>
      <c r="AG102" s="167">
        <v>1.0370999999999999</v>
      </c>
      <c r="AH102" s="117">
        <f t="shared" si="119"/>
        <v>6.8932038895277298E-3</v>
      </c>
      <c r="AI102" s="117">
        <f t="shared" si="120"/>
        <v>6.8932038834950329E-3</v>
      </c>
      <c r="AJ102" s="118">
        <f t="shared" si="78"/>
        <v>1.2522232952715509E-3</v>
      </c>
      <c r="AK102" s="118">
        <f t="shared" si="79"/>
        <v>8.1697482910262514E-4</v>
      </c>
      <c r="AL102" s="119">
        <f t="shared" si="80"/>
        <v>1.0639319716378513E-2</v>
      </c>
      <c r="AM102" s="119">
        <f t="shared" si="81"/>
        <v>6.6977285963889599E-3</v>
      </c>
      <c r="AN102" s="120">
        <f t="shared" si="82"/>
        <v>4.3558167003269251E-3</v>
      </c>
      <c r="AO102" s="204">
        <f t="shared" si="83"/>
        <v>3.852246479554575E-3</v>
      </c>
      <c r="AP102" s="124"/>
      <c r="AQ102" s="122"/>
      <c r="AR102" s="126"/>
      <c r="AS102" s="123"/>
      <c r="AT102" s="123"/>
    </row>
    <row r="103" spans="1:47">
      <c r="A103" s="199" t="s">
        <v>142</v>
      </c>
      <c r="B103" s="166">
        <v>312555805.72000003</v>
      </c>
      <c r="C103" s="167">
        <v>0.96540000000000004</v>
      </c>
      <c r="D103" s="166">
        <v>310249876.27999997</v>
      </c>
      <c r="E103" s="167">
        <v>0.95830000000000004</v>
      </c>
      <c r="F103" s="117">
        <f t="shared" si="105"/>
        <v>-7.3776567185758852E-3</v>
      </c>
      <c r="G103" s="117">
        <f t="shared" si="106"/>
        <v>-7.3544644706857211E-3</v>
      </c>
      <c r="H103" s="166">
        <v>308443676.66000003</v>
      </c>
      <c r="I103" s="167">
        <v>0.96579999999999999</v>
      </c>
      <c r="J103" s="117">
        <f t="shared" si="107"/>
        <v>-5.8217577446182545E-3</v>
      </c>
      <c r="K103" s="117">
        <f t="shared" si="108"/>
        <v>7.826359177710478E-3</v>
      </c>
      <c r="L103" s="166">
        <v>308103056.19</v>
      </c>
      <c r="M103" s="167">
        <v>0.96740000000000004</v>
      </c>
      <c r="N103" s="117">
        <f t="shared" si="109"/>
        <v>-1.104319834624126E-3</v>
      </c>
      <c r="O103" s="117">
        <f t="shared" si="110"/>
        <v>1.6566576931042098E-3</v>
      </c>
      <c r="P103" s="385">
        <v>304882082.18000001</v>
      </c>
      <c r="Q103" s="167">
        <v>0.96740000000000004</v>
      </c>
      <c r="R103" s="117">
        <f t="shared" si="111"/>
        <v>-1.0454209866758643E-2</v>
      </c>
      <c r="S103" s="117">
        <f t="shared" si="112"/>
        <v>0</v>
      </c>
      <c r="T103" s="385">
        <v>313670879.73000002</v>
      </c>
      <c r="U103" s="167">
        <v>0.99439999999999995</v>
      </c>
      <c r="V103" s="117">
        <f t="shared" si="113"/>
        <v>2.8826874597409676E-2</v>
      </c>
      <c r="W103" s="117">
        <f t="shared" si="114"/>
        <v>2.790986148439106E-2</v>
      </c>
      <c r="X103" s="166">
        <v>320290681.20999998</v>
      </c>
      <c r="Y103" s="167">
        <v>1.0155000000000001</v>
      </c>
      <c r="Z103" s="117">
        <f t="shared" si="115"/>
        <v>2.1104290859572675E-2</v>
      </c>
      <c r="AA103" s="117">
        <f t="shared" si="116"/>
        <v>2.1218825422365365E-2</v>
      </c>
      <c r="AB103" s="166">
        <v>336332016.25</v>
      </c>
      <c r="AC103" s="167">
        <v>1.0665</v>
      </c>
      <c r="AD103" s="117">
        <f t="shared" si="117"/>
        <v>5.0083677050480439E-2</v>
      </c>
      <c r="AE103" s="117">
        <f t="shared" si="118"/>
        <v>5.0221565731166845E-2</v>
      </c>
      <c r="AF103" s="166">
        <v>341357744.12</v>
      </c>
      <c r="AG103" s="167">
        <v>1.0824</v>
      </c>
      <c r="AH103" s="117">
        <f t="shared" si="119"/>
        <v>1.494275783208315E-2</v>
      </c>
      <c r="AI103" s="117">
        <f t="shared" si="120"/>
        <v>1.4908579465541515E-2</v>
      </c>
      <c r="AJ103" s="118">
        <f t="shared" si="78"/>
        <v>1.1274957021871129E-2</v>
      </c>
      <c r="AK103" s="118">
        <f t="shared" si="79"/>
        <v>1.4548423062949218E-2</v>
      </c>
      <c r="AL103" s="119">
        <f t="shared" si="80"/>
        <v>0.10026714019355559</v>
      </c>
      <c r="AM103" s="119">
        <f t="shared" si="81"/>
        <v>0.12950015652718352</v>
      </c>
      <c r="AN103" s="120">
        <f t="shared" si="82"/>
        <v>2.1347050554499657E-2</v>
      </c>
      <c r="AO103" s="204">
        <f t="shared" si="83"/>
        <v>1.8510622347899151E-2</v>
      </c>
      <c r="AP103" s="124"/>
      <c r="AQ103" s="122"/>
      <c r="AR103" s="126"/>
      <c r="AS103" s="123"/>
      <c r="AT103" s="123"/>
    </row>
    <row r="104" spans="1:47" s="265" customFormat="1">
      <c r="A104" s="199" t="s">
        <v>144</v>
      </c>
      <c r="B104" s="166">
        <v>227689996.19999999</v>
      </c>
      <c r="C104" s="167">
        <v>120.55</v>
      </c>
      <c r="D104" s="166">
        <v>227418176.61000001</v>
      </c>
      <c r="E104" s="167">
        <v>120.41</v>
      </c>
      <c r="F104" s="117">
        <f t="shared" si="105"/>
        <v>-1.1938143727720516E-3</v>
      </c>
      <c r="G104" s="117">
        <f t="shared" si="106"/>
        <v>-1.1613438407299924E-3</v>
      </c>
      <c r="H104" s="166">
        <v>228026179.30000001</v>
      </c>
      <c r="I104" s="167">
        <v>120.71</v>
      </c>
      <c r="J104" s="117">
        <f t="shared" si="107"/>
        <v>2.6735008567176357E-3</v>
      </c>
      <c r="K104" s="117">
        <f t="shared" si="108"/>
        <v>2.4914874179885155E-3</v>
      </c>
      <c r="L104" s="166">
        <v>227949685.58000001</v>
      </c>
      <c r="M104" s="167">
        <v>120.68</v>
      </c>
      <c r="N104" s="117">
        <f t="shared" si="109"/>
        <v>-3.354602538832207E-4</v>
      </c>
      <c r="O104" s="117">
        <f t="shared" si="110"/>
        <v>-2.4852953359280031E-4</v>
      </c>
      <c r="P104" s="166">
        <v>227693419.69999999</v>
      </c>
      <c r="Q104" s="167">
        <v>120.55</v>
      </c>
      <c r="R104" s="117">
        <f t="shared" si="111"/>
        <v>-1.1242212479827586E-3</v>
      </c>
      <c r="S104" s="117">
        <f t="shared" si="112"/>
        <v>-1.0772290354657745E-3</v>
      </c>
      <c r="T104" s="385">
        <v>243036429.46538219</v>
      </c>
      <c r="U104" s="167">
        <v>121.45</v>
      </c>
      <c r="V104" s="117">
        <f t="shared" si="113"/>
        <v>6.738451109214115E-2</v>
      </c>
      <c r="W104" s="117">
        <f t="shared" si="114"/>
        <v>7.4657818332642531E-3</v>
      </c>
      <c r="X104" s="385">
        <v>243477672.93177599</v>
      </c>
      <c r="Y104" s="167">
        <v>121.671016432865</v>
      </c>
      <c r="Z104" s="117">
        <f t="shared" si="115"/>
        <v>1.8155445558693446E-3</v>
      </c>
      <c r="AA104" s="117">
        <f t="shared" si="116"/>
        <v>1.81981418579662E-3</v>
      </c>
      <c r="AB104" s="166">
        <v>246885805.77816907</v>
      </c>
      <c r="AC104" s="167">
        <v>123.3666897226303</v>
      </c>
      <c r="AD104" s="117">
        <f t="shared" si="117"/>
        <v>1.3997722277180049E-2</v>
      </c>
      <c r="AE104" s="117">
        <f t="shared" si="118"/>
        <v>1.3936542485456472E-2</v>
      </c>
      <c r="AF104" s="166">
        <v>247979958.27456254</v>
      </c>
      <c r="AG104" s="167">
        <v>123.91</v>
      </c>
      <c r="AH104" s="117">
        <f t="shared" si="119"/>
        <v>4.4318161303148629E-3</v>
      </c>
      <c r="AI104" s="117">
        <f t="shared" si="120"/>
        <v>4.4040273642037614E-3</v>
      </c>
      <c r="AJ104" s="118">
        <f t="shared" si="78"/>
        <v>1.0956199879698125E-2</v>
      </c>
      <c r="AK104" s="118">
        <f t="shared" si="79"/>
        <v>3.4538188596151317E-3</v>
      </c>
      <c r="AL104" s="119">
        <f t="shared" si="80"/>
        <v>9.0413976451073089E-2</v>
      </c>
      <c r="AM104" s="119">
        <f t="shared" si="81"/>
        <v>2.9067353209866292E-2</v>
      </c>
      <c r="AN104" s="120">
        <f t="shared" si="82"/>
        <v>2.3327446864387952E-2</v>
      </c>
      <c r="AO104" s="204">
        <f t="shared" si="83"/>
        <v>5.1550224635836389E-3</v>
      </c>
      <c r="AP104" s="124"/>
      <c r="AQ104" s="122"/>
      <c r="AR104" s="126"/>
      <c r="AS104" s="123"/>
      <c r="AT104" s="123"/>
    </row>
    <row r="105" spans="1:47" s="281" customFormat="1">
      <c r="A105" s="199" t="s">
        <v>150</v>
      </c>
      <c r="B105" s="166">
        <v>132557583.75</v>
      </c>
      <c r="C105" s="167">
        <v>3.0430999999999999</v>
      </c>
      <c r="D105" s="166">
        <v>133640264.83</v>
      </c>
      <c r="E105" s="167">
        <v>3.0678999999999998</v>
      </c>
      <c r="F105" s="117">
        <f t="shared" si="105"/>
        <v>8.1676283572119524E-3</v>
      </c>
      <c r="G105" s="117">
        <f t="shared" si="106"/>
        <v>8.1495843054779447E-3</v>
      </c>
      <c r="H105" s="166">
        <v>133779088.58</v>
      </c>
      <c r="I105" s="167">
        <v>3.0710999999999999</v>
      </c>
      <c r="J105" s="117">
        <f t="shared" si="107"/>
        <v>1.0387868519760402E-3</v>
      </c>
      <c r="K105" s="117">
        <f t="shared" si="108"/>
        <v>1.0430587698425932E-3</v>
      </c>
      <c r="L105" s="166">
        <v>134114239.91</v>
      </c>
      <c r="M105" s="167">
        <v>3.0788000000000002</v>
      </c>
      <c r="N105" s="117">
        <f t="shared" si="109"/>
        <v>2.5052594808162225E-3</v>
      </c>
      <c r="O105" s="117">
        <f t="shared" si="110"/>
        <v>2.5072449610889459E-3</v>
      </c>
      <c r="P105" s="166">
        <v>136050906.88</v>
      </c>
      <c r="Q105" s="167">
        <v>3.1233</v>
      </c>
      <c r="R105" s="117">
        <f t="shared" si="111"/>
        <v>1.4440427588447262E-2</v>
      </c>
      <c r="S105" s="117">
        <f t="shared" si="112"/>
        <v>1.4453683253215461E-2</v>
      </c>
      <c r="T105" s="166">
        <v>139654362.56</v>
      </c>
      <c r="U105" s="167">
        <v>3.206</v>
      </c>
      <c r="V105" s="117">
        <f t="shared" si="113"/>
        <v>2.6486083500923203E-2</v>
      </c>
      <c r="W105" s="117">
        <f t="shared" si="114"/>
        <v>2.647840425191304E-2</v>
      </c>
      <c r="X105" s="385">
        <v>141328531.33000001</v>
      </c>
      <c r="Y105" s="167">
        <v>3.2444000000000002</v>
      </c>
      <c r="Z105" s="117">
        <f t="shared" si="115"/>
        <v>1.1987944660738643E-2</v>
      </c>
      <c r="AA105" s="117">
        <f t="shared" si="116"/>
        <v>1.1977542108546542E-2</v>
      </c>
      <c r="AB105" s="385">
        <v>145891919.09</v>
      </c>
      <c r="AC105" s="167">
        <v>3.3443999999999998</v>
      </c>
      <c r="AD105" s="117">
        <f t="shared" si="117"/>
        <v>3.228921801603208E-2</v>
      </c>
      <c r="AE105" s="117">
        <f t="shared" si="118"/>
        <v>3.0822340032055123E-2</v>
      </c>
      <c r="AF105" s="166">
        <v>160363599.88999999</v>
      </c>
      <c r="AG105" s="167">
        <v>3.6735000000000002</v>
      </c>
      <c r="AH105" s="117">
        <f t="shared" si="119"/>
        <v>9.9194533119222827E-2</v>
      </c>
      <c r="AI105" s="117">
        <f t="shared" si="120"/>
        <v>9.840330104054551E-2</v>
      </c>
      <c r="AJ105" s="118">
        <f t="shared" si="78"/>
        <v>2.451373519692103E-2</v>
      </c>
      <c r="AK105" s="118">
        <f t="shared" si="79"/>
        <v>2.4229394840335646E-2</v>
      </c>
      <c r="AL105" s="119">
        <f t="shared" si="80"/>
        <v>0.19996469697208388</v>
      </c>
      <c r="AM105" s="119">
        <f t="shared" si="81"/>
        <v>0.19739887219270524</v>
      </c>
      <c r="AN105" s="120">
        <f t="shared" si="82"/>
        <v>3.2077090703279437E-2</v>
      </c>
      <c r="AO105" s="204">
        <f t="shared" si="83"/>
        <v>3.1766973068660796E-2</v>
      </c>
      <c r="AP105" s="124"/>
      <c r="AQ105" s="122"/>
      <c r="AR105" s="126"/>
      <c r="AS105" s="123"/>
      <c r="AT105" s="123"/>
    </row>
    <row r="106" spans="1:47" s="281" customFormat="1">
      <c r="A106" s="199" t="s">
        <v>159</v>
      </c>
      <c r="B106" s="166">
        <v>335757483.19</v>
      </c>
      <c r="C106" s="167">
        <v>104.98</v>
      </c>
      <c r="D106" s="166">
        <v>337580555.56999999</v>
      </c>
      <c r="E106" s="167">
        <v>105.5</v>
      </c>
      <c r="F106" s="117">
        <f t="shared" si="105"/>
        <v>5.4297297045449514E-3</v>
      </c>
      <c r="G106" s="117">
        <f t="shared" si="106"/>
        <v>4.953324442750962E-3</v>
      </c>
      <c r="H106" s="166">
        <v>339049918.89999998</v>
      </c>
      <c r="I106" s="167">
        <v>105.96</v>
      </c>
      <c r="J106" s="117">
        <f t="shared" si="107"/>
        <v>4.3526302263440031E-3</v>
      </c>
      <c r="K106" s="117">
        <f t="shared" si="108"/>
        <v>4.3601895734596561E-3</v>
      </c>
      <c r="L106" s="166">
        <v>338929356.88</v>
      </c>
      <c r="M106" s="167">
        <v>106.31</v>
      </c>
      <c r="N106" s="117">
        <f t="shared" si="109"/>
        <v>-3.5558781547899356E-4</v>
      </c>
      <c r="O106" s="117">
        <f t="shared" si="110"/>
        <v>3.3031332578332255E-3</v>
      </c>
      <c r="P106" s="166">
        <v>339783144.50999999</v>
      </c>
      <c r="Q106" s="167">
        <v>106.42</v>
      </c>
      <c r="R106" s="117">
        <f t="shared" si="111"/>
        <v>2.5190725225442303E-3</v>
      </c>
      <c r="S106" s="117">
        <f t="shared" si="112"/>
        <v>1.0347098109302927E-3</v>
      </c>
      <c r="T106" s="166">
        <v>271054778.49000001</v>
      </c>
      <c r="U106" s="388">
        <v>110.43</v>
      </c>
      <c r="V106" s="117">
        <f t="shared" si="113"/>
        <v>-0.20227126368823534</v>
      </c>
      <c r="W106" s="117">
        <f t="shared" si="114"/>
        <v>3.7680887051306192E-2</v>
      </c>
      <c r="X106" s="385">
        <v>275740277.50999999</v>
      </c>
      <c r="Y106" s="167">
        <v>112.81</v>
      </c>
      <c r="Z106" s="117">
        <f t="shared" si="115"/>
        <v>1.7286170146499899E-2</v>
      </c>
      <c r="AA106" s="117">
        <f t="shared" si="116"/>
        <v>2.1552114461649872E-2</v>
      </c>
      <c r="AB106" s="385">
        <v>279992019.48000002</v>
      </c>
      <c r="AC106" s="167">
        <v>114.86</v>
      </c>
      <c r="AD106" s="117">
        <f t="shared" si="117"/>
        <v>1.5419372201965797E-2</v>
      </c>
      <c r="AE106" s="117">
        <f t="shared" si="118"/>
        <v>1.8172147859232313E-2</v>
      </c>
      <c r="AF106" s="385">
        <v>295714771.41000003</v>
      </c>
      <c r="AG106" s="167">
        <v>121.72</v>
      </c>
      <c r="AH106" s="117">
        <f t="shared" si="119"/>
        <v>5.6154285965722292E-2</v>
      </c>
      <c r="AI106" s="117">
        <f t="shared" si="120"/>
        <v>5.97248824656103E-2</v>
      </c>
      <c r="AJ106" s="118">
        <f t="shared" si="78"/>
        <v>-1.2683198842011646E-2</v>
      </c>
      <c r="AK106" s="118">
        <f t="shared" si="79"/>
        <v>1.8847673615346602E-2</v>
      </c>
      <c r="AL106" s="119">
        <f t="shared" si="80"/>
        <v>-0.12401716707086456</v>
      </c>
      <c r="AM106" s="119">
        <f t="shared" si="81"/>
        <v>0.15374407582938387</v>
      </c>
      <c r="AN106" s="120">
        <f t="shared" si="82"/>
        <v>7.8714246236882737E-2</v>
      </c>
      <c r="AO106" s="204">
        <f t="shared" si="83"/>
        <v>2.0685678324692456E-2</v>
      </c>
      <c r="AP106" s="124"/>
      <c r="AQ106" s="122"/>
      <c r="AR106" s="126"/>
      <c r="AS106" s="123"/>
      <c r="AT106" s="123"/>
    </row>
    <row r="107" spans="1:47" s="281" customFormat="1">
      <c r="A107" s="199" t="s">
        <v>160</v>
      </c>
      <c r="B107" s="166">
        <v>261915668.31</v>
      </c>
      <c r="C107" s="167">
        <v>109.26</v>
      </c>
      <c r="D107" s="166">
        <v>262620094.37</v>
      </c>
      <c r="E107" s="167">
        <v>109.51</v>
      </c>
      <c r="F107" s="117">
        <f t="shared" si="105"/>
        <v>2.6895147760547596E-3</v>
      </c>
      <c r="G107" s="117">
        <f t="shared" si="106"/>
        <v>2.2881200805418269E-3</v>
      </c>
      <c r="H107" s="166">
        <v>263979085.47</v>
      </c>
      <c r="I107" s="167">
        <v>110.07</v>
      </c>
      <c r="J107" s="117">
        <f t="shared" si="107"/>
        <v>5.1747414959242974E-3</v>
      </c>
      <c r="K107" s="117">
        <f t="shared" si="108"/>
        <v>5.1136882476485075E-3</v>
      </c>
      <c r="L107" s="166">
        <v>264589494.36000001</v>
      </c>
      <c r="M107" s="167">
        <v>110.29</v>
      </c>
      <c r="N107" s="117">
        <f t="shared" si="109"/>
        <v>2.3123380737273811E-3</v>
      </c>
      <c r="O107" s="117">
        <f t="shared" si="110"/>
        <v>1.9987280821296728E-3</v>
      </c>
      <c r="P107" s="166">
        <v>111092325.52</v>
      </c>
      <c r="Q107" s="167">
        <v>120.1</v>
      </c>
      <c r="R107" s="117">
        <f t="shared" si="111"/>
        <v>-0.58013327101775269</v>
      </c>
      <c r="S107" s="117">
        <f t="shared" si="112"/>
        <v>8.8947320699972687E-2</v>
      </c>
      <c r="T107" s="166">
        <v>113542442.55</v>
      </c>
      <c r="U107" s="388">
        <v>123.02</v>
      </c>
      <c r="V107" s="117">
        <f t="shared" si="113"/>
        <v>2.205478207906365E-2</v>
      </c>
      <c r="W107" s="117">
        <f t="shared" si="114"/>
        <v>2.4313072439633654E-2</v>
      </c>
      <c r="X107" s="385">
        <v>116968367.98999999</v>
      </c>
      <c r="Y107" s="167">
        <v>127.14</v>
      </c>
      <c r="Z107" s="117">
        <f t="shared" si="115"/>
        <v>3.0173082092111447E-2</v>
      </c>
      <c r="AA107" s="117">
        <f t="shared" si="116"/>
        <v>3.3490489351325023E-2</v>
      </c>
      <c r="AB107" s="385">
        <v>120139491.06</v>
      </c>
      <c r="AC107" s="167">
        <v>130.97</v>
      </c>
      <c r="AD107" s="117">
        <f t="shared" si="117"/>
        <v>2.7110945672689197E-2</v>
      </c>
      <c r="AE107" s="117">
        <f t="shared" si="118"/>
        <v>3.0124272455560784E-2</v>
      </c>
      <c r="AF107" s="385">
        <v>121955301.09999999</v>
      </c>
      <c r="AG107" s="167">
        <v>133.13999999999999</v>
      </c>
      <c r="AH107" s="117">
        <f t="shared" si="119"/>
        <v>1.5114181223667252E-2</v>
      </c>
      <c r="AI107" s="117">
        <f t="shared" si="120"/>
        <v>1.6568679850347313E-2</v>
      </c>
      <c r="AJ107" s="118">
        <f t="shared" si="78"/>
        <v>-5.9437960700564348E-2</v>
      </c>
      <c r="AK107" s="118">
        <f t="shared" si="79"/>
        <v>2.5355546400894938E-2</v>
      </c>
      <c r="AL107" s="119">
        <f t="shared" si="80"/>
        <v>-0.53562083132839144</v>
      </c>
      <c r="AM107" s="119">
        <f t="shared" si="81"/>
        <v>0.21577938087845841</v>
      </c>
      <c r="AN107" s="120">
        <f t="shared" si="82"/>
        <v>0.21067621441962672</v>
      </c>
      <c r="AO107" s="204">
        <f t="shared" si="83"/>
        <v>2.8531955818370099E-2</v>
      </c>
      <c r="AP107" s="124"/>
      <c r="AQ107" s="122"/>
      <c r="AR107" s="126"/>
      <c r="AS107" s="123"/>
      <c r="AT107" s="123"/>
    </row>
    <row r="108" spans="1:47" s="281" customFormat="1">
      <c r="A108" s="199" t="s">
        <v>170</v>
      </c>
      <c r="B108" s="166">
        <v>225424785.83000001</v>
      </c>
      <c r="C108" s="167">
        <v>104.88530799999999</v>
      </c>
      <c r="D108" s="166">
        <v>224908792.88999999</v>
      </c>
      <c r="E108" s="167">
        <v>104.68314599999999</v>
      </c>
      <c r="F108" s="117">
        <f t="shared" si="105"/>
        <v>-2.2889805045180527E-3</v>
      </c>
      <c r="G108" s="117">
        <f t="shared" si="106"/>
        <v>-1.9274577522335281E-3</v>
      </c>
      <c r="H108" s="166">
        <v>228533716.44</v>
      </c>
      <c r="I108" s="167">
        <v>106.24674</v>
      </c>
      <c r="J108" s="117">
        <f t="shared" si="107"/>
        <v>1.6117304723488136E-2</v>
      </c>
      <c r="K108" s="117">
        <f t="shared" si="108"/>
        <v>1.4936444496996767E-2</v>
      </c>
      <c r="L108" s="166">
        <v>227754553.91999999</v>
      </c>
      <c r="M108" s="167">
        <v>105.946737</v>
      </c>
      <c r="N108" s="117">
        <f t="shared" si="109"/>
        <v>-3.4093985436261642E-3</v>
      </c>
      <c r="O108" s="117">
        <f t="shared" si="110"/>
        <v>-2.8236442831093339E-3</v>
      </c>
      <c r="P108" s="166">
        <v>226627066.62</v>
      </c>
      <c r="Q108" s="167">
        <v>104.52972800000001</v>
      </c>
      <c r="R108" s="117">
        <f t="shared" si="111"/>
        <v>-4.9504489837600262E-3</v>
      </c>
      <c r="S108" s="117">
        <f t="shared" si="112"/>
        <v>-1.3374729983425475E-2</v>
      </c>
      <c r="T108" s="166">
        <v>231941167.80000001</v>
      </c>
      <c r="U108" s="388">
        <v>107.385918</v>
      </c>
      <c r="V108" s="117">
        <f t="shared" si="113"/>
        <v>2.3448660653188871E-2</v>
      </c>
      <c r="W108" s="117">
        <f t="shared" si="114"/>
        <v>2.7324188579157097E-2</v>
      </c>
      <c r="X108" s="166">
        <v>239396550.16999999</v>
      </c>
      <c r="Y108" s="388">
        <v>109.835267</v>
      </c>
      <c r="Z108" s="117">
        <f t="shared" si="115"/>
        <v>3.2143419991869052E-2</v>
      </c>
      <c r="AA108" s="117">
        <f t="shared" si="116"/>
        <v>2.2808847245688192E-2</v>
      </c>
      <c r="AB108" s="385">
        <v>235704461.09</v>
      </c>
      <c r="AC108" s="167">
        <v>117.04100099999999</v>
      </c>
      <c r="AD108" s="117">
        <f t="shared" si="117"/>
        <v>-1.5422482393243184E-2</v>
      </c>
      <c r="AE108" s="117">
        <f t="shared" si="118"/>
        <v>6.5604920867538774E-2</v>
      </c>
      <c r="AF108" s="385">
        <v>188065936.90000001</v>
      </c>
      <c r="AG108" s="167">
        <v>124.24869200000001</v>
      </c>
      <c r="AH108" s="117">
        <f t="shared" si="119"/>
        <v>-0.20211125393935581</v>
      </c>
      <c r="AI108" s="117">
        <f t="shared" si="120"/>
        <v>6.1582615821954664E-2</v>
      </c>
      <c r="AJ108" s="118">
        <f t="shared" si="78"/>
        <v>-1.9559147374494646E-2</v>
      </c>
      <c r="AK108" s="118">
        <f t="shared" si="79"/>
        <v>2.1766398124070895E-2</v>
      </c>
      <c r="AL108" s="119">
        <f t="shared" si="80"/>
        <v>-0.16381243043716548</v>
      </c>
      <c r="AM108" s="119">
        <f t="shared" si="81"/>
        <v>0.1869025411215671</v>
      </c>
      <c r="AN108" s="120">
        <f t="shared" si="82"/>
        <v>7.5508284300506753E-2</v>
      </c>
      <c r="AO108" s="204">
        <f t="shared" si="83"/>
        <v>2.9244631121670604E-2</v>
      </c>
      <c r="AP108" s="124"/>
      <c r="AQ108" s="122"/>
      <c r="AR108" s="126"/>
      <c r="AS108" s="123"/>
      <c r="AT108" s="123"/>
    </row>
    <row r="109" spans="1:47">
      <c r="A109" s="199" t="s">
        <v>190</v>
      </c>
      <c r="B109" s="166">
        <v>1007524640.6799999</v>
      </c>
      <c r="C109" s="167">
        <v>1.8702000000000001</v>
      </c>
      <c r="D109" s="166">
        <v>1012055508.74</v>
      </c>
      <c r="E109" s="167">
        <v>1.8794999999999999</v>
      </c>
      <c r="F109" s="117">
        <f t="shared" si="105"/>
        <v>4.497029528669475E-3</v>
      </c>
      <c r="G109" s="117">
        <f t="shared" si="106"/>
        <v>4.9727301892844959E-3</v>
      </c>
      <c r="H109" s="166">
        <v>1017444379.1799999</v>
      </c>
      <c r="I109" s="167">
        <v>1.89</v>
      </c>
      <c r="J109" s="117">
        <f t="shared" si="107"/>
        <v>5.3246787290442531E-3</v>
      </c>
      <c r="K109" s="117">
        <f t="shared" si="108"/>
        <v>5.5865921787709256E-3</v>
      </c>
      <c r="L109" s="166">
        <v>1014963193.03</v>
      </c>
      <c r="M109" s="167">
        <v>1.8856999999999999</v>
      </c>
      <c r="N109" s="117">
        <f t="shared" si="109"/>
        <v>-2.4386454933287512E-3</v>
      </c>
      <c r="O109" s="117">
        <f t="shared" si="110"/>
        <v>-2.2751322751322594E-3</v>
      </c>
      <c r="P109" s="166">
        <v>1071589640.12</v>
      </c>
      <c r="Q109" s="167">
        <v>1.8945000000000001</v>
      </c>
      <c r="R109" s="117">
        <f t="shared" si="111"/>
        <v>5.5791626217450714E-2</v>
      </c>
      <c r="S109" s="117">
        <f t="shared" si="112"/>
        <v>4.666702020469927E-3</v>
      </c>
      <c r="T109" s="166">
        <v>1090960177.1500001</v>
      </c>
      <c r="U109" s="388">
        <v>1.9291</v>
      </c>
      <c r="V109" s="117">
        <f t="shared" si="113"/>
        <v>1.8076450447795406E-2</v>
      </c>
      <c r="W109" s="117">
        <f t="shared" si="114"/>
        <v>1.8263394035365511E-2</v>
      </c>
      <c r="X109" s="166">
        <v>1125249266.1800001</v>
      </c>
      <c r="Y109" s="388">
        <v>1.9927999999999999</v>
      </c>
      <c r="Z109" s="117">
        <f t="shared" si="115"/>
        <v>3.1430193097951586E-2</v>
      </c>
      <c r="AA109" s="117">
        <f t="shared" si="116"/>
        <v>3.3020579544865411E-2</v>
      </c>
      <c r="AB109" s="385">
        <v>1150233441.0699999</v>
      </c>
      <c r="AC109" s="167">
        <v>2.0373999999999999</v>
      </c>
      <c r="AD109" s="117">
        <f t="shared" si="117"/>
        <v>2.2203235888183449E-2</v>
      </c>
      <c r="AE109" s="117">
        <f t="shared" si="118"/>
        <v>2.2380570052187864E-2</v>
      </c>
      <c r="AF109" s="385">
        <v>1198631971.5599999</v>
      </c>
      <c r="AG109" s="167">
        <v>2.1229</v>
      </c>
      <c r="AH109" s="117">
        <f t="shared" si="119"/>
        <v>4.2077137354811625E-2</v>
      </c>
      <c r="AI109" s="117">
        <f t="shared" si="120"/>
        <v>4.1965249828212495E-2</v>
      </c>
      <c r="AJ109" s="118">
        <f t="shared" si="78"/>
        <v>2.2120213221322217E-2</v>
      </c>
      <c r="AK109" s="118">
        <f t="shared" si="79"/>
        <v>1.6072585696753044E-2</v>
      </c>
      <c r="AL109" s="119">
        <f t="shared" si="80"/>
        <v>0.18435398178138068</v>
      </c>
      <c r="AM109" s="119">
        <f t="shared" si="81"/>
        <v>0.12950252726789044</v>
      </c>
      <c r="AN109" s="120">
        <f t="shared" si="82"/>
        <v>2.0109989106955883E-2</v>
      </c>
      <c r="AO109" s="204">
        <f t="shared" si="83"/>
        <v>1.559372881579439E-2</v>
      </c>
      <c r="AP109" s="124"/>
      <c r="AQ109" s="150">
        <f>SUM(AQ88:AQ100)</f>
        <v>19155460554.494381</v>
      </c>
      <c r="AR109" s="151"/>
      <c r="AS109" s="123" t="e">
        <f>(#REF!/AQ109)-1</f>
        <v>#REF!</v>
      </c>
      <c r="AT109" s="123" t="e">
        <f>(#REF!/AR109)-1</f>
        <v>#REF!</v>
      </c>
    </row>
    <row r="110" spans="1:47">
      <c r="A110" s="201" t="s">
        <v>57</v>
      </c>
      <c r="B110" s="181">
        <f>SUM(B89:B109)</f>
        <v>24866563648.800003</v>
      </c>
      <c r="C110" s="72"/>
      <c r="D110" s="181">
        <f>SUM(D89:D109)</f>
        <v>24757863978.410004</v>
      </c>
      <c r="E110" s="72"/>
      <c r="F110" s="117">
        <f>((D110-B110)/B110)</f>
        <v>-4.3713185273689783E-3</v>
      </c>
      <c r="G110" s="117"/>
      <c r="H110" s="181">
        <f>SUM(H89:H109)</f>
        <v>25086421709.919998</v>
      </c>
      <c r="I110" s="72"/>
      <c r="J110" s="117">
        <f>((H110-D110)/D110)</f>
        <v>1.3270843227691693E-2</v>
      </c>
      <c r="K110" s="117"/>
      <c r="L110" s="181">
        <f>SUM(L89:L109)</f>
        <v>25087147467.600002</v>
      </c>
      <c r="M110" s="72"/>
      <c r="N110" s="117">
        <f>((L110-H110)/H110)</f>
        <v>2.8930298963966287E-5</v>
      </c>
      <c r="O110" s="117"/>
      <c r="P110" s="181">
        <f>SUM(P89:P109)</f>
        <v>24785582676.360001</v>
      </c>
      <c r="Q110" s="72"/>
      <c r="R110" s="117">
        <f>((P110-L110)/L110)</f>
        <v>-1.2020688746278227E-2</v>
      </c>
      <c r="S110" s="117"/>
      <c r="T110" s="181">
        <f>SUM(T89:T109)</f>
        <v>25223227023.535385</v>
      </c>
      <c r="U110" s="72"/>
      <c r="V110" s="117">
        <f>((T110-P110)/P110)</f>
        <v>1.7657214393139969E-2</v>
      </c>
      <c r="W110" s="117"/>
      <c r="X110" s="181">
        <f>SUM(X89:X109)</f>
        <v>25433049520.91177</v>
      </c>
      <c r="Y110" s="72"/>
      <c r="Z110" s="117">
        <f>((X110-T110)/T110)</f>
        <v>8.3186222437201529E-3</v>
      </c>
      <c r="AA110" s="117"/>
      <c r="AB110" s="181">
        <f>SUM(AB89:AB109)</f>
        <v>26116644944.208168</v>
      </c>
      <c r="AC110" s="72"/>
      <c r="AD110" s="117">
        <f>((AB110-X110)/X110)</f>
        <v>2.6878232700106478E-2</v>
      </c>
      <c r="AE110" s="117"/>
      <c r="AF110" s="181">
        <f>SUM(AF89:AF109)</f>
        <v>26277472890.174564</v>
      </c>
      <c r="AG110" s="72"/>
      <c r="AH110" s="117">
        <f>((AF110-AB110)/AB110)</f>
        <v>6.1580630402552072E-3</v>
      </c>
      <c r="AI110" s="117"/>
      <c r="AJ110" s="118">
        <f t="shared" si="78"/>
        <v>6.9899873287787833E-3</v>
      </c>
      <c r="AK110" s="118"/>
      <c r="AL110" s="119">
        <f t="shared" si="80"/>
        <v>6.1378837572164127E-2</v>
      </c>
      <c r="AM110" s="119"/>
      <c r="AN110" s="120">
        <f t="shared" si="82"/>
        <v>1.2479583024940833E-2</v>
      </c>
      <c r="AO110" s="204"/>
      <c r="AP110" s="124"/>
      <c r="AQ110" s="134"/>
      <c r="AR110" s="100"/>
      <c r="AS110" s="123" t="e">
        <f>(#REF!/AQ110)-1</f>
        <v>#REF!</v>
      </c>
      <c r="AT110" s="123" t="e">
        <f>(#REF!/AR110)-1</f>
        <v>#REF!</v>
      </c>
    </row>
    <row r="111" spans="1:47">
      <c r="A111" s="202" t="s">
        <v>91</v>
      </c>
      <c r="B111" s="171"/>
      <c r="C111" s="173"/>
      <c r="D111" s="171"/>
      <c r="E111" s="173"/>
      <c r="F111" s="117"/>
      <c r="G111" s="117"/>
      <c r="H111" s="171"/>
      <c r="I111" s="173"/>
      <c r="J111" s="117"/>
      <c r="K111" s="117"/>
      <c r="L111" s="171"/>
      <c r="M111" s="173"/>
      <c r="N111" s="117"/>
      <c r="O111" s="117"/>
      <c r="P111" s="171"/>
      <c r="Q111" s="173"/>
      <c r="R111" s="117"/>
      <c r="S111" s="117"/>
      <c r="T111" s="171"/>
      <c r="U111" s="173"/>
      <c r="V111" s="117"/>
      <c r="W111" s="117"/>
      <c r="X111" s="171"/>
      <c r="Y111" s="173"/>
      <c r="Z111" s="117"/>
      <c r="AA111" s="117"/>
      <c r="AB111" s="171"/>
      <c r="AC111" s="173"/>
      <c r="AD111" s="117"/>
      <c r="AE111" s="117"/>
      <c r="AF111" s="171"/>
      <c r="AG111" s="173"/>
      <c r="AH111" s="117"/>
      <c r="AI111" s="117"/>
      <c r="AJ111" s="118"/>
      <c r="AK111" s="118"/>
      <c r="AL111" s="119"/>
      <c r="AM111" s="119"/>
      <c r="AN111" s="120"/>
      <c r="AO111" s="204"/>
      <c r="AP111" s="124"/>
      <c r="AQ111" s="122">
        <v>640873657.65999997</v>
      </c>
      <c r="AR111" s="126">
        <v>11.5358</v>
      </c>
      <c r="AS111" s="123" t="e">
        <f>(#REF!/AQ111)-1</f>
        <v>#REF!</v>
      </c>
      <c r="AT111" s="123" t="e">
        <f>(#REF!/AR111)-1</f>
        <v>#REF!</v>
      </c>
    </row>
    <row r="112" spans="1:47">
      <c r="A112" s="200" t="s">
        <v>37</v>
      </c>
      <c r="B112" s="174">
        <v>520106995.06</v>
      </c>
      <c r="C112" s="170">
        <v>11.713699999999999</v>
      </c>
      <c r="D112" s="174">
        <v>519178690.31</v>
      </c>
      <c r="E112" s="170">
        <v>11.6995</v>
      </c>
      <c r="F112" s="117">
        <f t="shared" ref="F112:G117" si="121">((D112-B112)/B112)</f>
        <v>-1.7848341953041987E-3</v>
      </c>
      <c r="G112" s="117">
        <f t="shared" si="121"/>
        <v>-1.2122557347378608E-3</v>
      </c>
      <c r="H112" s="174">
        <v>518246849.35000002</v>
      </c>
      <c r="I112" s="378">
        <v>11.6785</v>
      </c>
      <c r="J112" s="117">
        <f t="shared" ref="J112:J117" si="122">((H112-D112)/D112)</f>
        <v>-1.7948366860812009E-3</v>
      </c>
      <c r="K112" s="117">
        <f t="shared" ref="K112:K117" si="123">((I112-E112)/E112)</f>
        <v>-1.7949485020728061E-3</v>
      </c>
      <c r="L112" s="174">
        <v>518020146.12</v>
      </c>
      <c r="M112" s="378">
        <v>11.6852</v>
      </c>
      <c r="N112" s="117">
        <f t="shared" ref="N112:N117" si="124">((L112-H112)/H112)</f>
        <v>-4.374425629106221E-4</v>
      </c>
      <c r="O112" s="117">
        <f t="shared" ref="O112:O117" si="125">((M112-I112)/I112)</f>
        <v>5.7370381470226253E-4</v>
      </c>
      <c r="P112" s="174">
        <v>515641118.49000001</v>
      </c>
      <c r="Q112" s="378">
        <v>11.6492</v>
      </c>
      <c r="R112" s="117">
        <f t="shared" ref="R112:R117" si="126">((P112-L112)/L112)</f>
        <v>-4.5925388188452626E-3</v>
      </c>
      <c r="S112" s="117">
        <f t="shared" ref="S112:S117" si="127">((Q112-M112)/M112)</f>
        <v>-3.0808201827952956E-3</v>
      </c>
      <c r="T112" s="174">
        <v>521964585.14999998</v>
      </c>
      <c r="U112" s="378">
        <v>11.7928</v>
      </c>
      <c r="V112" s="117">
        <f t="shared" ref="V112:V117" si="128">((T112-P112)/P112)</f>
        <v>1.226330956405797E-2</v>
      </c>
      <c r="W112" s="117">
        <f t="shared" ref="W112:W117" si="129">((U112-Q112)/Q112)</f>
        <v>1.2327026748617869E-2</v>
      </c>
      <c r="X112" s="174">
        <v>528745604.85000002</v>
      </c>
      <c r="Y112" s="378">
        <v>11.9781</v>
      </c>
      <c r="Z112" s="117">
        <f t="shared" ref="Z112:Z117" si="130">((X112-T112)/T112)</f>
        <v>1.2991340586931481E-2</v>
      </c>
      <c r="AA112" s="117">
        <f t="shared" ref="AA112:AA117" si="131">((Y112-U112)/U112)</f>
        <v>1.5712977409945036E-2</v>
      </c>
      <c r="AB112" s="174">
        <v>548883696.15999997</v>
      </c>
      <c r="AC112" s="378">
        <v>12.411</v>
      </c>
      <c r="AD112" s="117">
        <f t="shared" ref="AD112:AD117" si="132">((AB112-X112)/X112)</f>
        <v>3.8086541288060299E-2</v>
      </c>
      <c r="AE112" s="117">
        <f t="shared" ref="AE112:AE117" si="133">((AC112-Y112)/Y112)</f>
        <v>3.614095724697574E-2</v>
      </c>
      <c r="AF112" s="174">
        <v>558300277.98000002</v>
      </c>
      <c r="AG112" s="378">
        <v>12.625</v>
      </c>
      <c r="AH112" s="117">
        <f t="shared" ref="AH112:AH117" si="134">((AF112-AB112)/AB112)</f>
        <v>1.7155878168505688E-2</v>
      </c>
      <c r="AI112" s="117">
        <f t="shared" ref="AI112:AI117" si="135">((AG112-AC112)/AC112)</f>
        <v>1.7242768511804077E-2</v>
      </c>
      <c r="AJ112" s="118">
        <f t="shared" si="78"/>
        <v>8.9859271680517681E-3</v>
      </c>
      <c r="AK112" s="118">
        <f t="shared" si="79"/>
        <v>9.4886761640548788E-3</v>
      </c>
      <c r="AL112" s="119">
        <f t="shared" si="80"/>
        <v>7.5352837857502658E-2</v>
      </c>
      <c r="AM112" s="119">
        <f t="shared" si="81"/>
        <v>7.9105944698491346E-2</v>
      </c>
      <c r="AN112" s="120">
        <f t="shared" si="82"/>
        <v>1.4371535452344337E-2</v>
      </c>
      <c r="AO112" s="204">
        <f t="shared" si="83"/>
        <v>1.3609698719310271E-2</v>
      </c>
      <c r="AP112" s="124"/>
      <c r="AQ112" s="122">
        <v>2128320668.46</v>
      </c>
      <c r="AR112" s="129">
        <v>1.04</v>
      </c>
      <c r="AS112" s="123" t="e">
        <f>(#REF!/AQ112)-1</f>
        <v>#REF!</v>
      </c>
      <c r="AT112" s="123" t="e">
        <f>(#REF!/AR112)-1</f>
        <v>#REF!</v>
      </c>
    </row>
    <row r="113" spans="1:46">
      <c r="A113" s="200" t="s">
        <v>39</v>
      </c>
      <c r="B113" s="174">
        <v>2472519927.27</v>
      </c>
      <c r="C113" s="170">
        <v>1.27</v>
      </c>
      <c r="D113" s="174">
        <v>2475732743.8200002</v>
      </c>
      <c r="E113" s="170">
        <v>1.27</v>
      </c>
      <c r="F113" s="117">
        <f t="shared" si="121"/>
        <v>1.2994097699942824E-3</v>
      </c>
      <c r="G113" s="117">
        <f t="shared" si="121"/>
        <v>0</v>
      </c>
      <c r="H113" s="174">
        <v>2484459142.8400002</v>
      </c>
      <c r="I113" s="378">
        <v>1.27</v>
      </c>
      <c r="J113" s="117">
        <f t="shared" si="122"/>
        <v>3.5247742478597844E-3</v>
      </c>
      <c r="K113" s="117">
        <f t="shared" si="123"/>
        <v>0</v>
      </c>
      <c r="L113" s="174">
        <v>2488646090.0900002</v>
      </c>
      <c r="M113" s="378">
        <v>1.28</v>
      </c>
      <c r="N113" s="117">
        <f t="shared" si="124"/>
        <v>1.6852550230364728E-3</v>
      </c>
      <c r="O113" s="117">
        <f t="shared" si="125"/>
        <v>7.8740157480315029E-3</v>
      </c>
      <c r="P113" s="174">
        <v>2495118792.4899998</v>
      </c>
      <c r="Q113" s="378">
        <v>1.28</v>
      </c>
      <c r="R113" s="117">
        <f t="shared" si="126"/>
        <v>2.6008930822966226E-3</v>
      </c>
      <c r="S113" s="117">
        <f t="shared" si="127"/>
        <v>0</v>
      </c>
      <c r="T113" s="174">
        <v>2438808945.3600001</v>
      </c>
      <c r="U113" s="378">
        <v>1.25</v>
      </c>
      <c r="V113" s="117">
        <f t="shared" si="128"/>
        <v>-2.256800249330226E-2</v>
      </c>
      <c r="W113" s="117">
        <f t="shared" si="129"/>
        <v>-2.3437500000000021E-2</v>
      </c>
      <c r="X113" s="174">
        <v>2409966186.52</v>
      </c>
      <c r="Y113" s="378">
        <v>1.24</v>
      </c>
      <c r="Z113" s="117">
        <f t="shared" si="130"/>
        <v>-1.1826575794252133E-2</v>
      </c>
      <c r="AA113" s="117">
        <f t="shared" si="131"/>
        <v>-8.0000000000000071E-3</v>
      </c>
      <c r="AB113" s="174">
        <v>2483716500.5300002</v>
      </c>
      <c r="AC113" s="378">
        <v>1.27</v>
      </c>
      <c r="AD113" s="117">
        <f t="shared" si="132"/>
        <v>3.0602219409765229E-2</v>
      </c>
      <c r="AE113" s="117">
        <f t="shared" si="133"/>
        <v>2.4193548387096794E-2</v>
      </c>
      <c r="AF113" s="174">
        <v>2507157829.0999999</v>
      </c>
      <c r="AG113" s="378">
        <v>1.29</v>
      </c>
      <c r="AH113" s="117">
        <f t="shared" si="134"/>
        <v>9.4380049272924475E-3</v>
      </c>
      <c r="AI113" s="117">
        <f t="shared" si="135"/>
        <v>1.5748031496063006E-2</v>
      </c>
      <c r="AJ113" s="118">
        <f t="shared" si="78"/>
        <v>1.8444972715863056E-3</v>
      </c>
      <c r="AK113" s="118">
        <f t="shared" si="79"/>
        <v>2.0472619538989094E-3</v>
      </c>
      <c r="AL113" s="119">
        <f t="shared" si="80"/>
        <v>1.2693246215062588E-2</v>
      </c>
      <c r="AM113" s="119">
        <f t="shared" si="81"/>
        <v>1.5748031496063006E-2</v>
      </c>
      <c r="AN113" s="120">
        <f t="shared" si="82"/>
        <v>1.5451556872338238E-2</v>
      </c>
      <c r="AO113" s="204">
        <f t="shared" si="83"/>
        <v>1.4516564714377549E-2</v>
      </c>
      <c r="AP113" s="124"/>
      <c r="AQ113" s="122">
        <v>1789192828.73</v>
      </c>
      <c r="AR113" s="126">
        <v>0.79</v>
      </c>
      <c r="AS113" s="123" t="e">
        <f>(#REF!/AQ113)-1</f>
        <v>#REF!</v>
      </c>
      <c r="AT113" s="123" t="e">
        <f>(#REF!/AR113)-1</f>
        <v>#REF!</v>
      </c>
    </row>
    <row r="114" spans="1:46">
      <c r="A114" s="200" t="s">
        <v>40</v>
      </c>
      <c r="B114" s="170">
        <v>1221608467.6099999</v>
      </c>
      <c r="C114" s="170">
        <v>0.9</v>
      </c>
      <c r="D114" s="170">
        <v>1220169902.9100001</v>
      </c>
      <c r="E114" s="170">
        <v>0.9</v>
      </c>
      <c r="F114" s="117">
        <f t="shared" si="121"/>
        <v>-1.1775988282188897E-3</v>
      </c>
      <c r="G114" s="117">
        <f t="shared" si="121"/>
        <v>0</v>
      </c>
      <c r="H114" s="170">
        <v>1232846229.4300001</v>
      </c>
      <c r="I114" s="170">
        <v>0.91</v>
      </c>
      <c r="J114" s="117">
        <f t="shared" si="122"/>
        <v>1.0388984755129621E-2</v>
      </c>
      <c r="K114" s="117">
        <f t="shared" si="123"/>
        <v>1.111111111111112E-2</v>
      </c>
      <c r="L114" s="170">
        <v>1226352356.46</v>
      </c>
      <c r="M114" s="170">
        <v>0.91</v>
      </c>
      <c r="N114" s="117">
        <f t="shared" si="124"/>
        <v>-5.2673827562440094E-3</v>
      </c>
      <c r="O114" s="117">
        <f t="shared" si="125"/>
        <v>0</v>
      </c>
      <c r="P114" s="170">
        <v>1215560352.0899999</v>
      </c>
      <c r="Q114" s="170">
        <v>0.9</v>
      </c>
      <c r="R114" s="117">
        <f t="shared" si="126"/>
        <v>-8.8000845052007906E-3</v>
      </c>
      <c r="S114" s="117">
        <f t="shared" si="127"/>
        <v>-1.0989010989010999E-2</v>
      </c>
      <c r="T114" s="170">
        <v>1253697269.6300001</v>
      </c>
      <c r="U114" s="170">
        <v>0.93</v>
      </c>
      <c r="V114" s="117">
        <f t="shared" si="128"/>
        <v>3.1373939989428473E-2</v>
      </c>
      <c r="W114" s="117">
        <f t="shared" si="129"/>
        <v>3.3333333333333361E-2</v>
      </c>
      <c r="X114" s="170">
        <v>1281712730.99</v>
      </c>
      <c r="Y114" s="170">
        <v>0.95</v>
      </c>
      <c r="Z114" s="117">
        <f t="shared" si="130"/>
        <v>2.2346272930998737E-2</v>
      </c>
      <c r="AA114" s="117">
        <f t="shared" si="131"/>
        <v>2.1505376344085919E-2</v>
      </c>
      <c r="AB114" s="170">
        <v>1346244098.5899999</v>
      </c>
      <c r="AC114" s="170">
        <v>1</v>
      </c>
      <c r="AD114" s="117">
        <f t="shared" si="132"/>
        <v>5.0347762052855335E-2</v>
      </c>
      <c r="AE114" s="117">
        <f t="shared" si="133"/>
        <v>5.2631578947368474E-2</v>
      </c>
      <c r="AF114" s="170">
        <v>1372355210.22</v>
      </c>
      <c r="AG114" s="170">
        <v>1.02</v>
      </c>
      <c r="AH114" s="117">
        <f t="shared" si="134"/>
        <v>1.9395525415745782E-2</v>
      </c>
      <c r="AI114" s="117">
        <f t="shared" si="135"/>
        <v>2.0000000000000018E-2</v>
      </c>
      <c r="AJ114" s="118">
        <f t="shared" si="78"/>
        <v>1.4825927381811783E-2</v>
      </c>
      <c r="AK114" s="118">
        <f t="shared" si="79"/>
        <v>1.5949048593360986E-2</v>
      </c>
      <c r="AL114" s="119">
        <f t="shared" si="80"/>
        <v>0.12472468542868587</v>
      </c>
      <c r="AM114" s="119">
        <f t="shared" si="81"/>
        <v>0.13333333333333333</v>
      </c>
      <c r="AN114" s="120">
        <f t="shared" si="82"/>
        <v>2.0180624172871028E-2</v>
      </c>
      <c r="AO114" s="204">
        <f t="shared" si="83"/>
        <v>2.0538859926900608E-2</v>
      </c>
      <c r="AP114" s="124"/>
      <c r="AQ114" s="122">
        <v>204378030.47999999</v>
      </c>
      <c r="AR114" s="126">
        <v>22.9087</v>
      </c>
      <c r="AS114" s="123" t="e">
        <f>(#REF!/AQ114)-1</f>
        <v>#REF!</v>
      </c>
      <c r="AT114" s="123" t="e">
        <f>(#REF!/AR114)-1</f>
        <v>#REF!</v>
      </c>
    </row>
    <row r="115" spans="1:46">
      <c r="A115" s="200" t="s">
        <v>41</v>
      </c>
      <c r="B115" s="170">
        <v>266518335.09999999</v>
      </c>
      <c r="C115" s="170">
        <v>31.296500000000002</v>
      </c>
      <c r="D115" s="170">
        <v>266518335.09999999</v>
      </c>
      <c r="E115" s="170">
        <v>31.296500000000002</v>
      </c>
      <c r="F115" s="117">
        <f t="shared" si="121"/>
        <v>0</v>
      </c>
      <c r="G115" s="117">
        <f t="shared" si="121"/>
        <v>0</v>
      </c>
      <c r="H115" s="170">
        <v>265315149.87</v>
      </c>
      <c r="I115" s="170">
        <v>31.511099999999999</v>
      </c>
      <c r="J115" s="117">
        <f t="shared" si="122"/>
        <v>-4.5144557486018503E-3</v>
      </c>
      <c r="K115" s="117">
        <f t="shared" si="123"/>
        <v>6.8569967887782092E-3</v>
      </c>
      <c r="L115" s="170">
        <v>265315149.87</v>
      </c>
      <c r="M115" s="170">
        <v>31.511099999999999</v>
      </c>
      <c r="N115" s="117">
        <f t="shared" si="124"/>
        <v>0</v>
      </c>
      <c r="O115" s="117">
        <f t="shared" si="125"/>
        <v>0</v>
      </c>
      <c r="P115" s="170">
        <v>263884767.74000001</v>
      </c>
      <c r="Q115" s="170">
        <v>31.494800000000001</v>
      </c>
      <c r="R115" s="117">
        <f t="shared" si="126"/>
        <v>-5.3912568909120287E-3</v>
      </c>
      <c r="S115" s="117">
        <f t="shared" si="127"/>
        <v>-5.1727803853237556E-4</v>
      </c>
      <c r="T115" s="170">
        <v>263884767.74000001</v>
      </c>
      <c r="U115" s="170">
        <v>31.494800000000001</v>
      </c>
      <c r="V115" s="117">
        <f t="shared" si="128"/>
        <v>0</v>
      </c>
      <c r="W115" s="117">
        <f t="shared" si="129"/>
        <v>0</v>
      </c>
      <c r="X115" s="170">
        <v>263884767.74000001</v>
      </c>
      <c r="Y115" s="170">
        <v>31.494800000000001</v>
      </c>
      <c r="Z115" s="117">
        <f t="shared" si="130"/>
        <v>0</v>
      </c>
      <c r="AA115" s="117">
        <f t="shared" si="131"/>
        <v>0</v>
      </c>
      <c r="AB115" s="170">
        <v>263884767.74000001</v>
      </c>
      <c r="AC115" s="170">
        <v>31.494800000000001</v>
      </c>
      <c r="AD115" s="117">
        <f t="shared" si="132"/>
        <v>0</v>
      </c>
      <c r="AE115" s="117">
        <f t="shared" si="133"/>
        <v>0</v>
      </c>
      <c r="AF115" s="170">
        <v>263884767.74000001</v>
      </c>
      <c r="AG115" s="170">
        <v>31.494800000000001</v>
      </c>
      <c r="AH115" s="117">
        <f t="shared" si="134"/>
        <v>0</v>
      </c>
      <c r="AI115" s="117">
        <f t="shared" si="135"/>
        <v>0</v>
      </c>
      <c r="AJ115" s="118">
        <f t="shared" si="78"/>
        <v>-1.238214079939235E-3</v>
      </c>
      <c r="AK115" s="118">
        <f t="shared" si="79"/>
        <v>7.924648437807292E-4</v>
      </c>
      <c r="AL115" s="119">
        <f t="shared" si="80"/>
        <v>-9.8813740488505122E-3</v>
      </c>
      <c r="AM115" s="119">
        <f t="shared" si="81"/>
        <v>6.3361717763967115E-3</v>
      </c>
      <c r="AN115" s="120">
        <f t="shared" si="82"/>
        <v>2.3046713031150013E-3</v>
      </c>
      <c r="AO115" s="204">
        <f t="shared" si="83"/>
        <v>2.4571172802242192E-3</v>
      </c>
      <c r="AP115" s="124"/>
      <c r="AQ115" s="122">
        <v>160273731.87</v>
      </c>
      <c r="AR115" s="126">
        <v>133.94</v>
      </c>
      <c r="AS115" s="123" t="e">
        <f>(#REF!/AQ115)-1</f>
        <v>#REF!</v>
      </c>
      <c r="AT115" s="123" t="e">
        <f>(#REF!/AR115)-1</f>
        <v>#REF!</v>
      </c>
    </row>
    <row r="116" spans="1:46" s="281" customFormat="1">
      <c r="A116" s="199" t="s">
        <v>90</v>
      </c>
      <c r="B116" s="166">
        <v>167751988.49000001</v>
      </c>
      <c r="C116" s="178">
        <v>166.02</v>
      </c>
      <c r="D116" s="166">
        <v>166723071.44999999</v>
      </c>
      <c r="E116" s="178">
        <v>166.13</v>
      </c>
      <c r="F116" s="117">
        <f t="shared" si="121"/>
        <v>-6.1335609149059771E-3</v>
      </c>
      <c r="G116" s="117">
        <f t="shared" si="121"/>
        <v>6.6257077460538018E-4</v>
      </c>
      <c r="H116" s="166">
        <v>168636634.06999999</v>
      </c>
      <c r="I116" s="178">
        <v>166.55</v>
      </c>
      <c r="J116" s="117">
        <f t="shared" si="122"/>
        <v>1.1477491407503726E-2</v>
      </c>
      <c r="K116" s="117">
        <f t="shared" si="123"/>
        <v>2.5281406127732253E-3</v>
      </c>
      <c r="L116" s="166">
        <v>164658411.13999999</v>
      </c>
      <c r="M116" s="178">
        <v>167.13</v>
      </c>
      <c r="N116" s="117">
        <f t="shared" si="124"/>
        <v>-2.3590502454814605E-2</v>
      </c>
      <c r="O116" s="117">
        <f t="shared" si="125"/>
        <v>3.4824377063943802E-3</v>
      </c>
      <c r="P116" s="166">
        <v>164653422.19999999</v>
      </c>
      <c r="Q116" s="178">
        <v>167.16</v>
      </c>
      <c r="R116" s="117">
        <f t="shared" si="126"/>
        <v>-3.0298725497574458E-5</v>
      </c>
      <c r="S116" s="117">
        <f t="shared" si="127"/>
        <v>1.7950098725543672E-4</v>
      </c>
      <c r="T116" s="166">
        <v>168568581.36000001</v>
      </c>
      <c r="U116" s="178">
        <v>170.92</v>
      </c>
      <c r="V116" s="117">
        <f t="shared" si="128"/>
        <v>2.3778182728837485E-2</v>
      </c>
      <c r="W116" s="117">
        <f t="shared" si="129"/>
        <v>2.2493419478344049E-2</v>
      </c>
      <c r="X116" s="166">
        <v>174801913.36000001</v>
      </c>
      <c r="Y116" s="178">
        <v>173.91</v>
      </c>
      <c r="Z116" s="117">
        <f t="shared" si="130"/>
        <v>3.6978017787833863E-2</v>
      </c>
      <c r="AA116" s="117">
        <f t="shared" si="131"/>
        <v>1.7493564240580444E-2</v>
      </c>
      <c r="AB116" s="166">
        <v>168930577.52000001</v>
      </c>
      <c r="AC116" s="178">
        <v>181.81</v>
      </c>
      <c r="AD116" s="117">
        <f t="shared" si="132"/>
        <v>-3.3588510143525374E-2</v>
      </c>
      <c r="AE116" s="117">
        <f t="shared" si="133"/>
        <v>4.5425794951411684E-2</v>
      </c>
      <c r="AF116" s="166">
        <v>172253075.61000001</v>
      </c>
      <c r="AG116" s="178">
        <v>184.02</v>
      </c>
      <c r="AH116" s="117">
        <f t="shared" si="134"/>
        <v>1.9667831240360537E-2</v>
      </c>
      <c r="AI116" s="117">
        <f t="shared" si="135"/>
        <v>1.2155546999615026E-2</v>
      </c>
      <c r="AJ116" s="118">
        <f t="shared" si="78"/>
        <v>3.5698313657240095E-3</v>
      </c>
      <c r="AK116" s="118">
        <f t="shared" si="79"/>
        <v>1.3052621968872451E-2</v>
      </c>
      <c r="AL116" s="119">
        <f t="shared" si="80"/>
        <v>3.3168799686241784E-2</v>
      </c>
      <c r="AM116" s="119">
        <f t="shared" si="81"/>
        <v>0.10768675133931267</v>
      </c>
      <c r="AN116" s="120">
        <f t="shared" si="82"/>
        <v>2.4117876912946489E-2</v>
      </c>
      <c r="AO116" s="204">
        <f t="shared" si="83"/>
        <v>1.5488527760755861E-2</v>
      </c>
      <c r="AP116" s="124"/>
      <c r="AQ116" s="122"/>
      <c r="AR116" s="126"/>
      <c r="AS116" s="123"/>
      <c r="AT116" s="123"/>
    </row>
    <row r="117" spans="1:46">
      <c r="A117" s="199" t="s">
        <v>189</v>
      </c>
      <c r="B117" s="166">
        <v>699117800.01999998</v>
      </c>
      <c r="C117" s="178">
        <v>107.21</v>
      </c>
      <c r="D117" s="166">
        <v>745734555.60000002</v>
      </c>
      <c r="E117" s="178">
        <v>107.38</v>
      </c>
      <c r="F117" s="117">
        <f t="shared" si="121"/>
        <v>6.6679400207899808E-2</v>
      </c>
      <c r="G117" s="117">
        <f t="shared" si="121"/>
        <v>1.5856729782669687E-3</v>
      </c>
      <c r="H117" s="166">
        <v>750784519.82000005</v>
      </c>
      <c r="I117" s="178">
        <v>107.5</v>
      </c>
      <c r="J117" s="117">
        <f t="shared" si="122"/>
        <v>6.7717986005582766E-3</v>
      </c>
      <c r="K117" s="117">
        <f t="shared" si="123"/>
        <v>1.1175265412553973E-3</v>
      </c>
      <c r="L117" s="166">
        <v>913747020.80999994</v>
      </c>
      <c r="M117" s="178">
        <v>129.47</v>
      </c>
      <c r="N117" s="117">
        <f t="shared" si="124"/>
        <v>0.21705628803996918</v>
      </c>
      <c r="O117" s="117">
        <f t="shared" si="125"/>
        <v>0.20437209302325579</v>
      </c>
      <c r="P117" s="166">
        <v>819072713.92999995</v>
      </c>
      <c r="Q117" s="178">
        <v>108.4</v>
      </c>
      <c r="R117" s="117">
        <f t="shared" si="126"/>
        <v>-0.10361107037708865</v>
      </c>
      <c r="S117" s="117">
        <f t="shared" si="127"/>
        <v>-0.16274040318220431</v>
      </c>
      <c r="T117" s="166">
        <v>870789356.54999995</v>
      </c>
      <c r="U117" s="178">
        <v>108.6</v>
      </c>
      <c r="V117" s="117">
        <f t="shared" si="128"/>
        <v>6.3140477933708639E-2</v>
      </c>
      <c r="W117" s="117">
        <f t="shared" si="129"/>
        <v>1.8450184501843968E-3</v>
      </c>
      <c r="X117" s="166">
        <v>873803606.23000002</v>
      </c>
      <c r="Y117" s="178">
        <v>108.73</v>
      </c>
      <c r="Z117" s="117">
        <f t="shared" si="130"/>
        <v>3.4615141507267507E-3</v>
      </c>
      <c r="AA117" s="117">
        <f t="shared" si="131"/>
        <v>1.1970534069982474E-3</v>
      </c>
      <c r="AB117" s="166">
        <v>924133438.72000003</v>
      </c>
      <c r="AC117" s="178">
        <v>108.97</v>
      </c>
      <c r="AD117" s="117">
        <f t="shared" si="132"/>
        <v>5.759856348859281E-2</v>
      </c>
      <c r="AE117" s="117">
        <f t="shared" si="133"/>
        <v>2.2073024924123504E-3</v>
      </c>
      <c r="AF117" s="166">
        <v>1063870774.16</v>
      </c>
      <c r="AG117" s="178">
        <v>109.04</v>
      </c>
      <c r="AH117" s="117">
        <f t="shared" si="134"/>
        <v>0.15120904577757463</v>
      </c>
      <c r="AI117" s="117">
        <f t="shared" si="135"/>
        <v>6.4237863632199128E-4</v>
      </c>
      <c r="AJ117" s="118">
        <f t="shared" si="78"/>
        <v>5.7788252227742684E-2</v>
      </c>
      <c r="AK117" s="118">
        <f t="shared" si="79"/>
        <v>6.2783302933113521E-3</v>
      </c>
      <c r="AL117" s="119">
        <f t="shared" si="80"/>
        <v>0.42660785419020208</v>
      </c>
      <c r="AM117" s="119">
        <f t="shared" si="81"/>
        <v>1.545911715403251E-2</v>
      </c>
      <c r="AN117" s="120">
        <f t="shared" si="82"/>
        <v>9.6957502517691557E-2</v>
      </c>
      <c r="AO117" s="204">
        <f t="shared" si="83"/>
        <v>9.8525512920220687E-2</v>
      </c>
      <c r="AP117" s="124"/>
      <c r="AQ117" s="152">
        <f>SUM(AQ111:AQ115)</f>
        <v>4923038917.1999998</v>
      </c>
      <c r="AR117" s="100"/>
      <c r="AS117" s="123" t="e">
        <f>(#REF!/AQ117)-1</f>
        <v>#REF!</v>
      </c>
      <c r="AT117" s="123" t="e">
        <f>(#REF!/AR117)-1</f>
        <v>#REF!</v>
      </c>
    </row>
    <row r="118" spans="1:46">
      <c r="A118" s="201" t="s">
        <v>57</v>
      </c>
      <c r="B118" s="182">
        <f>SUM(B112:B117)</f>
        <v>5347623513.5499992</v>
      </c>
      <c r="C118" s="173"/>
      <c r="D118" s="182">
        <f>SUM(D112:D117)</f>
        <v>5394057299.1900005</v>
      </c>
      <c r="E118" s="173"/>
      <c r="F118" s="117">
        <f>((D118-B118)/B118)</f>
        <v>8.6830693152473645E-3</v>
      </c>
      <c r="G118" s="117"/>
      <c r="H118" s="182">
        <f>SUM(H112:H117)</f>
        <v>5420288525.3799992</v>
      </c>
      <c r="I118" s="173"/>
      <c r="J118" s="117">
        <f>((H118-D118)/D118)</f>
        <v>4.862986196668256E-3</v>
      </c>
      <c r="K118" s="117"/>
      <c r="L118" s="182">
        <f>SUM(L112:L117)</f>
        <v>5576739174.4899998</v>
      </c>
      <c r="M118" s="173"/>
      <c r="N118" s="117">
        <f>((L118-H118)/H118)</f>
        <v>2.8863896889886016E-2</v>
      </c>
      <c r="O118" s="117"/>
      <c r="P118" s="182">
        <f>SUM(P112:P117)</f>
        <v>5473931166.9399996</v>
      </c>
      <c r="Q118" s="173"/>
      <c r="R118" s="117">
        <f>((P118-L118)/L118)</f>
        <v>-1.843514719502766E-2</v>
      </c>
      <c r="S118" s="117"/>
      <c r="T118" s="182">
        <f>SUM(T112:T117)</f>
        <v>5517713505.79</v>
      </c>
      <c r="U118" s="173"/>
      <c r="V118" s="117">
        <f>((T118-P118)/P118)</f>
        <v>7.998335659466338E-3</v>
      </c>
      <c r="W118" s="117"/>
      <c r="X118" s="182">
        <f>SUM(X112:X117)</f>
        <v>5532914809.6899986</v>
      </c>
      <c r="Y118" s="173"/>
      <c r="Z118" s="117">
        <f>((X118-T118)/T118)</f>
        <v>2.7550005784184356E-3</v>
      </c>
      <c r="AA118" s="117"/>
      <c r="AB118" s="182">
        <f>SUM(AB112:AB117)</f>
        <v>5735793079.2600002</v>
      </c>
      <c r="AC118" s="173"/>
      <c r="AD118" s="117">
        <f>((AB118-X118)/X118)</f>
        <v>3.6667520926708178E-2</v>
      </c>
      <c r="AE118" s="117"/>
      <c r="AF118" s="182">
        <f>SUM(AF112:AF117)</f>
        <v>5937821934.8099995</v>
      </c>
      <c r="AG118" s="173"/>
      <c r="AH118" s="117">
        <f>((AF118-AB118)/AB118)</f>
        <v>3.5222479743997996E-2</v>
      </c>
      <c r="AI118" s="117"/>
      <c r="AJ118" s="118">
        <f t="shared" si="78"/>
        <v>1.3327267764420617E-2</v>
      </c>
      <c r="AK118" s="118"/>
      <c r="AL118" s="119">
        <f t="shared" si="80"/>
        <v>0.10080809406708628</v>
      </c>
      <c r="AM118" s="119"/>
      <c r="AN118" s="120">
        <f t="shared" si="82"/>
        <v>1.8927638772341337E-2</v>
      </c>
      <c r="AO118" s="204"/>
      <c r="AP118" s="124"/>
      <c r="AQ118" s="99">
        <f>SUM(AQ18,AQ44,AQ57,AQ81,AQ86,AQ109,AQ117)</f>
        <v>244396494528.38519</v>
      </c>
      <c r="AR118" s="100"/>
      <c r="AS118" s="123" t="e">
        <f>(#REF!/AQ118)-1</f>
        <v>#REF!</v>
      </c>
      <c r="AT118" s="123" t="e">
        <f>(#REF!/AR118)-1</f>
        <v>#REF!</v>
      </c>
    </row>
    <row r="119" spans="1:46" ht="15" customHeight="1">
      <c r="A119" s="201" t="s">
        <v>43</v>
      </c>
      <c r="B119" s="73">
        <f>SUM(B18,B44,B57,B82,B87,B110,B118)</f>
        <v>1327829325155.3521</v>
      </c>
      <c r="C119" s="98"/>
      <c r="D119" s="73">
        <f>SUM(D18,D44,D57,D82,D87,D110,D118)</f>
        <v>1332771401055.0618</v>
      </c>
      <c r="E119" s="98"/>
      <c r="F119" s="117">
        <f>((D119-B119)/B119)</f>
        <v>3.7219210376540739E-3</v>
      </c>
      <c r="G119" s="117"/>
      <c r="H119" s="73">
        <f>SUM(H18,H44,H57,H82,H87,H110,H118)</f>
        <v>1335416872552.0886</v>
      </c>
      <c r="I119" s="98"/>
      <c r="J119" s="117">
        <f>((H119-D119)/D119)</f>
        <v>1.9849401742358976E-3</v>
      </c>
      <c r="K119" s="117"/>
      <c r="L119" s="73">
        <f>SUM(L18,L44,L57,L82,L87,L110,L118)</f>
        <v>1344651689368.1589</v>
      </c>
      <c r="M119" s="98"/>
      <c r="N119" s="117">
        <f>((L119-H119)/H119)</f>
        <v>6.9153063780165048E-3</v>
      </c>
      <c r="O119" s="117"/>
      <c r="P119" s="73">
        <f>SUM(P18,P44,P57,P82,P87,P110,P118)</f>
        <v>1374574711057.5444</v>
      </c>
      <c r="Q119" s="98"/>
      <c r="R119" s="117">
        <f>((P119-L119)/L119)</f>
        <v>2.2253362655905402E-2</v>
      </c>
      <c r="S119" s="117"/>
      <c r="T119" s="73">
        <f>SUM(T18,T44,T57,T82,T87,T110,T118)</f>
        <v>1369208145077.5491</v>
      </c>
      <c r="U119" s="98"/>
      <c r="V119" s="117">
        <f>((T119-P119)/P119)</f>
        <v>-3.9041646385786725E-3</v>
      </c>
      <c r="W119" s="117"/>
      <c r="X119" s="73">
        <f>SUM(X18,X44,X57,X82,X87,X110,X118)</f>
        <v>1376425602667.4717</v>
      </c>
      <c r="Y119" s="98"/>
      <c r="Z119" s="117">
        <f>((X119-T119)/T119)</f>
        <v>5.2712639899712439E-3</v>
      </c>
      <c r="AA119" s="117"/>
      <c r="AB119" s="73">
        <f>SUM(AB18,AB44,AB57,AB82,AB87,AB110,AB118)</f>
        <v>1407748711116.3955</v>
      </c>
      <c r="AC119" s="98"/>
      <c r="AD119" s="117">
        <f>((AB119-X119)/X119)</f>
        <v>2.2756848163984003E-2</v>
      </c>
      <c r="AE119" s="117"/>
      <c r="AF119" s="73">
        <f>SUM(AF18,AF44,AF57,AF82,AF87,AF110,AF118)</f>
        <v>1446303193549.7483</v>
      </c>
      <c r="AG119" s="98"/>
      <c r="AH119" s="117">
        <f>((AF119-AB119)/AB119)</f>
        <v>2.7387332788092335E-2</v>
      </c>
      <c r="AI119" s="117"/>
      <c r="AJ119" s="118">
        <f t="shared" si="78"/>
        <v>1.0798351318660099E-2</v>
      </c>
      <c r="AK119" s="118"/>
      <c r="AL119" s="119">
        <f t="shared" si="80"/>
        <v>8.5184745414563487E-2</v>
      </c>
      <c r="AM119" s="119"/>
      <c r="AN119" s="120">
        <f t="shared" si="82"/>
        <v>1.1581759224096912E-2</v>
      </c>
      <c r="AO119" s="204"/>
      <c r="AP119" s="124"/>
      <c r="AQ119" s="153"/>
      <c r="AR119" s="154"/>
      <c r="AS119" s="123" t="e">
        <f>(#REF!/AQ119)-1</f>
        <v>#REF!</v>
      </c>
      <c r="AT119" s="123" t="e">
        <f>(#REF!/AR119)-1</f>
        <v>#REF!</v>
      </c>
    </row>
    <row r="120" spans="1:46" ht="17.25" customHeight="1" thickBot="1">
      <c r="A120" s="200"/>
      <c r="B120" s="274"/>
      <c r="C120" s="274"/>
      <c r="D120" s="274"/>
      <c r="E120" s="274"/>
      <c r="F120" s="117"/>
      <c r="G120" s="117"/>
      <c r="H120" s="274"/>
      <c r="I120" s="274"/>
      <c r="J120" s="117"/>
      <c r="K120" s="117"/>
      <c r="L120" s="274"/>
      <c r="M120" s="274"/>
      <c r="N120" s="117"/>
      <c r="O120" s="117"/>
      <c r="P120" s="274"/>
      <c r="Q120" s="274"/>
      <c r="R120" s="117"/>
      <c r="S120" s="117"/>
      <c r="T120" s="274"/>
      <c r="U120" s="274"/>
      <c r="V120" s="117"/>
      <c r="W120" s="117"/>
      <c r="X120" s="274"/>
      <c r="Y120" s="274"/>
      <c r="Z120" s="117"/>
      <c r="AA120" s="117"/>
      <c r="AB120" s="274"/>
      <c r="AC120" s="274"/>
      <c r="AD120" s="117"/>
      <c r="AE120" s="117"/>
      <c r="AF120" s="274"/>
      <c r="AG120" s="274"/>
      <c r="AH120" s="117"/>
      <c r="AI120" s="117"/>
      <c r="AJ120" s="118"/>
      <c r="AK120" s="118"/>
      <c r="AL120" s="119"/>
      <c r="AM120" s="119"/>
      <c r="AN120" s="120"/>
      <c r="AO120" s="204"/>
      <c r="AP120" s="124"/>
      <c r="AQ120" s="446" t="s">
        <v>111</v>
      </c>
      <c r="AR120" s="446"/>
      <c r="AS120" s="123" t="e">
        <f>(#REF!/AQ120)-1</f>
        <v>#REF!</v>
      </c>
      <c r="AT120" s="123" t="e">
        <f>(#REF!/AR120)-1</f>
        <v>#REF!</v>
      </c>
    </row>
    <row r="121" spans="1:46" ht="29.25" customHeight="1">
      <c r="A121" s="203" t="s">
        <v>64</v>
      </c>
      <c r="B121" s="438" t="s">
        <v>194</v>
      </c>
      <c r="C121" s="439"/>
      <c r="D121" s="438" t="s">
        <v>195</v>
      </c>
      <c r="E121" s="439"/>
      <c r="F121" s="438" t="s">
        <v>85</v>
      </c>
      <c r="G121" s="439"/>
      <c r="H121" s="438" t="s">
        <v>196</v>
      </c>
      <c r="I121" s="439"/>
      <c r="J121" s="438" t="s">
        <v>85</v>
      </c>
      <c r="K121" s="439"/>
      <c r="L121" s="438" t="s">
        <v>197</v>
      </c>
      <c r="M121" s="439"/>
      <c r="N121" s="438" t="s">
        <v>85</v>
      </c>
      <c r="O121" s="439"/>
      <c r="P121" s="438" t="s">
        <v>198</v>
      </c>
      <c r="Q121" s="439"/>
      <c r="R121" s="438" t="s">
        <v>85</v>
      </c>
      <c r="S121" s="439"/>
      <c r="T121" s="438" t="s">
        <v>199</v>
      </c>
      <c r="U121" s="439"/>
      <c r="V121" s="438" t="s">
        <v>85</v>
      </c>
      <c r="W121" s="439"/>
      <c r="X121" s="438" t="s">
        <v>202</v>
      </c>
      <c r="Y121" s="439"/>
      <c r="Z121" s="438" t="s">
        <v>85</v>
      </c>
      <c r="AA121" s="439"/>
      <c r="AB121" s="438" t="s">
        <v>210</v>
      </c>
      <c r="AC121" s="439"/>
      <c r="AD121" s="438" t="s">
        <v>85</v>
      </c>
      <c r="AE121" s="439"/>
      <c r="AF121" s="438" t="s">
        <v>212</v>
      </c>
      <c r="AG121" s="439"/>
      <c r="AH121" s="438" t="s">
        <v>85</v>
      </c>
      <c r="AI121" s="439"/>
      <c r="AJ121" s="445" t="s">
        <v>105</v>
      </c>
      <c r="AK121" s="445"/>
      <c r="AL121" s="445" t="s">
        <v>106</v>
      </c>
      <c r="AM121" s="445"/>
      <c r="AN121" s="445" t="s">
        <v>95</v>
      </c>
      <c r="AO121" s="447"/>
      <c r="AP121" s="124"/>
      <c r="AQ121" s="155" t="s">
        <v>98</v>
      </c>
      <c r="AR121" s="156" t="s">
        <v>99</v>
      </c>
      <c r="AS121" s="123" t="e">
        <f>(#REF!/AQ121)-1</f>
        <v>#REF!</v>
      </c>
      <c r="AT121" s="123" t="e">
        <f>(#REF!/AR121)-1</f>
        <v>#REF!</v>
      </c>
    </row>
    <row r="122" spans="1:46" ht="25.5" customHeight="1">
      <c r="A122" s="203"/>
      <c r="B122" s="207" t="s">
        <v>98</v>
      </c>
      <c r="C122" s="208" t="s">
        <v>99</v>
      </c>
      <c r="D122" s="207" t="s">
        <v>98</v>
      </c>
      <c r="E122" s="208" t="s">
        <v>99</v>
      </c>
      <c r="F122" s="362" t="s">
        <v>97</v>
      </c>
      <c r="G122" s="362" t="s">
        <v>5</v>
      </c>
      <c r="H122" s="207" t="s">
        <v>98</v>
      </c>
      <c r="I122" s="208" t="s">
        <v>99</v>
      </c>
      <c r="J122" s="366" t="s">
        <v>97</v>
      </c>
      <c r="K122" s="366" t="s">
        <v>5</v>
      </c>
      <c r="L122" s="207" t="s">
        <v>98</v>
      </c>
      <c r="M122" s="208" t="s">
        <v>99</v>
      </c>
      <c r="N122" s="379" t="s">
        <v>97</v>
      </c>
      <c r="O122" s="379" t="s">
        <v>5</v>
      </c>
      <c r="P122" s="207" t="s">
        <v>98</v>
      </c>
      <c r="Q122" s="208" t="s">
        <v>99</v>
      </c>
      <c r="R122" s="384" t="s">
        <v>97</v>
      </c>
      <c r="S122" s="384" t="s">
        <v>5</v>
      </c>
      <c r="T122" s="207" t="s">
        <v>98</v>
      </c>
      <c r="U122" s="208" t="s">
        <v>99</v>
      </c>
      <c r="V122" s="387" t="s">
        <v>97</v>
      </c>
      <c r="W122" s="387" t="s">
        <v>5</v>
      </c>
      <c r="X122" s="207" t="s">
        <v>98</v>
      </c>
      <c r="Y122" s="208" t="s">
        <v>99</v>
      </c>
      <c r="Z122" s="390" t="s">
        <v>97</v>
      </c>
      <c r="AA122" s="390" t="s">
        <v>5</v>
      </c>
      <c r="AB122" s="207" t="s">
        <v>98</v>
      </c>
      <c r="AC122" s="208" t="s">
        <v>99</v>
      </c>
      <c r="AD122" s="391" t="s">
        <v>97</v>
      </c>
      <c r="AE122" s="391" t="s">
        <v>5</v>
      </c>
      <c r="AF122" s="207" t="s">
        <v>98</v>
      </c>
      <c r="AG122" s="208" t="s">
        <v>99</v>
      </c>
      <c r="AH122" s="402" t="s">
        <v>97</v>
      </c>
      <c r="AI122" s="402" t="s">
        <v>5</v>
      </c>
      <c r="AJ122" s="253" t="s">
        <v>104</v>
      </c>
      <c r="AK122" s="253" t="s">
        <v>104</v>
      </c>
      <c r="AL122" s="253" t="s">
        <v>104</v>
      </c>
      <c r="AM122" s="253" t="s">
        <v>104</v>
      </c>
      <c r="AN122" s="253" t="s">
        <v>104</v>
      </c>
      <c r="AO122" s="254" t="s">
        <v>104</v>
      </c>
      <c r="AP122" s="124"/>
      <c r="AQ122" s="149">
        <v>1901056000</v>
      </c>
      <c r="AR122" s="141">
        <v>12.64</v>
      </c>
      <c r="AS122" s="123" t="e">
        <f>(#REF!/AQ122)-1</f>
        <v>#REF!</v>
      </c>
      <c r="AT122" s="123" t="e">
        <f>(#REF!/AR122)-1</f>
        <v>#REF!</v>
      </c>
    </row>
    <row r="123" spans="1:46">
      <c r="A123" s="200" t="s">
        <v>45</v>
      </c>
      <c r="B123" s="180">
        <v>1269164950.4000001</v>
      </c>
      <c r="C123" s="179">
        <v>11.54</v>
      </c>
      <c r="D123" s="180">
        <v>1737341000</v>
      </c>
      <c r="E123" s="179">
        <v>11.59</v>
      </c>
      <c r="F123" s="117">
        <f t="shared" ref="F123:F132" si="136">((D123-B123)/B123)</f>
        <v>0.36888510784389833</v>
      </c>
      <c r="G123" s="117">
        <f t="shared" ref="G123:G132" si="137">((E123-C123)/C123)</f>
        <v>4.3327556325823847E-3</v>
      </c>
      <c r="H123" s="180">
        <v>1759826000</v>
      </c>
      <c r="I123" s="179">
        <v>11.74</v>
      </c>
      <c r="J123" s="117">
        <f t="shared" ref="J123:J132" si="138">((H123-D123)/D123)</f>
        <v>1.2942191544434857E-2</v>
      </c>
      <c r="K123" s="117">
        <f t="shared" ref="K123:K132" si="139">((I123-E123)/E123)</f>
        <v>1.2942191544434888E-2</v>
      </c>
      <c r="L123" s="180">
        <v>1752331000</v>
      </c>
      <c r="M123" s="179">
        <v>11.69</v>
      </c>
      <c r="N123" s="117">
        <f t="shared" ref="N123:N132" si="140">((L123-H123)/H123)</f>
        <v>-4.2589437819420782E-3</v>
      </c>
      <c r="O123" s="117">
        <f t="shared" ref="O123:O132" si="141">((M123-I123)/I123)</f>
        <v>-4.2589437819421389E-3</v>
      </c>
      <c r="P123" s="180">
        <v>1741931150.28</v>
      </c>
      <c r="Q123" s="179">
        <v>11.69</v>
      </c>
      <c r="R123" s="117">
        <f t="shared" ref="R123:R132" si="142">((P123-L123)/L123)</f>
        <v>-5.9348660270234499E-3</v>
      </c>
      <c r="S123" s="117">
        <f t="shared" ref="S123:S132" si="143">((Q123-M123)/M123)</f>
        <v>0</v>
      </c>
      <c r="T123" s="180">
        <v>1813818000</v>
      </c>
      <c r="U123" s="179">
        <v>12.02</v>
      </c>
      <c r="V123" s="117">
        <f t="shared" ref="V123:V132" si="144">((T123-P123)/P123)</f>
        <v>4.1268479358925782E-2</v>
      </c>
      <c r="W123" s="117">
        <f t="shared" ref="W123:W132" si="145">((U123-Q123)/Q123)</f>
        <v>2.8229255774165962E-2</v>
      </c>
      <c r="X123" s="180">
        <v>1865124000</v>
      </c>
      <c r="Y123" s="179">
        <v>12.36</v>
      </c>
      <c r="Z123" s="117">
        <f t="shared" ref="Z123:Z132" si="146">((X123-T123)/T123)</f>
        <v>2.8286189683860232E-2</v>
      </c>
      <c r="AA123" s="117">
        <f t="shared" ref="AA123:AA132" si="147">((Y123-U123)/U123)</f>
        <v>2.8286189683860222E-2</v>
      </c>
      <c r="AB123" s="180">
        <v>1950274906.9100001</v>
      </c>
      <c r="AC123" s="179">
        <v>12.92</v>
      </c>
      <c r="AD123" s="117">
        <f t="shared" ref="AD123:AD132" si="148">((AB123-X123)/X123)</f>
        <v>4.5654287280631256E-2</v>
      </c>
      <c r="AE123" s="117">
        <f t="shared" ref="AE123:AE132" si="149">((AC123-Y123)/Y123)</f>
        <v>4.5307443365695838E-2</v>
      </c>
      <c r="AF123" s="180">
        <v>1979808000</v>
      </c>
      <c r="AG123" s="179">
        <v>13.12</v>
      </c>
      <c r="AH123" s="117">
        <f t="shared" ref="AH123:AH132" si="150">((AF123-AB123)/AB123)</f>
        <v>1.5143041109415651E-2</v>
      </c>
      <c r="AI123" s="117">
        <f t="shared" ref="AI123:AI132" si="151">((AG123-AC123)/AC123)</f>
        <v>1.5479876160990657E-2</v>
      </c>
      <c r="AJ123" s="118">
        <f t="shared" ref="AJ123" si="152">AVERAGE(F123,J123,N123,R123,V123,Z123,AD123,AH123)</f>
        <v>6.2748185876525073E-2</v>
      </c>
      <c r="AK123" s="118">
        <f t="shared" ref="AK123" si="153">AVERAGE(G123,K123,O123,S123,W123,AA123,AE123,AI123)</f>
        <v>1.6289846047473477E-2</v>
      </c>
      <c r="AL123" s="119">
        <f t="shared" ref="AL123" si="154">((AF123-D123)/D123)</f>
        <v>0.1395621239583939</v>
      </c>
      <c r="AM123" s="119">
        <f t="shared" ref="AM123" si="155">((AG123-E123)/E123)</f>
        <v>0.1320103537532355</v>
      </c>
      <c r="AN123" s="120">
        <f t="shared" ref="AN123" si="156">STDEV(F123,J123,N123,R123,V123,Z123,AD123,AH123)</f>
        <v>0.12513719742637194</v>
      </c>
      <c r="AO123" s="204">
        <f t="shared" ref="AO123" si="157">STDEV(G123,K123,O123,S123,W123,AA123,AE123,AI123)</f>
        <v>1.6779789800186528E-2</v>
      </c>
      <c r="AP123" s="124"/>
      <c r="AQ123" s="149">
        <v>106884243.56</v>
      </c>
      <c r="AR123" s="141">
        <v>2.92</v>
      </c>
      <c r="AS123" s="123" t="e">
        <f>(#REF!/AQ123)-1</f>
        <v>#REF!</v>
      </c>
      <c r="AT123" s="123" t="e">
        <f>(#REF!/AR123)-1</f>
        <v>#REF!</v>
      </c>
    </row>
    <row r="124" spans="1:46">
      <c r="A124" s="200" t="s">
        <v>81</v>
      </c>
      <c r="B124" s="180">
        <v>251352369.34999999</v>
      </c>
      <c r="C124" s="179">
        <v>2.95</v>
      </c>
      <c r="D124" s="180">
        <v>249648285.49000001</v>
      </c>
      <c r="E124" s="179">
        <v>2.93</v>
      </c>
      <c r="F124" s="117">
        <f t="shared" si="136"/>
        <v>-6.7796610169490908E-3</v>
      </c>
      <c r="G124" s="117">
        <f t="shared" si="137"/>
        <v>-6.7796610169491584E-3</v>
      </c>
      <c r="H124" s="180">
        <v>249648285.49000001</v>
      </c>
      <c r="I124" s="179">
        <v>3.02</v>
      </c>
      <c r="J124" s="117">
        <f t="shared" si="138"/>
        <v>0</v>
      </c>
      <c r="K124" s="117">
        <f t="shared" si="139"/>
        <v>3.0716723549488005E-2</v>
      </c>
      <c r="L124" s="180">
        <v>271129678.29000002</v>
      </c>
      <c r="M124" s="179">
        <v>2.93</v>
      </c>
      <c r="N124" s="117">
        <f t="shared" si="140"/>
        <v>8.6046626588430861E-2</v>
      </c>
      <c r="O124" s="117">
        <f t="shared" si="141"/>
        <v>-2.9801324503311213E-2</v>
      </c>
      <c r="P124" s="180">
        <v>268260765.52000001</v>
      </c>
      <c r="Q124" s="179">
        <v>2.93</v>
      </c>
      <c r="R124" s="117">
        <f t="shared" si="142"/>
        <v>-1.0581330631504769E-2</v>
      </c>
      <c r="S124" s="117">
        <f t="shared" si="143"/>
        <v>0</v>
      </c>
      <c r="T124" s="180">
        <v>258168704.78999999</v>
      </c>
      <c r="U124" s="179">
        <v>3.03</v>
      </c>
      <c r="V124" s="117">
        <f t="shared" si="144"/>
        <v>-3.7620338219931056E-2</v>
      </c>
      <c r="W124" s="117">
        <f t="shared" si="145"/>
        <v>3.4129692832764381E-2</v>
      </c>
      <c r="X124" s="180">
        <v>264132998.30000001</v>
      </c>
      <c r="Y124" s="179">
        <v>3.1</v>
      </c>
      <c r="Z124" s="117">
        <f t="shared" si="146"/>
        <v>2.3102310231023181E-2</v>
      </c>
      <c r="AA124" s="117">
        <f t="shared" si="147"/>
        <v>2.3102310231023198E-2</v>
      </c>
      <c r="AB124" s="180">
        <v>309550668.13999999</v>
      </c>
      <c r="AC124" s="179">
        <v>3.63</v>
      </c>
      <c r="AD124" s="117">
        <f t="shared" si="148"/>
        <v>0.17195000296182217</v>
      </c>
      <c r="AE124" s="117">
        <f t="shared" si="149"/>
        <v>0.17096774193548381</v>
      </c>
      <c r="AF124" s="180">
        <v>297362633.56999999</v>
      </c>
      <c r="AG124" s="179">
        <v>3.49</v>
      </c>
      <c r="AH124" s="117">
        <f t="shared" si="150"/>
        <v>-3.9373310493026392E-2</v>
      </c>
      <c r="AI124" s="117">
        <f t="shared" si="151"/>
        <v>-3.8567493112947569E-2</v>
      </c>
      <c r="AJ124" s="118">
        <f t="shared" ref="AJ124:AJ134" si="158">AVERAGE(F124,J124,N124,R124,V124,Z124,AD124,AH124)</f>
        <v>2.3343037427483115E-2</v>
      </c>
      <c r="AK124" s="118">
        <f t="shared" ref="AK124:AK132" si="159">AVERAGE(G124,K124,O124,S124,W124,AA124,AE124,AI124)</f>
        <v>2.2970998739443933E-2</v>
      </c>
      <c r="AL124" s="119">
        <f t="shared" ref="AL124:AL134" si="160">((AF124-D124)/D124)</f>
        <v>0.19112627986348116</v>
      </c>
      <c r="AM124" s="119">
        <f t="shared" ref="AM124:AM132" si="161">((AG124-E124)/E124)</f>
        <v>0.19112627986348124</v>
      </c>
      <c r="AN124" s="120">
        <f t="shared" ref="AN124:AN134" si="162">STDEV(F124,J124,N124,R124,V124,Z124,AD124,AH124)</f>
        <v>7.1980988384337738E-2</v>
      </c>
      <c r="AO124" s="204">
        <f t="shared" ref="AO124:AO132" si="163">STDEV(G124,K124,O124,S124,W124,AA124,AE124,AI124)</f>
        <v>6.5544138416115685E-2</v>
      </c>
      <c r="AP124" s="124"/>
      <c r="AQ124" s="149">
        <v>84059843.040000007</v>
      </c>
      <c r="AR124" s="141">
        <v>7.19</v>
      </c>
      <c r="AS124" s="123" t="e">
        <f>(#REF!/AQ124)-1</f>
        <v>#REF!</v>
      </c>
      <c r="AT124" s="123" t="e">
        <f>(#REF!/AR124)-1</f>
        <v>#REF!</v>
      </c>
    </row>
    <row r="125" spans="1:46">
      <c r="A125" s="200" t="s">
        <v>70</v>
      </c>
      <c r="B125" s="180">
        <v>108374731.52</v>
      </c>
      <c r="C125" s="179">
        <v>4.22</v>
      </c>
      <c r="D125" s="180">
        <v>109658792.31999999</v>
      </c>
      <c r="E125" s="179">
        <v>4.2699999999999996</v>
      </c>
      <c r="F125" s="117">
        <f t="shared" si="136"/>
        <v>1.1848341232227461E-2</v>
      </c>
      <c r="G125" s="117">
        <f t="shared" si="137"/>
        <v>1.1848341232227447E-2</v>
      </c>
      <c r="H125" s="180">
        <v>111199665.28</v>
      </c>
      <c r="I125" s="179">
        <v>4.33</v>
      </c>
      <c r="J125" s="117">
        <f t="shared" si="138"/>
        <v>1.4051522248243636E-2</v>
      </c>
      <c r="K125" s="117">
        <f t="shared" si="139"/>
        <v>1.4051522248243678E-2</v>
      </c>
      <c r="L125" s="180">
        <v>110942853.12</v>
      </c>
      <c r="M125" s="179">
        <v>4.32</v>
      </c>
      <c r="N125" s="117">
        <f t="shared" si="140"/>
        <v>-2.3094688221708686E-3</v>
      </c>
      <c r="O125" s="117">
        <f t="shared" si="141"/>
        <v>-2.3094688221708512E-3</v>
      </c>
      <c r="P125" s="180">
        <v>93746686.239999995</v>
      </c>
      <c r="Q125" s="179">
        <v>4.33</v>
      </c>
      <c r="R125" s="117">
        <f t="shared" si="142"/>
        <v>-0.15500022215401277</v>
      </c>
      <c r="S125" s="117">
        <f t="shared" si="143"/>
        <v>2.3148148148147652E-3</v>
      </c>
      <c r="T125" s="180">
        <v>117363157.12</v>
      </c>
      <c r="U125" s="179">
        <v>4.57</v>
      </c>
      <c r="V125" s="117">
        <f t="shared" si="144"/>
        <v>0.25191792720587169</v>
      </c>
      <c r="W125" s="117">
        <f t="shared" si="145"/>
        <v>5.5427251732101668E-2</v>
      </c>
      <c r="X125" s="180">
        <v>117363157.12</v>
      </c>
      <c r="Y125" s="179">
        <v>4.57</v>
      </c>
      <c r="Z125" s="117">
        <f t="shared" si="146"/>
        <v>0</v>
      </c>
      <c r="AA125" s="117">
        <f t="shared" si="147"/>
        <v>0</v>
      </c>
      <c r="AB125" s="180">
        <v>100830083.75</v>
      </c>
      <c r="AC125" s="179">
        <v>3.93</v>
      </c>
      <c r="AD125" s="117">
        <f t="shared" si="148"/>
        <v>-0.14087106870425678</v>
      </c>
      <c r="AE125" s="117">
        <f t="shared" si="149"/>
        <v>-0.14004376367614882</v>
      </c>
      <c r="AF125" s="180">
        <v>121215339.52</v>
      </c>
      <c r="AG125" s="179">
        <v>4.72</v>
      </c>
      <c r="AH125" s="117">
        <f t="shared" si="150"/>
        <v>0.2021743413458188</v>
      </c>
      <c r="AI125" s="117">
        <f t="shared" si="151"/>
        <v>0.20101781170483449</v>
      </c>
      <c r="AJ125" s="118">
        <f t="shared" si="158"/>
        <v>2.2726421543965147E-2</v>
      </c>
      <c r="AK125" s="118">
        <f t="shared" si="159"/>
        <v>1.7788313654237796E-2</v>
      </c>
      <c r="AL125" s="119">
        <f t="shared" si="160"/>
        <v>0.10538641686182673</v>
      </c>
      <c r="AM125" s="119">
        <f t="shared" si="161"/>
        <v>0.10538641686182675</v>
      </c>
      <c r="AN125" s="120">
        <f t="shared" si="162"/>
        <v>0.14363548777380292</v>
      </c>
      <c r="AO125" s="204">
        <f t="shared" si="163"/>
        <v>9.3281237021461377E-2</v>
      </c>
      <c r="AP125" s="124"/>
      <c r="AQ125" s="149">
        <v>82672021.189999998</v>
      </c>
      <c r="AR125" s="141">
        <v>18.53</v>
      </c>
      <c r="AS125" s="123" t="e">
        <f>(#REF!/AQ125)-1</f>
        <v>#REF!</v>
      </c>
      <c r="AT125" s="123" t="e">
        <f>(#REF!/AR125)-1</f>
        <v>#REF!</v>
      </c>
    </row>
    <row r="126" spans="1:46">
      <c r="A126" s="200" t="s">
        <v>71</v>
      </c>
      <c r="B126" s="180">
        <v>117054935.76000001</v>
      </c>
      <c r="C126" s="179">
        <v>11.12</v>
      </c>
      <c r="D126" s="180">
        <v>117791792.37</v>
      </c>
      <c r="E126" s="179">
        <v>11.19</v>
      </c>
      <c r="F126" s="117">
        <f t="shared" si="136"/>
        <v>6.2949640287769731E-3</v>
      </c>
      <c r="G126" s="117">
        <f t="shared" si="137"/>
        <v>6.2949640287770043E-3</v>
      </c>
      <c r="H126" s="180">
        <v>118318118.52</v>
      </c>
      <c r="I126" s="179">
        <v>11.24</v>
      </c>
      <c r="J126" s="117">
        <f t="shared" si="138"/>
        <v>4.4682752457550629E-3</v>
      </c>
      <c r="K126" s="117">
        <f t="shared" si="139"/>
        <v>4.4682752457552025E-3</v>
      </c>
      <c r="L126" s="180">
        <v>118423383.75</v>
      </c>
      <c r="M126" s="179">
        <v>11.25</v>
      </c>
      <c r="N126" s="117">
        <f t="shared" si="140"/>
        <v>8.896797153025264E-4</v>
      </c>
      <c r="O126" s="117">
        <f t="shared" si="141"/>
        <v>8.8967971530247208E-4</v>
      </c>
      <c r="P126" s="180">
        <v>116452193.15000001</v>
      </c>
      <c r="Q126" s="179">
        <v>11.34</v>
      </c>
      <c r="R126" s="117">
        <f t="shared" si="142"/>
        <v>-1.664528184873787E-2</v>
      </c>
      <c r="S126" s="117">
        <f t="shared" si="143"/>
        <v>7.999999999999988E-3</v>
      </c>
      <c r="T126" s="180">
        <v>120633953.58</v>
      </c>
      <c r="U126" s="179">
        <v>11.46</v>
      </c>
      <c r="V126" s="117">
        <f t="shared" si="144"/>
        <v>3.5909675179870086E-2</v>
      </c>
      <c r="W126" s="117">
        <f t="shared" si="145"/>
        <v>1.058201058201067E-2</v>
      </c>
      <c r="X126" s="180">
        <v>126318276</v>
      </c>
      <c r="Y126" s="179">
        <v>12</v>
      </c>
      <c r="Z126" s="117">
        <f t="shared" si="146"/>
        <v>4.7120418848167554E-2</v>
      </c>
      <c r="AA126" s="117">
        <f t="shared" si="147"/>
        <v>4.7120418848167464E-2</v>
      </c>
      <c r="AB126" s="180">
        <v>127122441.67</v>
      </c>
      <c r="AC126" s="179">
        <v>12.08</v>
      </c>
      <c r="AD126" s="117">
        <f t="shared" si="148"/>
        <v>6.3661862357906294E-3</v>
      </c>
      <c r="AE126" s="117">
        <f t="shared" si="149"/>
        <v>6.6666666666666723E-3</v>
      </c>
      <c r="AF126" s="180">
        <v>129792028.59</v>
      </c>
      <c r="AG126" s="179">
        <v>12.33</v>
      </c>
      <c r="AH126" s="117">
        <f t="shared" si="150"/>
        <v>2.1000123069772704E-2</v>
      </c>
      <c r="AI126" s="117">
        <f t="shared" si="151"/>
        <v>2.0695364238410598E-2</v>
      </c>
      <c r="AJ126" s="118">
        <f t="shared" si="158"/>
        <v>1.3175505059337209E-2</v>
      </c>
      <c r="AK126" s="118">
        <f t="shared" si="159"/>
        <v>1.3089672415636258E-2</v>
      </c>
      <c r="AL126" s="119">
        <f t="shared" si="160"/>
        <v>0.10187667560321714</v>
      </c>
      <c r="AM126" s="119">
        <f t="shared" si="161"/>
        <v>0.10187667560321721</v>
      </c>
      <c r="AN126" s="120">
        <f t="shared" si="162"/>
        <v>2.049414433843097E-2</v>
      </c>
      <c r="AO126" s="204">
        <f t="shared" si="163"/>
        <v>1.4922288028273802E-2</v>
      </c>
      <c r="AP126" s="124"/>
      <c r="AQ126" s="149">
        <v>541500000</v>
      </c>
      <c r="AR126" s="141">
        <v>3610</v>
      </c>
      <c r="AS126" s="123" t="e">
        <f>(#REF!/AQ126)-1</f>
        <v>#REF!</v>
      </c>
      <c r="AT126" s="123" t="e">
        <f>(#REF!/AR126)-1</f>
        <v>#REF!</v>
      </c>
    </row>
    <row r="127" spans="1:46">
      <c r="A127" s="200" t="s">
        <v>119</v>
      </c>
      <c r="B127" s="180">
        <v>735543809.46000004</v>
      </c>
      <c r="C127" s="179">
        <v>208.94</v>
      </c>
      <c r="D127" s="180">
        <v>740648330.00999999</v>
      </c>
      <c r="E127" s="179">
        <v>210.94</v>
      </c>
      <c r="F127" s="117">
        <f t="shared" si="136"/>
        <v>6.9397913276538067E-3</v>
      </c>
      <c r="G127" s="117">
        <f t="shared" si="137"/>
        <v>9.5721259691777544E-3</v>
      </c>
      <c r="H127" s="180">
        <v>735755031</v>
      </c>
      <c r="I127" s="179">
        <v>209</v>
      </c>
      <c r="J127" s="117">
        <f t="shared" si="138"/>
        <v>-6.6067778886829097E-3</v>
      </c>
      <c r="K127" s="117">
        <f t="shared" si="139"/>
        <v>-9.1969280364084475E-3</v>
      </c>
      <c r="L127" s="180">
        <v>746104886.46000004</v>
      </c>
      <c r="M127" s="179">
        <v>211.94</v>
      </c>
      <c r="N127" s="117">
        <f t="shared" si="140"/>
        <v>1.4066985645933066E-2</v>
      </c>
      <c r="O127" s="117">
        <f t="shared" si="141"/>
        <v>1.4066985645933004E-2</v>
      </c>
      <c r="P127" s="180">
        <v>658012520.86000001</v>
      </c>
      <c r="Q127" s="179">
        <v>214.88</v>
      </c>
      <c r="R127" s="117">
        <f t="shared" si="142"/>
        <v>-0.11806968054849055</v>
      </c>
      <c r="S127" s="117">
        <f t="shared" si="143"/>
        <v>1.3871850523733121E-2</v>
      </c>
      <c r="T127" s="180">
        <v>753356826</v>
      </c>
      <c r="U127" s="179">
        <v>214</v>
      </c>
      <c r="V127" s="117">
        <f t="shared" si="144"/>
        <v>0.14489740258344661</v>
      </c>
      <c r="W127" s="117">
        <f t="shared" si="145"/>
        <v>-4.0953090096798005E-3</v>
      </c>
      <c r="X127" s="180">
        <v>753356826</v>
      </c>
      <c r="Y127" s="179">
        <v>214</v>
      </c>
      <c r="Z127" s="117">
        <f t="shared" si="146"/>
        <v>0</v>
      </c>
      <c r="AA127" s="117">
        <f t="shared" si="147"/>
        <v>0</v>
      </c>
      <c r="AB127" s="180">
        <v>709645095.76999998</v>
      </c>
      <c r="AC127" s="179">
        <v>201.58</v>
      </c>
      <c r="AD127" s="117">
        <f t="shared" si="148"/>
        <v>-5.8022611226728325E-2</v>
      </c>
      <c r="AE127" s="117">
        <f t="shared" si="149"/>
        <v>-5.8037383177570033E-2</v>
      </c>
      <c r="AF127" s="180">
        <v>872239349.42999995</v>
      </c>
      <c r="AG127" s="179">
        <v>247.77</v>
      </c>
      <c r="AH127" s="117">
        <f t="shared" si="150"/>
        <v>0.22912052042518122</v>
      </c>
      <c r="AI127" s="117">
        <f t="shared" si="151"/>
        <v>0.22913979561464429</v>
      </c>
      <c r="AJ127" s="118">
        <f t="shared" si="158"/>
        <v>2.6540703789789111E-2</v>
      </c>
      <c r="AK127" s="118">
        <f t="shared" si="159"/>
        <v>2.4415142191228735E-2</v>
      </c>
      <c r="AL127" s="119">
        <f t="shared" si="160"/>
        <v>0.17767004135177522</v>
      </c>
      <c r="AM127" s="119">
        <f t="shared" si="161"/>
        <v>0.17459941215511526</v>
      </c>
      <c r="AN127" s="120">
        <f t="shared" si="162"/>
        <v>0.11048785432627684</v>
      </c>
      <c r="AO127" s="204">
        <f t="shared" si="163"/>
        <v>8.5930103982875719E-2</v>
      </c>
      <c r="AP127" s="124"/>
      <c r="AQ127" s="149">
        <v>551092000</v>
      </c>
      <c r="AR127" s="141">
        <v>8.86</v>
      </c>
      <c r="AS127" s="123" t="e">
        <f>(#REF!/AQ127)-1</f>
        <v>#REF!</v>
      </c>
      <c r="AT127" s="123" t="e">
        <f>(#REF!/AR127)-1</f>
        <v>#REF!</v>
      </c>
    </row>
    <row r="128" spans="1:46">
      <c r="A128" s="200" t="s">
        <v>47</v>
      </c>
      <c r="B128" s="180">
        <v>20459000000</v>
      </c>
      <c r="C128" s="179">
        <v>9980</v>
      </c>
      <c r="D128" s="180">
        <v>18552500000</v>
      </c>
      <c r="E128" s="179">
        <v>9050</v>
      </c>
      <c r="F128" s="117">
        <f t="shared" si="136"/>
        <v>-9.3186372745490978E-2</v>
      </c>
      <c r="G128" s="117">
        <f t="shared" si="137"/>
        <v>-9.3186372745490978E-2</v>
      </c>
      <c r="H128" s="180">
        <v>18705000000</v>
      </c>
      <c r="I128" s="179">
        <v>8700</v>
      </c>
      <c r="J128" s="117">
        <f t="shared" si="138"/>
        <v>8.2199164533081799E-3</v>
      </c>
      <c r="K128" s="117">
        <f t="shared" si="139"/>
        <v>-3.8674033149171269E-2</v>
      </c>
      <c r="L128" s="180">
        <v>20010000000</v>
      </c>
      <c r="M128" s="179">
        <v>8700</v>
      </c>
      <c r="N128" s="117">
        <f t="shared" si="140"/>
        <v>6.9767441860465115E-2</v>
      </c>
      <c r="O128" s="117">
        <f t="shared" si="141"/>
        <v>0</v>
      </c>
      <c r="P128" s="180">
        <v>20274500000</v>
      </c>
      <c r="Q128" s="179">
        <v>8815</v>
      </c>
      <c r="R128" s="117">
        <f t="shared" si="142"/>
        <v>1.3218390804597701E-2</v>
      </c>
      <c r="S128" s="117">
        <f t="shared" si="143"/>
        <v>1.3218390804597701E-2</v>
      </c>
      <c r="T128" s="180">
        <v>20274500000</v>
      </c>
      <c r="U128" s="179">
        <v>8815</v>
      </c>
      <c r="V128" s="117">
        <f t="shared" si="144"/>
        <v>0</v>
      </c>
      <c r="W128" s="117">
        <f t="shared" si="145"/>
        <v>0</v>
      </c>
      <c r="X128" s="180">
        <v>21633500000</v>
      </c>
      <c r="Y128" s="179">
        <v>8830</v>
      </c>
      <c r="Z128" s="117">
        <f t="shared" si="146"/>
        <v>6.7030013070605937E-2</v>
      </c>
      <c r="AA128" s="117">
        <f t="shared" si="147"/>
        <v>1.7016449234259785E-3</v>
      </c>
      <c r="AB128" s="180">
        <v>31199700000</v>
      </c>
      <c r="AC128" s="179">
        <v>10399.9</v>
      </c>
      <c r="AD128" s="117">
        <f t="shared" si="148"/>
        <v>0.44219381977026373</v>
      </c>
      <c r="AE128" s="117">
        <f t="shared" si="149"/>
        <v>0.17779161947904865</v>
      </c>
      <c r="AF128" s="180">
        <v>30240035000</v>
      </c>
      <c r="AG128" s="179">
        <v>8640.01</v>
      </c>
      <c r="AH128" s="117">
        <f t="shared" si="150"/>
        <v>-3.0758789347333469E-2</v>
      </c>
      <c r="AI128" s="117">
        <f t="shared" si="151"/>
        <v>-0.16922181944057149</v>
      </c>
      <c r="AJ128" s="118">
        <f t="shared" si="158"/>
        <v>5.9560552483302026E-2</v>
      </c>
      <c r="AK128" s="118">
        <f t="shared" si="159"/>
        <v>-1.3546321266020176E-2</v>
      </c>
      <c r="AL128" s="119">
        <f t="shared" si="160"/>
        <v>0.62997089341059154</v>
      </c>
      <c r="AM128" s="119">
        <f t="shared" si="161"/>
        <v>-4.5302762430939204E-2</v>
      </c>
      <c r="AN128" s="120">
        <f t="shared" si="162"/>
        <v>0.16317751666365582</v>
      </c>
      <c r="AO128" s="204">
        <f t="shared" si="163"/>
        <v>9.938012443528968E-2</v>
      </c>
      <c r="AP128" s="124"/>
      <c r="AQ128" s="122">
        <v>913647681</v>
      </c>
      <c r="AR128" s="126">
        <v>81</v>
      </c>
      <c r="AS128" s="123" t="e">
        <f>(#REF!/AQ128)-1</f>
        <v>#REF!</v>
      </c>
      <c r="AT128" s="123" t="e">
        <f>(#REF!/AR128)-1</f>
        <v>#REF!</v>
      </c>
    </row>
    <row r="129" spans="1:46">
      <c r="A129" s="200" t="s">
        <v>65</v>
      </c>
      <c r="B129" s="180">
        <v>445850000</v>
      </c>
      <c r="C129" s="179">
        <v>9.25</v>
      </c>
      <c r="D129" s="180">
        <v>445850000</v>
      </c>
      <c r="E129" s="179">
        <v>9.25</v>
      </c>
      <c r="F129" s="117">
        <f t="shared" si="136"/>
        <v>0</v>
      </c>
      <c r="G129" s="117">
        <f t="shared" si="137"/>
        <v>0</v>
      </c>
      <c r="H129" s="180">
        <v>445850000</v>
      </c>
      <c r="I129" s="179">
        <v>9.25</v>
      </c>
      <c r="J129" s="117">
        <f t="shared" si="138"/>
        <v>0</v>
      </c>
      <c r="K129" s="117">
        <f t="shared" si="139"/>
        <v>0</v>
      </c>
      <c r="L129" s="180">
        <v>445850000</v>
      </c>
      <c r="M129" s="179">
        <v>9.25</v>
      </c>
      <c r="N129" s="117">
        <f t="shared" si="140"/>
        <v>0</v>
      </c>
      <c r="O129" s="117">
        <f t="shared" si="141"/>
        <v>0</v>
      </c>
      <c r="P129" s="180">
        <v>445850000</v>
      </c>
      <c r="Q129" s="179">
        <v>9.25</v>
      </c>
      <c r="R129" s="117">
        <f t="shared" si="142"/>
        <v>0</v>
      </c>
      <c r="S129" s="117">
        <f t="shared" si="143"/>
        <v>0</v>
      </c>
      <c r="T129" s="180">
        <v>445850000</v>
      </c>
      <c r="U129" s="179">
        <v>9.25</v>
      </c>
      <c r="V129" s="117">
        <f t="shared" si="144"/>
        <v>0</v>
      </c>
      <c r="W129" s="117">
        <f t="shared" si="145"/>
        <v>0</v>
      </c>
      <c r="X129" s="180">
        <v>445850000</v>
      </c>
      <c r="Y129" s="179">
        <v>9.25</v>
      </c>
      <c r="Z129" s="117">
        <f t="shared" si="146"/>
        <v>0</v>
      </c>
      <c r="AA129" s="117">
        <f t="shared" si="147"/>
        <v>0</v>
      </c>
      <c r="AB129" s="180">
        <v>445850000</v>
      </c>
      <c r="AC129" s="179">
        <v>9.25</v>
      </c>
      <c r="AD129" s="117">
        <f t="shared" si="148"/>
        <v>0</v>
      </c>
      <c r="AE129" s="117">
        <f t="shared" si="149"/>
        <v>0</v>
      </c>
      <c r="AF129" s="180">
        <v>467540000</v>
      </c>
      <c r="AG129" s="179">
        <v>9.6999999999999993</v>
      </c>
      <c r="AH129" s="117">
        <f t="shared" si="150"/>
        <v>4.8648648648648651E-2</v>
      </c>
      <c r="AI129" s="117">
        <f t="shared" si="151"/>
        <v>4.8648648648648575E-2</v>
      </c>
      <c r="AJ129" s="118">
        <f t="shared" si="158"/>
        <v>6.0810810810810814E-3</v>
      </c>
      <c r="AK129" s="118">
        <f t="shared" si="159"/>
        <v>6.0810810810810719E-3</v>
      </c>
      <c r="AL129" s="119">
        <f t="shared" si="160"/>
        <v>4.8648648648648651E-2</v>
      </c>
      <c r="AM129" s="119">
        <f t="shared" si="161"/>
        <v>4.8648648648648575E-2</v>
      </c>
      <c r="AN129" s="120">
        <f t="shared" si="162"/>
        <v>1.7199894677510617E-2</v>
      </c>
      <c r="AO129" s="204">
        <f t="shared" si="163"/>
        <v>1.719989467751059E-2</v>
      </c>
      <c r="AP129" s="124"/>
      <c r="AQ129" s="157">
        <f>SUM(AQ122:AQ128)</f>
        <v>4180911788.79</v>
      </c>
      <c r="AR129" s="158"/>
      <c r="AS129" s="123" t="e">
        <f>(#REF!/AQ129)-1</f>
        <v>#REF!</v>
      </c>
      <c r="AT129" s="123" t="e">
        <f>(#REF!/AR129)-1</f>
        <v>#REF!</v>
      </c>
    </row>
    <row r="130" spans="1:46">
      <c r="A130" s="200" t="s">
        <v>55</v>
      </c>
      <c r="B130" s="180">
        <v>382037842.41000003</v>
      </c>
      <c r="C130" s="178">
        <v>81</v>
      </c>
      <c r="D130" s="180">
        <v>385341232.42000002</v>
      </c>
      <c r="E130" s="178">
        <v>81</v>
      </c>
      <c r="F130" s="117">
        <f t="shared" si="136"/>
        <v>8.6467612453292476E-3</v>
      </c>
      <c r="G130" s="117">
        <f t="shared" si="137"/>
        <v>0</v>
      </c>
      <c r="H130" s="180">
        <v>382854668.42000002</v>
      </c>
      <c r="I130" s="178">
        <v>81</v>
      </c>
      <c r="J130" s="117">
        <f t="shared" si="138"/>
        <v>-6.452888481162552E-3</v>
      </c>
      <c r="K130" s="117">
        <f t="shared" si="139"/>
        <v>0</v>
      </c>
      <c r="L130" s="180">
        <v>381910833.31</v>
      </c>
      <c r="M130" s="178">
        <v>81</v>
      </c>
      <c r="N130" s="117">
        <f t="shared" si="140"/>
        <v>-2.4652568921129268E-3</v>
      </c>
      <c r="O130" s="117">
        <f t="shared" si="141"/>
        <v>0</v>
      </c>
      <c r="P130" s="180">
        <v>381330867.81999999</v>
      </c>
      <c r="Q130" s="178">
        <v>81</v>
      </c>
      <c r="R130" s="117">
        <f t="shared" si="142"/>
        <v>-1.5185887369925613E-3</v>
      </c>
      <c r="S130" s="117">
        <f t="shared" si="143"/>
        <v>0</v>
      </c>
      <c r="T130" s="180">
        <v>394678552.82999998</v>
      </c>
      <c r="U130" s="178">
        <v>81</v>
      </c>
      <c r="V130" s="117">
        <f t="shared" si="144"/>
        <v>3.5002896792243193E-2</v>
      </c>
      <c r="W130" s="117">
        <f t="shared" si="145"/>
        <v>0</v>
      </c>
      <c r="X130" s="180">
        <v>406121251.25999999</v>
      </c>
      <c r="Y130" s="178">
        <v>81</v>
      </c>
      <c r="Z130" s="117">
        <f t="shared" si="146"/>
        <v>2.8992450559959169E-2</v>
      </c>
      <c r="AA130" s="117">
        <f t="shared" si="147"/>
        <v>0</v>
      </c>
      <c r="AB130" s="180">
        <v>423038951.75999999</v>
      </c>
      <c r="AC130" s="178">
        <v>81</v>
      </c>
      <c r="AD130" s="117">
        <f t="shared" si="148"/>
        <v>4.1656772324798239E-2</v>
      </c>
      <c r="AE130" s="117">
        <f t="shared" si="149"/>
        <v>0</v>
      </c>
      <c r="AF130" s="180">
        <v>430264259.99000001</v>
      </c>
      <c r="AG130" s="178">
        <v>73</v>
      </c>
      <c r="AH130" s="117">
        <f t="shared" si="150"/>
        <v>1.7079534165683891E-2</v>
      </c>
      <c r="AI130" s="117">
        <f t="shared" si="151"/>
        <v>-9.8765432098765427E-2</v>
      </c>
      <c r="AJ130" s="118">
        <f t="shared" si="158"/>
        <v>1.5117710122218212E-2</v>
      </c>
      <c r="AK130" s="118">
        <f t="shared" si="159"/>
        <v>-1.2345679012345678E-2</v>
      </c>
      <c r="AL130" s="119">
        <f t="shared" si="160"/>
        <v>0.11657986166670181</v>
      </c>
      <c r="AM130" s="119">
        <f t="shared" si="161"/>
        <v>-9.8765432098765427E-2</v>
      </c>
      <c r="AN130" s="120">
        <f t="shared" si="162"/>
        <v>1.8474657234484652E-2</v>
      </c>
      <c r="AO130" s="204">
        <f t="shared" si="163"/>
        <v>3.4918853391928274E-2</v>
      </c>
      <c r="AP130" s="124"/>
      <c r="AQ130" s="205"/>
      <c r="AR130" s="206"/>
      <c r="AS130" s="123"/>
      <c r="AT130" s="123"/>
    </row>
    <row r="131" spans="1:46" s="281" customFormat="1">
      <c r="A131" s="200" t="s">
        <v>121</v>
      </c>
      <c r="B131" s="180">
        <v>634886301.16999996</v>
      </c>
      <c r="C131" s="168">
        <v>120.92</v>
      </c>
      <c r="D131" s="180">
        <v>636514976.24000001</v>
      </c>
      <c r="E131" s="168">
        <v>120.92</v>
      </c>
      <c r="F131" s="117">
        <f t="shared" si="136"/>
        <v>2.5653019556393787E-3</v>
      </c>
      <c r="G131" s="117">
        <f t="shared" si="137"/>
        <v>0</v>
      </c>
      <c r="H131" s="180">
        <v>635197394.57000005</v>
      </c>
      <c r="I131" s="168">
        <v>120.92</v>
      </c>
      <c r="J131" s="117">
        <f t="shared" si="138"/>
        <v>-2.0699931960487896E-3</v>
      </c>
      <c r="K131" s="117">
        <f t="shared" si="139"/>
        <v>0</v>
      </c>
      <c r="L131" s="180">
        <v>630702539.27999997</v>
      </c>
      <c r="M131" s="168">
        <v>120.92</v>
      </c>
      <c r="N131" s="117">
        <f t="shared" si="140"/>
        <v>-7.0763125422497915E-3</v>
      </c>
      <c r="O131" s="117">
        <f t="shared" si="141"/>
        <v>0</v>
      </c>
      <c r="P131" s="180">
        <v>626262434.40999997</v>
      </c>
      <c r="Q131" s="168">
        <v>120.92</v>
      </c>
      <c r="R131" s="117">
        <f t="shared" si="142"/>
        <v>-7.0399349827713681E-3</v>
      </c>
      <c r="S131" s="117">
        <f t="shared" si="143"/>
        <v>0</v>
      </c>
      <c r="T131" s="180">
        <v>659387520.64999998</v>
      </c>
      <c r="U131" s="168">
        <v>120.92</v>
      </c>
      <c r="V131" s="117">
        <f t="shared" si="144"/>
        <v>5.2893299070711559E-2</v>
      </c>
      <c r="W131" s="117">
        <f t="shared" si="145"/>
        <v>0</v>
      </c>
      <c r="X131" s="180">
        <v>674393441.69000006</v>
      </c>
      <c r="Y131" s="168">
        <v>120.92</v>
      </c>
      <c r="Z131" s="117">
        <f t="shared" si="146"/>
        <v>2.2757362810275506E-2</v>
      </c>
      <c r="AA131" s="117">
        <f t="shared" si="147"/>
        <v>0</v>
      </c>
      <c r="AB131" s="180">
        <v>718264543.13</v>
      </c>
      <c r="AC131" s="168">
        <v>120.92</v>
      </c>
      <c r="AD131" s="117">
        <f t="shared" si="148"/>
        <v>6.5052681013713448E-2</v>
      </c>
      <c r="AE131" s="117">
        <f t="shared" si="149"/>
        <v>0</v>
      </c>
      <c r="AF131" s="180">
        <v>733017936.78999996</v>
      </c>
      <c r="AG131" s="168">
        <v>120.92</v>
      </c>
      <c r="AH131" s="117">
        <f t="shared" si="150"/>
        <v>2.0540334060913993E-2</v>
      </c>
      <c r="AI131" s="117">
        <f t="shared" si="151"/>
        <v>0</v>
      </c>
      <c r="AJ131" s="118">
        <f t="shared" si="158"/>
        <v>1.8452842273772991E-2</v>
      </c>
      <c r="AK131" s="118">
        <f t="shared" si="159"/>
        <v>0</v>
      </c>
      <c r="AL131" s="119">
        <f t="shared" si="160"/>
        <v>0.15161145322936315</v>
      </c>
      <c r="AM131" s="119">
        <f t="shared" si="161"/>
        <v>0</v>
      </c>
      <c r="AN131" s="120">
        <f t="shared" si="162"/>
        <v>2.7660690790193173E-2</v>
      </c>
      <c r="AO131" s="204">
        <f t="shared" si="163"/>
        <v>0</v>
      </c>
      <c r="AP131" s="124"/>
      <c r="AQ131" s="205"/>
      <c r="AR131" s="206"/>
      <c r="AS131" s="123"/>
      <c r="AT131" s="123"/>
    </row>
    <row r="132" spans="1:46" ht="15.75" thickBot="1">
      <c r="A132" s="200" t="s">
        <v>184</v>
      </c>
      <c r="B132" s="180">
        <v>654350000</v>
      </c>
      <c r="C132" s="168">
        <v>100</v>
      </c>
      <c r="D132" s="180">
        <v>654350000</v>
      </c>
      <c r="E132" s="168">
        <v>100</v>
      </c>
      <c r="F132" s="117">
        <f t="shared" si="136"/>
        <v>0</v>
      </c>
      <c r="G132" s="117">
        <f t="shared" si="137"/>
        <v>0</v>
      </c>
      <c r="H132" s="180">
        <v>654350000</v>
      </c>
      <c r="I132" s="168">
        <v>100</v>
      </c>
      <c r="J132" s="117">
        <f t="shared" si="138"/>
        <v>0</v>
      </c>
      <c r="K132" s="117">
        <f t="shared" si="139"/>
        <v>0</v>
      </c>
      <c r="L132" s="180">
        <v>654350000</v>
      </c>
      <c r="M132" s="168">
        <v>100</v>
      </c>
      <c r="N132" s="117">
        <f t="shared" si="140"/>
        <v>0</v>
      </c>
      <c r="O132" s="117">
        <f t="shared" si="141"/>
        <v>0</v>
      </c>
      <c r="P132" s="180">
        <v>654350000</v>
      </c>
      <c r="Q132" s="168">
        <v>100</v>
      </c>
      <c r="R132" s="117">
        <f t="shared" si="142"/>
        <v>0</v>
      </c>
      <c r="S132" s="117">
        <f t="shared" si="143"/>
        <v>0</v>
      </c>
      <c r="T132" s="180">
        <v>654350000</v>
      </c>
      <c r="U132" s="168">
        <v>100</v>
      </c>
      <c r="V132" s="117">
        <f t="shared" si="144"/>
        <v>0</v>
      </c>
      <c r="W132" s="117">
        <f t="shared" si="145"/>
        <v>0</v>
      </c>
      <c r="X132" s="180">
        <v>590179375.11000001</v>
      </c>
      <c r="Y132" s="168">
        <v>100</v>
      </c>
      <c r="Z132" s="117">
        <f t="shared" si="146"/>
        <v>-9.8067738809505589E-2</v>
      </c>
      <c r="AA132" s="117">
        <f t="shared" si="147"/>
        <v>0</v>
      </c>
      <c r="AB132" s="180">
        <v>654350000</v>
      </c>
      <c r="AC132" s="168">
        <v>100</v>
      </c>
      <c r="AD132" s="117">
        <f t="shared" si="148"/>
        <v>0.10873071407830816</v>
      </c>
      <c r="AE132" s="117">
        <f t="shared" si="149"/>
        <v>0</v>
      </c>
      <c r="AF132" s="180">
        <v>654350000</v>
      </c>
      <c r="AG132" s="168">
        <v>100</v>
      </c>
      <c r="AH132" s="117">
        <f t="shared" si="150"/>
        <v>0</v>
      </c>
      <c r="AI132" s="117">
        <f t="shared" si="151"/>
        <v>0</v>
      </c>
      <c r="AJ132" s="118">
        <f t="shared" si="158"/>
        <v>1.3328719086003211E-3</v>
      </c>
      <c r="AK132" s="118">
        <f t="shared" si="159"/>
        <v>0</v>
      </c>
      <c r="AL132" s="119">
        <f t="shared" si="160"/>
        <v>0</v>
      </c>
      <c r="AM132" s="119">
        <f t="shared" si="161"/>
        <v>0</v>
      </c>
      <c r="AN132" s="120">
        <f t="shared" si="162"/>
        <v>5.5324287096291655E-2</v>
      </c>
      <c r="AO132" s="204">
        <f t="shared" si="163"/>
        <v>0</v>
      </c>
      <c r="AP132" s="124"/>
      <c r="AQ132" s="160">
        <f>SUM(AQ118,AQ129)</f>
        <v>248577406317.1752</v>
      </c>
      <c r="AR132" s="161"/>
      <c r="AS132" s="123" t="e">
        <f>(#REF!/AQ132)-1</f>
        <v>#REF!</v>
      </c>
      <c r="AT132" s="123" t="e">
        <f>(#REF!/AR132)-1</f>
        <v>#REF!</v>
      </c>
    </row>
    <row r="133" spans="1:46">
      <c r="A133" s="201" t="s">
        <v>48</v>
      </c>
      <c r="B133" s="183">
        <f>SUM(B123:B132)</f>
        <v>25057614940.069996</v>
      </c>
      <c r="C133" s="173"/>
      <c r="D133" s="183">
        <f>SUM(D123:D132)</f>
        <v>23629644408.849998</v>
      </c>
      <c r="E133" s="173"/>
      <c r="F133" s="117">
        <f>((D133-B133)/B133)</f>
        <v>-5.6987488020518229E-2</v>
      </c>
      <c r="G133" s="117"/>
      <c r="H133" s="183">
        <f>SUM(H123:H132)</f>
        <v>23797999163.279999</v>
      </c>
      <c r="I133" s="173"/>
      <c r="J133" s="117">
        <f>((H133-D133)/D133)</f>
        <v>7.1247265306686753E-3</v>
      </c>
      <c r="K133" s="117"/>
      <c r="L133" s="183">
        <f>SUM(L123:L132)</f>
        <v>25121745174.209999</v>
      </c>
      <c r="M133" s="173"/>
      <c r="N133" s="117">
        <f>((L133-H133)/H133)</f>
        <v>5.5624256553993119E-2</v>
      </c>
      <c r="O133" s="117"/>
      <c r="P133" s="183">
        <f>SUM(P123:P132)</f>
        <v>25260696618.279999</v>
      </c>
      <c r="Q133" s="173"/>
      <c r="R133" s="117">
        <f>((P133-L133)/L133)</f>
        <v>5.5311222650505721E-3</v>
      </c>
      <c r="S133" s="117"/>
      <c r="T133" s="183">
        <f>SUM(T123:T132)</f>
        <v>25492106714.970001</v>
      </c>
      <c r="U133" s="173"/>
      <c r="V133" s="117">
        <f>((T133-P133)/P133)</f>
        <v>9.1608754970970065E-3</v>
      </c>
      <c r="W133" s="117"/>
      <c r="X133" s="183">
        <f>SUM(X123:X132)</f>
        <v>26876339325.479996</v>
      </c>
      <c r="Y133" s="173"/>
      <c r="Z133" s="117">
        <f>((X133-T133)/T133)</f>
        <v>5.4300439974900812E-2</v>
      </c>
      <c r="AA133" s="117"/>
      <c r="AB133" s="183">
        <f>SUM(AB123:AB132)</f>
        <v>36638626691.129997</v>
      </c>
      <c r="AC133" s="173"/>
      <c r="AD133" s="117">
        <f>((AB133-X133)/X133)</f>
        <v>0.36322980028738167</v>
      </c>
      <c r="AE133" s="117"/>
      <c r="AF133" s="183">
        <f>SUM(AF123:AF132)</f>
        <v>35925624547.889999</v>
      </c>
      <c r="AG133" s="173"/>
      <c r="AH133" s="117">
        <f>((AF133-AB133)/AB133)</f>
        <v>-1.9460394879173011E-2</v>
      </c>
      <c r="AI133" s="117"/>
      <c r="AJ133" s="118">
        <f t="shared" si="158"/>
        <v>5.2315417276175079E-2</v>
      </c>
      <c r="AK133" s="118"/>
      <c r="AL133" s="119">
        <f t="shared" si="160"/>
        <v>0.52036247039057404</v>
      </c>
      <c r="AM133" s="119"/>
      <c r="AN133" s="120">
        <f t="shared" si="162"/>
        <v>0.13086242387576569</v>
      </c>
      <c r="AO133" s="204"/>
    </row>
    <row r="134" spans="1:46" ht="15.75" thickBot="1">
      <c r="A134" s="159" t="s">
        <v>58</v>
      </c>
      <c r="B134" s="184">
        <f>SUM(B119,B133)</f>
        <v>1352886940095.4221</v>
      </c>
      <c r="C134" s="185"/>
      <c r="D134" s="184">
        <f>SUM(D119,D133)</f>
        <v>1356401045463.9119</v>
      </c>
      <c r="E134" s="185"/>
      <c r="F134" s="117">
        <f>((D134-B134)/B134)</f>
        <v>2.5974863562818399E-3</v>
      </c>
      <c r="G134" s="117"/>
      <c r="H134" s="184">
        <f>SUM(H119,H133)</f>
        <v>1359214871715.3687</v>
      </c>
      <c r="I134" s="185"/>
      <c r="J134" s="117">
        <f>((H134-D134)/D134)</f>
        <v>2.0744795655140559E-3</v>
      </c>
      <c r="K134" s="117"/>
      <c r="L134" s="184">
        <f>SUM(L119,L133)</f>
        <v>1369773434542.3689</v>
      </c>
      <c r="M134" s="185"/>
      <c r="N134" s="117">
        <f>((L134-H134)/H134)</f>
        <v>7.7681336827009782E-3</v>
      </c>
      <c r="O134" s="117"/>
      <c r="P134" s="184">
        <f>SUM(P119,P133)</f>
        <v>1399835407675.8245</v>
      </c>
      <c r="Q134" s="185"/>
      <c r="R134" s="117">
        <f>((P134-L134)/L134)</f>
        <v>2.1946675541637328E-2</v>
      </c>
      <c r="S134" s="117"/>
      <c r="T134" s="184">
        <f>SUM(T119,T133)</f>
        <v>1394700251792.519</v>
      </c>
      <c r="U134" s="185"/>
      <c r="V134" s="117">
        <f>((T134-P134)/P134)</f>
        <v>-3.6683997669636212E-3</v>
      </c>
      <c r="W134" s="117"/>
      <c r="X134" s="184">
        <f>SUM(X119,X133)</f>
        <v>1403301941992.9517</v>
      </c>
      <c r="Y134" s="185"/>
      <c r="Z134" s="117">
        <f>((X134-T134)/T134)</f>
        <v>6.1674113770162544E-3</v>
      </c>
      <c r="AA134" s="117"/>
      <c r="AB134" s="184">
        <f>SUM(AB119,AB133)</f>
        <v>1444387337807.5254</v>
      </c>
      <c r="AC134" s="185"/>
      <c r="AD134" s="117">
        <f>((AB134-X134)/X134)</f>
        <v>2.9277659059050949E-2</v>
      </c>
      <c r="AE134" s="117"/>
      <c r="AF134" s="184">
        <f>SUM(AF119,AF133)</f>
        <v>1482228818097.6382</v>
      </c>
      <c r="AG134" s="185"/>
      <c r="AH134" s="117">
        <f>((AF134-AB134)/AB134)</f>
        <v>2.6198983679511758E-2</v>
      </c>
      <c r="AI134" s="117"/>
      <c r="AJ134" s="118">
        <f t="shared" si="158"/>
        <v>1.1545303686843693E-2</v>
      </c>
      <c r="AK134" s="118"/>
      <c r="AL134" s="119">
        <f t="shared" si="160"/>
        <v>9.276590655434884E-2</v>
      </c>
      <c r="AM134" s="119"/>
      <c r="AN134" s="120">
        <f t="shared" si="162"/>
        <v>1.2431301259725722E-2</v>
      </c>
      <c r="AO134" s="204"/>
    </row>
  </sheetData>
  <protectedRanges>
    <protectedRange password="CADF" sqref="C75" name="BidOffer Prices_2_1_3"/>
    <protectedRange password="CADF" sqref="B17" name="Fund Name_1_1_1_5"/>
    <protectedRange password="CADF" sqref="C17" name="Fund Name_1_1_1_1_4"/>
    <protectedRange password="CADF" sqref="B42:B43" name="Yield_2_1_2_7"/>
    <protectedRange password="CADF" sqref="B78" name="Yield_2_1_2_1_3"/>
    <protectedRange password="CADF" sqref="E75" name="BidOffer Prices_2_1_4"/>
    <protectedRange password="CADF" sqref="D78" name="Yield_2_1_2_1"/>
    <protectedRange password="CADF" sqref="D17" name="Fund Name_1_1_1_2_3"/>
    <protectedRange password="CADF" sqref="E17" name="Fund Name_1_1_1_3"/>
    <protectedRange password="CADF" sqref="D42:D43" name="Yield_2_1_2_2_3"/>
    <protectedRange password="CADF" sqref="I75" name="BidOffer Prices_2_1_5"/>
    <protectedRange password="CADF" sqref="H17" name="Fund Name_1_1_1_6"/>
    <protectedRange password="CADF" sqref="I17" name="Fund Name_1_1_1_1_1"/>
    <protectedRange password="CADF" sqref="H42:H43" name="Yield_2_1_2"/>
    <protectedRange password="CADF" sqref="H78" name="Yield_2_1_2_3_1"/>
    <protectedRange password="CADF" sqref="M75" name="BidOffer Prices_2_1_6"/>
    <protectedRange password="CADF" sqref="L17" name="Fund Name_1_1_1_7"/>
    <protectedRange password="CADF" sqref="M17" name="Fund Name_1_1_1_1_5"/>
    <protectedRange password="CADF" sqref="L42:L43" name="Yield_2_1_2_2"/>
    <protectedRange password="CADF" sqref="L78" name="Yield_2_1_2_3"/>
    <protectedRange password="CADF" sqref="Q75" name="BidOffer Prices_2_1"/>
    <protectedRange password="CADF" sqref="P17" name="Fund Name_1_1_1_2_1"/>
    <protectedRange password="CADF" sqref="Q17" name="Fund Name_1_1_1_3_3"/>
    <protectedRange password="CADF" sqref="P42:P43" name="Yield_2_1_2_1_1"/>
    <protectedRange password="CADF" sqref="P78" name="Yield_2_1_2_2_4"/>
    <protectedRange password="CADF" sqref="Q78" name="Fund Name_2"/>
    <protectedRange password="CADF" sqref="U75" name="BidOffer Prices_2_1_7"/>
    <protectedRange password="CADF" sqref="T17" name="Fund Name_1_1_1_4"/>
    <protectedRange password="CADF" sqref="U17" name="Fund Name_1_1_1_1_6"/>
    <protectedRange password="CADF" sqref="T42:T43" name="Yield_2_1_2_5"/>
    <protectedRange password="CADF" sqref="T78" name="Yield_2_1_2_3_4"/>
    <protectedRange password="CADF" sqref="U78" name="Fund Name_2_1_1"/>
    <protectedRange password="CADF" sqref="Y75" name="BidOffer Prices_2_1_10"/>
    <protectedRange password="CADF" sqref="X43" name="Yield_2_1_2_8"/>
    <protectedRange password="CADF" sqref="X17" name="Fund Name_1_1_1_2_4"/>
    <protectedRange password="CADF" sqref="Y17" name="Fund Name_1_1_1_3_4"/>
    <protectedRange password="CADF" sqref="X42" name="Yield_2_1_2_1_5"/>
    <protectedRange password="CADF" sqref="X78" name="Yield_2_1_2_2_5"/>
    <protectedRange password="CADF" sqref="Y78" name="Fund Name_2_2"/>
    <protectedRange password="CADF" sqref="AC75" name="BidOffer Prices_2_1_1"/>
    <protectedRange password="CADF" sqref="AB43" name="Yield_2_1_2_4"/>
    <protectedRange password="CADF" sqref="AB17" name="Fund Name_1_1_1_2_2"/>
    <protectedRange password="CADF" sqref="AC17" name="Fund Name_1_1_1_3_1"/>
    <protectedRange password="CADF" sqref="AB42" name="Yield_2_1_2_1_2"/>
    <protectedRange password="CADF" sqref="AB78" name="Yield_2_1_2_2_1"/>
    <protectedRange password="CADF" sqref="AC78" name="Fund Name_2_1"/>
    <protectedRange password="CADF" sqref="AG75" name="BidOffer Prices_2_1_2"/>
    <protectedRange password="CADF" sqref="AF43" name="Yield_2_1_2_6"/>
    <protectedRange password="CADF" sqref="AG78" name="Fund Name_2_3"/>
    <protectedRange password="CADF" sqref="AF17" name="Fund Name_1_1_1"/>
    <protectedRange password="CADF" sqref="AG17" name="Fund Name_1_1_1_1"/>
    <protectedRange password="CADF" sqref="AF42" name="Yield_2_1_2_3_2"/>
    <protectedRange password="CADF" sqref="AF78" name="Yield_2_1_2_4_1"/>
  </protectedRanges>
  <mergeCells count="43">
    <mergeCell ref="AD121:AE121"/>
    <mergeCell ref="AB121:AC121"/>
    <mergeCell ref="R121:S121"/>
    <mergeCell ref="P2:Q2"/>
    <mergeCell ref="P121:Q121"/>
    <mergeCell ref="V121:W121"/>
    <mergeCell ref="T121:U121"/>
    <mergeCell ref="Z2:AA2"/>
    <mergeCell ref="Z121:AA121"/>
    <mergeCell ref="X2:Y2"/>
    <mergeCell ref="X121:Y121"/>
    <mergeCell ref="AQ2:AR2"/>
    <mergeCell ref="AJ121:AK121"/>
    <mergeCell ref="AQ120:AR120"/>
    <mergeCell ref="AN121:AO121"/>
    <mergeCell ref="AL121:AM121"/>
    <mergeCell ref="B2:C2"/>
    <mergeCell ref="B121:C121"/>
    <mergeCell ref="T2:U2"/>
    <mergeCell ref="D121:E121"/>
    <mergeCell ref="J121:K121"/>
    <mergeCell ref="H2:I2"/>
    <mergeCell ref="H121:I121"/>
    <mergeCell ref="F121:G121"/>
    <mergeCell ref="D2:E2"/>
    <mergeCell ref="L121:M121"/>
    <mergeCell ref="N121:O121"/>
    <mergeCell ref="AF121:AG121"/>
    <mergeCell ref="AH2:AI2"/>
    <mergeCell ref="AH121:AI121"/>
    <mergeCell ref="AF2:AG2"/>
    <mergeCell ref="A1:AO1"/>
    <mergeCell ref="AN2:AO2"/>
    <mergeCell ref="AL2:AM2"/>
    <mergeCell ref="AJ2:AK2"/>
    <mergeCell ref="F2:G2"/>
    <mergeCell ref="J2:K2"/>
    <mergeCell ref="L2:M2"/>
    <mergeCell ref="N2:O2"/>
    <mergeCell ref="R2:S2"/>
    <mergeCell ref="AD2:AE2"/>
    <mergeCell ref="AB2:AC2"/>
    <mergeCell ref="V2:W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Data</vt:lpstr>
      <vt:lpstr>NAV Trend</vt:lpstr>
      <vt:lpstr>Volatility Measure</vt:lpstr>
      <vt:lpstr>Total NAV</vt:lpstr>
      <vt:lpstr>Sector Trend</vt:lpstr>
      <vt:lpstr>Data!_GoBack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2020-01-29T12:46:31Z</cp:lastPrinted>
  <dcterms:created xsi:type="dcterms:W3CDTF">2014-07-02T14:15:07Z</dcterms:created>
  <dcterms:modified xsi:type="dcterms:W3CDTF">2020-10-22T11:00:32Z</dcterms:modified>
</cp:coreProperties>
</file>