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3040" windowHeight="9195"/>
  </bookViews>
  <sheets>
    <sheet name="Data" sheetId="9" r:id="rId1"/>
    <sheet name="Total NAV" sheetId="8" r:id="rId2"/>
    <sheet name="Sector Trend" sheetId="4" r:id="rId3"/>
    <sheet name="NAV Trend" sheetId="1" r:id="rId4"/>
    <sheet name="Volatility Measure" sheetId="11" r:id="rId5"/>
  </sheets>
  <definedNames>
    <definedName name="_GoBack" localSheetId="0">Data!$F$145</definedName>
    <definedName name="OLE_LINK6" localSheetId="0">Data!$H$61</definedName>
    <definedName name="_xlnm.Print_Area" localSheetId="3">'NAV Trend'!$B$1:$J$9</definedName>
  </definedNames>
  <calcPr calcId="162913"/>
</workbook>
</file>

<file path=xl/calcChain.xml><?xml version="1.0" encoding="utf-8"?>
<calcChain xmlns="http://schemas.openxmlformats.org/spreadsheetml/2006/main">
  <c r="AJ122" i="11" l="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L131" i="11"/>
  <c r="AN131" i="11"/>
  <c r="AJ132" i="11"/>
  <c r="AL132" i="11"/>
  <c r="AN132" i="11"/>
  <c r="AO121" i="11"/>
  <c r="AN121" i="11"/>
  <c r="AM121" i="11"/>
  <c r="AL121" i="11"/>
  <c r="AK121" i="11"/>
  <c r="AJ121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L18" i="11"/>
  <c r="AN18" i="11"/>
  <c r="AJ20" i="11"/>
  <c r="AK20" i="11"/>
  <c r="AL20" i="11"/>
  <c r="AM20" i="11"/>
  <c r="AN20" i="11"/>
  <c r="AO20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L43" i="11"/>
  <c r="AN43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K54" i="11"/>
  <c r="AL54" i="11"/>
  <c r="AM54" i="11"/>
  <c r="AN54" i="11"/>
  <c r="AO54" i="11"/>
  <c r="AJ55" i="11"/>
  <c r="AK55" i="11"/>
  <c r="AL55" i="11"/>
  <c r="AM55" i="11"/>
  <c r="AN55" i="11"/>
  <c r="AO55" i="11"/>
  <c r="AJ56" i="11"/>
  <c r="AL56" i="11"/>
  <c r="AN56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L80" i="11"/>
  <c r="AN80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L85" i="11"/>
  <c r="AN85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L108" i="11"/>
  <c r="AN108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L116" i="11"/>
  <c r="AN116" i="11"/>
  <c r="AJ117" i="11"/>
  <c r="AL117" i="11"/>
  <c r="AN117" i="11"/>
  <c r="AO5" i="11"/>
  <c r="AN5" i="11"/>
  <c r="AM5" i="11"/>
  <c r="AL5" i="11"/>
  <c r="AK5" i="11"/>
  <c r="AJ5" i="11"/>
  <c r="AF132" i="11"/>
  <c r="AH132" i="11" s="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H117" i="11"/>
  <c r="AH116" i="11"/>
  <c r="AI115" i="11"/>
  <c r="AH115" i="11"/>
  <c r="AI114" i="11"/>
  <c r="AH114" i="11"/>
  <c r="AI113" i="11"/>
  <c r="AH113" i="11"/>
  <c r="AI112" i="11"/>
  <c r="AH112" i="11"/>
  <c r="AI111" i="11"/>
  <c r="AH111" i="11"/>
  <c r="AI110" i="11"/>
  <c r="AH110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5" i="11"/>
  <c r="AH95" i="11"/>
  <c r="AI94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H85" i="11"/>
  <c r="AI84" i="11"/>
  <c r="AH84" i="11"/>
  <c r="AI83" i="11"/>
  <c r="AH83" i="11"/>
  <c r="AI82" i="11"/>
  <c r="AH82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H56" i="11"/>
  <c r="AI55" i="11"/>
  <c r="AH55" i="11"/>
  <c r="AI54" i="11"/>
  <c r="AH54" i="11"/>
  <c r="AI53" i="11"/>
  <c r="AH53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I20" i="11"/>
  <c r="AH20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31" i="11"/>
  <c r="AF116" i="11"/>
  <c r="AF108" i="11"/>
  <c r="AF85" i="11"/>
  <c r="AF80" i="11"/>
  <c r="AF56" i="11"/>
  <c r="AF43" i="11"/>
  <c r="AF18" i="11"/>
  <c r="AF117" i="11" s="1"/>
  <c r="I9" i="1" l="1"/>
  <c r="H9" i="1"/>
  <c r="G9" i="1"/>
  <c r="F9" i="1"/>
  <c r="E9" i="1"/>
  <c r="D9" i="1"/>
  <c r="C9" i="1"/>
  <c r="AE130" i="11" l="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15" i="11"/>
  <c r="AD115" i="11"/>
  <c r="AE114" i="11"/>
  <c r="AD114" i="11"/>
  <c r="AE113" i="11"/>
  <c r="AD113" i="11"/>
  <c r="AE112" i="11"/>
  <c r="AD112" i="11"/>
  <c r="AE111" i="11"/>
  <c r="AD111" i="11"/>
  <c r="AE110" i="11"/>
  <c r="AD110" i="11"/>
  <c r="AE107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5" i="11"/>
  <c r="AD95" i="11"/>
  <c r="AE94" i="11"/>
  <c r="AD94" i="11"/>
  <c r="AE93" i="11"/>
  <c r="AD93" i="11"/>
  <c r="AE92" i="11"/>
  <c r="AD92" i="11"/>
  <c r="AE91" i="11"/>
  <c r="AD91" i="11"/>
  <c r="AE90" i="11"/>
  <c r="AD90" i="11"/>
  <c r="AE89" i="11"/>
  <c r="AD89" i="11"/>
  <c r="AE88" i="11"/>
  <c r="AD88" i="11"/>
  <c r="AE87" i="11"/>
  <c r="AD87" i="11"/>
  <c r="AE84" i="11"/>
  <c r="AD84" i="11"/>
  <c r="AE83" i="11"/>
  <c r="AD83" i="11"/>
  <c r="AE82" i="11"/>
  <c r="AD82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5" i="11"/>
  <c r="AD55" i="11"/>
  <c r="AE54" i="11"/>
  <c r="AD54" i="11"/>
  <c r="AE53" i="11"/>
  <c r="AD53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20" i="11"/>
  <c r="AD20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31" i="11"/>
  <c r="AB116" i="11"/>
  <c r="AB108" i="11"/>
  <c r="AB85" i="11"/>
  <c r="AB80" i="11"/>
  <c r="AB56" i="11"/>
  <c r="AB43" i="11"/>
  <c r="AB18" i="11"/>
  <c r="AB117" i="11" l="1"/>
  <c r="AB132" i="11" l="1"/>
  <c r="X131" i="11"/>
  <c r="AD131" i="11" s="1"/>
  <c r="T131" i="11"/>
  <c r="P131" i="11"/>
  <c r="L131" i="11"/>
  <c r="H131" i="11"/>
  <c r="D131" i="11"/>
  <c r="B131" i="11"/>
  <c r="AT130" i="11"/>
  <c r="AA130" i="11"/>
  <c r="Z130" i="11"/>
  <c r="W130" i="11"/>
  <c r="V130" i="11"/>
  <c r="S130" i="11"/>
  <c r="R130" i="11"/>
  <c r="O130" i="11"/>
  <c r="N130" i="11"/>
  <c r="K130" i="11"/>
  <c r="J130" i="11"/>
  <c r="G130" i="11"/>
  <c r="F130" i="11"/>
  <c r="AA129" i="11"/>
  <c r="Z129" i="11"/>
  <c r="W129" i="11"/>
  <c r="V129" i="11"/>
  <c r="S129" i="11"/>
  <c r="R129" i="11"/>
  <c r="O129" i="11"/>
  <c r="N129" i="11"/>
  <c r="K129" i="11"/>
  <c r="J129" i="11"/>
  <c r="G129" i="11"/>
  <c r="F129" i="11"/>
  <c r="AA128" i="11"/>
  <c r="Z128" i="11"/>
  <c r="W128" i="11"/>
  <c r="V128" i="11"/>
  <c r="S128" i="11"/>
  <c r="R128" i="11"/>
  <c r="O128" i="11"/>
  <c r="N128" i="11"/>
  <c r="K128" i="11"/>
  <c r="J128" i="11"/>
  <c r="G128" i="11"/>
  <c r="F128" i="11"/>
  <c r="AT127" i="11"/>
  <c r="AQ127" i="11"/>
  <c r="AS127" i="11" s="1"/>
  <c r="AA127" i="11"/>
  <c r="Z127" i="11"/>
  <c r="W127" i="11"/>
  <c r="V127" i="11"/>
  <c r="S127" i="11"/>
  <c r="R127" i="11"/>
  <c r="O127" i="11"/>
  <c r="N127" i="11"/>
  <c r="K127" i="11"/>
  <c r="J127" i="11"/>
  <c r="G127" i="11"/>
  <c r="F127" i="11"/>
  <c r="AT126" i="11"/>
  <c r="AS126" i="11"/>
  <c r="AA126" i="11"/>
  <c r="Z126" i="11"/>
  <c r="W126" i="11"/>
  <c r="V126" i="11"/>
  <c r="S126" i="11"/>
  <c r="R126" i="11"/>
  <c r="O126" i="11"/>
  <c r="N126" i="11"/>
  <c r="K126" i="11"/>
  <c r="J126" i="11"/>
  <c r="G126" i="11"/>
  <c r="F126" i="11"/>
  <c r="AT125" i="11"/>
  <c r="AS125" i="11"/>
  <c r="AA125" i="11"/>
  <c r="Z125" i="11"/>
  <c r="W125" i="11"/>
  <c r="V125" i="11"/>
  <c r="S125" i="11"/>
  <c r="R125" i="11"/>
  <c r="O125" i="11"/>
  <c r="N125" i="11"/>
  <c r="K125" i="11"/>
  <c r="J125" i="11"/>
  <c r="G125" i="11"/>
  <c r="F125" i="11"/>
  <c r="AT124" i="11"/>
  <c r="AS124" i="11"/>
  <c r="AA124" i="11"/>
  <c r="Z124" i="11"/>
  <c r="W124" i="11"/>
  <c r="V124" i="11"/>
  <c r="S124" i="11"/>
  <c r="R124" i="11"/>
  <c r="O124" i="11"/>
  <c r="N124" i="11"/>
  <c r="K124" i="11"/>
  <c r="J124" i="11"/>
  <c r="G124" i="11"/>
  <c r="F124" i="11"/>
  <c r="AT123" i="11"/>
  <c r="AS123" i="11"/>
  <c r="AA123" i="11"/>
  <c r="Z123" i="11"/>
  <c r="W123" i="11"/>
  <c r="V123" i="11"/>
  <c r="S123" i="11"/>
  <c r="R123" i="11"/>
  <c r="O123" i="11"/>
  <c r="N123" i="11"/>
  <c r="K123" i="11"/>
  <c r="J123" i="11"/>
  <c r="G123" i="11"/>
  <c r="F123" i="11"/>
  <c r="AT122" i="11"/>
  <c r="AS122" i="11"/>
  <c r="AA122" i="11"/>
  <c r="Z122" i="11"/>
  <c r="W122" i="11"/>
  <c r="V122" i="11"/>
  <c r="S122" i="11"/>
  <c r="R122" i="11"/>
  <c r="O122" i="11"/>
  <c r="N122" i="11"/>
  <c r="K122" i="11"/>
  <c r="J122" i="11"/>
  <c r="G122" i="11"/>
  <c r="F122" i="11"/>
  <c r="AT121" i="11"/>
  <c r="AS121" i="11"/>
  <c r="AA121" i="11"/>
  <c r="Z121" i="11"/>
  <c r="W121" i="11"/>
  <c r="V121" i="11"/>
  <c r="S121" i="11"/>
  <c r="R121" i="11"/>
  <c r="O121" i="11"/>
  <c r="N121" i="11"/>
  <c r="K121" i="11"/>
  <c r="J121" i="11"/>
  <c r="G121" i="11"/>
  <c r="F121" i="11"/>
  <c r="AT120" i="11"/>
  <c r="AS120" i="11"/>
  <c r="AT119" i="11"/>
  <c r="AS119" i="11"/>
  <c r="AT118" i="11"/>
  <c r="AS118" i="11"/>
  <c r="AT117" i="11"/>
  <c r="AS117" i="11"/>
  <c r="AT116" i="11"/>
  <c r="X116" i="11"/>
  <c r="AD116" i="11" s="1"/>
  <c r="T116" i="11"/>
  <c r="P116" i="11"/>
  <c r="L116" i="11"/>
  <c r="H116" i="11"/>
  <c r="D116" i="11"/>
  <c r="B116" i="11"/>
  <c r="AT115" i="11"/>
  <c r="AQ115" i="11"/>
  <c r="AS115" i="11" s="1"/>
  <c r="AA115" i="11"/>
  <c r="Z115" i="11"/>
  <c r="W115" i="11"/>
  <c r="V115" i="11"/>
  <c r="S115" i="11"/>
  <c r="R115" i="11"/>
  <c r="O115" i="11"/>
  <c r="N115" i="11"/>
  <c r="K115" i="11"/>
  <c r="J115" i="11"/>
  <c r="G115" i="11"/>
  <c r="F115" i="11"/>
  <c r="AA114" i="11"/>
  <c r="Z114" i="11"/>
  <c r="W114" i="11"/>
  <c r="V114" i="11"/>
  <c r="S114" i="11"/>
  <c r="R114" i="11"/>
  <c r="O114" i="11"/>
  <c r="N114" i="11"/>
  <c r="K114" i="11"/>
  <c r="J114" i="11"/>
  <c r="G114" i="11"/>
  <c r="F114" i="11"/>
  <c r="AT113" i="11"/>
  <c r="AS113" i="11"/>
  <c r="AA113" i="11"/>
  <c r="Z113" i="11"/>
  <c r="W113" i="11"/>
  <c r="V113" i="11"/>
  <c r="S113" i="11"/>
  <c r="R113" i="11"/>
  <c r="O113" i="11"/>
  <c r="N113" i="11"/>
  <c r="K113" i="11"/>
  <c r="J113" i="11"/>
  <c r="G113" i="11"/>
  <c r="F113" i="11"/>
  <c r="AT112" i="11"/>
  <c r="AS112" i="11"/>
  <c r="AA112" i="11"/>
  <c r="Z112" i="11"/>
  <c r="W112" i="11"/>
  <c r="V112" i="11"/>
  <c r="S112" i="11"/>
  <c r="R112" i="11"/>
  <c r="O112" i="11"/>
  <c r="N112" i="11"/>
  <c r="K112" i="11"/>
  <c r="J112" i="11"/>
  <c r="G112" i="11"/>
  <c r="F112" i="11"/>
  <c r="AT111" i="11"/>
  <c r="AS111" i="11"/>
  <c r="AA111" i="11"/>
  <c r="Z111" i="11"/>
  <c r="W111" i="11"/>
  <c r="V111" i="11"/>
  <c r="S111" i="11"/>
  <c r="R111" i="11"/>
  <c r="O111" i="11"/>
  <c r="N111" i="11"/>
  <c r="K111" i="11"/>
  <c r="J111" i="11"/>
  <c r="G111" i="11"/>
  <c r="F111" i="11"/>
  <c r="AT110" i="11"/>
  <c r="AS110" i="11"/>
  <c r="AA110" i="11"/>
  <c r="Z110" i="11"/>
  <c r="W110" i="11"/>
  <c r="V110" i="11"/>
  <c r="S110" i="11"/>
  <c r="R110" i="11"/>
  <c r="O110" i="11"/>
  <c r="N110" i="11"/>
  <c r="K110" i="11"/>
  <c r="J110" i="11"/>
  <c r="G110" i="11"/>
  <c r="F110" i="11"/>
  <c r="AT109" i="11"/>
  <c r="AS109" i="11"/>
  <c r="AT108" i="11"/>
  <c r="AS108" i="11"/>
  <c r="X108" i="11"/>
  <c r="AD108" i="11" s="1"/>
  <c r="T108" i="11"/>
  <c r="P108" i="11"/>
  <c r="L108" i="11"/>
  <c r="H108" i="11"/>
  <c r="D108" i="11"/>
  <c r="B108" i="11"/>
  <c r="AT107" i="11"/>
  <c r="AQ107" i="11"/>
  <c r="AS107" i="11" s="1"/>
  <c r="AA107" i="11"/>
  <c r="Z107" i="11"/>
  <c r="W107" i="11"/>
  <c r="V107" i="11"/>
  <c r="S107" i="11"/>
  <c r="R107" i="11"/>
  <c r="O107" i="11"/>
  <c r="N107" i="11"/>
  <c r="K107" i="11"/>
  <c r="J107" i="11"/>
  <c r="G107" i="11"/>
  <c r="F107" i="11"/>
  <c r="AA106" i="11"/>
  <c r="Z106" i="11"/>
  <c r="W106" i="11"/>
  <c r="V106" i="11"/>
  <c r="S106" i="11"/>
  <c r="R106" i="11"/>
  <c r="O106" i="11"/>
  <c r="N106" i="11"/>
  <c r="K106" i="11"/>
  <c r="J106" i="11"/>
  <c r="G106" i="11"/>
  <c r="F106" i="11"/>
  <c r="AA105" i="11"/>
  <c r="Z105" i="11"/>
  <c r="W105" i="11"/>
  <c r="V105" i="11"/>
  <c r="S105" i="11"/>
  <c r="R105" i="11"/>
  <c r="O105" i="11"/>
  <c r="N105" i="11"/>
  <c r="K105" i="11"/>
  <c r="J105" i="11"/>
  <c r="G105" i="11"/>
  <c r="F105" i="11"/>
  <c r="AA104" i="11"/>
  <c r="Z104" i="11"/>
  <c r="W104" i="11"/>
  <c r="V104" i="11"/>
  <c r="S104" i="11"/>
  <c r="R104" i="11"/>
  <c r="O104" i="11"/>
  <c r="N104" i="11"/>
  <c r="K104" i="11"/>
  <c r="J104" i="11"/>
  <c r="G104" i="11"/>
  <c r="F104" i="11"/>
  <c r="AA103" i="11"/>
  <c r="Z103" i="11"/>
  <c r="W103" i="11"/>
  <c r="V103" i="11"/>
  <c r="S103" i="11"/>
  <c r="R103" i="11"/>
  <c r="O103" i="11"/>
  <c r="N103" i="11"/>
  <c r="K103" i="11"/>
  <c r="J103" i="11"/>
  <c r="G103" i="11"/>
  <c r="F103" i="11"/>
  <c r="AA102" i="11"/>
  <c r="Z102" i="11"/>
  <c r="W102" i="11"/>
  <c r="V102" i="11"/>
  <c r="S102" i="11"/>
  <c r="R102" i="11"/>
  <c r="O102" i="11"/>
  <c r="N102" i="11"/>
  <c r="K102" i="11"/>
  <c r="J102" i="11"/>
  <c r="G102" i="11"/>
  <c r="F102" i="11"/>
  <c r="AA101" i="11"/>
  <c r="Z101" i="11"/>
  <c r="W101" i="11"/>
  <c r="V101" i="11"/>
  <c r="S101" i="11"/>
  <c r="R101" i="11"/>
  <c r="O101" i="11"/>
  <c r="N101" i="11"/>
  <c r="K101" i="11"/>
  <c r="J101" i="11"/>
  <c r="G101" i="11"/>
  <c r="F101" i="11"/>
  <c r="AA100" i="11"/>
  <c r="Z100" i="11"/>
  <c r="W100" i="11"/>
  <c r="V100" i="11"/>
  <c r="S100" i="11"/>
  <c r="R100" i="11"/>
  <c r="O100" i="11"/>
  <c r="N100" i="11"/>
  <c r="K100" i="11"/>
  <c r="J100" i="11"/>
  <c r="G100" i="11"/>
  <c r="F100" i="11"/>
  <c r="AA99" i="11"/>
  <c r="Z99" i="11"/>
  <c r="W99" i="11"/>
  <c r="V99" i="11"/>
  <c r="S99" i="11"/>
  <c r="R99" i="11"/>
  <c r="O99" i="11"/>
  <c r="N99" i="11"/>
  <c r="K99" i="11"/>
  <c r="J99" i="11"/>
  <c r="G99" i="11"/>
  <c r="F99" i="11"/>
  <c r="AT98" i="11"/>
  <c r="AS98" i="11"/>
  <c r="AA98" i="11"/>
  <c r="Z98" i="11"/>
  <c r="W98" i="11"/>
  <c r="V98" i="11"/>
  <c r="S98" i="11"/>
  <c r="R98" i="11"/>
  <c r="O98" i="11"/>
  <c r="N98" i="11"/>
  <c r="K98" i="11"/>
  <c r="J98" i="11"/>
  <c r="G98" i="11"/>
  <c r="F98" i="11"/>
  <c r="AT97" i="11"/>
  <c r="AS97" i="11"/>
  <c r="AA97" i="11"/>
  <c r="Z97" i="11"/>
  <c r="W97" i="11"/>
  <c r="V97" i="11"/>
  <c r="S97" i="11"/>
  <c r="R97" i="11"/>
  <c r="O97" i="11"/>
  <c r="N97" i="11"/>
  <c r="K97" i="11"/>
  <c r="J97" i="11"/>
  <c r="G97" i="11"/>
  <c r="F97" i="11"/>
  <c r="AT96" i="11"/>
  <c r="AS96" i="11"/>
  <c r="AA96" i="11"/>
  <c r="Z96" i="11"/>
  <c r="W96" i="11"/>
  <c r="V96" i="11"/>
  <c r="S96" i="11"/>
  <c r="R96" i="11"/>
  <c r="O96" i="11"/>
  <c r="N96" i="11"/>
  <c r="K96" i="11"/>
  <c r="J96" i="11"/>
  <c r="G96" i="11"/>
  <c r="F96" i="11"/>
  <c r="AT95" i="11"/>
  <c r="AS95" i="11"/>
  <c r="AA95" i="11"/>
  <c r="Z95" i="11"/>
  <c r="W95" i="11"/>
  <c r="V95" i="11"/>
  <c r="S95" i="11"/>
  <c r="R95" i="11"/>
  <c r="O95" i="11"/>
  <c r="N95" i="11"/>
  <c r="K95" i="11"/>
  <c r="J95" i="11"/>
  <c r="G95" i="11"/>
  <c r="F95" i="11"/>
  <c r="AT94" i="11"/>
  <c r="AS94" i="11"/>
  <c r="AA94" i="11"/>
  <c r="Z94" i="11"/>
  <c r="W94" i="11"/>
  <c r="V94" i="11"/>
  <c r="S94" i="11"/>
  <c r="R94" i="11"/>
  <c r="O94" i="11"/>
  <c r="N94" i="11"/>
  <c r="K94" i="11"/>
  <c r="J94" i="11"/>
  <c r="G94" i="11"/>
  <c r="F94" i="11"/>
  <c r="AT93" i="11"/>
  <c r="AS93" i="11"/>
  <c r="AA93" i="11"/>
  <c r="Z93" i="11"/>
  <c r="W93" i="11"/>
  <c r="V93" i="11"/>
  <c r="S93" i="11"/>
  <c r="R93" i="11"/>
  <c r="O93" i="11"/>
  <c r="N93" i="11"/>
  <c r="K93" i="11"/>
  <c r="J93" i="11"/>
  <c r="G93" i="11"/>
  <c r="F93" i="11"/>
  <c r="AT92" i="11"/>
  <c r="AS92" i="11"/>
  <c r="AA92" i="11"/>
  <c r="Z92" i="11"/>
  <c r="W92" i="11"/>
  <c r="V92" i="11"/>
  <c r="S92" i="11"/>
  <c r="R92" i="11"/>
  <c r="O92" i="11"/>
  <c r="N92" i="11"/>
  <c r="K92" i="11"/>
  <c r="J92" i="11"/>
  <c r="G92" i="11"/>
  <c r="F92" i="11"/>
  <c r="AT91" i="11"/>
  <c r="AS91" i="11"/>
  <c r="AA91" i="11"/>
  <c r="Z91" i="11"/>
  <c r="W91" i="11"/>
  <c r="V91" i="11"/>
  <c r="S91" i="11"/>
  <c r="R91" i="11"/>
  <c r="O91" i="11"/>
  <c r="N91" i="11"/>
  <c r="K91" i="11"/>
  <c r="J91" i="11"/>
  <c r="G91" i="11"/>
  <c r="F91" i="11"/>
  <c r="AT90" i="11"/>
  <c r="AS90" i="11"/>
  <c r="AA90" i="11"/>
  <c r="Z90" i="11"/>
  <c r="W90" i="11"/>
  <c r="V90" i="11"/>
  <c r="S90" i="11"/>
  <c r="R90" i="11"/>
  <c r="O90" i="11"/>
  <c r="N90" i="11"/>
  <c r="K90" i="11"/>
  <c r="J90" i="11"/>
  <c r="G90" i="11"/>
  <c r="F90" i="11"/>
  <c r="AT89" i="11"/>
  <c r="AS89" i="11"/>
  <c r="AA89" i="11"/>
  <c r="Z89" i="11"/>
  <c r="W89" i="11"/>
  <c r="V89" i="11"/>
  <c r="S89" i="11"/>
  <c r="R89" i="11"/>
  <c r="O89" i="11"/>
  <c r="N89" i="11"/>
  <c r="K89" i="11"/>
  <c r="J89" i="11"/>
  <c r="G89" i="11"/>
  <c r="F89" i="11"/>
  <c r="AT88" i="11"/>
  <c r="AS88" i="11"/>
  <c r="AA88" i="11"/>
  <c r="Z88" i="11"/>
  <c r="W88" i="11"/>
  <c r="V88" i="11"/>
  <c r="S88" i="11"/>
  <c r="R88" i="11"/>
  <c r="O88" i="11"/>
  <c r="N88" i="11"/>
  <c r="K88" i="11"/>
  <c r="J88" i="11"/>
  <c r="G88" i="11"/>
  <c r="F88" i="11"/>
  <c r="AT87" i="11"/>
  <c r="AS87" i="11"/>
  <c r="AA87" i="11"/>
  <c r="Z87" i="11"/>
  <c r="W87" i="11"/>
  <c r="V87" i="11"/>
  <c r="S87" i="11"/>
  <c r="R87" i="11"/>
  <c r="O87" i="11"/>
  <c r="N87" i="11"/>
  <c r="K87" i="11"/>
  <c r="J87" i="11"/>
  <c r="G87" i="11"/>
  <c r="F87" i="11"/>
  <c r="AT86" i="11"/>
  <c r="AS86" i="11"/>
  <c r="AT85" i="11"/>
  <c r="AS85" i="11"/>
  <c r="X85" i="11"/>
  <c r="AD85" i="11" s="1"/>
  <c r="T85" i="11"/>
  <c r="P85" i="11"/>
  <c r="L85" i="11"/>
  <c r="H85" i="11"/>
  <c r="D85" i="11"/>
  <c r="B85" i="11"/>
  <c r="AT84" i="11"/>
  <c r="AQ84" i="11"/>
  <c r="AS84" i="11" s="1"/>
  <c r="AA84" i="11"/>
  <c r="Z84" i="11"/>
  <c r="W84" i="11"/>
  <c r="V84" i="11"/>
  <c r="S84" i="11"/>
  <c r="R84" i="11"/>
  <c r="O84" i="11"/>
  <c r="N84" i="11"/>
  <c r="K84" i="11"/>
  <c r="J84" i="11"/>
  <c r="G84" i="11"/>
  <c r="F84" i="11"/>
  <c r="AT83" i="11"/>
  <c r="AS83" i="11"/>
  <c r="AA83" i="11"/>
  <c r="Z83" i="11"/>
  <c r="W83" i="11"/>
  <c r="V83" i="11"/>
  <c r="S83" i="11"/>
  <c r="R83" i="11"/>
  <c r="O83" i="11"/>
  <c r="N83" i="11"/>
  <c r="K83" i="11"/>
  <c r="J83" i="11"/>
  <c r="G83" i="11"/>
  <c r="F83" i="11"/>
  <c r="AT82" i="11"/>
  <c r="AS82" i="11"/>
  <c r="AA82" i="11"/>
  <c r="Z82" i="11"/>
  <c r="W82" i="11"/>
  <c r="V82" i="11"/>
  <c r="S82" i="11"/>
  <c r="R82" i="11"/>
  <c r="O82" i="11"/>
  <c r="N82" i="11"/>
  <c r="K82" i="11"/>
  <c r="J82" i="11"/>
  <c r="G82" i="11"/>
  <c r="F82" i="11"/>
  <c r="AT81" i="11"/>
  <c r="AS81" i="11"/>
  <c r="AT80" i="11"/>
  <c r="AS80" i="11"/>
  <c r="X80" i="11"/>
  <c r="AD80" i="11" s="1"/>
  <c r="T80" i="11"/>
  <c r="P80" i="11"/>
  <c r="L80" i="11"/>
  <c r="H80" i="11"/>
  <c r="D80" i="11"/>
  <c r="B80" i="11"/>
  <c r="AT79" i="11"/>
  <c r="AQ79" i="11"/>
  <c r="AS79" i="11" s="1"/>
  <c r="AA79" i="11"/>
  <c r="Z79" i="11"/>
  <c r="W79" i="11"/>
  <c r="V79" i="11"/>
  <c r="S79" i="11"/>
  <c r="R79" i="11"/>
  <c r="O79" i="11"/>
  <c r="N79" i="11"/>
  <c r="K79" i="11"/>
  <c r="J79" i="11"/>
  <c r="G79" i="11"/>
  <c r="F79" i="11"/>
  <c r="AA78" i="11"/>
  <c r="Z78" i="11"/>
  <c r="W78" i="11"/>
  <c r="V78" i="11"/>
  <c r="S78" i="11"/>
  <c r="R78" i="11"/>
  <c r="O78" i="11"/>
  <c r="N78" i="11"/>
  <c r="K78" i="11"/>
  <c r="J78" i="11"/>
  <c r="G78" i="11"/>
  <c r="F78" i="11"/>
  <c r="AA77" i="11"/>
  <c r="Z77" i="11"/>
  <c r="W77" i="11"/>
  <c r="V77" i="11"/>
  <c r="S77" i="11"/>
  <c r="R77" i="11"/>
  <c r="O77" i="11"/>
  <c r="N77" i="11"/>
  <c r="K77" i="11"/>
  <c r="J77" i="11"/>
  <c r="G77" i="11"/>
  <c r="F77" i="11"/>
  <c r="AA76" i="11"/>
  <c r="Z76" i="11"/>
  <c r="W76" i="11"/>
  <c r="V76" i="11"/>
  <c r="S76" i="11"/>
  <c r="R76" i="11"/>
  <c r="O76" i="11"/>
  <c r="N76" i="11"/>
  <c r="K76" i="11"/>
  <c r="J76" i="11"/>
  <c r="G76" i="11"/>
  <c r="F76" i="11"/>
  <c r="AA75" i="11"/>
  <c r="Z75" i="11"/>
  <c r="W75" i="11"/>
  <c r="V75" i="11"/>
  <c r="S75" i="11"/>
  <c r="R75" i="11"/>
  <c r="O75" i="11"/>
  <c r="N75" i="11"/>
  <c r="K75" i="11"/>
  <c r="J75" i="11"/>
  <c r="G75" i="11"/>
  <c r="F75" i="11"/>
  <c r="AA74" i="11"/>
  <c r="Z74" i="11"/>
  <c r="W74" i="11"/>
  <c r="V74" i="11"/>
  <c r="S74" i="11"/>
  <c r="R74" i="11"/>
  <c r="O74" i="11"/>
  <c r="N74" i="11"/>
  <c r="K74" i="11"/>
  <c r="J74" i="11"/>
  <c r="G74" i="11"/>
  <c r="F74" i="11"/>
  <c r="AA73" i="11"/>
  <c r="Z73" i="11"/>
  <c r="W73" i="11"/>
  <c r="V73" i="11"/>
  <c r="S73" i="11"/>
  <c r="R73" i="11"/>
  <c r="O73" i="11"/>
  <c r="N73" i="11"/>
  <c r="K73" i="11"/>
  <c r="J73" i="11"/>
  <c r="G73" i="11"/>
  <c r="F73" i="11"/>
  <c r="AA72" i="11"/>
  <c r="Z72" i="11"/>
  <c r="W72" i="11"/>
  <c r="V72" i="11"/>
  <c r="S72" i="11"/>
  <c r="R72" i="11"/>
  <c r="O72" i="11"/>
  <c r="N72" i="11"/>
  <c r="K72" i="11"/>
  <c r="J72" i="11"/>
  <c r="G72" i="11"/>
  <c r="F72" i="11"/>
  <c r="AA71" i="11"/>
  <c r="Z71" i="11"/>
  <c r="W71" i="11"/>
  <c r="V71" i="11"/>
  <c r="S71" i="11"/>
  <c r="R71" i="11"/>
  <c r="O71" i="11"/>
  <c r="N71" i="11"/>
  <c r="K71" i="11"/>
  <c r="J71" i="11"/>
  <c r="G71" i="11"/>
  <c r="F71" i="11"/>
  <c r="AA70" i="11"/>
  <c r="Z70" i="11"/>
  <c r="W70" i="11"/>
  <c r="V70" i="11"/>
  <c r="S70" i="11"/>
  <c r="R70" i="11"/>
  <c r="O70" i="11"/>
  <c r="N70" i="11"/>
  <c r="K70" i="11"/>
  <c r="J70" i="11"/>
  <c r="G70" i="11"/>
  <c r="F70" i="11"/>
  <c r="AA69" i="11"/>
  <c r="Z69" i="11"/>
  <c r="W69" i="11"/>
  <c r="V69" i="11"/>
  <c r="S69" i="11"/>
  <c r="R69" i="11"/>
  <c r="O69" i="11"/>
  <c r="N69" i="11"/>
  <c r="K69" i="11"/>
  <c r="J69" i="11"/>
  <c r="G69" i="11"/>
  <c r="F69" i="11"/>
  <c r="AA68" i="11"/>
  <c r="Z68" i="11"/>
  <c r="W68" i="11"/>
  <c r="V68" i="11"/>
  <c r="S68" i="11"/>
  <c r="R68" i="11"/>
  <c r="O68" i="11"/>
  <c r="N68" i="11"/>
  <c r="K68" i="11"/>
  <c r="J68" i="11"/>
  <c r="G68" i="11"/>
  <c r="F68" i="11"/>
  <c r="AT67" i="11"/>
  <c r="AS67" i="11"/>
  <c r="AA67" i="11"/>
  <c r="Z67" i="11"/>
  <c r="W67" i="11"/>
  <c r="V67" i="11"/>
  <c r="S67" i="11"/>
  <c r="R67" i="11"/>
  <c r="O67" i="11"/>
  <c r="N67" i="11"/>
  <c r="K67" i="11"/>
  <c r="J67" i="11"/>
  <c r="G67" i="11"/>
  <c r="F67" i="11"/>
  <c r="AA66" i="11"/>
  <c r="Z66" i="11"/>
  <c r="W66" i="11"/>
  <c r="V66" i="11"/>
  <c r="S66" i="11"/>
  <c r="R66" i="11"/>
  <c r="O66" i="11"/>
  <c r="N66" i="11"/>
  <c r="K66" i="11"/>
  <c r="J66" i="11"/>
  <c r="G66" i="11"/>
  <c r="F66" i="11"/>
  <c r="AT65" i="11"/>
  <c r="AS65" i="11"/>
  <c r="AA65" i="11"/>
  <c r="Z65" i="11"/>
  <c r="W65" i="11"/>
  <c r="V65" i="11"/>
  <c r="S65" i="11"/>
  <c r="R65" i="11"/>
  <c r="O65" i="11"/>
  <c r="N65" i="11"/>
  <c r="K65" i="11"/>
  <c r="J65" i="11"/>
  <c r="G65" i="11"/>
  <c r="F65" i="11"/>
  <c r="AT64" i="11"/>
  <c r="AS64" i="11"/>
  <c r="AA64" i="11"/>
  <c r="Z64" i="11"/>
  <c r="W64" i="11"/>
  <c r="V64" i="11"/>
  <c r="S64" i="11"/>
  <c r="R64" i="11"/>
  <c r="O64" i="11"/>
  <c r="N64" i="11"/>
  <c r="K64" i="11"/>
  <c r="J64" i="11"/>
  <c r="G64" i="11"/>
  <c r="F64" i="11"/>
  <c r="AT63" i="11"/>
  <c r="AS63" i="11"/>
  <c r="AA63" i="11"/>
  <c r="Z63" i="11"/>
  <c r="W63" i="11"/>
  <c r="V63" i="11"/>
  <c r="S63" i="11"/>
  <c r="R63" i="11"/>
  <c r="O63" i="11"/>
  <c r="N63" i="11"/>
  <c r="K63" i="11"/>
  <c r="J63" i="11"/>
  <c r="G63" i="11"/>
  <c r="F63" i="11"/>
  <c r="AT62" i="11"/>
  <c r="AS62" i="11"/>
  <c r="AA62" i="11"/>
  <c r="Z62" i="11"/>
  <c r="W62" i="11"/>
  <c r="V62" i="11"/>
  <c r="S62" i="11"/>
  <c r="R62" i="11"/>
  <c r="O62" i="11"/>
  <c r="N62" i="11"/>
  <c r="K62" i="11"/>
  <c r="J62" i="11"/>
  <c r="G62" i="11"/>
  <c r="F62" i="11"/>
  <c r="AT61" i="11"/>
  <c r="AS61" i="11"/>
  <c r="AA61" i="11"/>
  <c r="Z61" i="11"/>
  <c r="W61" i="11"/>
  <c r="V61" i="11"/>
  <c r="S61" i="11"/>
  <c r="R61" i="11"/>
  <c r="O61" i="11"/>
  <c r="N61" i="11"/>
  <c r="K61" i="11"/>
  <c r="J61" i="11"/>
  <c r="G61" i="11"/>
  <c r="F61" i="11"/>
  <c r="AT60" i="11"/>
  <c r="AS60" i="11"/>
  <c r="AA60" i="11"/>
  <c r="Z60" i="11"/>
  <c r="W60" i="11"/>
  <c r="V60" i="11"/>
  <c r="S60" i="11"/>
  <c r="R60" i="11"/>
  <c r="O60" i="11"/>
  <c r="N60" i="11"/>
  <c r="K60" i="11"/>
  <c r="J60" i="11"/>
  <c r="G60" i="11"/>
  <c r="F60" i="11"/>
  <c r="AT59" i="11"/>
  <c r="AS59" i="11"/>
  <c r="AA59" i="11"/>
  <c r="Z59" i="11"/>
  <c r="W59" i="11"/>
  <c r="V59" i="11"/>
  <c r="S59" i="11"/>
  <c r="R59" i="11"/>
  <c r="O59" i="11"/>
  <c r="N59" i="11"/>
  <c r="K59" i="11"/>
  <c r="J59" i="11"/>
  <c r="G59" i="11"/>
  <c r="F59" i="11"/>
  <c r="AT58" i="11"/>
  <c r="AS58" i="11"/>
  <c r="AA58" i="11"/>
  <c r="Z58" i="11"/>
  <c r="W58" i="11"/>
  <c r="V58" i="11"/>
  <c r="S58" i="11"/>
  <c r="R58" i="11"/>
  <c r="O58" i="11"/>
  <c r="N58" i="11"/>
  <c r="K58" i="11"/>
  <c r="J58" i="11"/>
  <c r="G58" i="11"/>
  <c r="F58" i="11"/>
  <c r="AT57" i="11"/>
  <c r="AS57" i="11"/>
  <c r="AT56" i="11"/>
  <c r="AQ56" i="11"/>
  <c r="AS56" i="11" s="1"/>
  <c r="X56" i="11"/>
  <c r="AD56" i="11" s="1"/>
  <c r="T56" i="11"/>
  <c r="P56" i="11"/>
  <c r="R56" i="11" s="1"/>
  <c r="L56" i="11"/>
  <c r="H56" i="11"/>
  <c r="D56" i="11"/>
  <c r="B56" i="11"/>
  <c r="AT55" i="11"/>
  <c r="AS55" i="11"/>
  <c r="AA55" i="11"/>
  <c r="Z55" i="11"/>
  <c r="W55" i="11"/>
  <c r="V55" i="11"/>
  <c r="S55" i="11"/>
  <c r="R55" i="11"/>
  <c r="O55" i="11"/>
  <c r="N55" i="11"/>
  <c r="K55" i="11"/>
  <c r="J55" i="11"/>
  <c r="G55" i="11"/>
  <c r="F55" i="11"/>
  <c r="AA54" i="11"/>
  <c r="Z54" i="11"/>
  <c r="W54" i="11"/>
  <c r="V54" i="11"/>
  <c r="S54" i="11"/>
  <c r="R54" i="11"/>
  <c r="O54" i="11"/>
  <c r="N54" i="11"/>
  <c r="K54" i="11"/>
  <c r="J54" i="11"/>
  <c r="G54" i="11"/>
  <c r="F54" i="11"/>
  <c r="AA53" i="11"/>
  <c r="Z53" i="11"/>
  <c r="W53" i="11"/>
  <c r="V53" i="11"/>
  <c r="S53" i="11"/>
  <c r="R53" i="11"/>
  <c r="O53" i="11"/>
  <c r="N53" i="11"/>
  <c r="K53" i="11"/>
  <c r="J53" i="11"/>
  <c r="G53" i="11"/>
  <c r="F53" i="11"/>
  <c r="AA52" i="11"/>
  <c r="Z52" i="11"/>
  <c r="W52" i="11"/>
  <c r="V52" i="11"/>
  <c r="S52" i="11"/>
  <c r="R52" i="11"/>
  <c r="O52" i="11"/>
  <c r="N52" i="11"/>
  <c r="K52" i="11"/>
  <c r="J52" i="11"/>
  <c r="G52" i="11"/>
  <c r="F52" i="11"/>
  <c r="AA51" i="11"/>
  <c r="Z51" i="11"/>
  <c r="W51" i="11"/>
  <c r="V51" i="11"/>
  <c r="S51" i="11"/>
  <c r="R51" i="11"/>
  <c r="O51" i="11"/>
  <c r="N51" i="11"/>
  <c r="K51" i="11"/>
  <c r="J51" i="11"/>
  <c r="G51" i="11"/>
  <c r="F51" i="11"/>
  <c r="AA50" i="11"/>
  <c r="Z50" i="11"/>
  <c r="W50" i="11"/>
  <c r="V50" i="11"/>
  <c r="S50" i="11"/>
  <c r="R50" i="11"/>
  <c r="O50" i="11"/>
  <c r="N50" i="11"/>
  <c r="K50" i="11"/>
  <c r="J50" i="11"/>
  <c r="G50" i="11"/>
  <c r="F50" i="11"/>
  <c r="AT49" i="11"/>
  <c r="AS49" i="11"/>
  <c r="AA49" i="11"/>
  <c r="Z49" i="11"/>
  <c r="W49" i="11"/>
  <c r="V49" i="11"/>
  <c r="S49" i="11"/>
  <c r="R49" i="11"/>
  <c r="O49" i="11"/>
  <c r="N49" i="11"/>
  <c r="K49" i="11"/>
  <c r="J49" i="11"/>
  <c r="G49" i="11"/>
  <c r="F49" i="11"/>
  <c r="AT48" i="11"/>
  <c r="AS48" i="11"/>
  <c r="AA48" i="11"/>
  <c r="Z48" i="11"/>
  <c r="W48" i="11"/>
  <c r="V48" i="11"/>
  <c r="S48" i="11"/>
  <c r="R48" i="11"/>
  <c r="O48" i="11"/>
  <c r="N48" i="11"/>
  <c r="K48" i="11"/>
  <c r="J48" i="11"/>
  <c r="G48" i="11"/>
  <c r="F48" i="11"/>
  <c r="AT47" i="11"/>
  <c r="AS47" i="11"/>
  <c r="AA47" i="11"/>
  <c r="Z47" i="11"/>
  <c r="W47" i="11"/>
  <c r="V47" i="11"/>
  <c r="S47" i="11"/>
  <c r="R47" i="11"/>
  <c r="O47" i="11"/>
  <c r="N47" i="11"/>
  <c r="K47" i="11"/>
  <c r="J47" i="11"/>
  <c r="G47" i="11"/>
  <c r="F47" i="11"/>
  <c r="AT46" i="11"/>
  <c r="AS46" i="11"/>
  <c r="AA46" i="11"/>
  <c r="Z46" i="11"/>
  <c r="W46" i="11"/>
  <c r="V46" i="11"/>
  <c r="S46" i="11"/>
  <c r="R46" i="11"/>
  <c r="O46" i="11"/>
  <c r="N46" i="11"/>
  <c r="K46" i="11"/>
  <c r="J46" i="11"/>
  <c r="G46" i="11"/>
  <c r="F46" i="11"/>
  <c r="AT45" i="11"/>
  <c r="AS45" i="11"/>
  <c r="AA45" i="11"/>
  <c r="Z45" i="11"/>
  <c r="W45" i="11"/>
  <c r="V45" i="11"/>
  <c r="S45" i="11"/>
  <c r="R45" i="11"/>
  <c r="O45" i="11"/>
  <c r="N45" i="11"/>
  <c r="K45" i="11"/>
  <c r="J45" i="11"/>
  <c r="G45" i="11"/>
  <c r="F45" i="11"/>
  <c r="AT44" i="11"/>
  <c r="AS44" i="11"/>
  <c r="AT43" i="11"/>
  <c r="AQ43" i="11"/>
  <c r="AS43" i="11" s="1"/>
  <c r="X43" i="11"/>
  <c r="AD43" i="11" s="1"/>
  <c r="T43" i="11"/>
  <c r="P43" i="11"/>
  <c r="L43" i="11"/>
  <c r="H43" i="11"/>
  <c r="D43" i="11"/>
  <c r="B43" i="11"/>
  <c r="AT42" i="11"/>
  <c r="AS42" i="11"/>
  <c r="AA42" i="11"/>
  <c r="Z42" i="11"/>
  <c r="W42" i="11"/>
  <c r="V42" i="11"/>
  <c r="S42" i="11"/>
  <c r="R42" i="11"/>
  <c r="O42" i="11"/>
  <c r="N42" i="11"/>
  <c r="K42" i="11"/>
  <c r="J42" i="11"/>
  <c r="G42" i="11"/>
  <c r="F42" i="11"/>
  <c r="AA41" i="11"/>
  <c r="Z41" i="11"/>
  <c r="W41" i="11"/>
  <c r="V41" i="11"/>
  <c r="S41" i="11"/>
  <c r="R41" i="11"/>
  <c r="O41" i="11"/>
  <c r="N41" i="11"/>
  <c r="K41" i="11"/>
  <c r="J41" i="11"/>
  <c r="G41" i="11"/>
  <c r="F41" i="11"/>
  <c r="AA40" i="11"/>
  <c r="Z40" i="11"/>
  <c r="W40" i="11"/>
  <c r="V40" i="11"/>
  <c r="S40" i="11"/>
  <c r="R40" i="11"/>
  <c r="O40" i="11"/>
  <c r="N40" i="11"/>
  <c r="K40" i="11"/>
  <c r="J40" i="11"/>
  <c r="G40" i="11"/>
  <c r="F40" i="11"/>
  <c r="AA39" i="11"/>
  <c r="Z39" i="11"/>
  <c r="W39" i="11"/>
  <c r="V39" i="11"/>
  <c r="S39" i="11"/>
  <c r="R39" i="11"/>
  <c r="O39" i="11"/>
  <c r="N39" i="11"/>
  <c r="K39" i="11"/>
  <c r="J39" i="11"/>
  <c r="G39" i="11"/>
  <c r="F39" i="11"/>
  <c r="AA38" i="11"/>
  <c r="Z38" i="11"/>
  <c r="W38" i="11"/>
  <c r="V38" i="11"/>
  <c r="S38" i="11"/>
  <c r="R38" i="11"/>
  <c r="O38" i="11"/>
  <c r="N38" i="11"/>
  <c r="K38" i="11"/>
  <c r="J38" i="11"/>
  <c r="G38" i="11"/>
  <c r="F38" i="11"/>
  <c r="AA37" i="11"/>
  <c r="Z37" i="11"/>
  <c r="W37" i="11"/>
  <c r="V37" i="11"/>
  <c r="S37" i="11"/>
  <c r="R37" i="11"/>
  <c r="O37" i="11"/>
  <c r="N37" i="11"/>
  <c r="K37" i="11"/>
  <c r="J37" i="11"/>
  <c r="G37" i="11"/>
  <c r="F37" i="11"/>
  <c r="AA36" i="11"/>
  <c r="Z36" i="11"/>
  <c r="W36" i="11"/>
  <c r="V36" i="11"/>
  <c r="S36" i="11"/>
  <c r="R36" i="11"/>
  <c r="O36" i="11"/>
  <c r="N36" i="11"/>
  <c r="K36" i="11"/>
  <c r="J36" i="11"/>
  <c r="G36" i="11"/>
  <c r="F36" i="11"/>
  <c r="AA35" i="11"/>
  <c r="Z35" i="11"/>
  <c r="W35" i="11"/>
  <c r="V35" i="11"/>
  <c r="S35" i="11"/>
  <c r="R35" i="11"/>
  <c r="O35" i="11"/>
  <c r="N35" i="11"/>
  <c r="K35" i="11"/>
  <c r="J35" i="11"/>
  <c r="G35" i="11"/>
  <c r="F35" i="11"/>
  <c r="AA34" i="11"/>
  <c r="Z34" i="11"/>
  <c r="W34" i="11"/>
  <c r="V34" i="11"/>
  <c r="S34" i="11"/>
  <c r="R34" i="11"/>
  <c r="O34" i="11"/>
  <c r="N34" i="11"/>
  <c r="K34" i="11"/>
  <c r="J34" i="11"/>
  <c r="G34" i="11"/>
  <c r="F34" i="11"/>
  <c r="AA33" i="11"/>
  <c r="Z33" i="11"/>
  <c r="W33" i="11"/>
  <c r="V33" i="11"/>
  <c r="S33" i="11"/>
  <c r="R33" i="11"/>
  <c r="O33" i="11"/>
  <c r="N33" i="11"/>
  <c r="K33" i="11"/>
  <c r="J33" i="11"/>
  <c r="G33" i="11"/>
  <c r="F33" i="11"/>
  <c r="AA32" i="11"/>
  <c r="Z32" i="11"/>
  <c r="W32" i="11"/>
  <c r="V32" i="11"/>
  <c r="S32" i="11"/>
  <c r="R32" i="11"/>
  <c r="O32" i="11"/>
  <c r="N32" i="11"/>
  <c r="K32" i="11"/>
  <c r="J32" i="11"/>
  <c r="G32" i="11"/>
  <c r="F32" i="11"/>
  <c r="AA31" i="11"/>
  <c r="Z31" i="11"/>
  <c r="W31" i="11"/>
  <c r="V31" i="11"/>
  <c r="S31" i="11"/>
  <c r="R31" i="11"/>
  <c r="O31" i="11"/>
  <c r="N31" i="11"/>
  <c r="K31" i="11"/>
  <c r="J31" i="11"/>
  <c r="G31" i="11"/>
  <c r="F31" i="11"/>
  <c r="AA30" i="11"/>
  <c r="Z30" i="11"/>
  <c r="W30" i="11"/>
  <c r="V30" i="11"/>
  <c r="S30" i="11"/>
  <c r="R30" i="11"/>
  <c r="O30" i="11"/>
  <c r="N30" i="11"/>
  <c r="K30" i="11"/>
  <c r="J30" i="11"/>
  <c r="G30" i="11"/>
  <c r="F30" i="11"/>
  <c r="AA29" i="11"/>
  <c r="Z29" i="11"/>
  <c r="W29" i="11"/>
  <c r="V29" i="11"/>
  <c r="S29" i="11"/>
  <c r="R29" i="11"/>
  <c r="O29" i="11"/>
  <c r="N29" i="11"/>
  <c r="K29" i="11"/>
  <c r="J29" i="11"/>
  <c r="G29" i="11"/>
  <c r="F29" i="11"/>
  <c r="AA28" i="11"/>
  <c r="Z28" i="11"/>
  <c r="W28" i="11"/>
  <c r="V28" i="11"/>
  <c r="S28" i="11"/>
  <c r="R28" i="11"/>
  <c r="O28" i="11"/>
  <c r="N28" i="11"/>
  <c r="K28" i="11"/>
  <c r="J28" i="11"/>
  <c r="G28" i="11"/>
  <c r="F28" i="11"/>
  <c r="AA27" i="11"/>
  <c r="Z27" i="11"/>
  <c r="W27" i="11"/>
  <c r="V27" i="11"/>
  <c r="S27" i="11"/>
  <c r="R27" i="11"/>
  <c r="O27" i="11"/>
  <c r="N27" i="11"/>
  <c r="K27" i="11"/>
  <c r="J27" i="11"/>
  <c r="G27" i="11"/>
  <c r="F27" i="11"/>
  <c r="AA26" i="11"/>
  <c r="Z26" i="11"/>
  <c r="W26" i="11"/>
  <c r="V26" i="11"/>
  <c r="S26" i="11"/>
  <c r="R26" i="11"/>
  <c r="O26" i="11"/>
  <c r="N26" i="11"/>
  <c r="K26" i="11"/>
  <c r="J26" i="11"/>
  <c r="G26" i="11"/>
  <c r="F26" i="11"/>
  <c r="AT25" i="11"/>
  <c r="AS25" i="11"/>
  <c r="AA25" i="11"/>
  <c r="Z25" i="11"/>
  <c r="W25" i="11"/>
  <c r="V25" i="11"/>
  <c r="S25" i="11"/>
  <c r="R25" i="11"/>
  <c r="O25" i="11"/>
  <c r="N25" i="11"/>
  <c r="K25" i="11"/>
  <c r="J25" i="11"/>
  <c r="G25" i="11"/>
  <c r="F25" i="11"/>
  <c r="AT24" i="11"/>
  <c r="AS24" i="11"/>
  <c r="AA24" i="11"/>
  <c r="Z24" i="11"/>
  <c r="W24" i="11"/>
  <c r="V24" i="11"/>
  <c r="S24" i="11"/>
  <c r="R24" i="11"/>
  <c r="O24" i="11"/>
  <c r="N24" i="11"/>
  <c r="K24" i="11"/>
  <c r="J24" i="11"/>
  <c r="G24" i="11"/>
  <c r="F24" i="11"/>
  <c r="AT23" i="11"/>
  <c r="AS23" i="11"/>
  <c r="AA23" i="11"/>
  <c r="Z23" i="11"/>
  <c r="W23" i="11"/>
  <c r="V23" i="11"/>
  <c r="S23" i="11"/>
  <c r="R23" i="11"/>
  <c r="O23" i="11"/>
  <c r="N23" i="11"/>
  <c r="K23" i="11"/>
  <c r="J23" i="11"/>
  <c r="G23" i="11"/>
  <c r="F23" i="11"/>
  <c r="AT22" i="11"/>
  <c r="AS22" i="11"/>
  <c r="AA22" i="11"/>
  <c r="Z22" i="11"/>
  <c r="W22" i="11"/>
  <c r="V22" i="11"/>
  <c r="S22" i="11"/>
  <c r="R22" i="11"/>
  <c r="O22" i="11"/>
  <c r="N22" i="11"/>
  <c r="K22" i="11"/>
  <c r="J22" i="11"/>
  <c r="G22" i="11"/>
  <c r="F22" i="11"/>
  <c r="AT21" i="11"/>
  <c r="AS21" i="11"/>
  <c r="AA21" i="11"/>
  <c r="Z21" i="11"/>
  <c r="W21" i="11"/>
  <c r="V21" i="11"/>
  <c r="S21" i="11"/>
  <c r="R21" i="11"/>
  <c r="O21" i="11"/>
  <c r="N21" i="11"/>
  <c r="K21" i="11"/>
  <c r="J21" i="11"/>
  <c r="G21" i="11"/>
  <c r="F21" i="11"/>
  <c r="AT20" i="11"/>
  <c r="AS20" i="11"/>
  <c r="AA20" i="11"/>
  <c r="Z20" i="11"/>
  <c r="W20" i="11"/>
  <c r="V20" i="11"/>
  <c r="S20" i="11"/>
  <c r="R20" i="11"/>
  <c r="O20" i="11"/>
  <c r="N20" i="11"/>
  <c r="K20" i="11"/>
  <c r="J20" i="11"/>
  <c r="G20" i="11"/>
  <c r="F20" i="11"/>
  <c r="AT19" i="11"/>
  <c r="AS19" i="11"/>
  <c r="AT18" i="11"/>
  <c r="AQ18" i="11"/>
  <c r="X18" i="11"/>
  <c r="AD18" i="11" s="1"/>
  <c r="T18" i="11"/>
  <c r="P18" i="11"/>
  <c r="L18" i="11"/>
  <c r="H18" i="11"/>
  <c r="D18" i="11"/>
  <c r="B18" i="11"/>
  <c r="AT17" i="11"/>
  <c r="AS17" i="11"/>
  <c r="AA17" i="11"/>
  <c r="Z17" i="11"/>
  <c r="W17" i="11"/>
  <c r="V17" i="11"/>
  <c r="S17" i="11"/>
  <c r="R17" i="11"/>
  <c r="O17" i="11"/>
  <c r="N17" i="11"/>
  <c r="K17" i="11"/>
  <c r="J17" i="11"/>
  <c r="G17" i="11"/>
  <c r="F17" i="11"/>
  <c r="AA16" i="11"/>
  <c r="Z16" i="11"/>
  <c r="W16" i="11"/>
  <c r="V16" i="11"/>
  <c r="S16" i="11"/>
  <c r="R16" i="11"/>
  <c r="O16" i="11"/>
  <c r="N16" i="11"/>
  <c r="K16" i="11"/>
  <c r="J16" i="11"/>
  <c r="G16" i="11"/>
  <c r="F16" i="11"/>
  <c r="AA15" i="11"/>
  <c r="Z15" i="11"/>
  <c r="W15" i="11"/>
  <c r="V15" i="11"/>
  <c r="S15" i="11"/>
  <c r="R15" i="11"/>
  <c r="O15" i="11"/>
  <c r="N15" i="11"/>
  <c r="K15" i="11"/>
  <c r="J15" i="11"/>
  <c r="G15" i="11"/>
  <c r="F15" i="11"/>
  <c r="AA14" i="11"/>
  <c r="Z14" i="11"/>
  <c r="W14" i="11"/>
  <c r="V14" i="11"/>
  <c r="S14" i="11"/>
  <c r="R14" i="11"/>
  <c r="O14" i="11"/>
  <c r="N14" i="11"/>
  <c r="K14" i="11"/>
  <c r="J14" i="11"/>
  <c r="G14" i="11"/>
  <c r="F14" i="11"/>
  <c r="AT13" i="11"/>
  <c r="AS13" i="11"/>
  <c r="AA13" i="11"/>
  <c r="Z13" i="11"/>
  <c r="W13" i="11"/>
  <c r="V13" i="11"/>
  <c r="S13" i="11"/>
  <c r="R13" i="11"/>
  <c r="O13" i="11"/>
  <c r="N13" i="11"/>
  <c r="K13" i="11"/>
  <c r="J13" i="11"/>
  <c r="G13" i="11"/>
  <c r="F13" i="11"/>
  <c r="AT12" i="11"/>
  <c r="AS12" i="11"/>
  <c r="AA12" i="11"/>
  <c r="Z12" i="11"/>
  <c r="W12" i="11"/>
  <c r="V12" i="11"/>
  <c r="S12" i="11"/>
  <c r="R12" i="11"/>
  <c r="O12" i="11"/>
  <c r="N12" i="11"/>
  <c r="K12" i="11"/>
  <c r="J12" i="11"/>
  <c r="G12" i="11"/>
  <c r="F12" i="11"/>
  <c r="AT11" i="11"/>
  <c r="AS11" i="11"/>
  <c r="AA11" i="11"/>
  <c r="Z11" i="11"/>
  <c r="W11" i="11"/>
  <c r="V11" i="11"/>
  <c r="S11" i="11"/>
  <c r="R11" i="11"/>
  <c r="O11" i="11"/>
  <c r="N11" i="11"/>
  <c r="K11" i="11"/>
  <c r="J11" i="11"/>
  <c r="G11" i="11"/>
  <c r="F11" i="11"/>
  <c r="AT10" i="11"/>
  <c r="AS10" i="11"/>
  <c r="AA10" i="11"/>
  <c r="Z10" i="11"/>
  <c r="W10" i="11"/>
  <c r="V10" i="11"/>
  <c r="S10" i="11"/>
  <c r="R10" i="11"/>
  <c r="O10" i="11"/>
  <c r="N10" i="11"/>
  <c r="K10" i="11"/>
  <c r="J10" i="11"/>
  <c r="G10" i="11"/>
  <c r="F10" i="11"/>
  <c r="AT9" i="11"/>
  <c r="AS9" i="11"/>
  <c r="AA9" i="11"/>
  <c r="Z9" i="11"/>
  <c r="W9" i="11"/>
  <c r="V9" i="11"/>
  <c r="S9" i="11"/>
  <c r="R9" i="11"/>
  <c r="O9" i="11"/>
  <c r="N9" i="11"/>
  <c r="K9" i="11"/>
  <c r="J9" i="11"/>
  <c r="G9" i="11"/>
  <c r="F9" i="11"/>
  <c r="AT8" i="11"/>
  <c r="AS8" i="11"/>
  <c r="AA8" i="11"/>
  <c r="Z8" i="11"/>
  <c r="W8" i="11"/>
  <c r="V8" i="11"/>
  <c r="S8" i="11"/>
  <c r="R8" i="11"/>
  <c r="O8" i="11"/>
  <c r="N8" i="11"/>
  <c r="K8" i="11"/>
  <c r="J8" i="11"/>
  <c r="G8" i="11"/>
  <c r="F8" i="11"/>
  <c r="AT7" i="11"/>
  <c r="AS7" i="11"/>
  <c r="AA7" i="11"/>
  <c r="Z7" i="11"/>
  <c r="W7" i="11"/>
  <c r="V7" i="11"/>
  <c r="S7" i="11"/>
  <c r="R7" i="11"/>
  <c r="O7" i="11"/>
  <c r="N7" i="11"/>
  <c r="K7" i="11"/>
  <c r="J7" i="11"/>
  <c r="G7" i="11"/>
  <c r="F7" i="11"/>
  <c r="AT6" i="11"/>
  <c r="AS6" i="11"/>
  <c r="AA6" i="11"/>
  <c r="Z6" i="11"/>
  <c r="W6" i="11"/>
  <c r="V6" i="11"/>
  <c r="S6" i="11"/>
  <c r="R6" i="11"/>
  <c r="O6" i="11"/>
  <c r="N6" i="11"/>
  <c r="K6" i="11"/>
  <c r="J6" i="11"/>
  <c r="G6" i="11"/>
  <c r="F6" i="11"/>
  <c r="AT5" i="11"/>
  <c r="AS5" i="11"/>
  <c r="AA5" i="11"/>
  <c r="Z5" i="11"/>
  <c r="W5" i="11"/>
  <c r="V5" i="11"/>
  <c r="S5" i="11"/>
  <c r="R5" i="11"/>
  <c r="O5" i="11"/>
  <c r="N5" i="11"/>
  <c r="K5" i="11"/>
  <c r="J5" i="11"/>
  <c r="G5" i="11"/>
  <c r="F5" i="11"/>
  <c r="I11" i="1"/>
  <c r="H11" i="1"/>
  <c r="G11" i="1"/>
  <c r="F11" i="1"/>
  <c r="E11" i="1"/>
  <c r="D11" i="1"/>
  <c r="J9" i="1"/>
  <c r="J11" i="1" s="1"/>
  <c r="K139" i="9"/>
  <c r="J139" i="9"/>
  <c r="G132" i="9"/>
  <c r="H131" i="9" s="1"/>
  <c r="D132" i="9"/>
  <c r="K131" i="9"/>
  <c r="J131" i="9"/>
  <c r="K130" i="9"/>
  <c r="J130" i="9"/>
  <c r="K129" i="9"/>
  <c r="J129" i="9"/>
  <c r="K128" i="9"/>
  <c r="J128" i="9"/>
  <c r="K127" i="9"/>
  <c r="J127" i="9"/>
  <c r="K126" i="9"/>
  <c r="J126" i="9"/>
  <c r="K125" i="9"/>
  <c r="J125" i="9"/>
  <c r="K124" i="9"/>
  <c r="J124" i="9"/>
  <c r="K123" i="9"/>
  <c r="J123" i="9"/>
  <c r="K122" i="9"/>
  <c r="J122" i="9"/>
  <c r="G116" i="9"/>
  <c r="E114" i="9" s="1"/>
  <c r="D116" i="9"/>
  <c r="K115" i="9"/>
  <c r="J115" i="9"/>
  <c r="K114" i="9"/>
  <c r="J114" i="9"/>
  <c r="K113" i="9"/>
  <c r="J113" i="9"/>
  <c r="K112" i="9"/>
  <c r="J112" i="9"/>
  <c r="K111" i="9"/>
  <c r="J111" i="9"/>
  <c r="K110" i="9"/>
  <c r="J110" i="9"/>
  <c r="G108" i="9"/>
  <c r="E106" i="9" s="1"/>
  <c r="D108" i="9"/>
  <c r="K107" i="9"/>
  <c r="J107" i="9"/>
  <c r="K106" i="9"/>
  <c r="J106" i="9"/>
  <c r="K105" i="9"/>
  <c r="J105" i="9"/>
  <c r="K104" i="9"/>
  <c r="J104" i="9"/>
  <c r="K103" i="9"/>
  <c r="J103" i="9"/>
  <c r="K102" i="9"/>
  <c r="J102" i="9"/>
  <c r="K101" i="9"/>
  <c r="J101" i="9"/>
  <c r="K100" i="9"/>
  <c r="J100" i="9"/>
  <c r="K99" i="9"/>
  <c r="J99" i="9"/>
  <c r="K98" i="9"/>
  <c r="J98" i="9"/>
  <c r="K97" i="9"/>
  <c r="J97" i="9"/>
  <c r="K96" i="9"/>
  <c r="J96" i="9"/>
  <c r="K95" i="9"/>
  <c r="J95" i="9"/>
  <c r="K94" i="9"/>
  <c r="J94" i="9"/>
  <c r="K93" i="9"/>
  <c r="J93" i="9"/>
  <c r="K92" i="9"/>
  <c r="J92" i="9"/>
  <c r="K91" i="9"/>
  <c r="J91" i="9"/>
  <c r="K90" i="9"/>
  <c r="J90" i="9"/>
  <c r="K89" i="9"/>
  <c r="J89" i="9"/>
  <c r="K88" i="9"/>
  <c r="J88" i="9"/>
  <c r="K87" i="9"/>
  <c r="J87" i="9"/>
  <c r="G85" i="9"/>
  <c r="E83" i="9" s="1"/>
  <c r="D85" i="9"/>
  <c r="K84" i="9"/>
  <c r="J84" i="9"/>
  <c r="K83" i="9"/>
  <c r="J83" i="9"/>
  <c r="K82" i="9"/>
  <c r="J82" i="9"/>
  <c r="G80" i="9"/>
  <c r="E78" i="9" s="1"/>
  <c r="D80" i="9"/>
  <c r="K79" i="9"/>
  <c r="J79" i="9"/>
  <c r="K78" i="9"/>
  <c r="J78" i="9"/>
  <c r="K77" i="9"/>
  <c r="J77" i="9"/>
  <c r="K76" i="9"/>
  <c r="J76" i="9"/>
  <c r="K75" i="9"/>
  <c r="J75" i="9"/>
  <c r="K74" i="9"/>
  <c r="J74" i="9"/>
  <c r="K73" i="9"/>
  <c r="J73" i="9"/>
  <c r="K72" i="9"/>
  <c r="J72" i="9"/>
  <c r="K71" i="9"/>
  <c r="J71" i="9"/>
  <c r="K70" i="9"/>
  <c r="J70" i="9"/>
  <c r="K69" i="9"/>
  <c r="J69" i="9"/>
  <c r="K68" i="9"/>
  <c r="J68" i="9"/>
  <c r="K67" i="9"/>
  <c r="J67" i="9"/>
  <c r="K66" i="9"/>
  <c r="J66" i="9"/>
  <c r="K65" i="9"/>
  <c r="J65" i="9"/>
  <c r="K64" i="9"/>
  <c r="J64" i="9"/>
  <c r="K63" i="9"/>
  <c r="J63" i="9"/>
  <c r="K62" i="9"/>
  <c r="J62" i="9"/>
  <c r="K61" i="9"/>
  <c r="J61" i="9"/>
  <c r="K60" i="9"/>
  <c r="J60" i="9"/>
  <c r="K59" i="9"/>
  <c r="J59" i="9"/>
  <c r="K58" i="9"/>
  <c r="J58" i="9"/>
  <c r="G56" i="9"/>
  <c r="E54" i="9" s="1"/>
  <c r="D56" i="9"/>
  <c r="K55" i="9"/>
  <c r="J55" i="9"/>
  <c r="K54" i="9"/>
  <c r="J54" i="9"/>
  <c r="K53" i="9"/>
  <c r="J53" i="9"/>
  <c r="K52" i="9"/>
  <c r="J52" i="9"/>
  <c r="K51" i="9"/>
  <c r="J51" i="9"/>
  <c r="K50" i="9"/>
  <c r="J50" i="9"/>
  <c r="K49" i="9"/>
  <c r="J49" i="9"/>
  <c r="K48" i="9"/>
  <c r="J48" i="9"/>
  <c r="K47" i="9"/>
  <c r="J47" i="9"/>
  <c r="K46" i="9"/>
  <c r="J46" i="9"/>
  <c r="K45" i="9"/>
  <c r="J45" i="9"/>
  <c r="G43" i="9"/>
  <c r="H42" i="9" s="1"/>
  <c r="D43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J24" i="9"/>
  <c r="K23" i="9"/>
  <c r="J23" i="9"/>
  <c r="K22" i="9"/>
  <c r="J22" i="9"/>
  <c r="K21" i="9"/>
  <c r="J21" i="9"/>
  <c r="K20" i="9"/>
  <c r="J20" i="9"/>
  <c r="G18" i="9"/>
  <c r="H14" i="9" s="1"/>
  <c r="D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J116" i="11" l="1"/>
  <c r="R80" i="11"/>
  <c r="V131" i="11"/>
  <c r="N56" i="11"/>
  <c r="V56" i="11"/>
  <c r="J108" i="11"/>
  <c r="J18" i="11"/>
  <c r="F80" i="11"/>
  <c r="T117" i="11"/>
  <c r="T132" i="11" s="1"/>
  <c r="R43" i="11"/>
  <c r="V85" i="11"/>
  <c r="J56" i="11"/>
  <c r="J80" i="11"/>
  <c r="F85" i="11"/>
  <c r="V116" i="11"/>
  <c r="R85" i="11"/>
  <c r="F131" i="11"/>
  <c r="P117" i="11"/>
  <c r="V117" i="11" s="1"/>
  <c r="F43" i="11"/>
  <c r="N85" i="11"/>
  <c r="R108" i="11"/>
  <c r="J131" i="11"/>
  <c r="F56" i="11"/>
  <c r="V108" i="11"/>
  <c r="N131" i="11"/>
  <c r="N18" i="11"/>
  <c r="X117" i="11"/>
  <c r="R131" i="11"/>
  <c r="B117" i="11"/>
  <c r="R116" i="11"/>
  <c r="N80" i="11"/>
  <c r="Z131" i="11"/>
  <c r="F108" i="11"/>
  <c r="F116" i="11"/>
  <c r="V43" i="11"/>
  <c r="J85" i="11"/>
  <c r="N108" i="11"/>
  <c r="R18" i="11"/>
  <c r="L117" i="11"/>
  <c r="D117" i="11"/>
  <c r="Z18" i="11"/>
  <c r="J43" i="11"/>
  <c r="H117" i="11"/>
  <c r="N43" i="11"/>
  <c r="V80" i="11"/>
  <c r="Z108" i="11"/>
  <c r="N116" i="11"/>
  <c r="AQ116" i="11"/>
  <c r="AS18" i="11"/>
  <c r="Z116" i="11"/>
  <c r="F18" i="11"/>
  <c r="V18" i="11"/>
  <c r="Z56" i="11"/>
  <c r="Z80" i="11"/>
  <c r="Z85" i="11"/>
  <c r="Z43" i="11"/>
  <c r="H110" i="9"/>
  <c r="H112" i="9"/>
  <c r="H114" i="9"/>
  <c r="H50" i="9"/>
  <c r="H52" i="9"/>
  <c r="H46" i="9"/>
  <c r="E7" i="9"/>
  <c r="H48" i="9"/>
  <c r="H54" i="9"/>
  <c r="E55" i="9"/>
  <c r="H55" i="9"/>
  <c r="H53" i="9"/>
  <c r="H51" i="9"/>
  <c r="E47" i="9"/>
  <c r="E49" i="9"/>
  <c r="E51" i="9"/>
  <c r="E53" i="9"/>
  <c r="H45" i="9"/>
  <c r="H47" i="9"/>
  <c r="H49" i="9"/>
  <c r="E46" i="9"/>
  <c r="E48" i="9"/>
  <c r="E50" i="9"/>
  <c r="E52" i="9"/>
  <c r="J56" i="9"/>
  <c r="H83" i="9"/>
  <c r="E82" i="9"/>
  <c r="E84" i="9"/>
  <c r="H82" i="9"/>
  <c r="H84" i="9"/>
  <c r="J85" i="9"/>
  <c r="E59" i="9"/>
  <c r="E61" i="9"/>
  <c r="E63" i="9"/>
  <c r="E65" i="9"/>
  <c r="H70" i="9"/>
  <c r="H78" i="9"/>
  <c r="E67" i="9"/>
  <c r="H59" i="9"/>
  <c r="H61" i="9"/>
  <c r="H63" i="9"/>
  <c r="E73" i="9"/>
  <c r="H68" i="9"/>
  <c r="H76" i="9"/>
  <c r="E75" i="9"/>
  <c r="E66" i="9"/>
  <c r="E71" i="9"/>
  <c r="E79" i="9"/>
  <c r="E58" i="9"/>
  <c r="E60" i="9"/>
  <c r="E62" i="9"/>
  <c r="E64" i="9"/>
  <c r="H66" i="9"/>
  <c r="H74" i="9"/>
  <c r="H58" i="9"/>
  <c r="H60" i="9"/>
  <c r="H62" i="9"/>
  <c r="H64" i="9"/>
  <c r="E69" i="9"/>
  <c r="E77" i="9"/>
  <c r="H72" i="9"/>
  <c r="H130" i="9"/>
  <c r="H124" i="9"/>
  <c r="H126" i="9"/>
  <c r="H128" i="9"/>
  <c r="H122" i="9"/>
  <c r="E5" i="9"/>
  <c r="H9" i="9"/>
  <c r="E11" i="9"/>
  <c r="H6" i="9"/>
  <c r="H11" i="9"/>
  <c r="E9" i="9"/>
  <c r="H16" i="9"/>
  <c r="H7" i="9"/>
  <c r="E17" i="9"/>
  <c r="E23" i="9"/>
  <c r="E21" i="9"/>
  <c r="E22" i="9"/>
  <c r="E20" i="9"/>
  <c r="H22" i="9"/>
  <c r="H20" i="9"/>
  <c r="E27" i="9"/>
  <c r="E31" i="9"/>
  <c r="E33" i="9"/>
  <c r="E35" i="9"/>
  <c r="E37" i="9"/>
  <c r="E39" i="9"/>
  <c r="E41" i="9"/>
  <c r="J43" i="9"/>
  <c r="E29" i="9"/>
  <c r="H21" i="9"/>
  <c r="H23" i="9"/>
  <c r="H27" i="9"/>
  <c r="H31" i="9"/>
  <c r="H35" i="9"/>
  <c r="H37" i="9"/>
  <c r="H41" i="9"/>
  <c r="E25" i="9"/>
  <c r="H25" i="9"/>
  <c r="H29" i="9"/>
  <c r="H33" i="9"/>
  <c r="H39" i="9"/>
  <c r="E24" i="9"/>
  <c r="E26" i="9"/>
  <c r="E28" i="9"/>
  <c r="E30" i="9"/>
  <c r="E32" i="9"/>
  <c r="E34" i="9"/>
  <c r="E36" i="9"/>
  <c r="E38" i="9"/>
  <c r="E40" i="9"/>
  <c r="E42" i="9"/>
  <c r="H24" i="9"/>
  <c r="H26" i="9"/>
  <c r="H28" i="9"/>
  <c r="H30" i="9"/>
  <c r="H32" i="9"/>
  <c r="H34" i="9"/>
  <c r="H36" i="9"/>
  <c r="H38" i="9"/>
  <c r="H40" i="9"/>
  <c r="H5" i="9"/>
  <c r="E15" i="9"/>
  <c r="H17" i="9"/>
  <c r="H10" i="9"/>
  <c r="H15" i="9"/>
  <c r="H8" i="9"/>
  <c r="E13" i="9"/>
  <c r="H13" i="9"/>
  <c r="E122" i="9"/>
  <c r="E124" i="9"/>
  <c r="E126" i="9"/>
  <c r="E128" i="9"/>
  <c r="E130" i="9"/>
  <c r="J132" i="9"/>
  <c r="E123" i="9"/>
  <c r="E125" i="9"/>
  <c r="E127" i="9"/>
  <c r="E129" i="9"/>
  <c r="E131" i="9"/>
  <c r="H123" i="9"/>
  <c r="H125" i="9"/>
  <c r="H127" i="9"/>
  <c r="H129" i="9"/>
  <c r="H65" i="9"/>
  <c r="H67" i="9"/>
  <c r="H69" i="9"/>
  <c r="H71" i="9"/>
  <c r="H73" i="9"/>
  <c r="H75" i="9"/>
  <c r="H77" i="9"/>
  <c r="H79" i="9"/>
  <c r="E68" i="9"/>
  <c r="E70" i="9"/>
  <c r="E72" i="9"/>
  <c r="E74" i="9"/>
  <c r="E76" i="9"/>
  <c r="J80" i="9"/>
  <c r="E115" i="9"/>
  <c r="H115" i="9"/>
  <c r="E111" i="9"/>
  <c r="E113" i="9"/>
  <c r="H113" i="9"/>
  <c r="H111" i="9"/>
  <c r="E110" i="9"/>
  <c r="E112" i="9"/>
  <c r="J116" i="9"/>
  <c r="H87" i="9"/>
  <c r="E92" i="9"/>
  <c r="E88" i="9"/>
  <c r="E96" i="9"/>
  <c r="H96" i="9"/>
  <c r="E91" i="9"/>
  <c r="H100" i="9"/>
  <c r="E89" i="9"/>
  <c r="H91" i="9"/>
  <c r="E94" i="9"/>
  <c r="E87" i="9"/>
  <c r="H89" i="9"/>
  <c r="E90" i="9"/>
  <c r="H102" i="9"/>
  <c r="H88" i="9"/>
  <c r="H90" i="9"/>
  <c r="H92" i="9"/>
  <c r="E98" i="9"/>
  <c r="H104" i="9"/>
  <c r="H98" i="9"/>
  <c r="H94" i="9"/>
  <c r="H106" i="9"/>
  <c r="E93" i="9"/>
  <c r="E95" i="9"/>
  <c r="E97" i="9"/>
  <c r="E99" i="9"/>
  <c r="E101" i="9"/>
  <c r="E103" i="9"/>
  <c r="E105" i="9"/>
  <c r="E107" i="9"/>
  <c r="H93" i="9"/>
  <c r="H95" i="9"/>
  <c r="H97" i="9"/>
  <c r="H99" i="9"/>
  <c r="H101" i="9"/>
  <c r="H103" i="9"/>
  <c r="H105" i="9"/>
  <c r="H107" i="9"/>
  <c r="E100" i="9"/>
  <c r="E102" i="9"/>
  <c r="E104" i="9"/>
  <c r="J108" i="9"/>
  <c r="G117" i="9"/>
  <c r="E108" i="9" s="1"/>
  <c r="E6" i="9"/>
  <c r="E8" i="9"/>
  <c r="E10" i="9"/>
  <c r="E12" i="9"/>
  <c r="E14" i="9"/>
  <c r="E16" i="9"/>
  <c r="H12" i="9"/>
  <c r="D117" i="9"/>
  <c r="J18" i="9"/>
  <c r="Z117" i="11" l="1"/>
  <c r="P132" i="11"/>
  <c r="V132" i="11" s="1"/>
  <c r="J117" i="11"/>
  <c r="B132" i="11"/>
  <c r="X132" i="11"/>
  <c r="AD132" i="11" s="1"/>
  <c r="AD117" i="11"/>
  <c r="F117" i="11"/>
  <c r="R117" i="11"/>
  <c r="L132" i="11"/>
  <c r="N117" i="11"/>
  <c r="H132" i="11"/>
  <c r="D132" i="11"/>
  <c r="AQ130" i="11"/>
  <c r="AS130" i="11" s="1"/>
  <c r="AS116" i="11"/>
  <c r="H18" i="9"/>
  <c r="G133" i="9"/>
  <c r="E43" i="9"/>
  <c r="E56" i="9"/>
  <c r="E116" i="9"/>
  <c r="H85" i="9"/>
  <c r="E18" i="9"/>
  <c r="H116" i="9"/>
  <c r="H56" i="9"/>
  <c r="H80" i="9"/>
  <c r="E80" i="9"/>
  <c r="H108" i="9"/>
  <c r="E85" i="9"/>
  <c r="H43" i="9"/>
  <c r="D133" i="9"/>
  <c r="M117" i="9"/>
  <c r="J117" i="9"/>
  <c r="R132" i="11" l="1"/>
  <c r="Z132" i="11"/>
  <c r="F132" i="11"/>
  <c r="J132" i="11"/>
  <c r="N132" i="11"/>
  <c r="J133" i="9"/>
</calcChain>
</file>

<file path=xl/sharedStrings.xml><?xml version="1.0" encoding="utf-8"?>
<sst xmlns="http://schemas.openxmlformats.org/spreadsheetml/2006/main" count="603" uniqueCount="207">
  <si>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</si>
  <si>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</si>
  <si>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</si>
  <si>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</si>
  <si>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</si>
  <si>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</si>
  <si>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</si>
  <si>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</si>
  <si>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</si>
  <si>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</si>
  <si>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</si>
  <si>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</si>
  <si>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</si>
  <si>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</si>
  <si>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</si>
  <si>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</si>
  <si>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</si>
  <si>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</si>
  <si>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</si>
  <si>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</si>
  <si>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</si>
  <si>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</si>
  <si>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</si>
  <si>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</si>
  <si>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</si>
  <si>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</si>
  <si>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</si>
  <si>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</si>
  <si>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</si>
  <si>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</si>
  <si>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</si>
  <si>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</si>
  <si>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</si>
  <si>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</si>
  <si>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</si>
  <si>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</si>
  <si>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</si>
  <si>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</si>
  <si>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</si>
  <si>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</si>
  <si>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</si>
  <si>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</si>
  <si>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</si>
  <si>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</si>
  <si>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</si>
  <si>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</si>
  <si>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</si>
  <si>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</si>
  <si>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</si>
  <si>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</si>
  <si>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</si>
  <si>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</si>
  <si>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</si>
  <si>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</si>
  <si>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</si>
  <si>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</si>
  <si>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</si>
  <si>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</si>
  <si>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</si>
  <si>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</si>
  <si>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</si>
  <si>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</si>
  <si>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</si>
  <si>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</si>
  <si>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</si>
  <si>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</si>
  <si>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</si>
  <si>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</si>
  <si>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</si>
  <si>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</si>
  <si>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</si>
  <si>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</si>
  <si>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</si>
  <si>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</si>
  <si>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</si>
  <si>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</si>
  <si>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</si>
  <si>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</si>
  <si>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</si>
  <si>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</si>
  <si>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</si>
  <si>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</si>
  <si>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</si>
  <si>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</si>
  <si>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</si>
  <si>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</si>
  <si>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</si>
  <si>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</si>
  <si>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</si>
  <si>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</si>
  <si>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</si>
  <si>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</si>
  <si>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</si>
  <si>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</si>
  <si>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</si>
  <si>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</si>
  <si>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</si>
  <si>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</si>
  <si>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</si>
  <si>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</si>
  <si>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</si>
  <si>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Bond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</si>
  <si>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</si>
  <si>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</si>
  <si>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</si>
  <si>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</si>
  <si>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</si>
  <si>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</si>
  <si>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</si>
  <si>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</si>
  <si>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</si>
  <si>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</si>
  <si>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</si>
  <si>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</si>
  <si>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</si>
  <si>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</si>
  <si>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</si>
  <si>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</si>
  <si>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</si>
  <si>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</si>
  <si>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</si>
  <si>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</si>
  <si>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</si>
  <si>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</si>
  <si>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</si>
  <si>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</si>
  <si>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</si>
  <si>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</si>
  <si>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</si>
  <si>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</si>
  <si>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</si>
  <si>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</si>
  <si>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</si>
  <si>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</si>
  <si>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</si>
  <si>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</si>
  <si>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</si>
  <si>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</si>
  <si>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</si>
  <si>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</si>
  <si>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</si>
  <si>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</si>
  <si>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</si>
  <si>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</si>
  <si>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</si>
  <si>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</si>
  <si>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</si>
  <si>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</si>
  <si>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</si>
  <si>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</si>
  <si>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</si>
  <si>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</si>
  <si>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</si>
  <si>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</si>
  <si>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</si>
  <si>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</si>
  <si>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</si>
  <si>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</si>
  <si>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</si>
  <si>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Cordros Milestone Fund 2023</t>
  </si>
  <si>
    <t>Cordros Milestone Fund 2028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</si>
  <si>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</si>
  <si>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</si>
  <si>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</si>
  <si>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</si>
  <si>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</si>
  <si>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</si>
  <si>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</si>
  <si>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</si>
  <si>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</si>
  <si>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</si>
  <si>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</si>
  <si>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</si>
  <si>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</si>
  <si>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</si>
  <si>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FSDH Treasury Bill Fund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</si>
  <si>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</si>
  <si>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</si>
  <si>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</si>
  <si>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</si>
  <si>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</si>
  <si>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</si>
  <si>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41a</t>
  </si>
  <si>
    <t>41b</t>
  </si>
  <si>
    <t>Anchoria Money Market  Fund</t>
  </si>
  <si>
    <t>SFS Real Estate Investment Trust Fund</t>
  </si>
  <si>
    <t>ALPHA ETF</t>
  </si>
  <si>
    <t>Cordros Dollar Fund</t>
  </si>
  <si>
    <t>GDL Asset Management Limited</t>
  </si>
  <si>
    <t xml:space="preserve"> </t>
  </si>
  <si>
    <t>% Change</t>
  </si>
  <si>
    <t>FBN Nigeria Halal Fund</t>
  </si>
  <si>
    <t>NAV and Unit Price as at Week Ended July 3, 2020</t>
  </si>
  <si>
    <t>NAV and Unit Price as at Week Ended July 10, 2020</t>
  </si>
  <si>
    <t>Capital Express Balanced Fund</t>
  </si>
  <si>
    <t>NAV and Unit Price as at Week Ended July 17, 2020</t>
  </si>
  <si>
    <t>NAV and Unit Price as at Week Ended July 24, 2020</t>
  </si>
  <si>
    <t>NAV and Unit Price as at Week Ended July 29, 2020</t>
  </si>
  <si>
    <t>NAV and Unit Price as at Week Ended August 7, 2020</t>
  </si>
  <si>
    <t>ARM Fixed Income Fund</t>
  </si>
  <si>
    <t>Afrinvest Dollar Fund</t>
  </si>
  <si>
    <t>ARM Eurobond Fund</t>
  </si>
  <si>
    <t>NAV and Unit Price as at Week Ended August 14, 2020</t>
  </si>
  <si>
    <t>NAV and Unit Price as at Week Ended August 21, 2020</t>
  </si>
  <si>
    <t>NET ASSET VALUES AND UNIT PRICES OF FUND MANAGEMENT AND COLLECTIVE INVESTMENT SCHEMES AS AT WEEK ENDED AUGUST 28, 2020</t>
  </si>
  <si>
    <t>NAV and Unit Price as at Week Ended August 28, 2020</t>
  </si>
  <si>
    <t>MARKET CAPITALIZATION OF EXCHANGE TRADED FUNDS AS AT AUGUST 28,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</si>
</sst>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  <numFmt numFmtId="167" formatCode="0.000%"/>
  </numFmts>
  <fonts count="63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0"/>
      <color theme="1"/>
      <name val="Century Gothic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Arial Narrow"/>
      <family val="2"/>
    </font>
  </fonts>
  <fills count="2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439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0" fontId="24" fillId="0" borderId="0" xfId="0" applyFont="1" applyBorder="1" applyAlignment="1">
      <alignment horizontal="left"/>
    </xf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7" fillId="0" borderId="0" xfId="0" applyFont="1" applyBorder="1"/>
    <xf numFmtId="0" fontId="32" fillId="0" borderId="0" xfId="0" applyFont="1"/>
    <xf numFmtId="0" fontId="14" fillId="8" borderId="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4" fillId="8" borderId="1" xfId="0" applyFont="1" applyFill="1" applyBorder="1" applyAlignment="1">
      <alignment horizontal="center" vertical="top" wrapText="1"/>
    </xf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164" fontId="42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4" fontId="1" fillId="8" borderId="0" xfId="0" applyNumberFormat="1" applyFont="1" applyFill="1" applyBorder="1"/>
    <xf numFmtId="0" fontId="0" fillId="0" borderId="0" xfId="0"/>
    <xf numFmtId="4" fontId="44" fillId="0" borderId="0" xfId="0" applyNumberFormat="1" applyFont="1"/>
    <xf numFmtId="164" fontId="9" fillId="8" borderId="14" xfId="2" applyFont="1" applyFill="1" applyBorder="1" applyAlignment="1"/>
    <xf numFmtId="164" fontId="9" fillId="8" borderId="5" xfId="2" applyFont="1" applyFill="1" applyBorder="1" applyAlignment="1"/>
    <xf numFmtId="0" fontId="45" fillId="0" borderId="0" xfId="0" applyFont="1" applyAlignment="1">
      <alignment vertical="center"/>
    </xf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3" fontId="0" fillId="0" borderId="0" xfId="0" applyNumberFormat="1" applyFont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45" fillId="0" borderId="0" xfId="0" applyFont="1" applyAlignment="1">
      <alignment vertical="center" wrapText="1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4" fontId="51" fillId="0" borderId="32" xfId="0" applyNumberFormat="1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0" fontId="1" fillId="10" borderId="2" xfId="0" applyFont="1" applyFill="1" applyBorder="1" applyAlignment="1">
      <alignment wrapText="1"/>
    </xf>
    <xf numFmtId="4" fontId="0" fillId="0" borderId="36" xfId="0" applyNumberFormat="1" applyBorder="1" applyAlignment="1">
      <alignment vertical="center" wrapText="1"/>
    </xf>
    <xf numFmtId="4" fontId="0" fillId="0" borderId="15" xfId="0" applyNumberFormat="1" applyBorder="1" applyAlignment="1">
      <alignment vertical="center" wrapText="1"/>
    </xf>
    <xf numFmtId="4" fontId="60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4" fontId="0" fillId="0" borderId="37" xfId="0" applyNumberFormat="1" applyFont="1" applyBorder="1" applyAlignment="1">
      <alignment vertical="center" wrapText="1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60" fillId="0" borderId="0" xfId="0" applyFont="1"/>
    <xf numFmtId="164" fontId="1" fillId="10" borderId="1" xfId="2" applyFont="1" applyFill="1" applyBorder="1"/>
    <xf numFmtId="0" fontId="14" fillId="0" borderId="0" xfId="0" quotePrefix="1" applyFont="1" applyBorder="1" applyAlignment="1">
      <alignment horizontal="center"/>
    </xf>
    <xf numFmtId="10" fontId="62" fillId="0" borderId="0" xfId="6" applyNumberFormat="1" applyFont="1" applyBorder="1" applyAlignment="1">
      <alignment horizontal="center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4" fontId="61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4" fontId="44" fillId="0" borderId="0" xfId="0" applyNumberFormat="1" applyFont="1" applyBorder="1"/>
    <xf numFmtId="4" fontId="51" fillId="0" borderId="30" xfId="0" applyNumberFormat="1" applyFont="1" applyBorder="1" applyAlignment="1">
      <alignment vertical="center"/>
    </xf>
    <xf numFmtId="3" fontId="24" fillId="0" borderId="0" xfId="0" applyNumberFormat="1" applyFont="1" applyBorder="1"/>
    <xf numFmtId="4" fontId="51" fillId="0" borderId="0" xfId="0" applyNumberFormat="1" applyFont="1" applyBorder="1" applyAlignment="1">
      <alignment vertical="center" wrapText="1"/>
    </xf>
    <xf numFmtId="3" fontId="32" fillId="0" borderId="0" xfId="0" applyNumberFormat="1" applyFont="1" applyBorder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left" wrapText="1"/>
    </xf>
    <xf numFmtId="4" fontId="1" fillId="10" borderId="1" xfId="2" applyNumberFormat="1" applyFont="1" applyFill="1" applyBorder="1" applyAlignment="1">
      <alignment horizontal="left"/>
    </xf>
    <xf numFmtId="0" fontId="1" fillId="10" borderId="1" xfId="0" applyFont="1" applyFill="1" applyBorder="1" applyAlignment="1">
      <alignment vertical="top" wrapText="1"/>
    </xf>
    <xf numFmtId="0" fontId="17" fillId="10" borderId="1" xfId="0" applyFont="1" applyFill="1" applyBorder="1" applyAlignment="1">
      <alignment horizontal="center" wrapText="1"/>
    </xf>
    <xf numFmtId="0" fontId="17" fillId="10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wrapText="1"/>
    </xf>
    <xf numFmtId="0" fontId="2" fillId="10" borderId="1" xfId="0" applyFont="1" applyFill="1" applyBorder="1" applyAlignment="1">
      <alignment wrapText="1"/>
    </xf>
    <xf numFmtId="164" fontId="1" fillId="10" borderId="1" xfId="2" applyFont="1" applyFill="1" applyBorder="1" applyAlignment="1">
      <alignment wrapText="1"/>
    </xf>
    <xf numFmtId="0" fontId="1" fillId="10" borderId="1" xfId="1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center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14" fillId="9" borderId="8" xfId="0" applyFont="1" applyFill="1" applyBorder="1" applyAlignment="1">
      <alignment horizontal="center" vertical="top" wrapText="1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0" fontId="57" fillId="19" borderId="0" xfId="0" applyFont="1" applyFill="1" applyAlignment="1">
      <alignment wrapText="1"/>
    </xf>
    <xf numFmtId="164" fontId="9" fillId="8" borderId="14" xfId="2" applyNumberFormat="1" applyFont="1" applyFill="1" applyBorder="1" applyAlignment="1">
      <alignment horizontal="center"/>
    </xf>
    <xf numFmtId="164" fontId="9" fillId="8" borderId="5" xfId="2" applyNumberFormat="1" applyFont="1" applyFill="1" applyBorder="1" applyAlignment="1">
      <alignment horizontal="center"/>
    </xf>
    <xf numFmtId="164" fontId="9" fillId="8" borderId="14" xfId="2" applyFont="1" applyFill="1" applyBorder="1" applyAlignment="1">
      <alignment horizontal="center"/>
    </xf>
    <xf numFmtId="164" fontId="9" fillId="8" borderId="5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164" fontId="15" fillId="0" borderId="0" xfId="2" applyFont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167" fontId="17" fillId="12" borderId="1" xfId="6" applyNumberFormat="1" applyFont="1" applyFill="1" applyBorder="1" applyAlignment="1">
      <alignment horizontal="center" vertical="top" wrapText="1"/>
    </xf>
  </cellXfs>
  <cellStyles count="7">
    <cellStyle name="Bad" xfId="1" builtinId="27"/>
    <cellStyle name="Comma" xfId="2" builtinId="3"/>
    <cellStyle name="Comma 2" xfId="3"/>
    <cellStyle name="Comma 3 2" xfId="4"/>
    <cellStyle name="Hyperlink 2" xfId="5"/>
    <cellStyle name="Normal" xfId="0" builtinId="0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August 28, 2020)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44022</c:v>
                </c:pt>
                <c:pt idx="1">
                  <c:v>44029</c:v>
                </c:pt>
                <c:pt idx="2">
                  <c:v>44036</c:v>
                </c:pt>
                <c:pt idx="3">
                  <c:v>44041</c:v>
                </c:pt>
                <c:pt idx="4">
                  <c:v>44050</c:v>
                </c:pt>
                <c:pt idx="5">
                  <c:v>44057</c:v>
                </c:pt>
                <c:pt idx="6">
                  <c:v>44064</c:v>
                </c:pt>
                <c:pt idx="7">
                  <c:v>44071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1319223915660.9104</c:v>
                </c:pt>
                <c:pt idx="1">
                  <c:v>1310154847686.7961</c:v>
                </c:pt>
                <c:pt idx="2">
                  <c:v>1310224054620.3721</c:v>
                </c:pt>
                <c:pt idx="3">
                  <c:v>1308902032503.8818</c:v>
                </c:pt>
                <c:pt idx="4">
                  <c:v>1322437925711.5618</c:v>
                </c:pt>
                <c:pt idx="5">
                  <c:v>1324608867502.0117</c:v>
                </c:pt>
                <c:pt idx="6">
                  <c:v>1327829325155.3518</c:v>
                </c:pt>
                <c:pt idx="7">
                  <c:v>1332771401055.062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August 28, 2020)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19497658607652019"/>
          <c:y val="7.5413982343116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44022</c:v>
                </c:pt>
                <c:pt idx="1">
                  <c:v>44029</c:v>
                </c:pt>
                <c:pt idx="2">
                  <c:v>44036</c:v>
                </c:pt>
                <c:pt idx="3">
                  <c:v>44041</c:v>
                </c:pt>
                <c:pt idx="4">
                  <c:v>44050</c:v>
                </c:pt>
                <c:pt idx="5">
                  <c:v>44057</c:v>
                </c:pt>
                <c:pt idx="6">
                  <c:v>44064</c:v>
                </c:pt>
                <c:pt idx="7">
                  <c:v>44071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44022</c:v>
                </c:pt>
                <c:pt idx="1">
                  <c:v>44029</c:v>
                </c:pt>
                <c:pt idx="2">
                  <c:v>44036</c:v>
                </c:pt>
                <c:pt idx="3">
                  <c:v>44041</c:v>
                </c:pt>
                <c:pt idx="4">
                  <c:v>44050</c:v>
                </c:pt>
                <c:pt idx="5">
                  <c:v>44057</c:v>
                </c:pt>
                <c:pt idx="6">
                  <c:v>44064</c:v>
                </c:pt>
                <c:pt idx="7">
                  <c:v>44071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4955455449.3299999</c:v>
                </c:pt>
                <c:pt idx="1">
                  <c:v>4956019898.9300003</c:v>
                </c:pt>
                <c:pt idx="2">
                  <c:v>5078565028.4900007</c:v>
                </c:pt>
                <c:pt idx="3">
                  <c:v>5124693734.5200005</c:v>
                </c:pt>
                <c:pt idx="4">
                  <c:v>5253126145.7300005</c:v>
                </c:pt>
                <c:pt idx="5">
                  <c:v>5334032697.7199993</c:v>
                </c:pt>
                <c:pt idx="6">
                  <c:v>5347623513.5499992</c:v>
                </c:pt>
                <c:pt idx="7">
                  <c:v>5394057299.1900005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44022</c:v>
                </c:pt>
                <c:pt idx="1">
                  <c:v>44029</c:v>
                </c:pt>
                <c:pt idx="2">
                  <c:v>44036</c:v>
                </c:pt>
                <c:pt idx="3">
                  <c:v>44041</c:v>
                </c:pt>
                <c:pt idx="4">
                  <c:v>44050</c:v>
                </c:pt>
                <c:pt idx="5">
                  <c:v>44057</c:v>
                </c:pt>
                <c:pt idx="6">
                  <c:v>44064</c:v>
                </c:pt>
                <c:pt idx="7">
                  <c:v>44071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24685613993.060005</c:v>
                </c:pt>
                <c:pt idx="1">
                  <c:v>24579592589.449989</c:v>
                </c:pt>
                <c:pt idx="2">
                  <c:v>24721092550.330002</c:v>
                </c:pt>
                <c:pt idx="3">
                  <c:v>24787074808.510002</c:v>
                </c:pt>
                <c:pt idx="4">
                  <c:v>24862722654.410004</c:v>
                </c:pt>
                <c:pt idx="5">
                  <c:v>24850249807.610001</c:v>
                </c:pt>
                <c:pt idx="6">
                  <c:v>24866563648.800003</c:v>
                </c:pt>
                <c:pt idx="7">
                  <c:v>24757863978.410004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44022</c:v>
                </c:pt>
                <c:pt idx="1">
                  <c:v>44029</c:v>
                </c:pt>
                <c:pt idx="2">
                  <c:v>44036</c:v>
                </c:pt>
                <c:pt idx="3">
                  <c:v>44041</c:v>
                </c:pt>
                <c:pt idx="4">
                  <c:v>44050</c:v>
                </c:pt>
                <c:pt idx="5">
                  <c:v>44057</c:v>
                </c:pt>
                <c:pt idx="6">
                  <c:v>44064</c:v>
                </c:pt>
                <c:pt idx="7">
                  <c:v>44071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10784601598.070002</c:v>
                </c:pt>
                <c:pt idx="1">
                  <c:v>10700520069.039999</c:v>
                </c:pt>
                <c:pt idx="2">
                  <c:v>10678787422.330002</c:v>
                </c:pt>
                <c:pt idx="3">
                  <c:v>10764939403.360001</c:v>
                </c:pt>
                <c:pt idx="4">
                  <c:v>10931321199.459999</c:v>
                </c:pt>
                <c:pt idx="5">
                  <c:v>10982825135.859999</c:v>
                </c:pt>
                <c:pt idx="6">
                  <c:v>10991530382.909998</c:v>
                </c:pt>
                <c:pt idx="7">
                  <c:v>11014806474.309998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44022</c:v>
                </c:pt>
                <c:pt idx="1">
                  <c:v>44029</c:v>
                </c:pt>
                <c:pt idx="2">
                  <c:v>44036</c:v>
                </c:pt>
                <c:pt idx="3">
                  <c:v>44041</c:v>
                </c:pt>
                <c:pt idx="4">
                  <c:v>44050</c:v>
                </c:pt>
                <c:pt idx="5">
                  <c:v>44057</c:v>
                </c:pt>
                <c:pt idx="6">
                  <c:v>44064</c:v>
                </c:pt>
                <c:pt idx="7">
                  <c:v>44071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45153680219.751816</c:v>
                </c:pt>
                <c:pt idx="1">
                  <c:v>45162691027.491821</c:v>
                </c:pt>
                <c:pt idx="2">
                  <c:v>45161912041.431816</c:v>
                </c:pt>
                <c:pt idx="3">
                  <c:v>45182087582.611816</c:v>
                </c:pt>
                <c:pt idx="4">
                  <c:v>45192500699.191818</c:v>
                </c:pt>
                <c:pt idx="5">
                  <c:v>45209336407.941818</c:v>
                </c:pt>
                <c:pt idx="6">
                  <c:v>45218425558.621819</c:v>
                </c:pt>
                <c:pt idx="7">
                  <c:v>45220155966.611816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44022</c:v>
                </c:pt>
                <c:pt idx="1">
                  <c:v>44029</c:v>
                </c:pt>
                <c:pt idx="2">
                  <c:v>44036</c:v>
                </c:pt>
                <c:pt idx="3">
                  <c:v>44041</c:v>
                </c:pt>
                <c:pt idx="4">
                  <c:v>44050</c:v>
                </c:pt>
                <c:pt idx="5">
                  <c:v>44057</c:v>
                </c:pt>
                <c:pt idx="6">
                  <c:v>44064</c:v>
                </c:pt>
                <c:pt idx="7">
                  <c:v>44071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836010841965.72852</c:v>
                </c:pt>
                <c:pt idx="1">
                  <c:v>821555612304.37024</c:v>
                </c:pt>
                <c:pt idx="2">
                  <c:v>815755199482.92017</c:v>
                </c:pt>
                <c:pt idx="3">
                  <c:v>813023960063.90002</c:v>
                </c:pt>
                <c:pt idx="4">
                  <c:v>811099726311.93005</c:v>
                </c:pt>
                <c:pt idx="5">
                  <c:v>805374603056.02979</c:v>
                </c:pt>
                <c:pt idx="6">
                  <c:v>804563308682.75</c:v>
                </c:pt>
                <c:pt idx="7">
                  <c:v>803083633061.67004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44022</c:v>
                </c:pt>
                <c:pt idx="1">
                  <c:v>44029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228921500301.46997</c:v>
                </c:pt>
                <c:pt idx="1">
                  <c:v>229407811567.48401</c:v>
                </c:pt>
                <c:pt idx="2">
                  <c:v>229401864199.10004</c:v>
                </c:pt>
                <c:pt idx="3">
                  <c:v>230236241989.84</c:v>
                </c:pt>
                <c:pt idx="4">
                  <c:v>234628507443.91</c:v>
                </c:pt>
                <c:pt idx="5">
                  <c:v>236904447123.24997</c:v>
                </c:pt>
                <c:pt idx="6">
                  <c:v>235938857267.78003</c:v>
                </c:pt>
                <c:pt idx="7">
                  <c:v>239085130360.35001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168712222133.49997</c:v>
                </c:pt>
                <c:pt idx="1">
                  <c:v>173792600230.03</c:v>
                </c:pt>
                <c:pt idx="2">
                  <c:v>179426633895.76999</c:v>
                </c:pt>
                <c:pt idx="3">
                  <c:v>179783034921.14005</c:v>
                </c:pt>
                <c:pt idx="4">
                  <c:v>190470021256.93002</c:v>
                </c:pt>
                <c:pt idx="5">
                  <c:v>195953373273.59998</c:v>
                </c:pt>
                <c:pt idx="6">
                  <c:v>200903016100.94</c:v>
                </c:pt>
                <c:pt idx="7">
                  <c:v>204215753914.51999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66</xdr:row>
      <xdr:rowOff>0</xdr:rowOff>
    </xdr:from>
    <xdr:to>
      <xdr:col>14</xdr:col>
      <xdr:colOff>990600</xdr:colOff>
      <xdr:row>70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83</xdr:row>
      <xdr:rowOff>0</xdr:rowOff>
    </xdr:from>
    <xdr:to>
      <xdr:col>13</xdr:col>
      <xdr:colOff>304800</xdr:colOff>
      <xdr:row>84</xdr:row>
      <xdr:rowOff>142874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3"/>
  <sheetViews>
    <sheetView tabSelected="1" zoomScale="160" zoomScaleNormal="160" workbookViewId="0">
      <selection activeCell="A4" sqref="A4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29.140625" style="4" customWidth="1"/>
    <col min="4" max="4" width="14" style="4" customWidth="1"/>
    <col min="5" max="5" width="7" style="4" customWidth="1"/>
    <col min="6" max="6" width="8" style="4" customWidth="1"/>
    <col min="7" max="7" width="14.7109375" style="4" customWidth="1"/>
    <col min="8" max="8" width="7.42578125" style="4" customWidth="1"/>
    <col min="9" max="9" width="8.42578125" style="4" customWidth="1"/>
    <col min="10" max="10" width="7.85546875" style="4" customWidth="1"/>
    <col min="11" max="11" width="8.28515625" style="4" customWidth="1"/>
    <col min="12" max="12" width="8.42578125" style="4" customWidth="1"/>
    <col min="13" max="13" width="9.140625" style="5" customWidth="1"/>
    <col min="14" max="14" width="18.425781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10" t="s">
        <v>204</v>
      </c>
      <c r="B1" s="411"/>
      <c r="C1" s="411"/>
      <c r="D1" s="411"/>
      <c r="E1" s="411"/>
      <c r="F1" s="411"/>
      <c r="G1" s="411"/>
      <c r="H1" s="411"/>
      <c r="I1" s="411"/>
      <c r="J1" s="411"/>
      <c r="K1" s="412"/>
      <c r="M1" s="4"/>
    </row>
    <row r="2" spans="1:19" ht="24.75" customHeight="1" thickBot="1">
      <c r="A2" s="189"/>
      <c r="B2" s="192"/>
      <c r="C2" s="190"/>
      <c r="D2" s="413" t="s">
        <v>203</v>
      </c>
      <c r="E2" s="414"/>
      <c r="F2" s="415"/>
      <c r="G2" s="413" t="s">
        <v>205</v>
      </c>
      <c r="H2" s="414"/>
      <c r="I2" s="415"/>
      <c r="J2" s="404" t="s">
        <v>85</v>
      </c>
      <c r="K2" s="405"/>
      <c r="M2" s="4"/>
    </row>
    <row r="3" spans="1:19" ht="14.25" customHeight="1">
      <c r="A3" s="193" t="s">
        <v>2</v>
      </c>
      <c r="B3" s="191" t="s">
        <v>3</v>
      </c>
      <c r="C3" s="36" t="s">
        <v>4</v>
      </c>
      <c r="D3" s="37" t="s">
        <v>80</v>
      </c>
      <c r="E3" s="38" t="s">
        <v>84</v>
      </c>
      <c r="F3" s="38" t="s">
        <v>5</v>
      </c>
      <c r="G3" s="37" t="s">
        <v>80</v>
      </c>
      <c r="H3" s="38" t="s">
        <v>84</v>
      </c>
      <c r="I3" s="38" t="s">
        <v>5</v>
      </c>
      <c r="J3" s="71" t="s">
        <v>80</v>
      </c>
      <c r="K3" s="54" t="s">
        <v>5</v>
      </c>
      <c r="L3" s="7"/>
      <c r="M3" s="4"/>
    </row>
    <row r="4" spans="1:19" ht="12.95" customHeight="1">
      <c r="A4" s="194"/>
      <c r="B4" s="39"/>
      <c r="C4" s="39" t="s">
        <v>0</v>
      </c>
      <c r="D4" s="40" t="s">
        <v>6</v>
      </c>
      <c r="E4" s="40"/>
      <c r="F4" s="40" t="s">
        <v>6</v>
      </c>
      <c r="G4" s="40" t="s">
        <v>6</v>
      </c>
      <c r="H4" s="40"/>
      <c r="I4" s="40" t="s">
        <v>6</v>
      </c>
      <c r="J4" s="278" t="s">
        <v>104</v>
      </c>
      <c r="K4" s="278" t="s">
        <v>104</v>
      </c>
      <c r="L4" s="8"/>
      <c r="M4" s="196"/>
    </row>
    <row r="5" spans="1:19" ht="13.5" customHeight="1">
      <c r="A5" s="374">
        <v>1</v>
      </c>
      <c r="B5" s="375" t="s">
        <v>7</v>
      </c>
      <c r="C5" s="375" t="s">
        <v>8</v>
      </c>
      <c r="D5" s="74">
        <v>4792281627.0699997</v>
      </c>
      <c r="E5" s="56">
        <f>(D5/$G$18)</f>
        <v>0.43507633459081752</v>
      </c>
      <c r="F5" s="74">
        <v>7677.33</v>
      </c>
      <c r="G5" s="74">
        <v>4806467469.8199997</v>
      </c>
      <c r="H5" s="56">
        <f t="shared" ref="H5:H12" si="0">(G5/$G$18)</f>
        <v>0.43636422310552597</v>
      </c>
      <c r="I5" s="74">
        <v>7699.79</v>
      </c>
      <c r="J5" s="188">
        <f t="shared" ref="J5:J12" si="1">((G5-D5)/D5)</f>
        <v>2.9601438007876893E-3</v>
      </c>
      <c r="K5" s="188">
        <f t="shared" ref="K5:K12" si="2">((I5-F5)/F5)</f>
        <v>2.9254962337166746E-3</v>
      </c>
      <c r="L5" s="9"/>
      <c r="M5" s="196"/>
      <c r="N5" s="283"/>
    </row>
    <row r="6" spans="1:19" ht="12.75" customHeight="1">
      <c r="A6" s="374">
        <v>2</v>
      </c>
      <c r="B6" s="55" t="s">
        <v>174</v>
      </c>
      <c r="C6" s="375" t="s">
        <v>62</v>
      </c>
      <c r="D6" s="75">
        <v>575936908.58000004</v>
      </c>
      <c r="E6" s="56">
        <f>(D6/$G$18)</f>
        <v>5.228751952413023E-2</v>
      </c>
      <c r="F6" s="74">
        <v>1.1599999999999999</v>
      </c>
      <c r="G6" s="75">
        <v>575700563.30999994</v>
      </c>
      <c r="H6" s="56">
        <f t="shared" si="0"/>
        <v>5.2266062472610411E-2</v>
      </c>
      <c r="I6" s="74">
        <v>1.1599999999999999</v>
      </c>
      <c r="J6" s="188">
        <f t="shared" si="1"/>
        <v>-4.1036659828386533E-4</v>
      </c>
      <c r="K6" s="188">
        <f t="shared" si="2"/>
        <v>0</v>
      </c>
      <c r="L6" s="9"/>
      <c r="M6" s="196"/>
      <c r="N6" s="283"/>
    </row>
    <row r="7" spans="1:19" ht="12.95" customHeight="1">
      <c r="A7" s="374">
        <v>3</v>
      </c>
      <c r="B7" s="55" t="s">
        <v>77</v>
      </c>
      <c r="C7" s="375" t="s">
        <v>13</v>
      </c>
      <c r="D7" s="75">
        <v>228008925.33000001</v>
      </c>
      <c r="E7" s="56">
        <f>(D7/$G$18)</f>
        <v>2.0700220731230162E-2</v>
      </c>
      <c r="F7" s="74">
        <v>116.7</v>
      </c>
      <c r="G7" s="75">
        <v>228312163.66</v>
      </c>
      <c r="H7" s="56">
        <f t="shared" si="0"/>
        <v>2.0727750795485691E-2</v>
      </c>
      <c r="I7" s="74">
        <v>117.07</v>
      </c>
      <c r="J7" s="188">
        <f t="shared" si="1"/>
        <v>1.3299406133382844E-3</v>
      </c>
      <c r="K7" s="188">
        <f t="shared" si="2"/>
        <v>3.1705227077976892E-3</v>
      </c>
      <c r="L7" s="9"/>
      <c r="M7" s="236"/>
      <c r="N7" s="10"/>
    </row>
    <row r="8" spans="1:19" ht="12.95" customHeight="1">
      <c r="A8" s="374">
        <v>4</v>
      </c>
      <c r="B8" s="375" t="s">
        <v>14</v>
      </c>
      <c r="C8" s="375" t="s">
        <v>15</v>
      </c>
      <c r="D8" s="75">
        <v>391403930</v>
      </c>
      <c r="E8" s="56">
        <f>(D8/$G$18)</f>
        <v>3.5534344694378189E-2</v>
      </c>
      <c r="F8" s="97">
        <v>11.52</v>
      </c>
      <c r="G8" s="75">
        <v>392127035</v>
      </c>
      <c r="H8" s="56">
        <f t="shared" si="0"/>
        <v>3.5599993146912194E-2</v>
      </c>
      <c r="I8" s="97">
        <v>11.54</v>
      </c>
      <c r="J8" s="188">
        <f t="shared" si="1"/>
        <v>1.847464842777639E-3</v>
      </c>
      <c r="K8" s="188">
        <f t="shared" si="2"/>
        <v>1.7361111111110742E-3</v>
      </c>
      <c r="L8" s="48"/>
      <c r="M8" s="196"/>
      <c r="N8" s="10"/>
      <c r="O8" s="335"/>
      <c r="P8" s="336"/>
      <c r="Q8" s="336"/>
      <c r="R8" s="337"/>
    </row>
    <row r="9" spans="1:19" ht="12.95" customHeight="1">
      <c r="A9" s="374">
        <v>5</v>
      </c>
      <c r="B9" s="375" t="s">
        <v>56</v>
      </c>
      <c r="C9" s="375" t="s">
        <v>102</v>
      </c>
      <c r="D9" s="75">
        <v>1212716682.0999999</v>
      </c>
      <c r="E9" s="56">
        <f t="shared" ref="E9:E17" si="3">(D9/$G$18)</f>
        <v>0.1100987734036397</v>
      </c>
      <c r="F9" s="97">
        <v>0.67220000000000002</v>
      </c>
      <c r="G9" s="75">
        <v>1214568864.6700001</v>
      </c>
      <c r="H9" s="56">
        <f>(G9/$G$18)</f>
        <v>0.11026692729488781</v>
      </c>
      <c r="I9" s="97">
        <v>0.67330000000000001</v>
      </c>
      <c r="J9" s="188">
        <f t="shared" si="1"/>
        <v>1.5273003145242804E-3</v>
      </c>
      <c r="K9" s="188">
        <f t="shared" si="2"/>
        <v>1.6364177328175987E-3</v>
      </c>
      <c r="L9" s="9"/>
      <c r="M9" s="229"/>
      <c r="N9" s="10"/>
      <c r="O9" s="338"/>
      <c r="P9" s="337"/>
      <c r="Q9" s="337"/>
      <c r="R9" s="339"/>
      <c r="S9" s="340"/>
    </row>
    <row r="10" spans="1:19" ht="12.95" customHeight="1">
      <c r="A10" s="374">
        <v>6</v>
      </c>
      <c r="B10" s="375" t="s">
        <v>9</v>
      </c>
      <c r="C10" s="375" t="s">
        <v>16</v>
      </c>
      <c r="D10" s="75">
        <v>2176241341.8899999</v>
      </c>
      <c r="E10" s="56">
        <f t="shared" si="3"/>
        <v>0.19757417862634999</v>
      </c>
      <c r="F10" s="97">
        <v>14.845800000000001</v>
      </c>
      <c r="G10" s="75">
        <v>2176241341.8899999</v>
      </c>
      <c r="H10" s="56">
        <f t="shared" si="0"/>
        <v>0.19757417862634999</v>
      </c>
      <c r="I10" s="97">
        <v>14.845800000000001</v>
      </c>
      <c r="J10" s="188">
        <f t="shared" si="1"/>
        <v>0</v>
      </c>
      <c r="K10" s="188">
        <f t="shared" si="2"/>
        <v>0</v>
      </c>
      <c r="L10" s="49"/>
      <c r="M10" s="229"/>
      <c r="N10" s="10"/>
    </row>
    <row r="11" spans="1:19" ht="12.95" customHeight="1">
      <c r="A11" s="374">
        <v>7</v>
      </c>
      <c r="B11" s="76" t="s">
        <v>18</v>
      </c>
      <c r="C11" s="76" t="s">
        <v>73</v>
      </c>
      <c r="D11" s="75">
        <v>194985754.09</v>
      </c>
      <c r="E11" s="56">
        <f t="shared" si="3"/>
        <v>1.7702149787630701E-2</v>
      </c>
      <c r="F11" s="97">
        <v>197.79</v>
      </c>
      <c r="G11" s="75">
        <v>196919290.27000001</v>
      </c>
      <c r="H11" s="56">
        <f t="shared" si="0"/>
        <v>1.787768951994553E-2</v>
      </c>
      <c r="I11" s="97">
        <v>116.72</v>
      </c>
      <c r="J11" s="188">
        <f>((G11-D11)/D11)</f>
        <v>9.9162945981558261E-3</v>
      </c>
      <c r="K11" s="188">
        <f>((I11-F11)/F11)</f>
        <v>-0.4098791647707164</v>
      </c>
      <c r="L11" s="9"/>
      <c r="M11" s="363"/>
      <c r="N11" s="10"/>
    </row>
    <row r="12" spans="1:19" ht="12.95" customHeight="1">
      <c r="A12" s="374">
        <v>8</v>
      </c>
      <c r="B12" s="375" t="s">
        <v>75</v>
      </c>
      <c r="C12" s="375" t="s">
        <v>74</v>
      </c>
      <c r="D12" s="75">
        <v>218555600.88999999</v>
      </c>
      <c r="E12" s="56">
        <f t="shared" si="3"/>
        <v>1.9841982825548554E-2</v>
      </c>
      <c r="F12" s="97">
        <v>7.6852</v>
      </c>
      <c r="G12" s="75">
        <v>218996311.47999999</v>
      </c>
      <c r="H12" s="56">
        <f t="shared" si="0"/>
        <v>1.9881993568454284E-2</v>
      </c>
      <c r="I12" s="97">
        <v>7.6970000000000001</v>
      </c>
      <c r="J12" s="188">
        <f t="shared" si="1"/>
        <v>2.0164689818304641E-3</v>
      </c>
      <c r="K12" s="188">
        <f t="shared" si="2"/>
        <v>1.5354187269036633E-3</v>
      </c>
      <c r="L12" s="48"/>
      <c r="M12"/>
      <c r="N12" s="50"/>
      <c r="O12" s="50"/>
    </row>
    <row r="13" spans="1:19" ht="12.95" customHeight="1">
      <c r="A13" s="374">
        <v>9</v>
      </c>
      <c r="B13" s="375" t="s">
        <v>7</v>
      </c>
      <c r="C13" s="55" t="s">
        <v>92</v>
      </c>
      <c r="D13" s="74">
        <v>321785953.56999999</v>
      </c>
      <c r="E13" s="78">
        <f t="shared" si="3"/>
        <v>2.9213945276342922E-2</v>
      </c>
      <c r="F13" s="74">
        <v>1894.03</v>
      </c>
      <c r="G13" s="74">
        <v>321769393.13999999</v>
      </c>
      <c r="H13" s="78">
        <f>(G13/$G$18)</f>
        <v>2.9212441806441874E-2</v>
      </c>
      <c r="I13" s="74">
        <v>1893.93</v>
      </c>
      <c r="J13" s="188">
        <f t="shared" ref="J13:J18" si="4">((G13-D13)/D13)</f>
        <v>-5.1464117113504347E-5</v>
      </c>
      <c r="K13" s="188">
        <f>((I13-F13)/F13)</f>
        <v>-5.2797474168787747E-5</v>
      </c>
      <c r="L13" s="48"/>
      <c r="M13" s="356"/>
      <c r="N13" s="289"/>
      <c r="O13" s="289"/>
    </row>
    <row r="14" spans="1:19" ht="12.95" customHeight="1">
      <c r="A14" s="374">
        <v>10</v>
      </c>
      <c r="B14" s="375" t="s">
        <v>107</v>
      </c>
      <c r="C14" s="74" t="s">
        <v>108</v>
      </c>
      <c r="D14" s="74">
        <v>142036840.72</v>
      </c>
      <c r="E14" s="78">
        <f t="shared" si="3"/>
        <v>1.289508272807831E-2</v>
      </c>
      <c r="F14" s="74">
        <v>98.14</v>
      </c>
      <c r="G14" s="74">
        <v>141428390.06</v>
      </c>
      <c r="H14" s="78">
        <f>(G14/$G$18)</f>
        <v>1.2839843386250644E-2</v>
      </c>
      <c r="I14" s="74">
        <v>97.57</v>
      </c>
      <c r="J14" s="188">
        <f t="shared" si="4"/>
        <v>-4.2837524188491854E-3</v>
      </c>
      <c r="K14" s="188">
        <f>((I14-F14)/F14)</f>
        <v>-5.8080293458325598E-3</v>
      </c>
      <c r="L14" s="48"/>
      <c r="M14" s="341"/>
      <c r="N14" s="289"/>
      <c r="O14" s="289"/>
    </row>
    <row r="15" spans="1:19" ht="12.95" customHeight="1">
      <c r="A15" s="384">
        <v>11</v>
      </c>
      <c r="B15" s="385" t="s">
        <v>66</v>
      </c>
      <c r="C15" s="385" t="s">
        <v>163</v>
      </c>
      <c r="D15" s="74">
        <v>253659117.72</v>
      </c>
      <c r="E15" s="78">
        <f t="shared" si="3"/>
        <v>2.3028921870902868E-2</v>
      </c>
      <c r="F15" s="74">
        <v>1.02</v>
      </c>
      <c r="G15" s="74">
        <v>253659117.72</v>
      </c>
      <c r="H15" s="78">
        <f>(G15/$G$18)</f>
        <v>2.3028921870902868E-2</v>
      </c>
      <c r="I15" s="74">
        <v>1.02</v>
      </c>
      <c r="J15" s="188">
        <f t="shared" si="4"/>
        <v>0</v>
      </c>
      <c r="K15" s="188">
        <f>((I15-F15)/F15)</f>
        <v>0</v>
      </c>
      <c r="L15" s="48"/>
      <c r="M15" s="50"/>
      <c r="N15" s="289"/>
      <c r="O15" s="289"/>
    </row>
    <row r="16" spans="1:19" ht="12.95" customHeight="1">
      <c r="A16" s="374">
        <v>12</v>
      </c>
      <c r="B16" s="375" t="s">
        <v>117</v>
      </c>
      <c r="C16" s="55" t="s">
        <v>166</v>
      </c>
      <c r="D16" s="74">
        <v>195904781.78</v>
      </c>
      <c r="E16" s="78">
        <f t="shared" si="3"/>
        <v>1.7785585451447716E-2</v>
      </c>
      <c r="F16" s="74">
        <v>1.077645</v>
      </c>
      <c r="G16" s="74">
        <v>199949127.59999999</v>
      </c>
      <c r="H16" s="78">
        <f>(G16/$G$18)</f>
        <v>1.8152759021808001E-2</v>
      </c>
      <c r="I16" s="74">
        <v>1.09995</v>
      </c>
      <c r="J16" s="188">
        <f t="shared" si="4"/>
        <v>2.064444667073911E-2</v>
      </c>
      <c r="K16" s="188">
        <f>((I16-F16)/F16)</f>
        <v>2.0697910721991026E-2</v>
      </c>
      <c r="L16" s="48"/>
      <c r="M16" s="50"/>
      <c r="N16" s="289"/>
      <c r="O16" s="289"/>
    </row>
    <row r="17" spans="1:18" ht="12.95" customHeight="1">
      <c r="A17" s="374">
        <v>13</v>
      </c>
      <c r="B17" s="375" t="s">
        <v>178</v>
      </c>
      <c r="C17" s="55" t="s">
        <v>179</v>
      </c>
      <c r="D17" s="74">
        <v>288012919.17000002</v>
      </c>
      <c r="E17" s="78">
        <f t="shared" si="3"/>
        <v>2.6147796590138644E-2</v>
      </c>
      <c r="F17" s="74">
        <v>99.18</v>
      </c>
      <c r="G17" s="74">
        <v>288667405.69</v>
      </c>
      <c r="H17" s="78">
        <f>(G17/$G$18)</f>
        <v>2.6207215384424904E-2</v>
      </c>
      <c r="I17" s="74">
        <v>99.33</v>
      </c>
      <c r="J17" s="188">
        <f t="shared" si="4"/>
        <v>2.2724207021202038E-3</v>
      </c>
      <c r="K17" s="188">
        <f>((I17-F17)/F17)</f>
        <v>1.5124016938898111E-3</v>
      </c>
      <c r="L17" s="48"/>
      <c r="N17" s="50"/>
      <c r="O17" s="50"/>
    </row>
    <row r="18" spans="1:18" ht="12.95" customHeight="1">
      <c r="A18" s="239"/>
      <c r="B18" s="240"/>
      <c r="C18" s="241" t="s">
        <v>57</v>
      </c>
      <c r="D18" s="79">
        <f>SUM(D5:D17)</f>
        <v>10991530382.909998</v>
      </c>
      <c r="E18" s="67">
        <f>(D18/$G$117)</f>
        <v>8.2471235308686653E-3</v>
      </c>
      <c r="F18" s="80"/>
      <c r="G18" s="79">
        <f>SUM(G5:G17)</f>
        <v>11014806474.309998</v>
      </c>
      <c r="H18" s="67">
        <f>(G18/$G$117)</f>
        <v>8.2645879597884123E-3</v>
      </c>
      <c r="I18" s="80"/>
      <c r="J18" s="188">
        <f t="shared" si="4"/>
        <v>2.1176388172651616E-3</v>
      </c>
      <c r="K18" s="188"/>
      <c r="L18" s="9"/>
      <c r="M18" s="49"/>
      <c r="Q18" s="50"/>
      <c r="R18" s="50"/>
    </row>
    <row r="19" spans="1:18" ht="12.95" customHeight="1">
      <c r="A19" s="242"/>
      <c r="B19" s="81"/>
      <c r="C19" s="81" t="s">
        <v>60</v>
      </c>
      <c r="D19" s="82"/>
      <c r="E19" s="83"/>
      <c r="F19" s="84"/>
      <c r="G19" s="82"/>
      <c r="H19" s="83"/>
      <c r="I19" s="84"/>
      <c r="J19" s="188"/>
      <c r="K19" s="188"/>
      <c r="L19" s="9"/>
      <c r="M19" s="4"/>
      <c r="O19" s="95"/>
    </row>
    <row r="20" spans="1:18" ht="12.95" customHeight="1">
      <c r="A20" s="374">
        <v>14</v>
      </c>
      <c r="B20" s="375" t="s">
        <v>7</v>
      </c>
      <c r="C20" s="375" t="s">
        <v>49</v>
      </c>
      <c r="D20" s="85">
        <v>323484189848.58002</v>
      </c>
      <c r="E20" s="56">
        <f t="shared" ref="E20:E39" si="5">(D20/$G$43)</f>
        <v>0.40280261797308869</v>
      </c>
      <c r="F20" s="85">
        <v>100</v>
      </c>
      <c r="G20" s="85">
        <v>325570833599.91998</v>
      </c>
      <c r="H20" s="56">
        <f t="shared" ref="H20:H42" si="6">(G20/$G$43)</f>
        <v>0.40540090744810248</v>
      </c>
      <c r="I20" s="85">
        <v>100</v>
      </c>
      <c r="J20" s="188">
        <f>((G20-D20)/D20)</f>
        <v>6.4505277748402624E-3</v>
      </c>
      <c r="K20" s="188">
        <f t="shared" ref="K20:K29" si="7">((I20-F20)/F20)</f>
        <v>0</v>
      </c>
      <c r="L20" s="9"/>
      <c r="M20" s="4"/>
      <c r="N20" s="196"/>
      <c r="O20" s="196"/>
    </row>
    <row r="21" spans="1:18" ht="12.95" customHeight="1">
      <c r="A21" s="374">
        <v>15</v>
      </c>
      <c r="B21" s="375" t="s">
        <v>22</v>
      </c>
      <c r="C21" s="375" t="s">
        <v>23</v>
      </c>
      <c r="D21" s="85">
        <v>225089941743.45999</v>
      </c>
      <c r="E21" s="56">
        <f t="shared" si="5"/>
        <v>0.280282068363576</v>
      </c>
      <c r="F21" s="85">
        <v>100</v>
      </c>
      <c r="G21" s="85">
        <v>222845721613.78</v>
      </c>
      <c r="H21" s="56">
        <f t="shared" si="6"/>
        <v>0.27748756473121566</v>
      </c>
      <c r="I21" s="85">
        <v>100</v>
      </c>
      <c r="J21" s="188">
        <f t="shared" ref="J21:J43" si="8">((G21-D21)/D21)</f>
        <v>-9.9703261385076913E-3</v>
      </c>
      <c r="K21" s="188">
        <f t="shared" si="7"/>
        <v>0</v>
      </c>
      <c r="L21" s="9"/>
      <c r="M21" s="235"/>
      <c r="N21" s="96"/>
      <c r="O21" s="95"/>
      <c r="P21" s="216"/>
    </row>
    <row r="22" spans="1:18" ht="12.95" customHeight="1">
      <c r="A22" s="374">
        <v>16</v>
      </c>
      <c r="B22" s="375" t="s">
        <v>56</v>
      </c>
      <c r="C22" s="375" t="s">
        <v>103</v>
      </c>
      <c r="D22" s="85">
        <v>20058922010.650002</v>
      </c>
      <c r="E22" s="56">
        <f t="shared" si="5"/>
        <v>2.4977376184566875E-2</v>
      </c>
      <c r="F22" s="85">
        <v>1</v>
      </c>
      <c r="G22" s="85">
        <v>19892898359.259998</v>
      </c>
      <c r="H22" s="56">
        <f t="shared" si="6"/>
        <v>2.4770643480082469E-2</v>
      </c>
      <c r="I22" s="85">
        <v>1</v>
      </c>
      <c r="J22" s="188">
        <f t="shared" si="8"/>
        <v>-8.2767982896516223E-3</v>
      </c>
      <c r="K22" s="188">
        <f t="shared" si="7"/>
        <v>0</v>
      </c>
      <c r="L22" s="9"/>
      <c r="M22" s="4"/>
      <c r="N22" s="10"/>
    </row>
    <row r="23" spans="1:18" ht="12.95" customHeight="1">
      <c r="A23" s="374">
        <v>17</v>
      </c>
      <c r="B23" s="375" t="s">
        <v>51</v>
      </c>
      <c r="C23" s="375" t="s">
        <v>52</v>
      </c>
      <c r="D23" s="85">
        <v>877443393.24000001</v>
      </c>
      <c r="E23" s="56">
        <f t="shared" si="5"/>
        <v>1.0925927974585179E-3</v>
      </c>
      <c r="F23" s="85">
        <v>100</v>
      </c>
      <c r="G23" s="85">
        <v>859870733.24000001</v>
      </c>
      <c r="H23" s="56">
        <f t="shared" si="6"/>
        <v>1.0707113155348905E-3</v>
      </c>
      <c r="I23" s="85">
        <v>100</v>
      </c>
      <c r="J23" s="188">
        <f t="shared" si="8"/>
        <v>-2.0027115293571412E-2</v>
      </c>
      <c r="K23" s="188">
        <f t="shared" si="7"/>
        <v>0</v>
      </c>
      <c r="L23" s="9"/>
      <c r="M23" s="235"/>
      <c r="N23" s="96"/>
    </row>
    <row r="24" spans="1:18" ht="12.95" customHeight="1">
      <c r="A24" s="374">
        <v>18</v>
      </c>
      <c r="B24" s="375" t="s">
        <v>9</v>
      </c>
      <c r="C24" s="375" t="s">
        <v>24</v>
      </c>
      <c r="D24" s="85">
        <v>94106740050.479996</v>
      </c>
      <c r="E24" s="56">
        <f t="shared" si="5"/>
        <v>0.11718174319118939</v>
      </c>
      <c r="F24" s="77">
        <v>1</v>
      </c>
      <c r="G24" s="85">
        <v>94106740050.479996</v>
      </c>
      <c r="H24" s="56">
        <f t="shared" si="6"/>
        <v>0.11718174319118939</v>
      </c>
      <c r="I24" s="77">
        <v>1</v>
      </c>
      <c r="J24" s="188">
        <f t="shared" si="8"/>
        <v>0</v>
      </c>
      <c r="K24" s="188">
        <f t="shared" si="7"/>
        <v>0</v>
      </c>
      <c r="L24" s="9"/>
      <c r="M24" s="217"/>
      <c r="N24" s="10"/>
    </row>
    <row r="25" spans="1:18" ht="12.95" customHeight="1">
      <c r="A25" s="374">
        <v>19</v>
      </c>
      <c r="B25" s="375" t="s">
        <v>75</v>
      </c>
      <c r="C25" s="375" t="s">
        <v>76</v>
      </c>
      <c r="D25" s="85">
        <v>1005499990.21</v>
      </c>
      <c r="E25" s="56">
        <f t="shared" si="5"/>
        <v>1.2520489134819489E-3</v>
      </c>
      <c r="F25" s="77">
        <v>10</v>
      </c>
      <c r="G25" s="85">
        <v>906733640.08000004</v>
      </c>
      <c r="H25" s="56">
        <f t="shared" si="6"/>
        <v>1.129065022310535E-3</v>
      </c>
      <c r="I25" s="77">
        <v>10</v>
      </c>
      <c r="J25" s="188">
        <f t="shared" si="8"/>
        <v>-9.8226107500381479E-2</v>
      </c>
      <c r="K25" s="188">
        <f t="shared" si="7"/>
        <v>0</v>
      </c>
      <c r="L25" s="9"/>
      <c r="M25" s="269"/>
      <c r="N25" s="270"/>
      <c r="O25" s="419"/>
      <c r="P25" s="420"/>
    </row>
    <row r="26" spans="1:18" ht="12.95" customHeight="1">
      <c r="A26" s="374">
        <v>20</v>
      </c>
      <c r="B26" s="375" t="s">
        <v>107</v>
      </c>
      <c r="C26" s="375" t="s">
        <v>109</v>
      </c>
      <c r="D26" s="85">
        <v>34480631113.230003</v>
      </c>
      <c r="E26" s="56">
        <f t="shared" si="5"/>
        <v>4.2935293030162129E-2</v>
      </c>
      <c r="F26" s="77">
        <v>1</v>
      </c>
      <c r="G26" s="85">
        <v>34610875166.650002</v>
      </c>
      <c r="H26" s="56">
        <f t="shared" si="6"/>
        <v>4.3097472967665598E-2</v>
      </c>
      <c r="I26" s="77">
        <v>1</v>
      </c>
      <c r="J26" s="188">
        <f t="shared" si="8"/>
        <v>3.7773106006178739E-3</v>
      </c>
      <c r="K26" s="188">
        <f t="shared" si="7"/>
        <v>0</v>
      </c>
      <c r="L26" s="9"/>
      <c r="M26" s="235"/>
      <c r="N26" s="10"/>
      <c r="O26" s="417"/>
      <c r="P26" s="418"/>
    </row>
    <row r="27" spans="1:18" ht="12.95" customHeight="1">
      <c r="A27" s="374">
        <v>21</v>
      </c>
      <c r="B27" s="375" t="s">
        <v>114</v>
      </c>
      <c r="C27" s="375" t="s">
        <v>113</v>
      </c>
      <c r="D27" s="85">
        <v>6839261171.3001919</v>
      </c>
      <c r="E27" s="56">
        <f t="shared" si="5"/>
        <v>8.5162502256785431E-3</v>
      </c>
      <c r="F27" s="77">
        <v>100</v>
      </c>
      <c r="G27" s="85">
        <v>7000272449.6000004</v>
      </c>
      <c r="H27" s="56">
        <f t="shared" si="6"/>
        <v>8.7167415215675774E-3</v>
      </c>
      <c r="I27" s="77">
        <v>100</v>
      </c>
      <c r="J27" s="188">
        <f t="shared" si="8"/>
        <v>2.3542203502253316E-2</v>
      </c>
      <c r="K27" s="188">
        <f t="shared" si="7"/>
        <v>0</v>
      </c>
      <c r="L27" s="9"/>
      <c r="M27" s="4"/>
      <c r="N27" s="10"/>
      <c r="O27" s="419"/>
      <c r="P27" s="420"/>
    </row>
    <row r="28" spans="1:18" ht="12.95" customHeight="1">
      <c r="A28" s="374">
        <v>22</v>
      </c>
      <c r="B28" s="375" t="s">
        <v>115</v>
      </c>
      <c r="C28" s="375" t="s">
        <v>116</v>
      </c>
      <c r="D28" s="85">
        <v>8747371111.8400002</v>
      </c>
      <c r="E28" s="56">
        <f t="shared" si="5"/>
        <v>1.0892229341658462E-2</v>
      </c>
      <c r="F28" s="77">
        <v>100</v>
      </c>
      <c r="G28" s="85">
        <v>8978262276.8999996</v>
      </c>
      <c r="H28" s="56">
        <f t="shared" si="6"/>
        <v>1.1179735095174757E-2</v>
      </c>
      <c r="I28" s="77">
        <v>100</v>
      </c>
      <c r="J28" s="188">
        <f t="shared" si="8"/>
        <v>2.6395492097903202E-2</v>
      </c>
      <c r="K28" s="188">
        <f t="shared" si="7"/>
        <v>0</v>
      </c>
      <c r="L28" s="9"/>
      <c r="M28" s="4"/>
      <c r="N28" s="10"/>
    </row>
    <row r="29" spans="1:18" ht="12.95" customHeight="1">
      <c r="A29" s="374">
        <v>23</v>
      </c>
      <c r="B29" s="375" t="s">
        <v>117</v>
      </c>
      <c r="C29" s="55" t="s">
        <v>122</v>
      </c>
      <c r="D29" s="85">
        <v>947955584.77999997</v>
      </c>
      <c r="E29" s="56">
        <f t="shared" si="5"/>
        <v>1.1803946012023943E-3</v>
      </c>
      <c r="F29" s="77">
        <v>10</v>
      </c>
      <c r="G29" s="85">
        <v>945569038.33000004</v>
      </c>
      <c r="H29" s="56">
        <f t="shared" si="6"/>
        <v>1.1774228727898734E-3</v>
      </c>
      <c r="I29" s="77">
        <v>10</v>
      </c>
      <c r="J29" s="188">
        <f t="shared" si="8"/>
        <v>-2.5175720132012244E-3</v>
      </c>
      <c r="K29" s="188">
        <f t="shared" si="7"/>
        <v>0</v>
      </c>
      <c r="L29" s="9"/>
      <c r="M29" s="271"/>
      <c r="N29" s="257"/>
    </row>
    <row r="30" spans="1:18" ht="12.95" customHeight="1">
      <c r="A30" s="374">
        <v>24</v>
      </c>
      <c r="B30" s="375" t="s">
        <v>14</v>
      </c>
      <c r="C30" s="375" t="s">
        <v>124</v>
      </c>
      <c r="D30" s="76">
        <v>3048063836</v>
      </c>
      <c r="E30" s="56">
        <f t="shared" si="5"/>
        <v>3.7954500758278242E-3</v>
      </c>
      <c r="F30" s="77">
        <v>100</v>
      </c>
      <c r="G30" s="76">
        <v>3040481954</v>
      </c>
      <c r="H30" s="56">
        <f t="shared" si="6"/>
        <v>3.7860091139057203E-3</v>
      </c>
      <c r="I30" s="77">
        <v>100</v>
      </c>
      <c r="J30" s="188">
        <f t="shared" si="8"/>
        <v>-2.4874419985736807E-3</v>
      </c>
      <c r="K30" s="188">
        <f t="shared" ref="K30:K42" si="9">((I30-F30)/F30)</f>
        <v>0</v>
      </c>
      <c r="L30" s="9"/>
      <c r="M30" s="4"/>
      <c r="N30" s="10"/>
      <c r="O30" s="419"/>
      <c r="P30" s="420"/>
    </row>
    <row r="31" spans="1:18" ht="12.95" customHeight="1">
      <c r="A31" s="374">
        <v>25</v>
      </c>
      <c r="B31" s="375" t="s">
        <v>66</v>
      </c>
      <c r="C31" s="375" t="s">
        <v>125</v>
      </c>
      <c r="D31" s="76">
        <v>11879083034.690001</v>
      </c>
      <c r="E31" s="56">
        <f t="shared" si="5"/>
        <v>1.4791838042324774E-2</v>
      </c>
      <c r="F31" s="77">
        <v>100</v>
      </c>
      <c r="G31" s="76">
        <v>11559482353.530001</v>
      </c>
      <c r="H31" s="56">
        <f t="shared" si="6"/>
        <v>1.439387117062854E-2</v>
      </c>
      <c r="I31" s="77">
        <v>100</v>
      </c>
      <c r="J31" s="188">
        <f t="shared" si="8"/>
        <v>-2.6904490879193541E-2</v>
      </c>
      <c r="K31" s="188">
        <f t="shared" si="9"/>
        <v>0</v>
      </c>
      <c r="L31" s="9"/>
      <c r="M31" s="342"/>
      <c r="N31" s="215"/>
    </row>
    <row r="32" spans="1:18" ht="12.95" customHeight="1" thickBot="1">
      <c r="A32" s="374">
        <v>26</v>
      </c>
      <c r="B32" s="375" t="s">
        <v>128</v>
      </c>
      <c r="C32" s="375" t="s">
        <v>130</v>
      </c>
      <c r="D32" s="76">
        <v>14125839405.74</v>
      </c>
      <c r="E32" s="56">
        <f t="shared" si="5"/>
        <v>1.7589499803260533E-2</v>
      </c>
      <c r="F32" s="77">
        <v>100</v>
      </c>
      <c r="G32" s="76">
        <v>14043544760.469999</v>
      </c>
      <c r="H32" s="56">
        <f t="shared" si="6"/>
        <v>1.748702648431583E-2</v>
      </c>
      <c r="I32" s="77">
        <v>100</v>
      </c>
      <c r="J32" s="188">
        <f t="shared" si="8"/>
        <v>-5.8258233656939516E-3</v>
      </c>
      <c r="K32" s="188">
        <f t="shared" si="9"/>
        <v>0</v>
      </c>
      <c r="L32" s="9"/>
      <c r="M32" s="348"/>
      <c r="N32" s="349"/>
    </row>
    <row r="33" spans="1:16" ht="12.95" customHeight="1" thickBot="1">
      <c r="A33" s="374">
        <v>27</v>
      </c>
      <c r="B33" s="375" t="s">
        <v>128</v>
      </c>
      <c r="C33" s="375" t="s">
        <v>129</v>
      </c>
      <c r="D33" s="76">
        <v>610563540.45000005</v>
      </c>
      <c r="E33" s="56">
        <f t="shared" si="5"/>
        <v>7.6027391832441185E-4</v>
      </c>
      <c r="F33" s="77">
        <v>1000000</v>
      </c>
      <c r="G33" s="76">
        <v>607081851.27999997</v>
      </c>
      <c r="H33" s="56">
        <f t="shared" si="6"/>
        <v>7.5593851784223974E-4</v>
      </c>
      <c r="I33" s="77">
        <v>1000000</v>
      </c>
      <c r="J33" s="188">
        <f t="shared" si="8"/>
        <v>-5.7024190593398145E-3</v>
      </c>
      <c r="K33" s="188">
        <f t="shared" si="9"/>
        <v>0</v>
      </c>
      <c r="L33" s="9"/>
      <c r="M33" s="318"/>
      <c r="N33" s="215"/>
    </row>
    <row r="34" spans="1:16" ht="12.95" customHeight="1">
      <c r="A34" s="374">
        <v>28</v>
      </c>
      <c r="B34" s="375" t="s">
        <v>140</v>
      </c>
      <c r="C34" s="375" t="s">
        <v>141</v>
      </c>
      <c r="D34" s="76">
        <v>9177567978.3400002</v>
      </c>
      <c r="E34" s="56">
        <f t="shared" si="5"/>
        <v>1.142791061916118E-2</v>
      </c>
      <c r="F34" s="77">
        <v>1</v>
      </c>
      <c r="G34" s="76">
        <v>9205629216.7900009</v>
      </c>
      <c r="H34" s="56">
        <f t="shared" si="6"/>
        <v>1.1462852482367905E-2</v>
      </c>
      <c r="I34" s="77">
        <v>1</v>
      </c>
      <c r="J34" s="188">
        <f t="shared" si="8"/>
        <v>3.0575898229496267E-3</v>
      </c>
      <c r="K34" s="188">
        <f t="shared" si="9"/>
        <v>0</v>
      </c>
      <c r="L34" s="9"/>
      <c r="M34" s="353"/>
      <c r="N34" s="215"/>
      <c r="O34" s="60"/>
    </row>
    <row r="35" spans="1:16" ht="12.95" customHeight="1">
      <c r="A35" s="374">
        <v>29</v>
      </c>
      <c r="B35" s="375" t="s">
        <v>19</v>
      </c>
      <c r="C35" s="76" t="s">
        <v>146</v>
      </c>
      <c r="D35" s="76">
        <v>16791061632.110001</v>
      </c>
      <c r="E35" s="56">
        <f t="shared" si="5"/>
        <v>2.0908235382778109E-2</v>
      </c>
      <c r="F35" s="77">
        <v>1</v>
      </c>
      <c r="G35" s="76">
        <v>16048679573.309999</v>
      </c>
      <c r="H35" s="56">
        <f t="shared" si="6"/>
        <v>1.9983821002709436E-2</v>
      </c>
      <c r="I35" s="77">
        <v>1</v>
      </c>
      <c r="J35" s="188">
        <f t="shared" si="8"/>
        <v>-4.4212931562369107E-2</v>
      </c>
      <c r="K35" s="188">
        <f t="shared" si="9"/>
        <v>0</v>
      </c>
      <c r="L35" s="9"/>
      <c r="M35" s="321"/>
      <c r="N35" s="421"/>
      <c r="O35" s="360"/>
    </row>
    <row r="36" spans="1:16" ht="12.95" customHeight="1" thickBot="1">
      <c r="A36" s="374">
        <v>30</v>
      </c>
      <c r="B36" s="375" t="s">
        <v>79</v>
      </c>
      <c r="C36" s="375" t="s">
        <v>149</v>
      </c>
      <c r="D36" s="76">
        <v>660745824.64999998</v>
      </c>
      <c r="E36" s="56">
        <f t="shared" si="5"/>
        <v>8.2276091486384491E-4</v>
      </c>
      <c r="F36" s="77">
        <v>100</v>
      </c>
      <c r="G36" s="76">
        <v>655733173.33000004</v>
      </c>
      <c r="H36" s="56">
        <f t="shared" si="6"/>
        <v>8.1651915981662806E-4</v>
      </c>
      <c r="I36" s="77">
        <v>100</v>
      </c>
      <c r="J36" s="232">
        <f t="shared" ref="J36:J41" si="10">((G36-D36)/D36)</f>
        <v>-7.5863533797662017E-3</v>
      </c>
      <c r="K36" s="232">
        <f t="shared" ref="K36:K41" si="11">((I36-F36)/F36)</f>
        <v>0</v>
      </c>
      <c r="L36" s="9"/>
      <c r="M36" s="312"/>
      <c r="N36" s="422"/>
      <c r="O36" s="361"/>
    </row>
    <row r="37" spans="1:16" ht="12.95" customHeight="1">
      <c r="A37" s="374">
        <v>31</v>
      </c>
      <c r="B37" s="55" t="s">
        <v>174</v>
      </c>
      <c r="C37" s="375" t="s">
        <v>161</v>
      </c>
      <c r="D37" s="75">
        <v>18279771226.580002</v>
      </c>
      <c r="E37" s="56">
        <f t="shared" si="5"/>
        <v>2.2761977051991882E-2</v>
      </c>
      <c r="F37" s="77">
        <v>1</v>
      </c>
      <c r="G37" s="75">
        <v>17969880467.470001</v>
      </c>
      <c r="H37" s="56">
        <f t="shared" si="6"/>
        <v>2.2376100978377261E-2</v>
      </c>
      <c r="I37" s="77">
        <v>1</v>
      </c>
      <c r="J37" s="232">
        <f t="shared" si="10"/>
        <v>-1.695266069081865E-2</v>
      </c>
      <c r="K37" s="232">
        <f t="shared" si="11"/>
        <v>0</v>
      </c>
      <c r="L37" s="9"/>
      <c r="M37" s="4"/>
      <c r="N37" s="215"/>
    </row>
    <row r="38" spans="1:16" ht="12.95" customHeight="1">
      <c r="A38" s="374">
        <v>32</v>
      </c>
      <c r="B38" s="55" t="s">
        <v>188</v>
      </c>
      <c r="C38" s="375" t="s">
        <v>162</v>
      </c>
      <c r="D38" s="75">
        <v>848717794.53999996</v>
      </c>
      <c r="E38" s="56">
        <f t="shared" si="5"/>
        <v>1.0568236726533134E-3</v>
      </c>
      <c r="F38" s="77">
        <v>10</v>
      </c>
      <c r="G38" s="75">
        <v>831262794.53999996</v>
      </c>
      <c r="H38" s="56">
        <f t="shared" si="6"/>
        <v>1.0350887009997949E-3</v>
      </c>
      <c r="I38" s="77">
        <v>10</v>
      </c>
      <c r="J38" s="188">
        <f t="shared" si="10"/>
        <v>-2.0566317935469359E-2</v>
      </c>
      <c r="K38" s="188">
        <f t="shared" si="11"/>
        <v>0</v>
      </c>
      <c r="L38" s="9"/>
      <c r="M38" s="4"/>
      <c r="N38" s="215"/>
    </row>
    <row r="39" spans="1:16" ht="12.95" customHeight="1">
      <c r="A39" s="374">
        <v>33</v>
      </c>
      <c r="B39" s="55" t="s">
        <v>53</v>
      </c>
      <c r="C39" s="375" t="s">
        <v>173</v>
      </c>
      <c r="D39" s="75">
        <v>1269164950.4000001</v>
      </c>
      <c r="E39" s="56">
        <f t="shared" si="5"/>
        <v>1.5803646073092601E-3</v>
      </c>
      <c r="F39" s="77">
        <v>1</v>
      </c>
      <c r="G39" s="75">
        <v>1275558762.0599999</v>
      </c>
      <c r="H39" s="56">
        <f t="shared" si="6"/>
        <v>1.5883261836591902E-3</v>
      </c>
      <c r="I39" s="77">
        <v>1</v>
      </c>
      <c r="J39" s="188">
        <f t="shared" si="10"/>
        <v>5.037809827623055E-3</v>
      </c>
      <c r="K39" s="188">
        <f t="shared" si="11"/>
        <v>0</v>
      </c>
      <c r="L39" s="9"/>
      <c r="M39" s="4"/>
      <c r="N39" s="215"/>
    </row>
    <row r="40" spans="1:16" ht="12.95" customHeight="1">
      <c r="A40" s="374">
        <v>34</v>
      </c>
      <c r="B40" s="375" t="s">
        <v>11</v>
      </c>
      <c r="C40" s="55" t="s">
        <v>175</v>
      </c>
      <c r="D40" s="75">
        <v>11195322909.469999</v>
      </c>
      <c r="E40" s="56">
        <f>(D40/$G$43)</f>
        <v>1.3940419712937037E-2</v>
      </c>
      <c r="F40" s="77">
        <v>100</v>
      </c>
      <c r="G40" s="75">
        <v>11103706045.24</v>
      </c>
      <c r="H40" s="56">
        <f>(G40/$G$43)</f>
        <v>1.3826338363923959E-2</v>
      </c>
      <c r="I40" s="77">
        <v>100</v>
      </c>
      <c r="J40" s="188">
        <f t="shared" si="10"/>
        <v>-8.1834945691920905E-3</v>
      </c>
      <c r="K40" s="188">
        <f t="shared" si="11"/>
        <v>0</v>
      </c>
      <c r="L40" s="9"/>
      <c r="M40" s="345"/>
      <c r="N40" s="215"/>
    </row>
    <row r="41" spans="1:16" ht="12.95" customHeight="1">
      <c r="A41" s="374">
        <v>35</v>
      </c>
      <c r="B41" s="375" t="s">
        <v>176</v>
      </c>
      <c r="C41" s="55" t="s">
        <v>177</v>
      </c>
      <c r="D41" s="75">
        <v>724554347.70000005</v>
      </c>
      <c r="E41" s="56">
        <f>(D41/$G$43)</f>
        <v>9.0221530843271507E-4</v>
      </c>
      <c r="F41" s="77">
        <v>1</v>
      </c>
      <c r="G41" s="75">
        <v>722891876.77999997</v>
      </c>
      <c r="H41" s="56">
        <f>(G41/$G$43)</f>
        <v>9.0014519910467153E-4</v>
      </c>
      <c r="I41" s="77">
        <v>1</v>
      </c>
      <c r="J41" s="188">
        <f t="shared" si="10"/>
        <v>-2.2944737344788085E-3</v>
      </c>
      <c r="K41" s="188">
        <f t="shared" si="11"/>
        <v>0</v>
      </c>
      <c r="L41" s="9"/>
      <c r="M41" s="4"/>
      <c r="N41" s="215"/>
    </row>
    <row r="42" spans="1:16" ht="12.95" customHeight="1">
      <c r="A42" s="374">
        <v>36</v>
      </c>
      <c r="B42" s="375" t="s">
        <v>178</v>
      </c>
      <c r="C42" s="55" t="s">
        <v>180</v>
      </c>
      <c r="D42" s="75">
        <v>314896184.31</v>
      </c>
      <c r="E42" s="56">
        <f>(D42/$G$43)</f>
        <v>3.9210883069487065E-4</v>
      </c>
      <c r="F42" s="77">
        <v>100</v>
      </c>
      <c r="G42" s="75">
        <v>301923304.63</v>
      </c>
      <c r="H42" s="56">
        <f t="shared" si="6"/>
        <v>3.7595499671553488E-4</v>
      </c>
      <c r="I42" s="77">
        <v>100</v>
      </c>
      <c r="J42" s="188">
        <f t="shared" si="8"/>
        <v>-4.1197322566566372E-2</v>
      </c>
      <c r="K42" s="188">
        <f t="shared" si="9"/>
        <v>0</v>
      </c>
      <c r="L42" s="9"/>
      <c r="M42" s="253"/>
      <c r="N42" s="215"/>
    </row>
    <row r="43" spans="1:16" ht="12.95" customHeight="1">
      <c r="A43" s="239"/>
      <c r="B43" s="243"/>
      <c r="C43" s="241" t="s">
        <v>57</v>
      </c>
      <c r="D43" s="86">
        <f>SUM(D20:D42)</f>
        <v>804563308682.75</v>
      </c>
      <c r="E43" s="67">
        <f>(D43/$G$117)</f>
        <v>0.60367690066416013</v>
      </c>
      <c r="F43" s="87"/>
      <c r="G43" s="86">
        <f>SUM(G20:G42)</f>
        <v>803083633061.67004</v>
      </c>
      <c r="H43" s="67">
        <f>(G43/$G$117)</f>
        <v>0.60256667604506298</v>
      </c>
      <c r="I43" s="87"/>
      <c r="J43" s="188">
        <f t="shared" si="8"/>
        <v>-1.8391040271305882E-3</v>
      </c>
      <c r="K43" s="188"/>
      <c r="L43" s="9"/>
      <c r="M43" s="4"/>
    </row>
    <row r="44" spans="1:16" ht="12.95" customHeight="1">
      <c r="A44" s="242"/>
      <c r="B44" s="81"/>
      <c r="C44" s="81" t="s">
        <v>82</v>
      </c>
      <c r="D44" s="82"/>
      <c r="E44" s="83"/>
      <c r="F44" s="84"/>
      <c r="G44" s="82"/>
      <c r="H44" s="83"/>
      <c r="I44" s="84"/>
      <c r="J44" s="188"/>
      <c r="K44" s="188"/>
      <c r="L44" s="9"/>
      <c r="M44" s="4"/>
      <c r="O44" s="60"/>
      <c r="P44" s="61"/>
    </row>
    <row r="45" spans="1:16" ht="12.95" customHeight="1">
      <c r="A45" s="374">
        <v>37</v>
      </c>
      <c r="B45" s="375" t="s">
        <v>7</v>
      </c>
      <c r="C45" s="375" t="s">
        <v>25</v>
      </c>
      <c r="D45" s="74">
        <v>95543785736.910004</v>
      </c>
      <c r="E45" s="56">
        <v>0</v>
      </c>
      <c r="F45" s="97">
        <v>220.78</v>
      </c>
      <c r="G45" s="74">
        <v>97983199391.889999</v>
      </c>
      <c r="H45" s="56">
        <f t="shared" ref="H45:H51" si="12">(G45/$G$56)</f>
        <v>0.47980235370530477</v>
      </c>
      <c r="I45" s="97">
        <v>221.04</v>
      </c>
      <c r="J45" s="188">
        <f>((G45-D45)/D45)</f>
        <v>2.5531892379659114E-2</v>
      </c>
      <c r="K45" s="188">
        <f t="shared" ref="K45:K55" si="13">((I45-F45)/F45)</f>
        <v>1.1776429024367738E-3</v>
      </c>
      <c r="L45" s="9"/>
      <c r="M45" s="4"/>
    </row>
    <row r="46" spans="1:16" ht="12.95" customHeight="1">
      <c r="A46" s="374">
        <v>38</v>
      </c>
      <c r="B46" s="375" t="s">
        <v>56</v>
      </c>
      <c r="C46" s="375" t="s">
        <v>101</v>
      </c>
      <c r="D46" s="74">
        <v>52966802206.089996</v>
      </c>
      <c r="E46" s="56">
        <f t="shared" ref="E46:E51" si="14">(D46/$G$56)</f>
        <v>0.2593668764078832</v>
      </c>
      <c r="F46" s="97">
        <v>1.8433999999999999</v>
      </c>
      <c r="G46" s="74">
        <v>54392922998.410004</v>
      </c>
      <c r="H46" s="56">
        <f t="shared" si="12"/>
        <v>0.26635027883880902</v>
      </c>
      <c r="I46" s="97">
        <v>1.8461000000000001</v>
      </c>
      <c r="J46" s="232">
        <f t="shared" ref="J46:J56" si="15">((G46-D46)/D46)</f>
        <v>2.6924804460935255E-2</v>
      </c>
      <c r="K46" s="232">
        <f t="shared" si="13"/>
        <v>1.4646848215255218E-3</v>
      </c>
      <c r="L46" s="9"/>
      <c r="M46" s="346"/>
    </row>
    <row r="47" spans="1:16" ht="12.95" customHeight="1">
      <c r="A47" s="374">
        <v>39</v>
      </c>
      <c r="B47" s="375" t="s">
        <v>79</v>
      </c>
      <c r="C47" s="375" t="s">
        <v>26</v>
      </c>
      <c r="D47" s="74">
        <v>1864800712.3800001</v>
      </c>
      <c r="E47" s="56">
        <f t="shared" si="14"/>
        <v>9.1315223073365967E-3</v>
      </c>
      <c r="F47" s="97">
        <v>356.11579999999998</v>
      </c>
      <c r="G47" s="74">
        <v>1833794944.3199999</v>
      </c>
      <c r="H47" s="56">
        <f t="shared" si="12"/>
        <v>8.9796938246379573E-3</v>
      </c>
      <c r="I47" s="97">
        <v>350.32339999999999</v>
      </c>
      <c r="J47" s="232">
        <f t="shared" si="15"/>
        <v>-1.6626853397341462E-2</v>
      </c>
      <c r="K47" s="232">
        <f t="shared" si="13"/>
        <v>-1.6265495661804352E-2</v>
      </c>
      <c r="L47" s="9"/>
      <c r="M47" s="217"/>
      <c r="N47" s="218"/>
    </row>
    <row r="48" spans="1:16" ht="12.95" customHeight="1">
      <c r="A48" s="374">
        <v>40</v>
      </c>
      <c r="B48" s="382" t="s">
        <v>22</v>
      </c>
      <c r="C48" s="382" t="s">
        <v>29</v>
      </c>
      <c r="D48" s="74">
        <v>14786476613.74</v>
      </c>
      <c r="E48" s="56">
        <f t="shared" si="14"/>
        <v>7.2406150506533776E-2</v>
      </c>
      <c r="F48" s="357">
        <v>1391.83</v>
      </c>
      <c r="G48" s="74">
        <v>15078933116.280001</v>
      </c>
      <c r="H48" s="56">
        <f t="shared" si="12"/>
        <v>7.3838246204020547E-2</v>
      </c>
      <c r="I48" s="357">
        <v>1393.45</v>
      </c>
      <c r="J48" s="188">
        <f t="shared" si="15"/>
        <v>1.9778647082716264E-2</v>
      </c>
      <c r="K48" s="188">
        <f t="shared" si="13"/>
        <v>1.1639352507131749E-3</v>
      </c>
      <c r="L48" s="9"/>
      <c r="M48" s="318" t="s">
        <v>189</v>
      </c>
      <c r="N48" s="219"/>
      <c r="O48" s="96"/>
    </row>
    <row r="49" spans="1:16" ht="12.95" customHeight="1">
      <c r="A49" s="374" t="s">
        <v>182</v>
      </c>
      <c r="B49" s="375" t="s">
        <v>22</v>
      </c>
      <c r="C49" s="375" t="s">
        <v>87</v>
      </c>
      <c r="D49" s="74">
        <v>4744178883.8199997</v>
      </c>
      <c r="E49" s="56">
        <f t="shared" si="14"/>
        <v>2.3231209115266414E-2</v>
      </c>
      <c r="F49" s="357">
        <v>47744.34</v>
      </c>
      <c r="G49" s="74">
        <v>4800352743.3900003</v>
      </c>
      <c r="H49" s="56">
        <f t="shared" si="12"/>
        <v>2.3506280252008949E-2</v>
      </c>
      <c r="I49" s="357">
        <v>48181.75</v>
      </c>
      <c r="J49" s="188">
        <f t="shared" si="15"/>
        <v>1.1840586315491041E-2</v>
      </c>
      <c r="K49" s="188">
        <f t="shared" si="13"/>
        <v>9.1615047982651666E-3</v>
      </c>
      <c r="L49" s="9"/>
      <c r="M49" s="325"/>
      <c r="N49" s="220"/>
    </row>
    <row r="50" spans="1:16" ht="12.95" customHeight="1">
      <c r="A50" s="374" t="s">
        <v>183</v>
      </c>
      <c r="B50" s="375" t="s">
        <v>22</v>
      </c>
      <c r="C50" s="375" t="s">
        <v>86</v>
      </c>
      <c r="D50" s="74">
        <v>534056549.33999997</v>
      </c>
      <c r="E50" s="56">
        <f t="shared" si="14"/>
        <v>2.6151584248663975E-3</v>
      </c>
      <c r="F50" s="357">
        <v>47651.7</v>
      </c>
      <c r="G50" s="74">
        <v>539864506.72000003</v>
      </c>
      <c r="H50" s="56">
        <f t="shared" si="12"/>
        <v>2.6435987252284897E-3</v>
      </c>
      <c r="I50" s="357">
        <v>48089.19</v>
      </c>
      <c r="J50" s="188">
        <f t="shared" si="15"/>
        <v>1.0875173026485059E-2</v>
      </c>
      <c r="K50" s="188">
        <f>((I50-F50)/F50)</f>
        <v>9.1809945920083708E-3</v>
      </c>
      <c r="L50" s="9"/>
      <c r="M50" s="318"/>
      <c r="N50" s="220"/>
    </row>
    <row r="51" spans="1:16" ht="12.95" customHeight="1">
      <c r="A51" s="374">
        <v>42</v>
      </c>
      <c r="B51" s="381" t="s">
        <v>56</v>
      </c>
      <c r="C51" s="382" t="s">
        <v>134</v>
      </c>
      <c r="D51" s="74">
        <v>22375666365.880001</v>
      </c>
      <c r="E51" s="56">
        <f t="shared" si="14"/>
        <v>0.10956875724311621</v>
      </c>
      <c r="F51" s="357">
        <v>44050.47</v>
      </c>
      <c r="G51" s="74">
        <v>21429745269.669998</v>
      </c>
      <c r="H51" s="56">
        <f t="shared" si="12"/>
        <v>0.10493678797493751</v>
      </c>
      <c r="I51" s="357">
        <v>44090.87</v>
      </c>
      <c r="J51" s="188">
        <f t="shared" si="15"/>
        <v>-4.2274544174130624E-2</v>
      </c>
      <c r="K51" s="188">
        <f>((I51-F51)/F51)</f>
        <v>9.1712982858074962E-4</v>
      </c>
      <c r="L51" s="9"/>
      <c r="M51" s="288"/>
      <c r="N51" s="220"/>
    </row>
    <row r="52" spans="1:16" ht="12.95" customHeight="1">
      <c r="A52" s="374">
        <v>43</v>
      </c>
      <c r="B52" s="55" t="s">
        <v>174</v>
      </c>
      <c r="C52" s="375" t="s">
        <v>158</v>
      </c>
      <c r="D52" s="74">
        <v>3132063305.5799999</v>
      </c>
      <c r="E52" s="56">
        <f>(D52/$G$56)</f>
        <v>1.5337030789950757E-2</v>
      </c>
      <c r="F52" s="357">
        <v>379.5</v>
      </c>
      <c r="G52" s="74">
        <v>3143224301.9099998</v>
      </c>
      <c r="H52" s="56">
        <f>(G52/$G$56)</f>
        <v>1.5391683754357566E-2</v>
      </c>
      <c r="I52" s="357">
        <v>379.5</v>
      </c>
      <c r="J52" s="188">
        <f>((G52-D52)/D52)</f>
        <v>3.5634644772715137E-3</v>
      </c>
      <c r="K52" s="188">
        <f>((I52-F52)/F52)</f>
        <v>0</v>
      </c>
      <c r="L52" s="9"/>
      <c r="M52" s="326"/>
      <c r="N52" s="220"/>
    </row>
    <row r="53" spans="1:16" ht="12.95" customHeight="1">
      <c r="A53" s="374">
        <v>44</v>
      </c>
      <c r="B53" s="375" t="s">
        <v>117</v>
      </c>
      <c r="C53" s="375" t="s">
        <v>168</v>
      </c>
      <c r="D53" s="74">
        <v>551438242.60000002</v>
      </c>
      <c r="E53" s="56">
        <f>(D53/$G$56)</f>
        <v>2.7002727851780689E-3</v>
      </c>
      <c r="F53" s="357">
        <v>41893.593999999997</v>
      </c>
      <c r="G53" s="74">
        <v>552835913</v>
      </c>
      <c r="H53" s="56">
        <f>(G53/$G$56)</f>
        <v>2.7071168722438738E-3</v>
      </c>
      <c r="I53" s="357">
        <v>41951.268499999998</v>
      </c>
      <c r="J53" s="188">
        <f>((G53-D53)/D53)</f>
        <v>2.5345909877596438E-3</v>
      </c>
      <c r="K53" s="188">
        <f>((I53-F53)/F53)</f>
        <v>1.3766901927774683E-3</v>
      </c>
      <c r="L53" s="9"/>
      <c r="M53" s="326"/>
      <c r="N53" s="220"/>
    </row>
    <row r="54" spans="1:16" ht="12.95" customHeight="1">
      <c r="A54" s="374">
        <v>45</v>
      </c>
      <c r="B54" s="375" t="s">
        <v>79</v>
      </c>
      <c r="C54" s="375" t="s">
        <v>200</v>
      </c>
      <c r="D54" s="74">
        <v>544732039.39999998</v>
      </c>
      <c r="E54" s="56">
        <f>(D54/$G$56)</f>
        <v>2.6674339709756782E-3</v>
      </c>
      <c r="F54" s="357">
        <v>39377.635600000001</v>
      </c>
      <c r="G54" s="74">
        <v>563096395.90999997</v>
      </c>
      <c r="H54" s="56">
        <f>(G54/$G$56)</f>
        <v>2.7573602188678309E-3</v>
      </c>
      <c r="I54" s="357">
        <v>40097.030024</v>
      </c>
      <c r="J54" s="188">
        <f>((G54-D54)/D54)</f>
        <v>3.3712642513606464E-2</v>
      </c>
      <c r="K54" s="188">
        <f>((I54-F54)/F54)</f>
        <v>1.8269111718835607E-2</v>
      </c>
      <c r="L54" s="9"/>
      <c r="M54" s="326"/>
      <c r="N54" s="220"/>
    </row>
    <row r="55" spans="1:16" ht="12.95" customHeight="1">
      <c r="A55" s="374">
        <v>46</v>
      </c>
      <c r="B55" s="375" t="s">
        <v>9</v>
      </c>
      <c r="C55" s="375" t="s">
        <v>201</v>
      </c>
      <c r="D55" s="74">
        <v>3859015445.1999998</v>
      </c>
      <c r="E55" s="56">
        <f>(D55/$G$56)</f>
        <v>1.8896756842840316E-2</v>
      </c>
      <c r="F55" s="357">
        <v>436.03949999999998</v>
      </c>
      <c r="G55" s="74">
        <v>3897784333.02</v>
      </c>
      <c r="H55" s="56">
        <f>(G55/$G$56)</f>
        <v>1.9086599629583537E-2</v>
      </c>
      <c r="I55" s="357">
        <v>437.55549999999999</v>
      </c>
      <c r="J55" s="188">
        <f t="shared" si="15"/>
        <v>1.0046315794932226E-2</v>
      </c>
      <c r="K55" s="188">
        <f t="shared" si="13"/>
        <v>3.4767492394611487E-3</v>
      </c>
      <c r="L55" s="9"/>
      <c r="M55" s="221"/>
      <c r="N55" s="234"/>
      <c r="O55"/>
    </row>
    <row r="56" spans="1:16" ht="12.95" customHeight="1">
      <c r="A56" s="239"/>
      <c r="B56" s="243"/>
      <c r="C56" s="241" t="s">
        <v>57</v>
      </c>
      <c r="D56" s="210">
        <f>SUM(D45:D55)</f>
        <v>200903016100.94</v>
      </c>
      <c r="E56" s="67">
        <f>(D56/$G$117)</f>
        <v>0.15074079166307078</v>
      </c>
      <c r="F56" s="87"/>
      <c r="G56" s="210">
        <f>SUM(G45:G55)</f>
        <v>204215753914.51999</v>
      </c>
      <c r="H56" s="67">
        <f>(G56/$G$117)</f>
        <v>0.15322639257779441</v>
      </c>
      <c r="I56" s="87"/>
      <c r="J56" s="188">
        <f t="shared" si="15"/>
        <v>1.6489238827134198E-2</v>
      </c>
      <c r="K56" s="188"/>
      <c r="L56" s="9"/>
      <c r="M56" s="327"/>
      <c r="N56"/>
      <c r="O56"/>
    </row>
    <row r="57" spans="1:16" ht="12.95" customHeight="1">
      <c r="A57" s="242"/>
      <c r="B57" s="81"/>
      <c r="C57" s="81" t="s">
        <v>63</v>
      </c>
      <c r="D57" s="82"/>
      <c r="E57" s="83"/>
      <c r="F57" s="88"/>
      <c r="G57" s="88"/>
      <c r="H57" s="83"/>
      <c r="I57" s="88"/>
      <c r="J57" s="188"/>
      <c r="K57" s="188"/>
      <c r="L57" s="9"/>
      <c r="M57" s="4"/>
      <c r="N57" s="222"/>
      <c r="O57"/>
    </row>
    <row r="58" spans="1:16" ht="12.95" customHeight="1">
      <c r="A58" s="374">
        <v>47</v>
      </c>
      <c r="B58" s="375" t="s">
        <v>11</v>
      </c>
      <c r="C58" s="55" t="s">
        <v>27</v>
      </c>
      <c r="D58" s="77">
        <v>7987028480.3800001</v>
      </c>
      <c r="E58" s="56">
        <f>(D58/$G$80)</f>
        <v>3.3406629966246416E-2</v>
      </c>
      <c r="F58" s="77">
        <v>3186.28</v>
      </c>
      <c r="G58" s="77">
        <v>8029388167.1199999</v>
      </c>
      <c r="H58" s="56">
        <f>(G58/$G$80)</f>
        <v>3.3583804040920803E-2</v>
      </c>
      <c r="I58" s="77">
        <v>3188.76</v>
      </c>
      <c r="J58" s="188">
        <f t="shared" ref="J58:J65" si="16">((G58-D58)/D58)</f>
        <v>5.3035602469749072E-3</v>
      </c>
      <c r="K58" s="188">
        <f t="shared" ref="K58:K79" si="17">((I58-F58)/F58)</f>
        <v>7.7833712040373661E-4</v>
      </c>
      <c r="L58" s="9"/>
      <c r="M58" s="237"/>
      <c r="N58"/>
      <c r="O58"/>
    </row>
    <row r="59" spans="1:16" ht="12.95" customHeight="1">
      <c r="A59" s="374">
        <v>48</v>
      </c>
      <c r="B59" s="375" t="s">
        <v>66</v>
      </c>
      <c r="C59" s="375" t="s">
        <v>69</v>
      </c>
      <c r="D59" s="77">
        <v>7082234625.79</v>
      </c>
      <c r="E59" s="56">
        <f t="shared" ref="E59:E73" si="18">(D59/$G$80)</f>
        <v>2.9622229601295694E-2</v>
      </c>
      <c r="F59" s="77">
        <v>1</v>
      </c>
      <c r="G59" s="77">
        <v>7095892628.9499998</v>
      </c>
      <c r="H59" s="56">
        <f t="shared" ref="H59:H79" si="19">(G59/$G$80)</f>
        <v>2.9679355710056261E-2</v>
      </c>
      <c r="I59" s="77">
        <v>1</v>
      </c>
      <c r="J59" s="188">
        <f t="shared" si="16"/>
        <v>1.9284878123444467E-3</v>
      </c>
      <c r="K59" s="188">
        <f t="shared" si="17"/>
        <v>0</v>
      </c>
      <c r="L59" s="9"/>
      <c r="M59" s="351"/>
      <c r="N59" s="222"/>
      <c r="O59"/>
    </row>
    <row r="60" spans="1:16" ht="12" customHeight="1" thickBot="1">
      <c r="A60" s="374">
        <v>49</v>
      </c>
      <c r="B60" s="375" t="s">
        <v>19</v>
      </c>
      <c r="C60" s="375" t="s">
        <v>28</v>
      </c>
      <c r="D60" s="77">
        <v>13749821142.67</v>
      </c>
      <c r="E60" s="56">
        <f t="shared" si="18"/>
        <v>5.7510147627944146E-2</v>
      </c>
      <c r="F60" s="77">
        <v>24.5181</v>
      </c>
      <c r="G60" s="77">
        <v>14956203172.049999</v>
      </c>
      <c r="H60" s="56">
        <f t="shared" si="19"/>
        <v>6.2555973888915442E-2</v>
      </c>
      <c r="I60" s="77">
        <v>24.537199999999999</v>
      </c>
      <c r="J60" s="188">
        <f t="shared" si="16"/>
        <v>8.7738016143076802E-2</v>
      </c>
      <c r="K60" s="188">
        <f t="shared" si="17"/>
        <v>7.7901631855641822E-4</v>
      </c>
      <c r="L60" s="9"/>
      <c r="M60" s="322"/>
      <c r="N60" s="322"/>
      <c r="O60" s="307"/>
    </row>
    <row r="61" spans="1:16" ht="12.95" customHeight="1" thickBot="1">
      <c r="A61" s="374">
        <v>50</v>
      </c>
      <c r="B61" s="375" t="s">
        <v>135</v>
      </c>
      <c r="C61" s="390" t="s">
        <v>138</v>
      </c>
      <c r="D61" s="77">
        <v>516310237.25999999</v>
      </c>
      <c r="E61" s="56">
        <f t="shared" si="18"/>
        <v>2.1595246700696746E-3</v>
      </c>
      <c r="F61" s="77">
        <v>2.1284000000000001</v>
      </c>
      <c r="G61" s="77">
        <v>523530696.16000003</v>
      </c>
      <c r="H61" s="56">
        <f t="shared" si="19"/>
        <v>2.1897250379851419E-3</v>
      </c>
      <c r="I61" s="77">
        <v>2.1374</v>
      </c>
      <c r="J61" s="232">
        <f t="shared" si="16"/>
        <v>1.3984729294383536E-2</v>
      </c>
      <c r="K61" s="232">
        <f t="shared" si="17"/>
        <v>4.2285284720916631E-3</v>
      </c>
      <c r="L61" s="9"/>
      <c r="N61" s="320"/>
      <c r="O61" s="319"/>
      <c r="P61" s="303"/>
    </row>
    <row r="62" spans="1:16" ht="12.95" customHeight="1" thickBot="1">
      <c r="A62" s="374">
        <v>51</v>
      </c>
      <c r="B62" s="375" t="s">
        <v>7</v>
      </c>
      <c r="C62" s="375" t="s">
        <v>88</v>
      </c>
      <c r="D62" s="74">
        <v>21445200415.669998</v>
      </c>
      <c r="E62" s="56">
        <f t="shared" si="18"/>
        <v>8.9696922528589337E-2</v>
      </c>
      <c r="F62" s="97">
        <v>288.7</v>
      </c>
      <c r="G62" s="74">
        <v>21665402856.209999</v>
      </c>
      <c r="H62" s="56">
        <f t="shared" si="19"/>
        <v>9.0617943590033487E-2</v>
      </c>
      <c r="I62" s="97">
        <v>289.13</v>
      </c>
      <c r="J62" s="188">
        <f t="shared" si="16"/>
        <v>1.0268145611691233E-2</v>
      </c>
      <c r="K62" s="188">
        <f t="shared" si="17"/>
        <v>1.4894354000692998E-3</v>
      </c>
      <c r="L62" s="9"/>
      <c r="M62" s="4"/>
      <c r="N62"/>
      <c r="O62" s="313"/>
      <c r="P62" s="305"/>
    </row>
    <row r="63" spans="1:16" ht="12.95" customHeight="1">
      <c r="A63" s="374">
        <v>52</v>
      </c>
      <c r="B63" s="375" t="s">
        <v>30</v>
      </c>
      <c r="C63" s="375" t="s">
        <v>50</v>
      </c>
      <c r="D63" s="74">
        <v>4734737907.9899998</v>
      </c>
      <c r="E63" s="56">
        <f t="shared" si="18"/>
        <v>1.9803564951336727E-2</v>
      </c>
      <c r="F63" s="97">
        <v>1.01</v>
      </c>
      <c r="G63" s="74">
        <v>4734957737.0299997</v>
      </c>
      <c r="H63" s="56">
        <f t="shared" si="19"/>
        <v>1.9804484410609113E-2</v>
      </c>
      <c r="I63" s="97">
        <v>1.02</v>
      </c>
      <c r="J63" s="188">
        <f t="shared" si="16"/>
        <v>4.6428977542557179E-5</v>
      </c>
      <c r="K63" s="188">
        <f t="shared" si="17"/>
        <v>9.9009900990099098E-3</v>
      </c>
      <c r="L63" s="9"/>
      <c r="M63" s="4"/>
      <c r="N63" s="224"/>
      <c r="O63" s="223"/>
    </row>
    <row r="64" spans="1:16" ht="12.95" customHeight="1">
      <c r="A64" s="374">
        <v>53</v>
      </c>
      <c r="B64" s="55" t="s">
        <v>174</v>
      </c>
      <c r="C64" s="375" t="s">
        <v>145</v>
      </c>
      <c r="D64" s="75">
        <v>18807164479.419998</v>
      </c>
      <c r="E64" s="56">
        <f t="shared" si="18"/>
        <v>7.8663045464491113E-2</v>
      </c>
      <c r="F64" s="97">
        <v>3.81</v>
      </c>
      <c r="G64" s="75">
        <v>19031394721.060001</v>
      </c>
      <c r="H64" s="56">
        <f t="shared" si="19"/>
        <v>7.9600913249501595E-2</v>
      </c>
      <c r="I64" s="97">
        <v>3.81</v>
      </c>
      <c r="J64" s="188">
        <f t="shared" si="16"/>
        <v>1.1922596938276913E-2</v>
      </c>
      <c r="K64" s="188">
        <f t="shared" si="17"/>
        <v>0</v>
      </c>
      <c r="L64" s="9"/>
      <c r="M64" s="4"/>
      <c r="N64" s="319"/>
      <c r="O64" s="323"/>
    </row>
    <row r="65" spans="1:16" ht="12" customHeight="1" thickBot="1">
      <c r="A65" s="374">
        <v>54</v>
      </c>
      <c r="B65" s="375" t="s">
        <v>7</v>
      </c>
      <c r="C65" s="55" t="s">
        <v>93</v>
      </c>
      <c r="D65" s="74">
        <v>35367080286.099998</v>
      </c>
      <c r="E65" s="56">
        <f t="shared" si="18"/>
        <v>0.14792672481469091</v>
      </c>
      <c r="F65" s="74">
        <v>3872.72</v>
      </c>
      <c r="G65" s="74">
        <v>35501555946.010002</v>
      </c>
      <c r="H65" s="56">
        <f t="shared" si="19"/>
        <v>0.14848918413496451</v>
      </c>
      <c r="I65" s="74">
        <v>3877.16</v>
      </c>
      <c r="J65" s="188">
        <f t="shared" si="16"/>
        <v>3.8022833330365528E-3</v>
      </c>
      <c r="K65" s="188">
        <f t="shared" si="17"/>
        <v>1.1464810262554626E-3</v>
      </c>
      <c r="L65" s="9"/>
      <c r="M65" s="4"/>
      <c r="N65" s="313"/>
      <c r="O65" s="324"/>
    </row>
    <row r="66" spans="1:16" ht="12.95" customHeight="1">
      <c r="A66" s="374">
        <v>55</v>
      </c>
      <c r="B66" s="375" t="s">
        <v>7</v>
      </c>
      <c r="C66" s="55" t="s">
        <v>94</v>
      </c>
      <c r="D66" s="74">
        <v>400781462.38</v>
      </c>
      <c r="E66" s="56">
        <f t="shared" si="18"/>
        <v>1.676312791916171E-3</v>
      </c>
      <c r="F66" s="74">
        <v>3156.73</v>
      </c>
      <c r="G66" s="74">
        <v>402065448.88</v>
      </c>
      <c r="H66" s="56">
        <f t="shared" si="19"/>
        <v>1.6816832074583871E-3</v>
      </c>
      <c r="I66" s="74">
        <v>3166.87</v>
      </c>
      <c r="J66" s="188">
        <f t="shared" ref="J66:J79" si="20">((G66-D66)/D66)</f>
        <v>3.2037073081553637E-3</v>
      </c>
      <c r="K66" s="188">
        <f t="shared" si="17"/>
        <v>3.2121847608125725E-3</v>
      </c>
      <c r="L66" s="9"/>
      <c r="M66" s="4"/>
      <c r="N66" s="416"/>
      <c r="O66" s="416"/>
    </row>
    <row r="67" spans="1:16" ht="12.95" customHeight="1">
      <c r="A67" s="374">
        <v>56</v>
      </c>
      <c r="B67" s="375" t="s">
        <v>117</v>
      </c>
      <c r="C67" s="55" t="s">
        <v>118</v>
      </c>
      <c r="D67" s="74">
        <v>55745715.359999999</v>
      </c>
      <c r="E67" s="56">
        <f t="shared" si="18"/>
        <v>2.3316261984164321E-4</v>
      </c>
      <c r="F67" s="74">
        <v>11.992077999999999</v>
      </c>
      <c r="G67" s="74">
        <v>55654087.969999999</v>
      </c>
      <c r="H67" s="56">
        <f t="shared" si="19"/>
        <v>2.3277937814918874E-4</v>
      </c>
      <c r="I67" s="74">
        <v>11.932024</v>
      </c>
      <c r="J67" s="188">
        <f t="shared" si="20"/>
        <v>-1.6436669510523005E-3</v>
      </c>
      <c r="K67" s="188">
        <f t="shared" si="17"/>
        <v>-5.0078059865854077E-3</v>
      </c>
      <c r="L67" s="9"/>
      <c r="M67" s="256"/>
      <c r="N67" s="257"/>
      <c r="O67" s="392"/>
      <c r="P67" s="60"/>
    </row>
    <row r="68" spans="1:16" ht="12.95" customHeight="1">
      <c r="A68" s="374">
        <v>57</v>
      </c>
      <c r="B68" s="375" t="s">
        <v>38</v>
      </c>
      <c r="C68" s="375" t="s">
        <v>112</v>
      </c>
      <c r="D68" s="74">
        <v>9369765694.9500008</v>
      </c>
      <c r="E68" s="56">
        <f t="shared" si="18"/>
        <v>3.9190081293754467E-2</v>
      </c>
      <c r="F68" s="74">
        <v>1130.07</v>
      </c>
      <c r="G68" s="74">
        <v>10065300972.85</v>
      </c>
      <c r="H68" s="56">
        <f t="shared" si="19"/>
        <v>4.209923451817995E-2</v>
      </c>
      <c r="I68" s="74">
        <v>1131.77</v>
      </c>
      <c r="J68" s="188">
        <f t="shared" si="20"/>
        <v>7.4231875219128537E-2</v>
      </c>
      <c r="K68" s="188">
        <f t="shared" si="17"/>
        <v>1.504331590078531E-3</v>
      </c>
      <c r="L68" s="9"/>
      <c r="M68" s="4"/>
      <c r="N68" s="225"/>
      <c r="O68" s="392"/>
    </row>
    <row r="69" spans="1:16" ht="12.95" customHeight="1">
      <c r="A69" s="374">
        <v>58</v>
      </c>
      <c r="B69" s="375" t="s">
        <v>7</v>
      </c>
      <c r="C69" s="55" t="s">
        <v>120</v>
      </c>
      <c r="D69" s="74">
        <v>102761840804.06</v>
      </c>
      <c r="E69" s="56">
        <f t="shared" si="18"/>
        <v>0.42981276438721622</v>
      </c>
      <c r="F69" s="74">
        <v>463.66</v>
      </c>
      <c r="G69" s="74">
        <v>103327378360.78</v>
      </c>
      <c r="H69" s="56">
        <f t="shared" si="19"/>
        <v>0.43217818776535616</v>
      </c>
      <c r="I69" s="74">
        <v>463.81</v>
      </c>
      <c r="J69" s="188">
        <f t="shared" si="20"/>
        <v>5.5033809466135753E-3</v>
      </c>
      <c r="K69" s="188">
        <f t="shared" si="17"/>
        <v>3.2351291894918099E-4</v>
      </c>
      <c r="L69" s="9"/>
      <c r="M69" s="258"/>
      <c r="N69" s="259"/>
      <c r="O69" s="392"/>
    </row>
    <row r="70" spans="1:16" ht="12.95" customHeight="1">
      <c r="A70" s="374">
        <v>59</v>
      </c>
      <c r="B70" s="55" t="s">
        <v>126</v>
      </c>
      <c r="C70" s="375" t="s">
        <v>127</v>
      </c>
      <c r="D70" s="74">
        <v>177002072.37</v>
      </c>
      <c r="E70" s="56">
        <f t="shared" si="18"/>
        <v>7.403307437113375E-4</v>
      </c>
      <c r="F70" s="74">
        <v>0.7843</v>
      </c>
      <c r="G70" s="74">
        <v>176990658.90000001</v>
      </c>
      <c r="H70" s="56">
        <f t="shared" si="19"/>
        <v>7.4028300561075893E-4</v>
      </c>
      <c r="I70" s="74">
        <v>0.78420000000000001</v>
      </c>
      <c r="J70" s="188">
        <f t="shared" si="20"/>
        <v>-6.4482126379517308E-5</v>
      </c>
      <c r="K70" s="188">
        <f t="shared" si="17"/>
        <v>-1.2750223128903351E-4</v>
      </c>
      <c r="L70" s="9"/>
      <c r="M70" s="260"/>
      <c r="N70" s="259"/>
      <c r="O70" s="392"/>
    </row>
    <row r="71" spans="1:16" ht="12.95" customHeight="1">
      <c r="A71" s="374">
        <v>60</v>
      </c>
      <c r="B71" s="375" t="s">
        <v>128</v>
      </c>
      <c r="C71" s="375" t="s">
        <v>131</v>
      </c>
      <c r="D71" s="74">
        <v>762077349.84000003</v>
      </c>
      <c r="E71" s="56">
        <f t="shared" si="18"/>
        <v>3.1874727997152903E-3</v>
      </c>
      <c r="F71" s="74">
        <v>1178.03</v>
      </c>
      <c r="G71" s="74">
        <v>712173729.74000001</v>
      </c>
      <c r="H71" s="56">
        <f t="shared" si="19"/>
        <v>2.9787453894209526E-3</v>
      </c>
      <c r="I71" s="74">
        <v>1177.83</v>
      </c>
      <c r="J71" s="188">
        <f t="shared" si="20"/>
        <v>-6.5483667911764354E-2</v>
      </c>
      <c r="K71" s="188">
        <f t="shared" si="17"/>
        <v>-1.6977496328620279E-4</v>
      </c>
      <c r="L71" s="9"/>
      <c r="M71" s="364"/>
      <c r="N71" s="259"/>
      <c r="O71" s="392"/>
    </row>
    <row r="72" spans="1:16" ht="12.95" customHeight="1">
      <c r="A72" s="374">
        <v>61</v>
      </c>
      <c r="B72" s="375" t="s">
        <v>66</v>
      </c>
      <c r="C72" s="375" t="s">
        <v>132</v>
      </c>
      <c r="D72" s="74">
        <v>277174919.63999999</v>
      </c>
      <c r="E72" s="56">
        <f t="shared" si="18"/>
        <v>1.1593147563055924E-3</v>
      </c>
      <c r="F72" s="74">
        <v>150.44</v>
      </c>
      <c r="G72" s="74">
        <v>277486482.94999999</v>
      </c>
      <c r="H72" s="56">
        <f t="shared" si="19"/>
        <v>1.1606179043078561E-3</v>
      </c>
      <c r="I72" s="74">
        <v>151.02000000000001</v>
      </c>
      <c r="J72" s="188">
        <f t="shared" si="20"/>
        <v>1.1240674675929074E-3</v>
      </c>
      <c r="K72" s="188">
        <f t="shared" si="17"/>
        <v>3.8553576176549621E-3</v>
      </c>
      <c r="L72" s="9"/>
      <c r="M72" s="364"/>
      <c r="N72" s="259"/>
      <c r="O72" s="392"/>
    </row>
    <row r="73" spans="1:16" ht="12.95" customHeight="1">
      <c r="A73" s="374">
        <v>62</v>
      </c>
      <c r="B73" s="375" t="s">
        <v>136</v>
      </c>
      <c r="C73" s="375" t="s">
        <v>137</v>
      </c>
      <c r="D73" s="74">
        <v>515674204.95999998</v>
      </c>
      <c r="E73" s="56">
        <f t="shared" si="18"/>
        <v>2.1568643946312089E-3</v>
      </c>
      <c r="F73" s="74">
        <v>156.384298</v>
      </c>
      <c r="G73" s="74">
        <v>519707366.74000001</v>
      </c>
      <c r="H73" s="56">
        <f t="shared" si="19"/>
        <v>2.1737335398345145E-3</v>
      </c>
      <c r="I73" s="74">
        <v>156.70677800000001</v>
      </c>
      <c r="J73" s="188">
        <f t="shared" si="20"/>
        <v>7.8211431582327785E-3</v>
      </c>
      <c r="K73" s="188">
        <f t="shared" si="17"/>
        <v>2.0620996105377089E-3</v>
      </c>
      <c r="L73" s="9"/>
      <c r="M73" s="364"/>
      <c r="N73" s="226"/>
      <c r="O73" s="392"/>
    </row>
    <row r="74" spans="1:16" ht="12.95" customHeight="1">
      <c r="A74" s="374">
        <v>63</v>
      </c>
      <c r="B74" s="375" t="s">
        <v>140</v>
      </c>
      <c r="C74" s="375" t="s">
        <v>143</v>
      </c>
      <c r="D74" s="74">
        <v>2209136070.6999998</v>
      </c>
      <c r="E74" s="56">
        <f t="shared" ref="E74:E79" si="21">(D74/$G$80)</f>
        <v>9.2399559410925366E-3</v>
      </c>
      <c r="F74" s="74">
        <v>1.5512999999999999</v>
      </c>
      <c r="G74" s="74">
        <v>2321191072.8000002</v>
      </c>
      <c r="H74" s="56">
        <f>(G74/$G$80)</f>
        <v>9.7086383804023801E-3</v>
      </c>
      <c r="I74" s="74">
        <v>1.5519000000000001</v>
      </c>
      <c r="J74" s="188">
        <f>((G74-D74)/D74)</f>
        <v>5.072344958112697E-2</v>
      </c>
      <c r="K74" s="188">
        <f>((I74-F74)/F74)</f>
        <v>3.8677238445185069E-4</v>
      </c>
      <c r="L74" s="9"/>
      <c r="M74" s="365"/>
      <c r="N74" s="226"/>
      <c r="O74" s="392"/>
    </row>
    <row r="75" spans="1:16" ht="12.95" customHeight="1">
      <c r="A75" s="374">
        <v>64</v>
      </c>
      <c r="B75" s="375" t="s">
        <v>66</v>
      </c>
      <c r="C75" s="375" t="s">
        <v>164</v>
      </c>
      <c r="D75" s="74">
        <v>2088853153.8199999</v>
      </c>
      <c r="E75" s="56">
        <f t="shared" si="21"/>
        <v>8.7368593382268177E-3</v>
      </c>
      <c r="F75" s="74">
        <v>500.85</v>
      </c>
      <c r="G75" s="74">
        <v>2109046881.6600001</v>
      </c>
      <c r="H75" s="56">
        <f>(G75/$G$80)</f>
        <v>8.8213218382976674E-3</v>
      </c>
      <c r="I75" s="74">
        <v>505.62</v>
      </c>
      <c r="J75" s="188">
        <f>((G75-D75)/D75)</f>
        <v>9.6673755180304455E-3</v>
      </c>
      <c r="K75" s="188">
        <f>((I75-F75)/F75)</f>
        <v>9.5238095238094865E-3</v>
      </c>
      <c r="L75" s="9"/>
      <c r="M75" s="268"/>
      <c r="N75" s="226"/>
      <c r="O75" s="392"/>
    </row>
    <row r="76" spans="1:16" ht="12.95" customHeight="1">
      <c r="A76" s="374">
        <v>65</v>
      </c>
      <c r="B76" s="375" t="s">
        <v>7</v>
      </c>
      <c r="C76" s="55" t="s">
        <v>172</v>
      </c>
      <c r="D76" s="74">
        <v>4700013854.3299999</v>
      </c>
      <c r="E76" s="56">
        <f t="shared" si="21"/>
        <v>1.9658327756502971E-2</v>
      </c>
      <c r="F76" s="97">
        <v>108.88</v>
      </c>
      <c r="G76" s="74">
        <v>4643691204.8400002</v>
      </c>
      <c r="H76" s="56">
        <f>(G76/$G$80)</f>
        <v>1.9422752045855012E-2</v>
      </c>
      <c r="I76" s="97">
        <v>109.02</v>
      </c>
      <c r="J76" s="188">
        <f>((G76-D76)/D76)</f>
        <v>-1.1983507120539907E-2</v>
      </c>
      <c r="K76" s="188">
        <f>((I76-F76)/F76)</f>
        <v>1.2858192505510707E-3</v>
      </c>
      <c r="L76" s="9"/>
      <c r="M76" s="268"/>
      <c r="N76" s="226"/>
      <c r="O76" s="392"/>
    </row>
    <row r="77" spans="1:16" ht="12.95" customHeight="1">
      <c r="A77" s="387">
        <v>66</v>
      </c>
      <c r="B77" s="388" t="s">
        <v>178</v>
      </c>
      <c r="C77" s="238" t="s">
        <v>181</v>
      </c>
      <c r="D77" s="74">
        <v>420017251.13999999</v>
      </c>
      <c r="E77" s="56">
        <f t="shared" si="21"/>
        <v>1.7567686058390516E-3</v>
      </c>
      <c r="F77" s="97">
        <v>1.27</v>
      </c>
      <c r="G77" s="74">
        <v>420017251.13999999</v>
      </c>
      <c r="H77" s="56">
        <f>(G77/$G$80)</f>
        <v>1.7567686058390516E-3</v>
      </c>
      <c r="I77" s="97">
        <v>1.27</v>
      </c>
      <c r="J77" s="188">
        <f>((G77-D77)/D77)</f>
        <v>0</v>
      </c>
      <c r="K77" s="188">
        <f>((I77-F77)/F77)</f>
        <v>0</v>
      </c>
      <c r="L77" s="9"/>
      <c r="M77" s="268"/>
      <c r="N77" s="226"/>
      <c r="O77" s="392"/>
    </row>
    <row r="78" spans="1:16" ht="12.95" customHeight="1">
      <c r="A78" s="374">
        <v>67</v>
      </c>
      <c r="B78" s="389" t="s">
        <v>115</v>
      </c>
      <c r="C78" s="357" t="s">
        <v>187</v>
      </c>
      <c r="D78" s="74">
        <v>1280776420.9400001</v>
      </c>
      <c r="E78" s="56">
        <f t="shared" si="21"/>
        <v>5.3569890315203171E-3</v>
      </c>
      <c r="F78" s="357">
        <v>38917.730000000003</v>
      </c>
      <c r="G78" s="74">
        <v>1285680198.5</v>
      </c>
      <c r="H78" s="56">
        <f>(G78/$G$80)</f>
        <v>5.3774996235115835E-3</v>
      </c>
      <c r="I78" s="357">
        <v>38986.04</v>
      </c>
      <c r="J78" s="188">
        <f>((G78-D78)/D78)</f>
        <v>3.8287537776506802E-3</v>
      </c>
      <c r="K78" s="188">
        <f>((I78-F78)/F78)</f>
        <v>1.7552411201783265E-3</v>
      </c>
      <c r="L78" s="9"/>
      <c r="M78" s="268"/>
      <c r="N78" s="226"/>
      <c r="O78" s="392"/>
    </row>
    <row r="79" spans="1:16" ht="12.95" customHeight="1">
      <c r="A79" s="374">
        <v>68</v>
      </c>
      <c r="B79" s="375" t="s">
        <v>9</v>
      </c>
      <c r="C79" s="375" t="s">
        <v>199</v>
      </c>
      <c r="D79" s="74">
        <v>1230420718.01</v>
      </c>
      <c r="E79" s="56">
        <f t="shared" si="21"/>
        <v>5.1463707347901783E-3</v>
      </c>
      <c r="F79" s="357">
        <v>1.0869</v>
      </c>
      <c r="G79" s="74">
        <v>1230420718.01</v>
      </c>
      <c r="H79" s="56">
        <f t="shared" si="19"/>
        <v>5.1463707347901783E-3</v>
      </c>
      <c r="I79" s="357">
        <v>1.0869</v>
      </c>
      <c r="J79" s="188">
        <f t="shared" si="20"/>
        <v>0</v>
      </c>
      <c r="K79" s="188">
        <f t="shared" si="17"/>
        <v>0</v>
      </c>
      <c r="L79" s="9"/>
      <c r="M79" s="350"/>
      <c r="N79" s="350"/>
      <c r="O79" s="392"/>
    </row>
    <row r="80" spans="1:16" ht="12.95" customHeight="1">
      <c r="A80" s="239"/>
      <c r="B80" s="240"/>
      <c r="C80" s="241" t="s">
        <v>57</v>
      </c>
      <c r="D80" s="79">
        <f>SUM(D58:D79)</f>
        <v>235938857267.78003</v>
      </c>
      <c r="E80" s="67">
        <f>(D80/$G$117)</f>
        <v>0.17702875157810541</v>
      </c>
      <c r="F80" s="89"/>
      <c r="G80" s="79">
        <f>SUM(G58:G79)</f>
        <v>239085130360.35001</v>
      </c>
      <c r="H80" s="67">
        <f>(G80/$G$117)</f>
        <v>0.17938945131256798</v>
      </c>
      <c r="I80" s="89"/>
      <c r="J80" s="188">
        <f>((G80-D80)/D80)</f>
        <v>1.3335120501152117E-2</v>
      </c>
      <c r="K80" s="188"/>
      <c r="L80" s="9"/>
      <c r="M80" s="4"/>
      <c r="N80"/>
      <c r="O80"/>
    </row>
    <row r="81" spans="1:17" ht="12.95" customHeight="1">
      <c r="A81" s="242"/>
      <c r="B81" s="81"/>
      <c r="C81" s="344" t="s">
        <v>59</v>
      </c>
      <c r="D81" s="82"/>
      <c r="E81" s="83"/>
      <c r="F81" s="84"/>
      <c r="G81" s="82"/>
      <c r="H81" s="83"/>
      <c r="I81" s="84"/>
      <c r="J81" s="188"/>
      <c r="K81" s="188"/>
      <c r="L81" s="9"/>
      <c r="M81" s="4"/>
      <c r="N81" s="222"/>
      <c r="O81"/>
    </row>
    <row r="82" spans="1:17" ht="12.95" customHeight="1">
      <c r="A82" s="374">
        <v>69</v>
      </c>
      <c r="B82" s="375" t="s">
        <v>30</v>
      </c>
      <c r="C82" s="375" t="s">
        <v>185</v>
      </c>
      <c r="D82" s="74">
        <v>2356524955.7199998</v>
      </c>
      <c r="E82" s="56">
        <f>(D82/$G$85)</f>
        <v>5.211226952556143E-2</v>
      </c>
      <c r="F82" s="97">
        <v>69.3</v>
      </c>
      <c r="G82" s="74">
        <v>2358512668.1900001</v>
      </c>
      <c r="H82" s="56">
        <f>(G82/$G$85)</f>
        <v>5.2156225863780784E-2</v>
      </c>
      <c r="I82" s="97">
        <v>69.3</v>
      </c>
      <c r="J82" s="188">
        <f>((G82-D82)/D82)</f>
        <v>8.4349307024119856E-4</v>
      </c>
      <c r="K82" s="188">
        <f>((I82-F82)/F82)</f>
        <v>0</v>
      </c>
      <c r="L82" s="9"/>
      <c r="M82" s="4"/>
      <c r="N82" s="227"/>
      <c r="O82"/>
    </row>
    <row r="83" spans="1:17" ht="12.95" customHeight="1">
      <c r="A83" s="374">
        <v>70</v>
      </c>
      <c r="B83" s="375" t="s">
        <v>30</v>
      </c>
      <c r="C83" s="375" t="s">
        <v>32</v>
      </c>
      <c r="D83" s="74">
        <v>10044729489.77</v>
      </c>
      <c r="E83" s="56">
        <f>(D83/$G$85)</f>
        <v>0.22212947467909</v>
      </c>
      <c r="F83" s="97">
        <v>40.65</v>
      </c>
      <c r="G83" s="74">
        <v>10044472185.290001</v>
      </c>
      <c r="H83" s="56">
        <f>(G83/$G$85)</f>
        <v>0.22212378463944951</v>
      </c>
      <c r="I83" s="97">
        <v>40.65</v>
      </c>
      <c r="J83" s="188">
        <f>((G83-D83)/D83)</f>
        <v>-2.5615869522578242E-5</v>
      </c>
      <c r="K83" s="188">
        <f>((I83-F83)/F83)</f>
        <v>0</v>
      </c>
      <c r="L83" s="9"/>
      <c r="M83" s="4"/>
      <c r="N83" s="227"/>
      <c r="O83"/>
    </row>
    <row r="84" spans="1:17" ht="12.95" customHeight="1">
      <c r="A84" s="374">
        <v>71</v>
      </c>
      <c r="B84" s="55" t="s">
        <v>11</v>
      </c>
      <c r="C84" s="375" t="s">
        <v>33</v>
      </c>
      <c r="D84" s="74">
        <v>32817171113.131817</v>
      </c>
      <c r="E84" s="56">
        <f>(D84/$G$85)</f>
        <v>0.72571998949676975</v>
      </c>
      <c r="F84" s="97">
        <v>12.299046671684332</v>
      </c>
      <c r="G84" s="74">
        <v>32817171113.131817</v>
      </c>
      <c r="H84" s="56">
        <f>(G84/$G$85)</f>
        <v>0.72571998949676975</v>
      </c>
      <c r="I84" s="97">
        <v>12.299046671684332</v>
      </c>
      <c r="J84" s="188">
        <f>((G84-D84)/D84)</f>
        <v>0</v>
      </c>
      <c r="K84" s="188">
        <f>((I84-F84)/F84)</f>
        <v>0</v>
      </c>
      <c r="L84" s="9"/>
      <c r="M84" s="4"/>
      <c r="N84" s="227"/>
      <c r="O84"/>
    </row>
    <row r="85" spans="1:17" ht="12.95" customHeight="1">
      <c r="A85" s="239"/>
      <c r="B85" s="243"/>
      <c r="C85" s="241" t="s">
        <v>57</v>
      </c>
      <c r="D85" s="79">
        <f>SUM(D82:D84)</f>
        <v>45218425558.621819</v>
      </c>
      <c r="E85" s="67">
        <f>(D85/$G$117)</f>
        <v>3.392811814751244E-2</v>
      </c>
      <c r="F85" s="89"/>
      <c r="G85" s="79">
        <f>SUM(G82:G84)</f>
        <v>45220155966.611816</v>
      </c>
      <c r="H85" s="67">
        <f>(G85/$G$117)</f>
        <v>3.3929416500694858E-2</v>
      </c>
      <c r="I85" s="89"/>
      <c r="J85" s="438">
        <f>((G85-D85)/D85)</f>
        <v>3.8267762944433743E-5</v>
      </c>
      <c r="K85" s="188"/>
      <c r="L85" s="9"/>
      <c r="M85" s="4"/>
      <c r="N85"/>
      <c r="O85"/>
    </row>
    <row r="86" spans="1:17" ht="12.95" customHeight="1">
      <c r="A86" s="242"/>
      <c r="B86" s="81"/>
      <c r="C86" s="81" t="s">
        <v>83</v>
      </c>
      <c r="D86" s="82"/>
      <c r="E86" s="83"/>
      <c r="F86" s="84"/>
      <c r="G86" s="82"/>
      <c r="H86" s="83"/>
      <c r="I86" s="84"/>
      <c r="J86" s="188"/>
      <c r="K86" s="188"/>
      <c r="L86" s="9"/>
      <c r="M86" s="4"/>
      <c r="N86"/>
      <c r="O86"/>
    </row>
    <row r="87" spans="1:17" ht="12.95" customHeight="1">
      <c r="A87" s="374">
        <v>72</v>
      </c>
      <c r="B87" s="375" t="s">
        <v>7</v>
      </c>
      <c r="C87" s="375" t="s">
        <v>36</v>
      </c>
      <c r="D87" s="74">
        <v>1260840618.03</v>
      </c>
      <c r="E87" s="56">
        <f t="shared" ref="E87:E107" si="22">(D87/$G$108)</f>
        <v>5.0926873947183447E-2</v>
      </c>
      <c r="F87" s="74">
        <v>2731.41</v>
      </c>
      <c r="G87" s="74">
        <v>1255444353.5599999</v>
      </c>
      <c r="H87" s="56">
        <f t="shared" ref="H87:H107" si="23">(G87/$G$108)</f>
        <v>5.0708912313873492E-2</v>
      </c>
      <c r="I87" s="74">
        <v>2732.2</v>
      </c>
      <c r="J87" s="188">
        <f>((G87-D87)/D87)</f>
        <v>-4.2798942172654784E-3</v>
      </c>
      <c r="K87" s="188">
        <f t="shared" ref="K87:K98" si="24">((I87-F87)/F87)</f>
        <v>2.8922790793032302E-4</v>
      </c>
      <c r="L87" s="9"/>
      <c r="M87" s="4"/>
      <c r="N87" s="228"/>
      <c r="O87"/>
    </row>
    <row r="88" spans="1:17" ht="12.95" customHeight="1">
      <c r="A88" s="374">
        <v>73</v>
      </c>
      <c r="B88" s="375" t="s">
        <v>14</v>
      </c>
      <c r="C88" s="375" t="s">
        <v>34</v>
      </c>
      <c r="D88" s="74">
        <v>149837301</v>
      </c>
      <c r="E88" s="66">
        <f t="shared" si="22"/>
        <v>6.0521093875733796E-3</v>
      </c>
      <c r="F88" s="74">
        <v>111.23</v>
      </c>
      <c r="G88" s="74">
        <v>150222806</v>
      </c>
      <c r="H88" s="66">
        <f t="shared" si="23"/>
        <v>6.0676803996904255E-3</v>
      </c>
      <c r="I88" s="74">
        <v>111.52</v>
      </c>
      <c r="J88" s="188">
        <f>((G88-D88)/D88)</f>
        <v>2.5728239725834358E-3</v>
      </c>
      <c r="K88" s="188">
        <f t="shared" si="24"/>
        <v>2.6072102849949838E-3</v>
      </c>
      <c r="L88" s="9"/>
      <c r="M88" s="4"/>
      <c r="N88" s="362"/>
      <c r="O88" s="286"/>
    </row>
    <row r="89" spans="1:17" ht="12.95" customHeight="1">
      <c r="A89" s="374">
        <v>74</v>
      </c>
      <c r="B89" s="375" t="s">
        <v>56</v>
      </c>
      <c r="C89" s="375" t="s">
        <v>100</v>
      </c>
      <c r="D89" s="74">
        <v>756267991.95000005</v>
      </c>
      <c r="E89" s="66">
        <f t="shared" si="22"/>
        <v>3.0546576740606561E-2</v>
      </c>
      <c r="F89" s="74">
        <v>1.1697</v>
      </c>
      <c r="G89" s="74">
        <v>756576060.92999995</v>
      </c>
      <c r="H89" s="66">
        <f t="shared" si="23"/>
        <v>3.0559020018438146E-2</v>
      </c>
      <c r="I89" s="74">
        <v>1.1702999999999999</v>
      </c>
      <c r="J89" s="188">
        <f t="shared" ref="J89:J96" si="25">((G89-D89)/D89)</f>
        <v>4.073542491274278E-4</v>
      </c>
      <c r="K89" s="188">
        <f t="shared" si="24"/>
        <v>5.1295203898429843E-4</v>
      </c>
      <c r="L89" s="9"/>
      <c r="M89" s="4"/>
      <c r="N89" s="409"/>
      <c r="O89" s="62"/>
    </row>
    <row r="90" spans="1:17" ht="12.95" customHeight="1">
      <c r="A90" s="374">
        <v>75</v>
      </c>
      <c r="B90" s="375" t="s">
        <v>9</v>
      </c>
      <c r="C90" s="375" t="s">
        <v>10</v>
      </c>
      <c r="D90" s="74">
        <v>3473638154.79</v>
      </c>
      <c r="E90" s="66">
        <f t="shared" si="22"/>
        <v>0.14030443651436053</v>
      </c>
      <c r="F90" s="74">
        <v>350.80470000000003</v>
      </c>
      <c r="G90" s="74">
        <v>3473638154.79</v>
      </c>
      <c r="H90" s="66">
        <f t="shared" si="23"/>
        <v>0.14030443651436053</v>
      </c>
      <c r="I90" s="74">
        <v>350.80470000000003</v>
      </c>
      <c r="J90" s="188">
        <f>((G90-D90)/D90)</f>
        <v>0</v>
      </c>
      <c r="K90" s="188">
        <f t="shared" si="24"/>
        <v>0</v>
      </c>
      <c r="L90" s="9"/>
      <c r="M90" s="4"/>
      <c r="N90" s="409"/>
      <c r="O90" s="284"/>
    </row>
    <row r="91" spans="1:17" ht="12" customHeight="1">
      <c r="A91" s="374">
        <v>76</v>
      </c>
      <c r="B91" s="375" t="s">
        <v>19</v>
      </c>
      <c r="C91" s="375" t="s">
        <v>20</v>
      </c>
      <c r="D91" s="74">
        <v>2083138679.8699999</v>
      </c>
      <c r="E91" s="66">
        <f t="shared" si="22"/>
        <v>8.4140484885392081E-2</v>
      </c>
      <c r="F91" s="74">
        <v>10.4095</v>
      </c>
      <c r="G91" s="74">
        <v>2083470078.8299999</v>
      </c>
      <c r="H91" s="66">
        <f t="shared" si="23"/>
        <v>8.4153870489266827E-2</v>
      </c>
      <c r="I91" s="74">
        <v>10.4125</v>
      </c>
      <c r="J91" s="188">
        <f>((G91-D91)/D91)</f>
        <v>1.5908636482172151E-4</v>
      </c>
      <c r="K91" s="188">
        <f t="shared" si="24"/>
        <v>2.8819828041693781E-4</v>
      </c>
      <c r="L91" s="9"/>
      <c r="M91" s="321"/>
      <c r="N91" s="307"/>
      <c r="O91" s="303"/>
      <c r="P91" s="377"/>
    </row>
    <row r="92" spans="1:17" ht="12.95" customHeight="1" thickBot="1">
      <c r="A92" s="374">
        <v>77</v>
      </c>
      <c r="B92" s="55" t="s">
        <v>35</v>
      </c>
      <c r="C92" s="55" t="s">
        <v>167</v>
      </c>
      <c r="D92" s="74">
        <v>2984104427.7399998</v>
      </c>
      <c r="E92" s="66">
        <f t="shared" si="22"/>
        <v>0.1205315785861929</v>
      </c>
      <c r="F92" s="74">
        <v>152.96</v>
      </c>
      <c r="G92" s="74">
        <v>2978792506.0100002</v>
      </c>
      <c r="H92" s="66">
        <f t="shared" si="23"/>
        <v>0.12031702365792317</v>
      </c>
      <c r="I92" s="74">
        <v>152.88</v>
      </c>
      <c r="J92" s="188">
        <f t="shared" si="25"/>
        <v>-1.7800723327978526E-3</v>
      </c>
      <c r="K92" s="188">
        <f t="shared" si="24"/>
        <v>-5.2301255230133693E-4</v>
      </c>
      <c r="L92" s="9"/>
      <c r="M92" s="313"/>
      <c r="N92" s="305"/>
      <c r="O92" s="305"/>
      <c r="P92" s="378"/>
    </row>
    <row r="93" spans="1:17" ht="12.75" customHeight="1">
      <c r="A93" s="374">
        <v>78</v>
      </c>
      <c r="B93" s="383" t="s">
        <v>139</v>
      </c>
      <c r="C93" s="383" t="s">
        <v>165</v>
      </c>
      <c r="D93" s="74">
        <v>4736263654.4700003</v>
      </c>
      <c r="E93" s="66">
        <f t="shared" si="22"/>
        <v>0.19130340398510307</v>
      </c>
      <c r="F93" s="74">
        <v>115.05</v>
      </c>
      <c r="G93" s="74">
        <v>4729563222.8299999</v>
      </c>
      <c r="H93" s="66">
        <f t="shared" si="23"/>
        <v>0.19103276546613215</v>
      </c>
      <c r="I93" s="74">
        <v>115.05</v>
      </c>
      <c r="J93" s="188">
        <f>((G93-D93)/D93)</f>
        <v>-1.4147083289327857E-3</v>
      </c>
      <c r="K93" s="188">
        <f t="shared" si="24"/>
        <v>0</v>
      </c>
      <c r="L93" s="9"/>
      <c r="M93" s="4"/>
      <c r="N93" s="316"/>
      <c r="O93" s="316"/>
      <c r="P93" s="316"/>
      <c r="Q93" s="314"/>
    </row>
    <row r="94" spans="1:17" ht="12.95" customHeight="1" thickBot="1">
      <c r="A94" s="374">
        <v>79</v>
      </c>
      <c r="B94" s="375" t="s">
        <v>11</v>
      </c>
      <c r="C94" s="74" t="s">
        <v>12</v>
      </c>
      <c r="D94" s="74">
        <v>1750901424.73</v>
      </c>
      <c r="E94" s="66">
        <f t="shared" si="22"/>
        <v>7.0721021258411731E-2</v>
      </c>
      <c r="F94" s="74">
        <v>3152.8</v>
      </c>
      <c r="G94" s="74">
        <v>1758501068.1600001</v>
      </c>
      <c r="H94" s="66">
        <f t="shared" si="23"/>
        <v>7.1027980026608678E-2</v>
      </c>
      <c r="I94" s="74">
        <v>3166.6</v>
      </c>
      <c r="J94" s="188">
        <f t="shared" si="25"/>
        <v>4.3404176401147078E-3</v>
      </c>
      <c r="K94" s="188">
        <f t="shared" si="24"/>
        <v>4.3770616594772035E-3</v>
      </c>
      <c r="L94" s="9"/>
      <c r="M94" s="4"/>
      <c r="N94" s="305"/>
      <c r="O94" s="305"/>
      <c r="P94" s="305"/>
      <c r="Q94" s="315"/>
    </row>
    <row r="95" spans="1:17" ht="13.5" customHeight="1">
      <c r="A95" s="374">
        <v>80</v>
      </c>
      <c r="B95" s="55" t="s">
        <v>61</v>
      </c>
      <c r="C95" s="375" t="s">
        <v>17</v>
      </c>
      <c r="D95" s="74">
        <v>1594297737.5999999</v>
      </c>
      <c r="E95" s="66">
        <f t="shared" si="22"/>
        <v>6.4395609370432802E-2</v>
      </c>
      <c r="F95" s="74">
        <v>0.92700000000000005</v>
      </c>
      <c r="G95" s="74">
        <v>1601157715.5</v>
      </c>
      <c r="H95" s="66">
        <f t="shared" si="23"/>
        <v>6.4672692155360548E-2</v>
      </c>
      <c r="I95" s="74">
        <v>0.93079999999999996</v>
      </c>
      <c r="J95" s="188">
        <f>((G95-D95)/D95)</f>
        <v>4.3028210717571905E-3</v>
      </c>
      <c r="K95" s="188">
        <f t="shared" si="24"/>
        <v>4.0992448759438124E-3</v>
      </c>
      <c r="L95" s="9"/>
      <c r="M95" s="4"/>
      <c r="N95" s="316"/>
      <c r="O95" s="316"/>
      <c r="P95" s="316"/>
      <c r="Q95" s="316"/>
    </row>
    <row r="96" spans="1:17" ht="12.95" customHeight="1" thickBot="1">
      <c r="A96" s="374">
        <v>81</v>
      </c>
      <c r="B96" s="375" t="s">
        <v>78</v>
      </c>
      <c r="C96" s="375" t="s">
        <v>21</v>
      </c>
      <c r="D96" s="74">
        <v>266753435.83000001</v>
      </c>
      <c r="E96" s="66">
        <f t="shared" si="22"/>
        <v>1.0774493149434107E-2</v>
      </c>
      <c r="F96" s="74">
        <v>125.2497</v>
      </c>
      <c r="G96" s="74">
        <v>266062405.94999999</v>
      </c>
      <c r="H96" s="66">
        <f t="shared" si="23"/>
        <v>1.0746581618754294E-2</v>
      </c>
      <c r="I96" s="74">
        <v>125.0466</v>
      </c>
      <c r="J96" s="232">
        <f t="shared" si="25"/>
        <v>-2.5905191355826179E-3</v>
      </c>
      <c r="K96" s="232">
        <f t="shared" si="24"/>
        <v>-1.6215607702054877E-3</v>
      </c>
      <c r="L96" s="9"/>
      <c r="M96" s="60"/>
      <c r="N96" s="305"/>
      <c r="O96" s="305"/>
      <c r="P96" s="305"/>
      <c r="Q96" s="305"/>
    </row>
    <row r="97" spans="1:17" ht="12.95" customHeight="1">
      <c r="A97" s="374">
        <v>82</v>
      </c>
      <c r="B97" s="55" t="s">
        <v>77</v>
      </c>
      <c r="C97" s="375" t="s">
        <v>42</v>
      </c>
      <c r="D97" s="74">
        <v>1001250030.52</v>
      </c>
      <c r="E97" s="66">
        <f t="shared" si="22"/>
        <v>4.0441696884397464E-2</v>
      </c>
      <c r="F97" s="75">
        <v>552.20000000000005</v>
      </c>
      <c r="G97" s="74">
        <v>1001448061.39</v>
      </c>
      <c r="H97" s="66">
        <f t="shared" si="23"/>
        <v>4.0449695590189391E-2</v>
      </c>
      <c r="I97" s="75">
        <v>552.20000000000005</v>
      </c>
      <c r="J97" s="188">
        <f>((G97-D97)/D97)</f>
        <v>1.9778363442062247E-4</v>
      </c>
      <c r="K97" s="188">
        <f t="shared" si="24"/>
        <v>0</v>
      </c>
      <c r="L97" s="9"/>
      <c r="M97" s="300"/>
      <c r="N97" s="257"/>
    </row>
    <row r="98" spans="1:17" ht="12.95" customHeight="1">
      <c r="A98" s="374">
        <v>83</v>
      </c>
      <c r="B98" s="55" t="s">
        <v>66</v>
      </c>
      <c r="C98" s="375" t="s">
        <v>72</v>
      </c>
      <c r="D98" s="74">
        <v>1658612921.51</v>
      </c>
      <c r="E98" s="66">
        <f t="shared" si="22"/>
        <v>6.6993377254046901E-2</v>
      </c>
      <c r="F98" s="75">
        <v>2.33</v>
      </c>
      <c r="G98" s="74">
        <v>1547867189.77</v>
      </c>
      <c r="H98" s="66">
        <f t="shared" si="23"/>
        <v>6.2520223518467158E-2</v>
      </c>
      <c r="I98" s="75">
        <v>2.17</v>
      </c>
      <c r="J98" s="188">
        <f>((G98-D98)/D98)</f>
        <v>-6.6770088610654962E-2</v>
      </c>
      <c r="K98" s="188">
        <f t="shared" si="24"/>
        <v>-6.8669527896995763E-2</v>
      </c>
      <c r="L98" s="9"/>
      <c r="M98" s="211"/>
    </row>
    <row r="99" spans="1:17" ht="12.95" customHeight="1" thickBot="1">
      <c r="A99" s="374">
        <v>84</v>
      </c>
      <c r="B99" s="55" t="s">
        <v>117</v>
      </c>
      <c r="C99" s="380" t="s">
        <v>68</v>
      </c>
      <c r="D99" s="74">
        <v>136052221.84999999</v>
      </c>
      <c r="E99" s="66">
        <f t="shared" si="22"/>
        <v>5.4953134070307432E-3</v>
      </c>
      <c r="F99" s="75">
        <v>1.412479</v>
      </c>
      <c r="G99" s="74">
        <v>135793946.77000001</v>
      </c>
      <c r="H99" s="66">
        <f t="shared" si="23"/>
        <v>5.4848813649036356E-3</v>
      </c>
      <c r="I99" s="75">
        <v>1.410191</v>
      </c>
      <c r="J99" s="188">
        <f>((G99-D99)/D99)</f>
        <v>-1.898352533226074E-3</v>
      </c>
      <c r="K99" s="188">
        <f t="shared" ref="K99:K107" si="26">((I99-F99)/F99)</f>
        <v>-1.6198470915320283E-3</v>
      </c>
      <c r="L99" s="9"/>
      <c r="M99" s="300"/>
      <c r="N99" s="301"/>
      <c r="O99" s="257"/>
    </row>
    <row r="100" spans="1:17" ht="12.95" customHeight="1">
      <c r="A100" s="374">
        <v>85</v>
      </c>
      <c r="B100" s="375" t="s">
        <v>56</v>
      </c>
      <c r="C100" s="375" t="s">
        <v>133</v>
      </c>
      <c r="D100" s="74">
        <v>511179085.23000002</v>
      </c>
      <c r="E100" s="66">
        <f t="shared" si="22"/>
        <v>2.0647140063285416E-2</v>
      </c>
      <c r="F100" s="75">
        <v>1.0304</v>
      </c>
      <c r="G100" s="74">
        <v>510853138.63</v>
      </c>
      <c r="H100" s="66">
        <f t="shared" si="23"/>
        <v>2.0633974686810115E-2</v>
      </c>
      <c r="I100" s="75">
        <v>1.0302</v>
      </c>
      <c r="J100" s="188">
        <f t="shared" ref="J100:J107" si="27">((G100-D100)/D100)</f>
        <v>-6.376368075649405E-4</v>
      </c>
      <c r="K100" s="188">
        <f t="shared" si="26"/>
        <v>-1.9409937888196621E-4</v>
      </c>
      <c r="L100" s="9"/>
      <c r="M100" s="4"/>
      <c r="Q100" s="316"/>
    </row>
    <row r="101" spans="1:17" ht="12.95" customHeight="1">
      <c r="A101" s="374">
        <v>86</v>
      </c>
      <c r="B101" s="375" t="s">
        <v>140</v>
      </c>
      <c r="C101" s="375" t="s">
        <v>142</v>
      </c>
      <c r="D101" s="74">
        <v>312555805.72000003</v>
      </c>
      <c r="E101" s="66">
        <f t="shared" si="22"/>
        <v>1.2624506136416415E-2</v>
      </c>
      <c r="F101" s="75">
        <v>0.96540000000000004</v>
      </c>
      <c r="G101" s="74">
        <v>310249876.27999997</v>
      </c>
      <c r="H101" s="66">
        <f t="shared" si="23"/>
        <v>1.253136686390038E-2</v>
      </c>
      <c r="I101" s="75">
        <v>0.95830000000000004</v>
      </c>
      <c r="J101" s="188">
        <f t="shared" si="27"/>
        <v>-7.3776567185758852E-3</v>
      </c>
      <c r="K101" s="188">
        <f t="shared" si="26"/>
        <v>-7.3544644706857211E-3</v>
      </c>
      <c r="L101" s="9"/>
      <c r="M101" s="4"/>
    </row>
    <row r="102" spans="1:17" ht="12.95" customHeight="1">
      <c r="A102" s="374">
        <v>87</v>
      </c>
      <c r="B102" s="375" t="s">
        <v>114</v>
      </c>
      <c r="C102" s="375" t="s">
        <v>144</v>
      </c>
      <c r="D102" s="74">
        <v>227689996.19999999</v>
      </c>
      <c r="E102" s="66">
        <f t="shared" si="22"/>
        <v>9.1966736871386054E-3</v>
      </c>
      <c r="F102" s="75">
        <v>120.55</v>
      </c>
      <c r="G102" s="74">
        <v>227418176.61000001</v>
      </c>
      <c r="H102" s="66">
        <f t="shared" si="23"/>
        <v>9.1856945659092044E-3</v>
      </c>
      <c r="I102" s="75">
        <v>120.41</v>
      </c>
      <c r="J102" s="188">
        <f t="shared" si="27"/>
        <v>-1.1938143727720516E-3</v>
      </c>
      <c r="K102" s="188">
        <f t="shared" si="26"/>
        <v>-1.1613438407299924E-3</v>
      </c>
      <c r="L102" s="9"/>
    </row>
    <row r="103" spans="1:17" ht="12.95" customHeight="1">
      <c r="A103" s="374">
        <v>88</v>
      </c>
      <c r="B103" s="375" t="s">
        <v>51</v>
      </c>
      <c r="C103" s="375" t="s">
        <v>150</v>
      </c>
      <c r="D103" s="74">
        <v>132557583.75</v>
      </c>
      <c r="E103" s="66">
        <f t="shared" si="22"/>
        <v>5.354160757389907E-3</v>
      </c>
      <c r="F103" s="75">
        <v>3.0430999999999999</v>
      </c>
      <c r="G103" s="74">
        <v>133640264.83</v>
      </c>
      <c r="H103" s="66">
        <f t="shared" si="23"/>
        <v>5.3978915526210359E-3</v>
      </c>
      <c r="I103" s="75">
        <v>3.0678999999999998</v>
      </c>
      <c r="J103" s="188">
        <f t="shared" si="27"/>
        <v>8.1676283572119524E-3</v>
      </c>
      <c r="K103" s="188">
        <f t="shared" si="26"/>
        <v>8.1495843054779447E-3</v>
      </c>
      <c r="L103" s="9"/>
      <c r="M103" s="4"/>
    </row>
    <row r="104" spans="1:17" ht="12.95" customHeight="1">
      <c r="A104" s="374">
        <v>89</v>
      </c>
      <c r="B104" s="375" t="s">
        <v>115</v>
      </c>
      <c r="C104" s="375" t="s">
        <v>159</v>
      </c>
      <c r="D104" s="74">
        <v>335757483.19</v>
      </c>
      <c r="E104" s="66">
        <f t="shared" si="22"/>
        <v>1.3561649885579627E-2</v>
      </c>
      <c r="F104" s="75">
        <v>104.98</v>
      </c>
      <c r="G104" s="74">
        <v>337580555.56999999</v>
      </c>
      <c r="H104" s="66">
        <f t="shared" si="23"/>
        <v>1.3635285978805997E-2</v>
      </c>
      <c r="I104" s="75">
        <v>105.5</v>
      </c>
      <c r="J104" s="188">
        <f>((G104-D104)/D104)</f>
        <v>5.4297297045449514E-3</v>
      </c>
      <c r="K104" s="188">
        <f t="shared" si="26"/>
        <v>4.953324442750962E-3</v>
      </c>
      <c r="L104" s="9"/>
      <c r="M104" s="4"/>
    </row>
    <row r="105" spans="1:17" ht="12.95" customHeight="1">
      <c r="A105" s="374">
        <v>90</v>
      </c>
      <c r="B105" s="375" t="s">
        <v>115</v>
      </c>
      <c r="C105" s="375" t="s">
        <v>160</v>
      </c>
      <c r="D105" s="74">
        <v>261915668.31</v>
      </c>
      <c r="E105" s="66">
        <f t="shared" si="22"/>
        <v>1.0579089881841282E-2</v>
      </c>
      <c r="F105" s="75">
        <v>109.26</v>
      </c>
      <c r="G105" s="74">
        <v>262620094.37</v>
      </c>
      <c r="H105" s="66">
        <f t="shared" si="23"/>
        <v>1.0607542500395705E-2</v>
      </c>
      <c r="I105" s="75">
        <v>109.51</v>
      </c>
      <c r="J105" s="188">
        <f>((G105-D105)/D105)</f>
        <v>2.6895147760547596E-3</v>
      </c>
      <c r="K105" s="188">
        <f>((I105-F105)/F105)</f>
        <v>2.2881200805418269E-3</v>
      </c>
      <c r="L105" s="9"/>
      <c r="M105" s="4"/>
    </row>
    <row r="106" spans="1:17" ht="12.95" customHeight="1">
      <c r="A106" s="374">
        <v>91</v>
      </c>
      <c r="B106" s="375" t="s">
        <v>136</v>
      </c>
      <c r="C106" s="375" t="s">
        <v>170</v>
      </c>
      <c r="D106" s="74">
        <v>225424785.83000001</v>
      </c>
      <c r="E106" s="66">
        <f>(D106/$G$108)</f>
        <v>9.1051791069932681E-3</v>
      </c>
      <c r="F106" s="75">
        <v>104.88530799999999</v>
      </c>
      <c r="G106" s="74">
        <v>224908792.88999999</v>
      </c>
      <c r="H106" s="66">
        <f>(G106/$G$108)</f>
        <v>9.0843375295272168E-3</v>
      </c>
      <c r="I106" s="75">
        <v>104.68314599999999</v>
      </c>
      <c r="J106" s="188">
        <f>((G106-D106)/D106)</f>
        <v>-2.2889805045180527E-3</v>
      </c>
      <c r="K106" s="188">
        <f>((I106-F106)/F106)</f>
        <v>-1.9274577522335281E-3</v>
      </c>
      <c r="L106" s="9"/>
      <c r="M106" s="4"/>
    </row>
    <row r="107" spans="1:17" ht="12.95" customHeight="1">
      <c r="A107" s="374">
        <v>92</v>
      </c>
      <c r="B107" s="375" t="s">
        <v>135</v>
      </c>
      <c r="C107" s="375" t="s">
        <v>194</v>
      </c>
      <c r="D107" s="74">
        <v>1007524640.6799999</v>
      </c>
      <c r="E107" s="66">
        <f t="shared" si="22"/>
        <v>4.0695135959976508E-2</v>
      </c>
      <c r="F107" s="75">
        <v>1.8702000000000001</v>
      </c>
      <c r="G107" s="74">
        <v>1012055508.74</v>
      </c>
      <c r="H107" s="66">
        <f t="shared" si="23"/>
        <v>4.0878143188061739E-2</v>
      </c>
      <c r="I107" s="75">
        <v>1.8794999999999999</v>
      </c>
      <c r="J107" s="188">
        <f t="shared" si="27"/>
        <v>4.497029528669475E-3</v>
      </c>
      <c r="K107" s="188">
        <f t="shared" si="26"/>
        <v>4.9727301892844959E-3</v>
      </c>
      <c r="L107" s="9"/>
      <c r="M107" s="280"/>
      <c r="N107" s="307"/>
    </row>
    <row r="108" spans="1:17" ht="12.95" customHeight="1">
      <c r="A108" s="244"/>
      <c r="B108" s="69"/>
      <c r="C108" s="43" t="s">
        <v>57</v>
      </c>
      <c r="D108" s="70">
        <f>SUM(D87:D107)</f>
        <v>24866563648.800003</v>
      </c>
      <c r="E108" s="67">
        <f>(D108/$G$117)</f>
        <v>1.8657786045765151E-2</v>
      </c>
      <c r="F108" s="69"/>
      <c r="G108" s="70">
        <f>SUM(G87:G107)</f>
        <v>24757863978.410004</v>
      </c>
      <c r="H108" s="67">
        <f>(G108/$G$117)</f>
        <v>1.8576226919943612E-2</v>
      </c>
      <c r="I108" s="69"/>
      <c r="J108" s="188">
        <f>((G108-D108)/D108)</f>
        <v>-4.3713185273689783E-3</v>
      </c>
      <c r="K108" s="212"/>
      <c r="L108" s="9"/>
      <c r="M108" s="281"/>
      <c r="N108" s="10"/>
    </row>
    <row r="109" spans="1:17" s="13" customFormat="1" ht="12.95" customHeight="1">
      <c r="A109" s="238"/>
      <c r="B109" s="238"/>
      <c r="C109" s="81" t="s">
        <v>91</v>
      </c>
      <c r="D109" s="82"/>
      <c r="E109" s="83"/>
      <c r="F109" s="84"/>
      <c r="G109" s="82"/>
      <c r="H109" s="83"/>
      <c r="I109" s="84"/>
      <c r="J109" s="188"/>
      <c r="K109" s="188"/>
      <c r="L109" s="9"/>
      <c r="M109" s="281"/>
      <c r="N109" s="10"/>
    </row>
    <row r="110" spans="1:17" ht="16.5" customHeight="1" thickBot="1">
      <c r="A110" s="374">
        <v>93</v>
      </c>
      <c r="B110" s="375" t="s">
        <v>19</v>
      </c>
      <c r="C110" s="55" t="s">
        <v>37</v>
      </c>
      <c r="D110" s="85">
        <v>520106995.06</v>
      </c>
      <c r="E110" s="56">
        <f t="shared" ref="E110:E115" si="28">(D110/$G$116)</f>
        <v>9.6422222867024787E-2</v>
      </c>
      <c r="F110" s="77">
        <v>11.713699999999999</v>
      </c>
      <c r="G110" s="85">
        <v>519178690.31</v>
      </c>
      <c r="H110" s="56">
        <f t="shared" ref="H110:H115" si="29">(G110/$G$116)</f>
        <v>9.6250125186464475E-2</v>
      </c>
      <c r="I110" s="77">
        <v>11.6995</v>
      </c>
      <c r="J110" s="188">
        <f t="shared" ref="J110:J116" si="30">((G110-D110)/D110)</f>
        <v>-1.7848341953041987E-3</v>
      </c>
      <c r="K110" s="232">
        <f t="shared" ref="K110:K115" si="31">((I110-F110)/F110)</f>
        <v>-1.2122557347378608E-3</v>
      </c>
      <c r="L110" s="9"/>
      <c r="M110" s="307"/>
      <c r="N110" s="306"/>
      <c r="O110" s="310"/>
      <c r="P110" s="395"/>
    </row>
    <row r="111" spans="1:17" ht="12" customHeight="1" thickBot="1">
      <c r="A111" s="374">
        <v>94</v>
      </c>
      <c r="B111" s="375" t="s">
        <v>38</v>
      </c>
      <c r="C111" s="55" t="s">
        <v>169</v>
      </c>
      <c r="D111" s="85">
        <v>2472519927.27</v>
      </c>
      <c r="E111" s="56">
        <f t="shared" si="28"/>
        <v>0.45837850622040782</v>
      </c>
      <c r="F111" s="77">
        <v>1.27</v>
      </c>
      <c r="G111" s="85">
        <v>2475732743.8200002</v>
      </c>
      <c r="H111" s="56">
        <f t="shared" si="29"/>
        <v>0.45897412772974605</v>
      </c>
      <c r="I111" s="77">
        <v>1.27</v>
      </c>
      <c r="J111" s="232">
        <f t="shared" si="30"/>
        <v>1.2994097699942824E-3</v>
      </c>
      <c r="K111" s="232">
        <f t="shared" si="31"/>
        <v>0</v>
      </c>
      <c r="L111" s="9"/>
      <c r="M111" s="322"/>
      <c r="N111" s="320"/>
      <c r="O111" s="311"/>
      <c r="P111" s="396"/>
    </row>
    <row r="112" spans="1:17" ht="12" customHeight="1" thickBot="1">
      <c r="A112" s="374">
        <v>95</v>
      </c>
      <c r="B112" s="375" t="s">
        <v>7</v>
      </c>
      <c r="C112" s="55" t="s">
        <v>40</v>
      </c>
      <c r="D112" s="77">
        <v>1221608467.6099999</v>
      </c>
      <c r="E112" s="56">
        <f t="shared" si="28"/>
        <v>0.22647302389491542</v>
      </c>
      <c r="F112" s="77">
        <v>0.9</v>
      </c>
      <c r="G112" s="77">
        <v>1220169902.9100001</v>
      </c>
      <c r="H112" s="56">
        <f t="shared" si="29"/>
        <v>0.22620632952735356</v>
      </c>
      <c r="I112" s="77">
        <v>0.9</v>
      </c>
      <c r="J112" s="188">
        <f t="shared" si="30"/>
        <v>-1.1775988282188897E-3</v>
      </c>
      <c r="K112" s="188">
        <f t="shared" si="31"/>
        <v>0</v>
      </c>
      <c r="L112" s="9"/>
      <c r="M112" s="393"/>
      <c r="N112" s="304"/>
      <c r="O112" s="305"/>
    </row>
    <row r="113" spans="1:16" ht="12" customHeight="1" thickBot="1">
      <c r="A113" s="374">
        <v>96</v>
      </c>
      <c r="B113" s="381" t="s">
        <v>9</v>
      </c>
      <c r="C113" s="375" t="s">
        <v>41</v>
      </c>
      <c r="D113" s="77">
        <v>266518335.09999999</v>
      </c>
      <c r="E113" s="56">
        <f t="shared" si="28"/>
        <v>4.940962253775498E-2</v>
      </c>
      <c r="F113" s="77">
        <v>31.296500000000002</v>
      </c>
      <c r="G113" s="77">
        <v>266518335.09999999</v>
      </c>
      <c r="H113" s="56">
        <f t="shared" si="29"/>
        <v>4.940962253775498E-2</v>
      </c>
      <c r="I113" s="77">
        <v>31.296500000000002</v>
      </c>
      <c r="J113" s="188">
        <f t="shared" si="30"/>
        <v>0</v>
      </c>
      <c r="K113" s="188">
        <f t="shared" si="31"/>
        <v>0</v>
      </c>
      <c r="L113" s="9"/>
      <c r="M113" s="394"/>
      <c r="N113" s="10"/>
      <c r="P113" s="308"/>
    </row>
    <row r="114" spans="1:16" ht="12" customHeight="1">
      <c r="A114" s="374">
        <v>97</v>
      </c>
      <c r="B114" s="375" t="s">
        <v>7</v>
      </c>
      <c r="C114" s="375" t="s">
        <v>90</v>
      </c>
      <c r="D114" s="74">
        <v>167751988.49000001</v>
      </c>
      <c r="E114" s="56">
        <f t="shared" si="28"/>
        <v>3.1099407956825101E-2</v>
      </c>
      <c r="F114" s="97">
        <v>166.02</v>
      </c>
      <c r="G114" s="74">
        <v>166723071.44999999</v>
      </c>
      <c r="H114" s="56">
        <f t="shared" si="29"/>
        <v>3.0908657843704401E-2</v>
      </c>
      <c r="I114" s="97">
        <v>166.13</v>
      </c>
      <c r="J114" s="188">
        <f>((G114-D114)/D114)</f>
        <v>-6.1335609149059771E-3</v>
      </c>
      <c r="K114" s="188">
        <f t="shared" si="31"/>
        <v>6.6257077460538018E-4</v>
      </c>
      <c r="L114" s="9"/>
      <c r="M114" s="368"/>
      <c r="N114" s="10"/>
      <c r="P114" s="366"/>
    </row>
    <row r="115" spans="1:16" ht="12" customHeight="1" thickBot="1">
      <c r="A115" s="374">
        <v>98</v>
      </c>
      <c r="B115" s="55" t="s">
        <v>35</v>
      </c>
      <c r="C115" s="55" t="s">
        <v>191</v>
      </c>
      <c r="D115" s="74">
        <v>699117800.01999998</v>
      </c>
      <c r="E115" s="56">
        <f t="shared" si="28"/>
        <v>0.12960889387010832</v>
      </c>
      <c r="F115" s="97">
        <v>107.21</v>
      </c>
      <c r="G115" s="74">
        <v>745734555.60000002</v>
      </c>
      <c r="H115" s="56">
        <f t="shared" si="29"/>
        <v>0.1382511371749765</v>
      </c>
      <c r="I115" s="97">
        <v>107.38</v>
      </c>
      <c r="J115" s="188">
        <f t="shared" si="30"/>
        <v>6.6679400207899808E-2</v>
      </c>
      <c r="K115" s="188">
        <f t="shared" si="31"/>
        <v>1.5856729782669687E-3</v>
      </c>
      <c r="L115" s="9"/>
      <c r="M115" s="4"/>
      <c r="N115" s="10"/>
      <c r="P115" s="309"/>
    </row>
    <row r="116" spans="1:16" ht="12" customHeight="1">
      <c r="A116" s="245"/>
      <c r="B116" s="246"/>
      <c r="C116" s="241" t="s">
        <v>57</v>
      </c>
      <c r="D116" s="92">
        <f>SUM(D110:D115)</f>
        <v>5347623513.5499992</v>
      </c>
      <c r="E116" s="67">
        <f>(D116/$G$117)</f>
        <v>4.0124086616179343E-3</v>
      </c>
      <c r="F116" s="89"/>
      <c r="G116" s="92">
        <f>SUM(G110:G115)</f>
        <v>5394057299.1900005</v>
      </c>
      <c r="H116" s="67">
        <f>(G116/$G$117)</f>
        <v>4.0472486841478614E-3</v>
      </c>
      <c r="I116" s="89"/>
      <c r="J116" s="188">
        <f t="shared" si="30"/>
        <v>8.6830693152473645E-3</v>
      </c>
      <c r="K116" s="188"/>
      <c r="L116" s="9"/>
      <c r="M116" s="358" t="s">
        <v>190</v>
      </c>
      <c r="N116" s="10"/>
    </row>
    <row r="117" spans="1:16" ht="15" customHeight="1">
      <c r="A117" s="247"/>
      <c r="B117" s="248"/>
      <c r="C117" s="249" t="s">
        <v>43</v>
      </c>
      <c r="D117" s="42">
        <f>SUM(D18,D43,D56,D80,D85,D108,D116)</f>
        <v>1327829325155.3521</v>
      </c>
      <c r="E117" s="57"/>
      <c r="F117" s="41"/>
      <c r="G117" s="42">
        <f>SUM(G18,G43,G56,G80,G85,G108,G116)</f>
        <v>1332771401055.0618</v>
      </c>
      <c r="H117" s="57"/>
      <c r="I117" s="41"/>
      <c r="J117" s="188">
        <f>((G117-D117)/D117)</f>
        <v>3.7219210376540739E-3</v>
      </c>
      <c r="K117" s="188"/>
      <c r="L117" s="9"/>
      <c r="M117" s="359">
        <f>((G117-D117)/D117)</f>
        <v>3.7219210376540739E-3</v>
      </c>
      <c r="N117" s="196"/>
    </row>
    <row r="118" spans="1:16" ht="11.25" customHeight="1">
      <c r="A118" s="352"/>
      <c r="B118" s="163"/>
      <c r="C118" s="163"/>
      <c r="D118" s="163"/>
      <c r="E118" s="163"/>
      <c r="F118" s="163"/>
      <c r="G118" s="163"/>
      <c r="H118" s="163"/>
      <c r="I118" s="163"/>
      <c r="J118" s="163"/>
      <c r="K118" s="163"/>
      <c r="L118" s="9"/>
      <c r="M118" s="4"/>
    </row>
    <row r="119" spans="1:16" ht="12" customHeight="1">
      <c r="A119" s="401" t="s">
        <v>206</v>
      </c>
      <c r="B119" s="402"/>
      <c r="C119" s="402"/>
      <c r="D119" s="402"/>
      <c r="E119" s="402"/>
      <c r="F119" s="402"/>
      <c r="G119" s="402"/>
      <c r="H119" s="402"/>
      <c r="I119" s="402"/>
      <c r="J119" s="402"/>
      <c r="K119" s="403"/>
      <c r="L119" s="9"/>
      <c r="M119" s="4"/>
    </row>
    <row r="120" spans="1:16" ht="27" customHeight="1">
      <c r="A120" s="274"/>
      <c r="B120" s="275"/>
      <c r="C120" s="274" t="s">
        <v>64</v>
      </c>
      <c r="D120" s="413" t="s">
        <v>203</v>
      </c>
      <c r="E120" s="414"/>
      <c r="F120" s="415"/>
      <c r="G120" s="413" t="s">
        <v>205</v>
      </c>
      <c r="H120" s="414"/>
      <c r="I120" s="415"/>
      <c r="J120" s="399" t="s">
        <v>85</v>
      </c>
      <c r="K120" s="400"/>
      <c r="M120" s="4"/>
    </row>
    <row r="121" spans="1:16" ht="27" customHeight="1">
      <c r="A121" s="250"/>
      <c r="B121" s="251"/>
      <c r="C121" s="251"/>
      <c r="D121" s="93" t="s">
        <v>98</v>
      </c>
      <c r="E121" s="94" t="s">
        <v>84</v>
      </c>
      <c r="F121" s="94" t="s">
        <v>99</v>
      </c>
      <c r="G121" s="93" t="s">
        <v>98</v>
      </c>
      <c r="H121" s="94" t="s">
        <v>84</v>
      </c>
      <c r="I121" s="94" t="s">
        <v>99</v>
      </c>
      <c r="J121" s="213" t="s">
        <v>157</v>
      </c>
      <c r="K121" s="213" t="s">
        <v>156</v>
      </c>
      <c r="M121" s="4"/>
    </row>
    <row r="122" spans="1:16" ht="12" customHeight="1">
      <c r="A122" s="374">
        <v>1</v>
      </c>
      <c r="B122" s="55" t="s">
        <v>44</v>
      </c>
      <c r="C122" s="55" t="s">
        <v>45</v>
      </c>
      <c r="D122" s="91">
        <v>1269164950.4000001</v>
      </c>
      <c r="E122" s="78">
        <f t="shared" ref="E122:E131" si="32">(D122/$G$132)</f>
        <v>5.3710708821528452E-2</v>
      </c>
      <c r="F122" s="90">
        <v>11.54</v>
      </c>
      <c r="G122" s="91">
        <v>1737341000</v>
      </c>
      <c r="H122" s="78">
        <f t="shared" ref="H122:H131" si="33">(G122/$G$132)</f>
        <v>7.3523789437530199E-2</v>
      </c>
      <c r="I122" s="90">
        <v>11.59</v>
      </c>
      <c r="J122" s="188">
        <f t="shared" ref="J122:J131" si="34">((G122-D122)/D122)</f>
        <v>0.36888510784389833</v>
      </c>
      <c r="K122" s="188">
        <f t="shared" ref="K122:K128" si="35">((I122-F122)/F122)</f>
        <v>4.3327556325823847E-3</v>
      </c>
      <c r="M122" s="4"/>
    </row>
    <row r="123" spans="1:16" ht="12" customHeight="1">
      <c r="A123" s="374">
        <v>2</v>
      </c>
      <c r="B123" s="55" t="s">
        <v>44</v>
      </c>
      <c r="C123" s="380" t="s">
        <v>81</v>
      </c>
      <c r="D123" s="91">
        <v>251352369.34999999</v>
      </c>
      <c r="E123" s="78">
        <f t="shared" si="32"/>
        <v>1.0637162582770865E-2</v>
      </c>
      <c r="F123" s="90">
        <v>2.95</v>
      </c>
      <c r="G123" s="91">
        <v>249648285.49000001</v>
      </c>
      <c r="H123" s="78">
        <f t="shared" si="33"/>
        <v>1.0565046226277505E-2</v>
      </c>
      <c r="I123" s="90">
        <v>2.93</v>
      </c>
      <c r="J123" s="188">
        <f t="shared" si="34"/>
        <v>-6.7796610169490908E-3</v>
      </c>
      <c r="K123" s="188">
        <f t="shared" si="35"/>
        <v>-6.7796610169491584E-3</v>
      </c>
      <c r="M123" s="4"/>
    </row>
    <row r="124" spans="1:16" ht="12" customHeight="1">
      <c r="A124" s="374">
        <v>3</v>
      </c>
      <c r="B124" s="55" t="s">
        <v>44</v>
      </c>
      <c r="C124" s="55" t="s">
        <v>70</v>
      </c>
      <c r="D124" s="91">
        <v>108374731.52</v>
      </c>
      <c r="E124" s="78">
        <f t="shared" si="32"/>
        <v>4.5863885907403016E-3</v>
      </c>
      <c r="F124" s="90">
        <v>4.22</v>
      </c>
      <c r="G124" s="91">
        <v>109658792.31999999</v>
      </c>
      <c r="H124" s="78">
        <f t="shared" si="33"/>
        <v>4.6407296877869876E-3</v>
      </c>
      <c r="I124" s="90">
        <v>4.2699999999999996</v>
      </c>
      <c r="J124" s="188">
        <f t="shared" si="34"/>
        <v>1.1848341232227461E-2</v>
      </c>
      <c r="K124" s="188">
        <f t="shared" si="35"/>
        <v>1.1848341232227447E-2</v>
      </c>
      <c r="M124" s="4"/>
      <c r="O124" s="196"/>
    </row>
    <row r="125" spans="1:16" ht="12" customHeight="1">
      <c r="A125" s="374">
        <v>4</v>
      </c>
      <c r="B125" s="55" t="s">
        <v>44</v>
      </c>
      <c r="C125" s="55" t="s">
        <v>71</v>
      </c>
      <c r="D125" s="91">
        <v>117054935.76000001</v>
      </c>
      <c r="E125" s="78">
        <f t="shared" si="32"/>
        <v>4.9537324275671065E-3</v>
      </c>
      <c r="F125" s="90">
        <v>11.12</v>
      </c>
      <c r="G125" s="91">
        <v>117791792.37</v>
      </c>
      <c r="H125" s="78">
        <f t="shared" si="33"/>
        <v>4.9849159950068273E-3</v>
      </c>
      <c r="I125" s="90">
        <v>11.19</v>
      </c>
      <c r="J125" s="188">
        <f t="shared" si="34"/>
        <v>6.2949640287769731E-3</v>
      </c>
      <c r="K125" s="188">
        <f t="shared" si="35"/>
        <v>6.2949640287770043E-3</v>
      </c>
      <c r="M125" s="4"/>
      <c r="O125" s="196"/>
    </row>
    <row r="126" spans="1:16" ht="12" customHeight="1">
      <c r="A126" s="374">
        <v>5</v>
      </c>
      <c r="B126" s="55" t="s">
        <v>44</v>
      </c>
      <c r="C126" s="55" t="s">
        <v>119</v>
      </c>
      <c r="D126" s="91">
        <v>735543809.46000004</v>
      </c>
      <c r="E126" s="78">
        <f t="shared" si="32"/>
        <v>3.1128010084845677E-2</v>
      </c>
      <c r="F126" s="90">
        <v>208.94</v>
      </c>
      <c r="G126" s="91">
        <v>740648330.00999999</v>
      </c>
      <c r="H126" s="78">
        <f t="shared" si="33"/>
        <v>3.134403197927961E-2</v>
      </c>
      <c r="I126" s="90">
        <v>210.94</v>
      </c>
      <c r="J126" s="188">
        <f t="shared" si="34"/>
        <v>6.9397913276538067E-3</v>
      </c>
      <c r="K126" s="188">
        <f t="shared" si="35"/>
        <v>9.5721259691777544E-3</v>
      </c>
      <c r="M126" s="4"/>
    </row>
    <row r="127" spans="1:16" ht="12" customHeight="1">
      <c r="A127" s="374">
        <v>6</v>
      </c>
      <c r="B127" s="55" t="s">
        <v>46</v>
      </c>
      <c r="C127" s="55" t="s">
        <v>47</v>
      </c>
      <c r="D127" s="91">
        <v>20459000000</v>
      </c>
      <c r="E127" s="78">
        <f t="shared" si="32"/>
        <v>0.86581920768716691</v>
      </c>
      <c r="F127" s="90">
        <v>9980</v>
      </c>
      <c r="G127" s="91">
        <v>18552500000</v>
      </c>
      <c r="H127" s="78">
        <f t="shared" si="33"/>
        <v>0.78513665626942497</v>
      </c>
      <c r="I127" s="90">
        <v>9050</v>
      </c>
      <c r="J127" s="188">
        <f t="shared" si="34"/>
        <v>-9.3186372745490978E-2</v>
      </c>
      <c r="K127" s="188">
        <f t="shared" si="35"/>
        <v>-9.3186372745490978E-2</v>
      </c>
      <c r="M127" s="196"/>
      <c r="O127" s="197"/>
    </row>
    <row r="128" spans="1:16" ht="12" customHeight="1">
      <c r="A128" s="374">
        <v>7</v>
      </c>
      <c r="B128" s="55" t="s">
        <v>38</v>
      </c>
      <c r="C128" s="55" t="s">
        <v>123</v>
      </c>
      <c r="D128" s="91">
        <v>445850000</v>
      </c>
      <c r="E128" s="78">
        <f t="shared" si="32"/>
        <v>1.886824838688711E-2</v>
      </c>
      <c r="F128" s="90">
        <v>9.25</v>
      </c>
      <c r="G128" s="91">
        <v>445850000</v>
      </c>
      <c r="H128" s="78">
        <f t="shared" si="33"/>
        <v>1.886824838688711E-2</v>
      </c>
      <c r="I128" s="90">
        <v>9.25</v>
      </c>
      <c r="J128" s="188">
        <f t="shared" si="34"/>
        <v>0</v>
      </c>
      <c r="K128" s="188">
        <f t="shared" si="35"/>
        <v>0</v>
      </c>
      <c r="M128" s="196"/>
      <c r="O128" s="197"/>
    </row>
    <row r="129" spans="1:21" ht="12" customHeight="1">
      <c r="A129" s="374">
        <v>8</v>
      </c>
      <c r="B129" s="55" t="s">
        <v>54</v>
      </c>
      <c r="C129" s="55" t="s">
        <v>55</v>
      </c>
      <c r="D129" s="91">
        <v>382037842.41000003</v>
      </c>
      <c r="E129" s="78">
        <f t="shared" si="32"/>
        <v>1.6167735569770809E-2</v>
      </c>
      <c r="F129" s="97">
        <v>81</v>
      </c>
      <c r="G129" s="91">
        <v>385341232.42000002</v>
      </c>
      <c r="H129" s="78">
        <f t="shared" si="33"/>
        <v>1.6307534119120233E-2</v>
      </c>
      <c r="I129" s="97">
        <v>81</v>
      </c>
      <c r="J129" s="188">
        <f t="shared" si="34"/>
        <v>8.6467612453292476E-3</v>
      </c>
      <c r="K129" s="188">
        <f>((I129-F129)/F129)</f>
        <v>0</v>
      </c>
      <c r="M129" s="196"/>
      <c r="O129" s="197"/>
    </row>
    <row r="130" spans="1:21" ht="12" customHeight="1">
      <c r="A130" s="374">
        <v>9</v>
      </c>
      <c r="B130" s="55" t="s">
        <v>54</v>
      </c>
      <c r="C130" s="55" t="s">
        <v>121</v>
      </c>
      <c r="D130" s="91">
        <v>634886301.16999996</v>
      </c>
      <c r="E130" s="78">
        <f t="shared" si="32"/>
        <v>2.6868212241578055E-2</v>
      </c>
      <c r="F130" s="55">
        <v>120.92</v>
      </c>
      <c r="G130" s="91">
        <v>636514976.24000001</v>
      </c>
      <c r="H130" s="78">
        <f>(G130/$G$132)</f>
        <v>2.6937137318985907E-2</v>
      </c>
      <c r="I130" s="55">
        <v>120.92</v>
      </c>
      <c r="J130" s="188">
        <f>((G130-D130)/D130)</f>
        <v>2.5653019556393787E-3</v>
      </c>
      <c r="K130" s="188">
        <f>((I130-F130)/F130)</f>
        <v>0</v>
      </c>
      <c r="M130" s="196"/>
      <c r="O130" s="197"/>
    </row>
    <row r="131" spans="1:21" ht="12" customHeight="1">
      <c r="A131" s="374">
        <v>10</v>
      </c>
      <c r="B131" s="375" t="s">
        <v>114</v>
      </c>
      <c r="C131" s="55" t="s">
        <v>186</v>
      </c>
      <c r="D131" s="91">
        <v>654350000</v>
      </c>
      <c r="E131" s="78">
        <f t="shared" si="32"/>
        <v>2.7691910579700753E-2</v>
      </c>
      <c r="F131" s="55">
        <v>100</v>
      </c>
      <c r="G131" s="91">
        <v>654350000</v>
      </c>
      <c r="H131" s="78">
        <f t="shared" si="33"/>
        <v>2.7691910579700753E-2</v>
      </c>
      <c r="I131" s="55">
        <v>100</v>
      </c>
      <c r="J131" s="188">
        <f t="shared" si="34"/>
        <v>0</v>
      </c>
      <c r="K131" s="188">
        <f>((I131-F131)/F131)</f>
        <v>0</v>
      </c>
      <c r="M131" s="4"/>
      <c r="N131" s="10"/>
      <c r="O131" s="197"/>
    </row>
    <row r="132" spans="1:21" ht="12" customHeight="1">
      <c r="A132" s="43"/>
      <c r="B132" s="43"/>
      <c r="C132" s="43" t="s">
        <v>48</v>
      </c>
      <c r="D132" s="44">
        <f>SUM(D122:D131)</f>
        <v>25057614940.069996</v>
      </c>
      <c r="E132" s="44"/>
      <c r="F132" s="45"/>
      <c r="G132" s="44">
        <f>SUM(G122:G131)</f>
        <v>23629644408.849998</v>
      </c>
      <c r="H132" s="44"/>
      <c r="I132" s="45"/>
      <c r="J132" s="188">
        <f>((G132-D132)/D132)</f>
        <v>-5.6987488020518229E-2</v>
      </c>
      <c r="K132" s="214"/>
      <c r="M132" s="196"/>
      <c r="N132" s="10"/>
      <c r="O132" s="197"/>
    </row>
    <row r="133" spans="1:21" ht="12" customHeight="1" thickBot="1">
      <c r="A133" s="46"/>
      <c r="B133" s="46"/>
      <c r="C133" s="46" t="s">
        <v>58</v>
      </c>
      <c r="D133" s="47">
        <f>SUM(D117,D132)</f>
        <v>1352886940095.4221</v>
      </c>
      <c r="E133" s="53"/>
      <c r="F133" s="58"/>
      <c r="G133" s="47">
        <f>SUM(G117,G132)</f>
        <v>1356401045463.9119</v>
      </c>
      <c r="H133" s="53"/>
      <c r="I133" s="58"/>
      <c r="J133" s="195">
        <f>((G133-D133)/D133)</f>
        <v>2.5974863562818399E-3</v>
      </c>
      <c r="K133" s="68"/>
      <c r="M133" s="196"/>
    </row>
    <row r="134" spans="1:21" ht="12" customHeight="1" thickBot="1">
      <c r="A134" s="328"/>
      <c r="B134" s="329"/>
      <c r="C134" s="329"/>
      <c r="D134" s="330"/>
      <c r="E134" s="330"/>
      <c r="F134" s="331"/>
      <c r="G134" s="330"/>
      <c r="H134" s="330"/>
      <c r="I134" s="331"/>
      <c r="J134" s="332"/>
      <c r="K134" s="333"/>
      <c r="M134" s="4"/>
    </row>
    <row r="135" spans="1:21" ht="12" customHeight="1" thickBot="1">
      <c r="A135" s="406" t="s">
        <v>151</v>
      </c>
      <c r="B135" s="407"/>
      <c r="C135" s="407"/>
      <c r="D135" s="407"/>
      <c r="E135" s="407"/>
      <c r="F135" s="407"/>
      <c r="G135" s="407"/>
      <c r="H135" s="407"/>
      <c r="I135" s="407"/>
      <c r="J135" s="407"/>
      <c r="K135" s="408"/>
      <c r="M135" s="4"/>
      <c r="P135" s="71"/>
      <c r="Q135" s="54"/>
      <c r="R135" s="9"/>
    </row>
    <row r="136" spans="1:21" ht="25.5" customHeight="1" thickBot="1">
      <c r="A136" s="189"/>
      <c r="B136" s="192"/>
      <c r="C136" s="190"/>
      <c r="D136" s="413" t="s">
        <v>203</v>
      </c>
      <c r="E136" s="414"/>
      <c r="F136" s="415"/>
      <c r="G136" s="413" t="s">
        <v>205</v>
      </c>
      <c r="H136" s="414"/>
      <c r="I136" s="415"/>
      <c r="J136" s="404" t="s">
        <v>85</v>
      </c>
      <c r="K136" s="405"/>
      <c r="L136" s="9"/>
      <c r="M136" s="4"/>
      <c r="N136" s="10"/>
      <c r="P136" s="187"/>
      <c r="Q136" s="59"/>
      <c r="T136" s="196"/>
      <c r="U136" s="197"/>
    </row>
    <row r="137" spans="1:21" ht="12.75" customHeight="1">
      <c r="A137" s="193" t="s">
        <v>2</v>
      </c>
      <c r="B137" s="191" t="s">
        <v>3</v>
      </c>
      <c r="C137" s="36" t="s">
        <v>4</v>
      </c>
      <c r="D137" s="397" t="s">
        <v>155</v>
      </c>
      <c r="E137" s="398"/>
      <c r="F137" s="38" t="s">
        <v>171</v>
      </c>
      <c r="G137" s="397" t="s">
        <v>155</v>
      </c>
      <c r="H137" s="398"/>
      <c r="I137" s="38" t="s">
        <v>171</v>
      </c>
      <c r="J137" s="71" t="s">
        <v>80</v>
      </c>
      <c r="K137" s="54" t="s">
        <v>5</v>
      </c>
    </row>
    <row r="138" spans="1:21" ht="12.75" customHeight="1">
      <c r="A138" s="194"/>
      <c r="B138" s="39"/>
      <c r="C138" s="39" t="s">
        <v>152</v>
      </c>
      <c r="D138" s="426" t="s">
        <v>6</v>
      </c>
      <c r="E138" s="427"/>
      <c r="F138" s="273" t="s">
        <v>6</v>
      </c>
      <c r="G138" s="426" t="s">
        <v>6</v>
      </c>
      <c r="H138" s="427"/>
      <c r="I138" s="273" t="s">
        <v>6</v>
      </c>
      <c r="J138" s="187" t="s">
        <v>104</v>
      </c>
      <c r="K138" s="59" t="s">
        <v>104</v>
      </c>
    </row>
    <row r="139" spans="1:21" ht="12.75" customHeight="1" thickBot="1">
      <c r="A139" s="302">
        <v>1</v>
      </c>
      <c r="B139" s="347" t="s">
        <v>153</v>
      </c>
      <c r="C139" s="347" t="s">
        <v>154</v>
      </c>
      <c r="D139" s="424">
        <v>58731894997</v>
      </c>
      <c r="E139" s="425"/>
      <c r="F139" s="334">
        <v>108.03</v>
      </c>
      <c r="G139" s="424">
        <v>58731894997</v>
      </c>
      <c r="H139" s="425"/>
      <c r="I139" s="334">
        <v>108.03</v>
      </c>
      <c r="J139" s="195">
        <f>((G139-D139)/D139)</f>
        <v>0</v>
      </c>
      <c r="K139" s="277">
        <f>((I139-F139)/F139)</f>
        <v>0</v>
      </c>
      <c r="M139" s="4"/>
      <c r="O139" s="196"/>
    </row>
    <row r="140" spans="1:21" ht="12" customHeight="1">
      <c r="A140" s="19"/>
      <c r="B140" s="19"/>
      <c r="C140" s="22"/>
      <c r="D140" s="423"/>
      <c r="E140" s="423"/>
      <c r="F140" s="423"/>
      <c r="G140" s="23"/>
      <c r="H140" s="23"/>
      <c r="I140" s="24"/>
      <c r="K140" s="9"/>
      <c r="M140" s="4"/>
      <c r="O140" s="196"/>
    </row>
    <row r="141" spans="1:21" ht="12" customHeight="1">
      <c r="A141" s="19"/>
      <c r="B141" s="12"/>
      <c r="C141" s="367"/>
      <c r="D141" s="233"/>
      <c r="E141" s="22"/>
      <c r="F141" s="22"/>
      <c r="G141" s="291"/>
      <c r="H141" s="22"/>
      <c r="I141" s="12"/>
      <c r="M141" s="33"/>
    </row>
    <row r="142" spans="1:21" ht="12" customHeight="1">
      <c r="A142" s="19"/>
      <c r="B142" s="52"/>
      <c r="C142" s="369"/>
      <c r="D142" s="276"/>
      <c r="E142" s="162"/>
      <c r="F142" s="290"/>
      <c r="G142" s="236"/>
      <c r="H142"/>
      <c r="I142" s="290"/>
      <c r="M142" s="34"/>
      <c r="O142" s="285"/>
    </row>
    <row r="143" spans="1:21" ht="12" customHeight="1">
      <c r="A143" s="20"/>
      <c r="B143" s="52"/>
      <c r="C143" s="164"/>
      <c r="D143" s="162"/>
      <c r="E143" s="162"/>
      <c r="F143" s="28"/>
      <c r="G143" s="282"/>
      <c r="H143"/>
      <c r="I143" s="12"/>
      <c r="L143" s="32"/>
      <c r="M143" s="285"/>
    </row>
    <row r="144" spans="1:21" ht="12" customHeight="1">
      <c r="A144" s="21"/>
      <c r="B144" s="163"/>
      <c r="C144" s="290"/>
      <c r="D144"/>
      <c r="E144"/>
      <c r="F144" s="28"/>
      <c r="G144" s="29"/>
      <c r="H144" s="29"/>
      <c r="I144" s="30"/>
      <c r="J144" s="31"/>
      <c r="K144" s="31"/>
      <c r="L144" s="35"/>
      <c r="M144" s="14"/>
    </row>
    <row r="145" spans="1:13" ht="12" customHeight="1">
      <c r="A145" s="21"/>
      <c r="B145" s="12"/>
      <c r="C145" s="28"/>
      <c r="D145" s="282"/>
      <c r="E145"/>
      <c r="F145" s="29"/>
      <c r="G145" s="29"/>
      <c r="H145" s="29"/>
      <c r="I145" s="30"/>
      <c r="J145" s="34"/>
      <c r="K145" s="34"/>
      <c r="M145" s="14"/>
    </row>
    <row r="146" spans="1:13" ht="12" customHeight="1">
      <c r="A146" s="21"/>
      <c r="B146" s="12"/>
      <c r="C146" s="12"/>
      <c r="D146" s="343"/>
      <c r="E146" s="25"/>
      <c r="F146" s="12"/>
      <c r="G146" s="12"/>
      <c r="H146" s="12"/>
      <c r="I146" s="12"/>
      <c r="J146" s="13"/>
      <c r="M146" s="14"/>
    </row>
    <row r="147" spans="1:13" ht="12" customHeight="1">
      <c r="A147" s="21"/>
      <c r="B147" s="12"/>
      <c r="C147" s="12"/>
      <c r="D147" s="25"/>
      <c r="E147" s="25"/>
      <c r="F147" s="12"/>
      <c r="G147" s="12"/>
      <c r="H147" s="12"/>
      <c r="I147" s="12"/>
      <c r="J147" s="13"/>
      <c r="M147" s="14"/>
    </row>
    <row r="148" spans="1:13" ht="12" customHeight="1">
      <c r="A148" s="21"/>
      <c r="B148" s="12"/>
      <c r="C148" s="12"/>
      <c r="D148" s="12"/>
      <c r="E148" s="12"/>
      <c r="F148" s="12"/>
      <c r="G148" s="12"/>
      <c r="H148" s="12"/>
      <c r="I148" s="12"/>
      <c r="J148" s="13"/>
      <c r="M148" s="14"/>
    </row>
    <row r="149" spans="1:13" ht="12" customHeight="1">
      <c r="A149" s="21"/>
      <c r="B149" s="12"/>
      <c r="C149" s="12"/>
      <c r="D149" s="12"/>
      <c r="E149" s="12"/>
      <c r="F149" s="12"/>
      <c r="G149" s="12"/>
      <c r="H149" s="12"/>
      <c r="I149" s="12"/>
      <c r="J149" s="13"/>
      <c r="M149" s="14"/>
    </row>
    <row r="150" spans="1:13" ht="12" customHeight="1">
      <c r="A150" s="21"/>
      <c r="B150" s="11"/>
      <c r="C150" s="26"/>
      <c r="D150" s="12"/>
      <c r="E150" s="12"/>
      <c r="F150" s="12"/>
      <c r="G150" s="12"/>
      <c r="H150" s="12"/>
      <c r="I150" s="12"/>
      <c r="J150" s="13"/>
      <c r="M150" s="14"/>
    </row>
    <row r="151" spans="1:13" ht="12" customHeight="1">
      <c r="A151" s="21"/>
      <c r="B151" s="11"/>
      <c r="C151" s="11"/>
      <c r="D151" s="12"/>
      <c r="E151" s="12"/>
      <c r="F151" s="12"/>
      <c r="G151" s="12"/>
      <c r="H151" s="12"/>
      <c r="I151" s="12"/>
      <c r="J151" s="13"/>
      <c r="M151" s="14"/>
    </row>
    <row r="152" spans="1:13" ht="12" customHeight="1">
      <c r="A152" s="21"/>
      <c r="B152" s="11"/>
      <c r="C152" s="11"/>
      <c r="D152" s="12"/>
      <c r="E152" s="12"/>
      <c r="F152" s="12"/>
      <c r="G152" s="12"/>
      <c r="H152" s="12"/>
      <c r="I152" s="12"/>
      <c r="J152" s="13"/>
      <c r="M152" s="14"/>
    </row>
    <row r="153" spans="1:13" ht="12" customHeight="1">
      <c r="A153" s="21"/>
      <c r="B153" s="11"/>
      <c r="C153" s="11"/>
      <c r="D153" s="12"/>
      <c r="E153" s="12"/>
      <c r="F153" s="12"/>
      <c r="G153" s="12"/>
      <c r="H153" s="12"/>
      <c r="I153" s="12"/>
      <c r="J153" s="13"/>
      <c r="M153" s="14"/>
    </row>
    <row r="154" spans="1:13" ht="12" customHeight="1">
      <c r="A154" s="21"/>
      <c r="B154" s="11"/>
      <c r="C154" s="26"/>
      <c r="D154" s="12"/>
      <c r="E154" s="12"/>
      <c r="F154" s="12"/>
      <c r="G154" s="12"/>
      <c r="H154" s="12"/>
      <c r="I154" s="12"/>
      <c r="J154" s="13"/>
      <c r="M154" s="14"/>
    </row>
    <row r="155" spans="1:13" ht="12" customHeight="1">
      <c r="A155" s="6"/>
      <c r="B155" s="11"/>
      <c r="C155" s="11"/>
      <c r="D155" s="12"/>
      <c r="E155" s="12"/>
      <c r="F155" s="12"/>
      <c r="G155" s="12"/>
      <c r="H155" s="12"/>
      <c r="I155" s="12"/>
      <c r="M155" s="14"/>
    </row>
    <row r="156" spans="1:13" ht="12" customHeight="1">
      <c r="B156" s="16"/>
      <c r="C156" s="16"/>
      <c r="D156" s="13"/>
      <c r="E156" s="13"/>
      <c r="F156" s="13"/>
      <c r="G156" s="13"/>
      <c r="H156" s="13"/>
      <c r="I156" s="13"/>
      <c r="M156" s="14"/>
    </row>
    <row r="157" spans="1:13" ht="12" customHeight="1">
      <c r="B157" s="17"/>
      <c r="C157" s="17"/>
      <c r="M157" s="14"/>
    </row>
    <row r="158" spans="1:13" ht="12" customHeight="1">
      <c r="B158" s="17"/>
      <c r="C158" s="27"/>
      <c r="M158" s="14"/>
    </row>
    <row r="159" spans="1:13" ht="12" customHeight="1">
      <c r="B159" s="17"/>
      <c r="C159" s="17"/>
      <c r="M159" s="14"/>
    </row>
    <row r="160" spans="1:13" ht="12" customHeight="1">
      <c r="B160" s="17"/>
      <c r="C160" s="17"/>
      <c r="M160" s="14"/>
    </row>
    <row r="161" spans="2:13" ht="12" customHeight="1">
      <c r="B161" s="17"/>
      <c r="C161" s="17"/>
      <c r="M161" s="14"/>
    </row>
    <row r="162" spans="2:13" ht="12" customHeight="1">
      <c r="B162" s="17"/>
      <c r="C162" s="17"/>
      <c r="M162" s="14"/>
    </row>
    <row r="163" spans="2:13" ht="12" customHeight="1">
      <c r="B163" s="17"/>
      <c r="C163" s="17"/>
      <c r="M163" s="14"/>
    </row>
    <row r="164" spans="2:13" ht="12" customHeight="1">
      <c r="B164" s="17"/>
      <c r="C164" s="17"/>
      <c r="M164" s="14"/>
    </row>
    <row r="165" spans="2:13" ht="12" customHeight="1">
      <c r="B165" s="17"/>
      <c r="C165" s="17"/>
      <c r="M165" s="14"/>
    </row>
    <row r="166" spans="2:13" ht="12" customHeight="1">
      <c r="B166" s="17"/>
      <c r="C166" s="17"/>
      <c r="M166" s="14"/>
    </row>
    <row r="167" spans="2:13" ht="12" customHeight="1">
      <c r="B167" s="17"/>
      <c r="C167" s="17"/>
      <c r="M167" s="14"/>
    </row>
    <row r="168" spans="2:13" ht="12" customHeight="1">
      <c r="B168" s="17"/>
      <c r="C168" s="17"/>
      <c r="M168" s="14"/>
    </row>
    <row r="169" spans="2:13" ht="12" customHeight="1">
      <c r="B169" s="17"/>
      <c r="C169" s="17"/>
      <c r="M169" s="14"/>
    </row>
    <row r="170" spans="2:13" ht="12" customHeight="1">
      <c r="B170" s="17"/>
      <c r="C170" s="17"/>
      <c r="M170" s="14"/>
    </row>
    <row r="171" spans="2:13" ht="12" customHeight="1">
      <c r="B171" s="17"/>
      <c r="C171" s="17"/>
      <c r="M171" s="14"/>
    </row>
    <row r="172" spans="2:13" ht="12" customHeight="1">
      <c r="B172" s="17"/>
      <c r="C172" s="17"/>
      <c r="M172" s="14"/>
    </row>
    <row r="173" spans="2:13" ht="12" customHeight="1">
      <c r="B173" s="17"/>
      <c r="C173" s="17"/>
      <c r="M173" s="14"/>
    </row>
    <row r="174" spans="2:13" ht="12" customHeight="1">
      <c r="B174" s="17"/>
      <c r="C174" s="17"/>
      <c r="M174" s="14"/>
    </row>
    <row r="175" spans="2:13" ht="12" customHeight="1">
      <c r="B175" s="17"/>
      <c r="C175" s="17"/>
      <c r="M175" s="14"/>
    </row>
    <row r="176" spans="2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4"/>
    </row>
    <row r="180" spans="2:13" ht="12" customHeight="1">
      <c r="B180" s="17"/>
      <c r="C180" s="17"/>
      <c r="M180" s="14"/>
    </row>
    <row r="181" spans="2:13" ht="12" customHeight="1">
      <c r="B181" s="17"/>
      <c r="C181" s="17"/>
      <c r="M181" s="14"/>
    </row>
    <row r="182" spans="2:13" ht="12" customHeight="1">
      <c r="B182" s="17"/>
      <c r="C182" s="17"/>
      <c r="M182" s="14"/>
    </row>
    <row r="183" spans="2:13" ht="12" customHeight="1">
      <c r="B183" s="17"/>
      <c r="C183" s="17"/>
      <c r="M183" s="15"/>
    </row>
    <row r="184" spans="2:13" ht="12" customHeight="1">
      <c r="B184" s="17"/>
      <c r="C184" s="17"/>
      <c r="M184" s="15"/>
    </row>
    <row r="185" spans="2:13" ht="12" customHeight="1">
      <c r="B185" s="17"/>
      <c r="C185" s="17"/>
      <c r="M185" s="15"/>
    </row>
    <row r="186" spans="2:13" ht="12" customHeight="1">
      <c r="B186" s="17"/>
      <c r="C186" s="17"/>
    </row>
    <row r="187" spans="2:13" ht="12" customHeight="1">
      <c r="B187" s="17"/>
      <c r="C187" s="17"/>
    </row>
    <row r="188" spans="2:13" ht="12" customHeight="1">
      <c r="B188" s="17"/>
      <c r="C188" s="17"/>
    </row>
    <row r="189" spans="2:13" ht="12" customHeight="1">
      <c r="B189" s="17"/>
      <c r="C189" s="17"/>
    </row>
    <row r="190" spans="2:13" ht="12" customHeight="1">
      <c r="B190" s="17"/>
      <c r="C190" s="17"/>
    </row>
    <row r="191" spans="2:13" ht="12" customHeight="1">
      <c r="B191" s="18"/>
      <c r="C191" s="18"/>
    </row>
    <row r="192" spans="2:13" ht="12" customHeight="1">
      <c r="B192" s="18"/>
      <c r="C192" s="18"/>
    </row>
    <row r="193" spans="2:3" ht="12" customHeight="1">
      <c r="B193" s="18"/>
      <c r="C193" s="18"/>
    </row>
  </sheetData>
  <protectedRanges>
    <protectedRange password="CADF" sqref="I74 F74" name="BidOffer Prices_2_1"/>
    <protectedRange password="CADF" sqref="D17" name="Fund Name_1_1_1"/>
    <protectedRange password="CADF" sqref="F17" name="Fund Name_1_1_1_1"/>
    <protectedRange password="CADF" sqref="D42" name="Yield_2_1_2"/>
    <protectedRange password="CADF" sqref="G77 D77" name="Yield_2_1_2_1"/>
    <protectedRange password="CADF" sqref="G17" name="Fund Name_1_1_1_2"/>
    <protectedRange password="CADF" sqref="I17" name="Fund Name_1_1_1_3"/>
    <protectedRange password="CADF" sqref="G42" name="Yield_2_1_2_2"/>
  </protectedRanges>
  <mergeCells count="29">
    <mergeCell ref="D140:F140"/>
    <mergeCell ref="D120:F120"/>
    <mergeCell ref="G120:I120"/>
    <mergeCell ref="D136:F136"/>
    <mergeCell ref="G136:I136"/>
    <mergeCell ref="D139:E139"/>
    <mergeCell ref="G139:H139"/>
    <mergeCell ref="G138:H138"/>
    <mergeCell ref="D138:E138"/>
    <mergeCell ref="A1:K1"/>
    <mergeCell ref="J2:K2"/>
    <mergeCell ref="G2:I2"/>
    <mergeCell ref="D2:F2"/>
    <mergeCell ref="N66:O66"/>
    <mergeCell ref="O26:P26"/>
    <mergeCell ref="O27:P27"/>
    <mergeCell ref="O25:P25"/>
    <mergeCell ref="O30:P30"/>
    <mergeCell ref="N35:N36"/>
    <mergeCell ref="O67:O79"/>
    <mergeCell ref="M112:M113"/>
    <mergeCell ref="P110:P111"/>
    <mergeCell ref="D137:E137"/>
    <mergeCell ref="J120:K120"/>
    <mergeCell ref="A119:K119"/>
    <mergeCell ref="J136:K136"/>
    <mergeCell ref="G137:H137"/>
    <mergeCell ref="A135:K135"/>
    <mergeCell ref="N89:N90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B1" zoomScale="110" zoomScaleNormal="110" workbookViewId="0">
      <pane xSplit="1" topLeftCell="F1" activePane="topRight" state="frozen"/>
      <selection activeCell="B1" sqref="B1"/>
      <selection pane="topRight" activeCell="J4" sqref="J4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1">
      <c r="B1" s="292" t="s">
        <v>89</v>
      </c>
      <c r="C1" s="293">
        <v>44022</v>
      </c>
      <c r="D1" s="293">
        <v>44029</v>
      </c>
      <c r="E1" s="293">
        <v>44036</v>
      </c>
      <c r="F1" s="293">
        <v>44041</v>
      </c>
      <c r="G1" s="293">
        <v>44050</v>
      </c>
      <c r="H1" s="293">
        <v>44057</v>
      </c>
      <c r="I1" s="293">
        <v>44064</v>
      </c>
      <c r="J1" s="293">
        <v>44071</v>
      </c>
    </row>
    <row r="2" spans="2:11">
      <c r="B2" s="294" t="s">
        <v>91</v>
      </c>
      <c r="C2" s="295">
        <v>4955455449.3299999</v>
      </c>
      <c r="D2" s="295">
        <v>4956019898.9300003</v>
      </c>
      <c r="E2" s="295">
        <v>5078565028.4900007</v>
      </c>
      <c r="F2" s="295">
        <v>5124693734.5200005</v>
      </c>
      <c r="G2" s="295">
        <v>5253126145.7300005</v>
      </c>
      <c r="H2" s="295">
        <v>5334032697.7199993</v>
      </c>
      <c r="I2" s="295">
        <v>5347623513.5499992</v>
      </c>
      <c r="J2" s="295">
        <v>5394057299.1900005</v>
      </c>
      <c r="K2" s="355"/>
    </row>
    <row r="3" spans="2:11">
      <c r="B3" s="294" t="s">
        <v>83</v>
      </c>
      <c r="C3" s="296">
        <v>24685613993.060005</v>
      </c>
      <c r="D3" s="296">
        <v>24579592589.449989</v>
      </c>
      <c r="E3" s="296">
        <v>24721092550.330002</v>
      </c>
      <c r="F3" s="296">
        <v>24787074808.510002</v>
      </c>
      <c r="G3" s="296">
        <v>24862722654.410004</v>
      </c>
      <c r="H3" s="296">
        <v>24850249807.610001</v>
      </c>
      <c r="I3" s="296">
        <v>24866563648.800003</v>
      </c>
      <c r="J3" s="296">
        <v>24757863978.410004</v>
      </c>
      <c r="K3" s="355"/>
    </row>
    <row r="4" spans="2:11">
      <c r="B4" s="294" t="s">
        <v>63</v>
      </c>
      <c r="C4" s="295">
        <v>228921500301.46997</v>
      </c>
      <c r="D4" s="295">
        <v>229407811567.48401</v>
      </c>
      <c r="E4" s="295">
        <v>229401864199.10004</v>
      </c>
      <c r="F4" s="295">
        <v>230236241989.84</v>
      </c>
      <c r="G4" s="295">
        <v>234628507443.91</v>
      </c>
      <c r="H4" s="295">
        <v>236904447123.24997</v>
      </c>
      <c r="I4" s="295">
        <v>235938857267.78003</v>
      </c>
      <c r="J4" s="295">
        <v>239085130360.35001</v>
      </c>
      <c r="K4" s="355"/>
    </row>
    <row r="5" spans="2:11">
      <c r="B5" s="294" t="s">
        <v>0</v>
      </c>
      <c r="C5" s="295">
        <v>10784601598.070002</v>
      </c>
      <c r="D5" s="295">
        <v>10700520069.039999</v>
      </c>
      <c r="E5" s="295">
        <v>10678787422.330002</v>
      </c>
      <c r="F5" s="295">
        <v>10764939403.360001</v>
      </c>
      <c r="G5" s="295">
        <v>10931321199.459999</v>
      </c>
      <c r="H5" s="295">
        <v>10982825135.859999</v>
      </c>
      <c r="I5" s="295">
        <v>10991530382.909998</v>
      </c>
      <c r="J5" s="295">
        <v>11014806474.309998</v>
      </c>
      <c r="K5" s="355"/>
    </row>
    <row r="6" spans="2:11">
      <c r="B6" s="294" t="s">
        <v>59</v>
      </c>
      <c r="C6" s="295">
        <v>45153680219.751816</v>
      </c>
      <c r="D6" s="295">
        <v>45162691027.491821</v>
      </c>
      <c r="E6" s="295">
        <v>45161912041.431816</v>
      </c>
      <c r="F6" s="295">
        <v>45182087582.611816</v>
      </c>
      <c r="G6" s="295">
        <v>45192500699.191818</v>
      </c>
      <c r="H6" s="295">
        <v>45209336407.941818</v>
      </c>
      <c r="I6" s="295">
        <v>45218425558.621819</v>
      </c>
      <c r="J6" s="295">
        <v>45220155966.611816</v>
      </c>
      <c r="K6" s="355"/>
    </row>
    <row r="7" spans="2:11">
      <c r="B7" s="294" t="s">
        <v>60</v>
      </c>
      <c r="C7" s="297">
        <v>836010841965.72852</v>
      </c>
      <c r="D7" s="297">
        <v>821555612304.37024</v>
      </c>
      <c r="E7" s="297">
        <v>815755199482.92017</v>
      </c>
      <c r="F7" s="297">
        <v>813023960063.90002</v>
      </c>
      <c r="G7" s="297">
        <v>811099726311.93005</v>
      </c>
      <c r="H7" s="297">
        <v>805374603056.02979</v>
      </c>
      <c r="I7" s="297">
        <v>804563308682.75</v>
      </c>
      <c r="J7" s="297">
        <v>803083633061.67004</v>
      </c>
      <c r="K7" s="355"/>
    </row>
    <row r="8" spans="2:11">
      <c r="B8" s="294" t="s">
        <v>82</v>
      </c>
      <c r="C8" s="297">
        <v>168712222133.49997</v>
      </c>
      <c r="D8" s="297">
        <v>173792600230.03</v>
      </c>
      <c r="E8" s="297">
        <v>179426633895.76999</v>
      </c>
      <c r="F8" s="297">
        <v>179783034921.14005</v>
      </c>
      <c r="G8" s="297">
        <v>190470021256.93002</v>
      </c>
      <c r="H8" s="297">
        <v>195953373273.59998</v>
      </c>
      <c r="I8" s="297">
        <v>200903016100.94</v>
      </c>
      <c r="J8" s="297">
        <v>204215753914.51999</v>
      </c>
      <c r="K8" s="355"/>
    </row>
    <row r="9" spans="2:11" s="2" customFormat="1">
      <c r="B9" s="298" t="s">
        <v>1</v>
      </c>
      <c r="C9" s="299">
        <f t="shared" ref="C9:F9" si="0">SUM(C2:C8)</f>
        <v>1319223915660.9104</v>
      </c>
      <c r="D9" s="299">
        <f t="shared" si="0"/>
        <v>1310154847686.7961</v>
      </c>
      <c r="E9" s="299">
        <f t="shared" si="0"/>
        <v>1310224054620.3721</v>
      </c>
      <c r="F9" s="299">
        <f t="shared" si="0"/>
        <v>1308902032503.8818</v>
      </c>
      <c r="G9" s="299">
        <f>SUM(G2:G8)</f>
        <v>1322437925711.5618</v>
      </c>
      <c r="H9" s="299">
        <f>SUM(H2:H8)</f>
        <v>1324608867502.0117</v>
      </c>
      <c r="I9" s="299">
        <f>SUM(I2:I8)</f>
        <v>1327829325155.3518</v>
      </c>
      <c r="J9" s="299">
        <f>SUM(J2:J8)</f>
        <v>1332771401055.062</v>
      </c>
      <c r="K9" s="355"/>
    </row>
    <row r="10" spans="2:11">
      <c r="C10" s="51"/>
      <c r="D10" s="51"/>
      <c r="E10" s="51"/>
      <c r="F10" s="51"/>
      <c r="G10" s="51"/>
      <c r="H10" s="51"/>
      <c r="I10" s="51"/>
    </row>
    <row r="11" spans="2:11">
      <c r="B11" s="261" t="s">
        <v>148</v>
      </c>
      <c r="C11" s="262" t="s">
        <v>147</v>
      </c>
      <c r="D11" s="263">
        <f t="shared" ref="D11:J11" si="1">(C9+D9)/2</f>
        <v>1314689381673.8533</v>
      </c>
      <c r="E11" s="264">
        <f t="shared" si="1"/>
        <v>1310189451153.584</v>
      </c>
      <c r="F11" s="264">
        <f t="shared" si="1"/>
        <v>1309563043562.127</v>
      </c>
      <c r="G11" s="264">
        <f t="shared" si="1"/>
        <v>1315669979107.7217</v>
      </c>
      <c r="H11" s="264">
        <f>(G9+H9)/2</f>
        <v>1323523396606.7866</v>
      </c>
      <c r="I11" s="264">
        <f t="shared" si="1"/>
        <v>1326219096328.6816</v>
      </c>
      <c r="J11" s="264">
        <f t="shared" si="1"/>
        <v>1330300363105.207</v>
      </c>
    </row>
    <row r="12" spans="2:11">
      <c r="B12" s="62"/>
      <c r="C12" s="65"/>
      <c r="D12" s="65"/>
      <c r="E12" s="65"/>
      <c r="F12" s="65"/>
      <c r="G12" s="65"/>
      <c r="H12" s="65"/>
      <c r="I12" s="65"/>
    </row>
    <row r="13" spans="2:11">
      <c r="B13" s="62"/>
      <c r="C13" s="65"/>
      <c r="D13" s="65"/>
      <c r="E13" s="65"/>
      <c r="F13" s="65"/>
      <c r="G13" s="65"/>
      <c r="H13" s="354"/>
      <c r="I13" s="355"/>
      <c r="J13" s="354"/>
    </row>
    <row r="14" spans="2:11">
      <c r="B14" s="62"/>
      <c r="C14" s="65"/>
      <c r="D14" s="65"/>
      <c r="E14" s="65"/>
      <c r="F14" s="65"/>
      <c r="G14" s="65"/>
      <c r="H14" s="65"/>
      <c r="I14" s="65"/>
    </row>
    <row r="15" spans="2:11">
      <c r="B15" s="62"/>
      <c r="C15" s="65"/>
      <c r="D15" s="65"/>
      <c r="E15" s="65"/>
      <c r="F15" s="65"/>
      <c r="G15" s="65"/>
      <c r="H15" s="65"/>
      <c r="I15" s="65"/>
      <c r="J15" s="355"/>
    </row>
    <row r="16" spans="2:11">
      <c r="B16" s="62"/>
      <c r="C16" s="65"/>
      <c r="D16" s="65"/>
      <c r="E16" s="65"/>
      <c r="F16" s="65"/>
      <c r="G16" s="65"/>
      <c r="H16" s="65"/>
      <c r="I16" s="65"/>
    </row>
    <row r="17" spans="2:9">
      <c r="B17" s="62"/>
      <c r="C17" s="63"/>
      <c r="D17" s="63"/>
      <c r="E17" s="63"/>
      <c r="F17" s="63"/>
      <c r="G17" s="63"/>
      <c r="H17" s="63"/>
      <c r="I17" s="63"/>
    </row>
    <row r="18" spans="2:9">
      <c r="B18" s="62"/>
      <c r="C18" s="64"/>
      <c r="D18" s="64"/>
      <c r="E18" s="62"/>
      <c r="F18" s="62"/>
      <c r="G18" s="62"/>
      <c r="H18" s="62"/>
      <c r="I18" s="62"/>
    </row>
    <row r="19" spans="2:9">
      <c r="B19" s="62"/>
      <c r="C19" s="64"/>
      <c r="D19" s="64"/>
      <c r="E19" s="62"/>
      <c r="F19" s="62"/>
      <c r="G19" s="62"/>
      <c r="H19" s="62"/>
      <c r="I19" s="62"/>
    </row>
    <row r="20" spans="2:9">
      <c r="B20" s="62"/>
      <c r="C20" s="64"/>
      <c r="D20" s="64"/>
      <c r="E20" s="62"/>
      <c r="F20" s="62"/>
      <c r="G20" s="62"/>
      <c r="H20" s="62"/>
      <c r="I20" s="62"/>
    </row>
    <row r="21" spans="2:9">
      <c r="C21" s="1"/>
      <c r="D21" s="1"/>
    </row>
    <row r="22" spans="2:9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2"/>
  <sheetViews>
    <sheetView zoomScale="150" zoomScaleNormal="150" workbookViewId="0">
      <pane xSplit="1" topLeftCell="AE1" activePane="topRight" state="frozen"/>
      <selection pane="topRight" sqref="A1:AO1"/>
    </sheetView>
  </sheetViews>
  <sheetFormatPr defaultRowHeight="15"/>
  <cols>
    <col min="1" max="1" width="31.5703125" customWidth="1"/>
    <col min="2" max="2" width="14.85546875" style="286" customWidth="1"/>
    <col min="3" max="3" width="8.28515625" style="286" customWidth="1"/>
    <col min="4" max="4" width="15.140625" style="286" customWidth="1"/>
    <col min="5" max="5" width="8.7109375" style="286" customWidth="1"/>
    <col min="6" max="7" width="7.42578125" style="286" customWidth="1"/>
    <col min="8" max="8" width="15.85546875" style="286" customWidth="1"/>
    <col min="9" max="9" width="8.42578125" style="286" customWidth="1"/>
    <col min="10" max="11" width="7.42578125" style="286" customWidth="1"/>
    <col min="12" max="12" width="14.85546875" style="286" customWidth="1"/>
    <col min="13" max="13" width="8.140625" style="286" customWidth="1"/>
    <col min="14" max="15" width="7.42578125" style="286" customWidth="1"/>
    <col min="16" max="16" width="15.28515625" style="286" customWidth="1"/>
    <col min="17" max="17" width="8.7109375" style="286" customWidth="1"/>
    <col min="18" max="19" width="7.42578125" style="286" customWidth="1"/>
    <col min="20" max="20" width="14.85546875" style="286" customWidth="1"/>
    <col min="21" max="21" width="8.85546875" style="286" customWidth="1"/>
    <col min="22" max="23" width="7.42578125" style="286" customWidth="1"/>
    <col min="24" max="24" width="16.42578125" style="286" customWidth="1"/>
    <col min="25" max="25" width="8.5703125" style="286" customWidth="1"/>
    <col min="26" max="27" width="7.42578125" style="286" customWidth="1"/>
    <col min="28" max="28" width="16.28515625" style="286" customWidth="1"/>
    <col min="29" max="29" width="9.28515625" style="286" customWidth="1"/>
    <col min="30" max="31" width="7.42578125" style="286" customWidth="1"/>
    <col min="32" max="32" width="17.140625" style="286" customWidth="1"/>
    <col min="33" max="33" width="9" style="286" customWidth="1"/>
    <col min="34" max="35" width="7.42578125" style="286" customWidth="1"/>
    <col min="36" max="36" width="7.140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50.25" customHeight="1" thickBot="1">
      <c r="A1" s="430" t="s">
        <v>96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431"/>
      <c r="V1" s="431"/>
      <c r="W1" s="431"/>
      <c r="X1" s="431"/>
      <c r="Y1" s="431"/>
      <c r="Z1" s="431"/>
      <c r="AA1" s="431"/>
      <c r="AB1" s="431"/>
      <c r="AC1" s="431"/>
      <c r="AD1" s="431"/>
      <c r="AE1" s="431"/>
      <c r="AF1" s="431"/>
      <c r="AG1" s="431"/>
      <c r="AH1" s="431"/>
      <c r="AI1" s="431"/>
      <c r="AJ1" s="431"/>
      <c r="AK1" s="431"/>
      <c r="AL1" s="431"/>
      <c r="AM1" s="431"/>
      <c r="AN1" s="431"/>
      <c r="AO1" s="432"/>
    </row>
    <row r="2" spans="1:49" ht="30.75" customHeight="1" thickBot="1">
      <c r="A2" s="101"/>
      <c r="B2" s="428" t="s">
        <v>192</v>
      </c>
      <c r="C2" s="429"/>
      <c r="D2" s="428" t="s">
        <v>193</v>
      </c>
      <c r="E2" s="429"/>
      <c r="F2" s="428" t="s">
        <v>85</v>
      </c>
      <c r="G2" s="429"/>
      <c r="H2" s="428" t="s">
        <v>195</v>
      </c>
      <c r="I2" s="429"/>
      <c r="J2" s="428" t="s">
        <v>85</v>
      </c>
      <c r="K2" s="429"/>
      <c r="L2" s="428" t="s">
        <v>196</v>
      </c>
      <c r="M2" s="429"/>
      <c r="N2" s="428" t="s">
        <v>85</v>
      </c>
      <c r="O2" s="429"/>
      <c r="P2" s="428" t="s">
        <v>197</v>
      </c>
      <c r="Q2" s="429"/>
      <c r="R2" s="428" t="s">
        <v>85</v>
      </c>
      <c r="S2" s="429"/>
      <c r="T2" s="428" t="s">
        <v>198</v>
      </c>
      <c r="U2" s="429"/>
      <c r="V2" s="428" t="s">
        <v>85</v>
      </c>
      <c r="W2" s="429"/>
      <c r="X2" s="428" t="s">
        <v>202</v>
      </c>
      <c r="Y2" s="429"/>
      <c r="Z2" s="428" t="s">
        <v>85</v>
      </c>
      <c r="AA2" s="429"/>
      <c r="AB2" s="428" t="s">
        <v>203</v>
      </c>
      <c r="AC2" s="429"/>
      <c r="AD2" s="428" t="s">
        <v>85</v>
      </c>
      <c r="AE2" s="429"/>
      <c r="AF2" s="428" t="s">
        <v>205</v>
      </c>
      <c r="AG2" s="429"/>
      <c r="AH2" s="428" t="s">
        <v>85</v>
      </c>
      <c r="AI2" s="429"/>
      <c r="AJ2" s="428" t="s">
        <v>105</v>
      </c>
      <c r="AK2" s="429"/>
      <c r="AL2" s="428" t="s">
        <v>106</v>
      </c>
      <c r="AM2" s="429"/>
      <c r="AN2" s="428" t="s">
        <v>95</v>
      </c>
      <c r="AO2" s="429"/>
      <c r="AP2" s="102"/>
      <c r="AQ2" s="433" t="s">
        <v>110</v>
      </c>
      <c r="AR2" s="434"/>
      <c r="AS2" s="102"/>
      <c r="AT2" s="102"/>
    </row>
    <row r="3" spans="1:49" ht="14.25" customHeight="1">
      <c r="A3" s="198" t="s">
        <v>4</v>
      </c>
      <c r="B3" s="165" t="s">
        <v>80</v>
      </c>
      <c r="C3" s="252" t="s">
        <v>5</v>
      </c>
      <c r="D3" s="165" t="s">
        <v>80</v>
      </c>
      <c r="E3" s="252" t="s">
        <v>5</v>
      </c>
      <c r="F3" s="103" t="s">
        <v>80</v>
      </c>
      <c r="G3" s="104" t="s">
        <v>5</v>
      </c>
      <c r="H3" s="165" t="s">
        <v>80</v>
      </c>
      <c r="I3" s="252" t="s">
        <v>5</v>
      </c>
      <c r="J3" s="103" t="s">
        <v>80</v>
      </c>
      <c r="K3" s="104" t="s">
        <v>5</v>
      </c>
      <c r="L3" s="165" t="s">
        <v>80</v>
      </c>
      <c r="M3" s="252" t="s">
        <v>5</v>
      </c>
      <c r="N3" s="103" t="s">
        <v>80</v>
      </c>
      <c r="O3" s="104" t="s">
        <v>5</v>
      </c>
      <c r="P3" s="165" t="s">
        <v>80</v>
      </c>
      <c r="Q3" s="252" t="s">
        <v>5</v>
      </c>
      <c r="R3" s="103" t="s">
        <v>80</v>
      </c>
      <c r="S3" s="104" t="s">
        <v>5</v>
      </c>
      <c r="T3" s="165" t="s">
        <v>80</v>
      </c>
      <c r="U3" s="252" t="s">
        <v>5</v>
      </c>
      <c r="V3" s="103" t="s">
        <v>80</v>
      </c>
      <c r="W3" s="104" t="s">
        <v>5</v>
      </c>
      <c r="X3" s="165" t="s">
        <v>80</v>
      </c>
      <c r="Y3" s="252" t="s">
        <v>5</v>
      </c>
      <c r="Z3" s="103" t="s">
        <v>80</v>
      </c>
      <c r="AA3" s="104" t="s">
        <v>5</v>
      </c>
      <c r="AB3" s="165" t="s">
        <v>80</v>
      </c>
      <c r="AC3" s="252" t="s">
        <v>5</v>
      </c>
      <c r="AD3" s="103" t="s">
        <v>80</v>
      </c>
      <c r="AE3" s="104" t="s">
        <v>5</v>
      </c>
      <c r="AF3" s="165" t="s">
        <v>80</v>
      </c>
      <c r="AG3" s="252" t="s">
        <v>5</v>
      </c>
      <c r="AH3" s="103" t="s">
        <v>80</v>
      </c>
      <c r="AI3" s="104" t="s">
        <v>5</v>
      </c>
      <c r="AJ3" s="105" t="s">
        <v>80</v>
      </c>
      <c r="AK3" s="106" t="s">
        <v>5</v>
      </c>
      <c r="AL3" s="107" t="s">
        <v>80</v>
      </c>
      <c r="AM3" s="108" t="s">
        <v>5</v>
      </c>
      <c r="AN3" s="109" t="s">
        <v>80</v>
      </c>
      <c r="AO3" s="110" t="s">
        <v>5</v>
      </c>
      <c r="AP3" s="102"/>
      <c r="AQ3" s="111" t="s">
        <v>80</v>
      </c>
      <c r="AR3" s="112" t="s">
        <v>5</v>
      </c>
      <c r="AS3" s="102"/>
      <c r="AT3" s="102"/>
    </row>
    <row r="4" spans="1:49">
      <c r="A4" s="199" t="s">
        <v>0</v>
      </c>
      <c r="B4" s="166" t="s">
        <v>6</v>
      </c>
      <c r="C4" s="166" t="s">
        <v>6</v>
      </c>
      <c r="D4" s="166" t="s">
        <v>6</v>
      </c>
      <c r="E4" s="166" t="s">
        <v>6</v>
      </c>
      <c r="F4" s="113" t="s">
        <v>104</v>
      </c>
      <c r="G4" s="113" t="s">
        <v>104</v>
      </c>
      <c r="H4" s="166" t="s">
        <v>6</v>
      </c>
      <c r="I4" s="166" t="s">
        <v>6</v>
      </c>
      <c r="J4" s="113" t="s">
        <v>104</v>
      </c>
      <c r="K4" s="113" t="s">
        <v>104</v>
      </c>
      <c r="L4" s="166" t="s">
        <v>6</v>
      </c>
      <c r="M4" s="166" t="s">
        <v>6</v>
      </c>
      <c r="N4" s="113" t="s">
        <v>104</v>
      </c>
      <c r="O4" s="113" t="s">
        <v>104</v>
      </c>
      <c r="P4" s="166" t="s">
        <v>6</v>
      </c>
      <c r="Q4" s="166" t="s">
        <v>6</v>
      </c>
      <c r="R4" s="113" t="s">
        <v>104</v>
      </c>
      <c r="S4" s="113" t="s">
        <v>104</v>
      </c>
      <c r="T4" s="166" t="s">
        <v>6</v>
      </c>
      <c r="U4" s="166" t="s">
        <v>6</v>
      </c>
      <c r="V4" s="113" t="s">
        <v>104</v>
      </c>
      <c r="W4" s="113" t="s">
        <v>104</v>
      </c>
      <c r="X4" s="166" t="s">
        <v>6</v>
      </c>
      <c r="Y4" s="166" t="s">
        <v>6</v>
      </c>
      <c r="Z4" s="113" t="s">
        <v>104</v>
      </c>
      <c r="AA4" s="113" t="s">
        <v>104</v>
      </c>
      <c r="AB4" s="166" t="s">
        <v>6</v>
      </c>
      <c r="AC4" s="166" t="s">
        <v>6</v>
      </c>
      <c r="AD4" s="113" t="s">
        <v>104</v>
      </c>
      <c r="AE4" s="113" t="s">
        <v>104</v>
      </c>
      <c r="AF4" s="166" t="s">
        <v>6</v>
      </c>
      <c r="AG4" s="166" t="s">
        <v>6</v>
      </c>
      <c r="AH4" s="113" t="s">
        <v>104</v>
      </c>
      <c r="AI4" s="113" t="s">
        <v>104</v>
      </c>
      <c r="AJ4" s="114" t="s">
        <v>104</v>
      </c>
      <c r="AK4" s="114" t="s">
        <v>104</v>
      </c>
      <c r="AL4" s="115" t="s">
        <v>104</v>
      </c>
      <c r="AM4" s="115" t="s">
        <v>104</v>
      </c>
      <c r="AN4" s="109" t="s">
        <v>104</v>
      </c>
      <c r="AO4" s="110" t="s">
        <v>104</v>
      </c>
      <c r="AP4" s="102"/>
      <c r="AQ4" s="116" t="s">
        <v>6</v>
      </c>
      <c r="AR4" s="116" t="s">
        <v>6</v>
      </c>
      <c r="AS4" s="102"/>
      <c r="AT4" s="102"/>
    </row>
    <row r="5" spans="1:49">
      <c r="A5" s="200" t="s">
        <v>8</v>
      </c>
      <c r="B5" s="167">
        <v>4751951007.2700005</v>
      </c>
      <c r="C5" s="167">
        <v>7587.44</v>
      </c>
      <c r="D5" s="167">
        <v>4721161544.8599997</v>
      </c>
      <c r="E5" s="167">
        <v>7541.97</v>
      </c>
      <c r="F5" s="117">
        <f t="shared" ref="F5:F17" si="0">((D5-B5)/B5)</f>
        <v>-6.4793307765370614E-3</v>
      </c>
      <c r="G5" s="117">
        <f t="shared" ref="G5:G17" si="1">((E5-C5)/C5)</f>
        <v>-5.9927986250961256E-3</v>
      </c>
      <c r="H5" s="167">
        <v>4687164158.1999998</v>
      </c>
      <c r="I5" s="167">
        <v>7489.91</v>
      </c>
      <c r="J5" s="117">
        <f t="shared" ref="J5:J17" si="2">((H5-D5)/D5)</f>
        <v>-7.2010640468368045E-3</v>
      </c>
      <c r="K5" s="117">
        <f t="shared" ref="K5:K17" si="3">((I5-E5)/E5)</f>
        <v>-6.9027057917229054E-3</v>
      </c>
      <c r="L5" s="167">
        <v>4696344552.8199997</v>
      </c>
      <c r="M5" s="167">
        <v>7521.4</v>
      </c>
      <c r="N5" s="117">
        <f t="shared" ref="N5:N17" si="4">((L5-H5)/H5)</f>
        <v>1.9586245137028463E-3</v>
      </c>
      <c r="O5" s="117">
        <f t="shared" ref="O5:O17" si="5">((M5-I5)/I5)</f>
        <v>4.204322882384405E-3</v>
      </c>
      <c r="P5" s="167">
        <v>4740631353.96</v>
      </c>
      <c r="Q5" s="167">
        <v>7593.85</v>
      </c>
      <c r="R5" s="117">
        <f t="shared" ref="R5:R17" si="6">((P5-L5)/L5)</f>
        <v>9.4300579188568226E-3</v>
      </c>
      <c r="S5" s="117">
        <f t="shared" ref="S5:S17" si="7">((Q5-M5)/M5)</f>
        <v>9.6325152232298143E-3</v>
      </c>
      <c r="T5" s="167">
        <v>4798962704.5900002</v>
      </c>
      <c r="U5" s="167">
        <v>7690.89</v>
      </c>
      <c r="V5" s="117">
        <f t="shared" ref="V5:V17" si="8">((T5-P5)/P5)</f>
        <v>1.2304553185995803E-2</v>
      </c>
      <c r="W5" s="117">
        <f t="shared" ref="W5:W17" si="9">((U5-Q5)/Q5)</f>
        <v>1.2778761761161987E-2</v>
      </c>
      <c r="X5" s="167">
        <v>4797515308.5</v>
      </c>
      <c r="Y5" s="167">
        <v>7687.33</v>
      </c>
      <c r="Z5" s="117">
        <f t="shared" ref="Z5:Z17" si="10">((X5-T5)/T5)</f>
        <v>-3.0160603011475395E-4</v>
      </c>
      <c r="AA5" s="117">
        <f t="shared" ref="AA5:AA17" si="11">((Y5-U5)/U5)</f>
        <v>-4.6288530976264128E-4</v>
      </c>
      <c r="AB5" s="167">
        <v>4792281627.0699997</v>
      </c>
      <c r="AC5" s="167">
        <v>7677.33</v>
      </c>
      <c r="AD5" s="117">
        <f t="shared" ref="AD5:AD17" si="12">((AB5-X5)/X5)</f>
        <v>-1.0909150035910314E-3</v>
      </c>
      <c r="AE5" s="117">
        <f t="shared" ref="AE5:AE17" si="13">((AC5-Y5)/Y5)</f>
        <v>-1.3008417747124165E-3</v>
      </c>
      <c r="AF5" s="167">
        <v>4806467469.8199997</v>
      </c>
      <c r="AG5" s="167">
        <v>7699.79</v>
      </c>
      <c r="AH5" s="117">
        <f t="shared" ref="AH5:AH17" si="14">((AF5-AB5)/AB5)</f>
        <v>2.9601438007876893E-3</v>
      </c>
      <c r="AI5" s="117">
        <f t="shared" ref="AI5:AI17" si="15">((AG5-AC5)/AC5)</f>
        <v>2.9254962337166746E-3</v>
      </c>
      <c r="AJ5" s="118">
        <f>AVERAGE(F5,J5,N5,R5,V5,Z5,AD5,AH5)</f>
        <v>1.4475579452829389E-3</v>
      </c>
      <c r="AK5" s="118">
        <f>AVERAGE(G5,K5,O5,S5,W5,AA5,AE5,AI5)</f>
        <v>1.8602330748998491E-3</v>
      </c>
      <c r="AL5" s="119">
        <f>((AF5-D5)/D5)</f>
        <v>1.8068842624729478E-2</v>
      </c>
      <c r="AM5" s="119">
        <f>((AG5-E5)/E5)</f>
        <v>2.0925567192656522E-2</v>
      </c>
      <c r="AN5" s="120">
        <f>STDEV(F5,J5,N5,R5,V5,Z5,AD5,AH5)</f>
        <v>6.879383311110366E-3</v>
      </c>
      <c r="AO5" s="205">
        <f>STDEV(G5,K5,O5,S5,W5,AA5,AE5,AI5)</f>
        <v>6.9703520999852414E-3</v>
      </c>
      <c r="AP5" s="121"/>
      <c r="AQ5" s="122">
        <v>7877662528.1199999</v>
      </c>
      <c r="AR5" s="122">
        <v>7704.04</v>
      </c>
      <c r="AS5" s="123" t="e">
        <f>(#REF!/AQ5)-1</f>
        <v>#REF!</v>
      </c>
      <c r="AT5" s="123" t="e">
        <f>(#REF!/AR5)-1</f>
        <v>#REF!</v>
      </c>
    </row>
    <row r="6" spans="1:49">
      <c r="A6" s="200" t="s">
        <v>62</v>
      </c>
      <c r="B6" s="168">
        <v>550597814.10000002</v>
      </c>
      <c r="C6" s="167">
        <v>1.1000000000000001</v>
      </c>
      <c r="D6" s="168">
        <v>552026450.82000005</v>
      </c>
      <c r="E6" s="167">
        <v>1.1000000000000001</v>
      </c>
      <c r="F6" s="117">
        <f t="shared" si="0"/>
        <v>2.5947010384254057E-3</v>
      </c>
      <c r="G6" s="117">
        <f t="shared" si="1"/>
        <v>0</v>
      </c>
      <c r="H6" s="168">
        <v>548486318.25999999</v>
      </c>
      <c r="I6" s="167">
        <v>1.1000000000000001</v>
      </c>
      <c r="J6" s="117">
        <f t="shared" si="2"/>
        <v>-6.4129763252130786E-3</v>
      </c>
      <c r="K6" s="117">
        <f t="shared" si="3"/>
        <v>0</v>
      </c>
      <c r="L6" s="168">
        <v>549202768.80999994</v>
      </c>
      <c r="M6" s="167">
        <v>1.1000000000000001</v>
      </c>
      <c r="N6" s="117">
        <f t="shared" si="4"/>
        <v>1.3062323090807381E-3</v>
      </c>
      <c r="O6" s="117">
        <f t="shared" si="5"/>
        <v>0</v>
      </c>
      <c r="P6" s="168">
        <v>555385814.48000002</v>
      </c>
      <c r="Q6" s="167">
        <v>1.1100000000000001</v>
      </c>
      <c r="R6" s="117">
        <f t="shared" si="6"/>
        <v>1.1258220134973752E-2</v>
      </c>
      <c r="S6" s="117">
        <f t="shared" si="7"/>
        <v>9.0909090909090974E-3</v>
      </c>
      <c r="T6" s="168">
        <v>568809800.99000001</v>
      </c>
      <c r="U6" s="167">
        <v>1.1399999999999999</v>
      </c>
      <c r="V6" s="117">
        <f t="shared" si="8"/>
        <v>2.4170560644529031E-2</v>
      </c>
      <c r="W6" s="117">
        <f t="shared" si="9"/>
        <v>2.7027027027026848E-2</v>
      </c>
      <c r="X6" s="168">
        <v>576003025.80999994</v>
      </c>
      <c r="Y6" s="167">
        <v>1.1599999999999999</v>
      </c>
      <c r="Z6" s="117">
        <f t="shared" si="10"/>
        <v>1.2646098585995346E-2</v>
      </c>
      <c r="AA6" s="117">
        <f t="shared" si="11"/>
        <v>1.7543859649122823E-2</v>
      </c>
      <c r="AB6" s="168">
        <v>575936908.58000004</v>
      </c>
      <c r="AC6" s="167">
        <v>1.1599999999999999</v>
      </c>
      <c r="AD6" s="117">
        <f t="shared" si="12"/>
        <v>-1.1478625465017827E-4</v>
      </c>
      <c r="AE6" s="117">
        <f t="shared" si="13"/>
        <v>0</v>
      </c>
      <c r="AF6" s="168">
        <v>575700563.30999994</v>
      </c>
      <c r="AG6" s="167">
        <v>1.1599999999999999</v>
      </c>
      <c r="AH6" s="117">
        <f t="shared" si="14"/>
        <v>-4.1036659828386533E-4</v>
      </c>
      <c r="AI6" s="117">
        <f t="shared" si="15"/>
        <v>0</v>
      </c>
      <c r="AJ6" s="118">
        <f t="shared" ref="AJ6:AJ69" si="16">AVERAGE(F6,J6,N6,R6,V6,Z6,AD6,AH6)</f>
        <v>5.6297104418571433E-3</v>
      </c>
      <c r="AK6" s="118">
        <f t="shared" ref="AK6:AK69" si="17">AVERAGE(G6,K6,O6,S6,W6,AA6,AE6,AI6)</f>
        <v>6.7077244708823452E-3</v>
      </c>
      <c r="AL6" s="119">
        <f t="shared" ref="AL6:AL69" si="18">((AF6-D6)/D6)</f>
        <v>4.2885829935926996E-2</v>
      </c>
      <c r="AM6" s="119">
        <f t="shared" ref="AM6:AM69" si="19">((AG6-E6)/E6)</f>
        <v>5.454545454545439E-2</v>
      </c>
      <c r="AN6" s="120">
        <f t="shared" ref="AN6:AN69" si="20">STDEV(F6,J6,N6,R6,V6,Z6,AD6,AH6)</f>
        <v>9.7620604744880594E-3</v>
      </c>
      <c r="AO6" s="205">
        <f t="shared" ref="AO6:AO69" si="21">STDEV(G6,K6,O6,S6,W6,AA6,AE6,AI6)</f>
        <v>1.042622578465849E-2</v>
      </c>
      <c r="AP6" s="124"/>
      <c r="AQ6" s="125">
        <v>486981928.81999999</v>
      </c>
      <c r="AR6" s="126">
        <v>0.95</v>
      </c>
      <c r="AS6" s="123" t="e">
        <f>(#REF!/AQ6)-1</f>
        <v>#REF!</v>
      </c>
      <c r="AT6" s="123" t="e">
        <f>(#REF!/AR6)-1</f>
        <v>#REF!</v>
      </c>
    </row>
    <row r="7" spans="1:49">
      <c r="A7" s="200" t="s">
        <v>13</v>
      </c>
      <c r="B7" s="168">
        <v>216509593.97999999</v>
      </c>
      <c r="C7" s="167">
        <v>111.49</v>
      </c>
      <c r="D7" s="168">
        <v>222687289.66</v>
      </c>
      <c r="E7" s="167">
        <v>114.72</v>
      </c>
      <c r="F7" s="117">
        <f t="shared" si="0"/>
        <v>2.8533126714794309E-2</v>
      </c>
      <c r="G7" s="117">
        <f t="shared" si="1"/>
        <v>2.8971208180105876E-2</v>
      </c>
      <c r="H7" s="168">
        <v>235986172.13999999</v>
      </c>
      <c r="I7" s="167">
        <v>121.32</v>
      </c>
      <c r="J7" s="117">
        <f t="shared" si="2"/>
        <v>5.9719988959876361E-2</v>
      </c>
      <c r="K7" s="117">
        <f t="shared" si="3"/>
        <v>5.7531380753138024E-2</v>
      </c>
      <c r="L7" s="168">
        <v>225675637.02000001</v>
      </c>
      <c r="M7" s="167">
        <v>115.48</v>
      </c>
      <c r="N7" s="117">
        <f t="shared" si="4"/>
        <v>-4.3691268121774519E-2</v>
      </c>
      <c r="O7" s="117">
        <f t="shared" si="5"/>
        <v>-4.813715792944271E-2</v>
      </c>
      <c r="P7" s="168">
        <v>227713117.03999999</v>
      </c>
      <c r="Q7" s="167">
        <v>116.55</v>
      </c>
      <c r="R7" s="117">
        <f t="shared" si="6"/>
        <v>9.0283561260953195E-3</v>
      </c>
      <c r="S7" s="117">
        <f t="shared" si="7"/>
        <v>9.2656737097332274E-3</v>
      </c>
      <c r="T7" s="168">
        <v>229753776.43000001</v>
      </c>
      <c r="U7" s="167">
        <v>117.61</v>
      </c>
      <c r="V7" s="117">
        <f t="shared" si="8"/>
        <v>8.9615364126852393E-3</v>
      </c>
      <c r="W7" s="117">
        <f t="shared" si="9"/>
        <v>9.0948090948091143E-3</v>
      </c>
      <c r="X7" s="168">
        <v>234828590.90000001</v>
      </c>
      <c r="Y7" s="167">
        <v>120.05</v>
      </c>
      <c r="Z7" s="117">
        <f t="shared" si="10"/>
        <v>2.2088056826983921E-2</v>
      </c>
      <c r="AA7" s="117">
        <f t="shared" si="11"/>
        <v>2.0746535158574931E-2</v>
      </c>
      <c r="AB7" s="168">
        <v>228008925.33000001</v>
      </c>
      <c r="AC7" s="167">
        <v>116.7</v>
      </c>
      <c r="AD7" s="117">
        <f t="shared" si="12"/>
        <v>-2.9041036033402322E-2</v>
      </c>
      <c r="AE7" s="117">
        <f t="shared" si="13"/>
        <v>-2.79050395668471E-2</v>
      </c>
      <c r="AF7" s="168">
        <v>228312163.66</v>
      </c>
      <c r="AG7" s="167">
        <v>117.07</v>
      </c>
      <c r="AH7" s="117">
        <f t="shared" si="14"/>
        <v>1.3299406133382844E-3</v>
      </c>
      <c r="AI7" s="117">
        <f t="shared" si="15"/>
        <v>3.1705227077976892E-3</v>
      </c>
      <c r="AJ7" s="118">
        <f t="shared" si="16"/>
        <v>7.116087687324575E-3</v>
      </c>
      <c r="AK7" s="118">
        <f t="shared" si="17"/>
        <v>6.592241513483631E-3</v>
      </c>
      <c r="AL7" s="119">
        <f t="shared" si="18"/>
        <v>2.5259070729129102E-2</v>
      </c>
      <c r="AM7" s="119">
        <f t="shared" si="19"/>
        <v>2.0484658298465779E-2</v>
      </c>
      <c r="AN7" s="120">
        <f t="shared" si="20"/>
        <v>3.2468197185477735E-2</v>
      </c>
      <c r="AO7" s="205">
        <f t="shared" si="21"/>
        <v>3.274674660665898E-2</v>
      </c>
      <c r="AP7" s="124"/>
      <c r="AQ7" s="122">
        <v>204065067.03999999</v>
      </c>
      <c r="AR7" s="126">
        <v>105.02</v>
      </c>
      <c r="AS7" s="123" t="e">
        <f>(#REF!/AQ7)-1</f>
        <v>#REF!</v>
      </c>
      <c r="AT7" s="123" t="e">
        <f>(#REF!/AR7)-1</f>
        <v>#REF!</v>
      </c>
    </row>
    <row r="8" spans="1:49">
      <c r="A8" s="200" t="s">
        <v>15</v>
      </c>
      <c r="B8" s="168">
        <v>370021638</v>
      </c>
      <c r="C8" s="179">
        <v>10.89</v>
      </c>
      <c r="D8" s="168">
        <v>376727202</v>
      </c>
      <c r="E8" s="179">
        <v>11.09</v>
      </c>
      <c r="F8" s="117">
        <f t="shared" si="0"/>
        <v>1.8122086146756641E-2</v>
      </c>
      <c r="G8" s="117">
        <f t="shared" si="1"/>
        <v>1.836547291092739E-2</v>
      </c>
      <c r="H8" s="168">
        <v>371295276</v>
      </c>
      <c r="I8" s="179">
        <v>10.93</v>
      </c>
      <c r="J8" s="117">
        <f t="shared" si="2"/>
        <v>-1.4418725197337888E-2</v>
      </c>
      <c r="K8" s="117">
        <f t="shared" si="3"/>
        <v>-1.4427412082957633E-2</v>
      </c>
      <c r="L8" s="168">
        <v>372266385</v>
      </c>
      <c r="M8" s="179">
        <v>10.96</v>
      </c>
      <c r="N8" s="117">
        <f t="shared" si="4"/>
        <v>2.6154628479571605E-3</v>
      </c>
      <c r="O8" s="117">
        <f t="shared" si="5"/>
        <v>2.7447392497713758E-3</v>
      </c>
      <c r="P8" s="168">
        <v>378719671</v>
      </c>
      <c r="Q8" s="179">
        <v>11.15</v>
      </c>
      <c r="R8" s="117">
        <f t="shared" si="6"/>
        <v>1.733512952022246E-2</v>
      </c>
      <c r="S8" s="117">
        <f t="shared" si="7"/>
        <v>1.7335766423357619E-2</v>
      </c>
      <c r="T8" s="168">
        <v>387766700</v>
      </c>
      <c r="U8" s="179">
        <v>11.41</v>
      </c>
      <c r="V8" s="117">
        <f t="shared" si="8"/>
        <v>2.3888458120254336E-2</v>
      </c>
      <c r="W8" s="117">
        <f t="shared" si="9"/>
        <v>2.3318385650224194E-2</v>
      </c>
      <c r="X8" s="168">
        <v>388889745</v>
      </c>
      <c r="Y8" s="179">
        <v>11.45</v>
      </c>
      <c r="Z8" s="117">
        <f t="shared" si="10"/>
        <v>2.8961873208813442E-3</v>
      </c>
      <c r="AA8" s="117">
        <f t="shared" si="11"/>
        <v>3.5056967572304246E-3</v>
      </c>
      <c r="AB8" s="168">
        <v>391403930</v>
      </c>
      <c r="AC8" s="179">
        <v>11.52</v>
      </c>
      <c r="AD8" s="117">
        <f t="shared" si="12"/>
        <v>6.4650329105489781E-3</v>
      </c>
      <c r="AE8" s="117">
        <f t="shared" si="13"/>
        <v>6.1135371179039553E-3</v>
      </c>
      <c r="AF8" s="168">
        <v>392127035</v>
      </c>
      <c r="AG8" s="179">
        <v>11.54</v>
      </c>
      <c r="AH8" s="117">
        <f t="shared" si="14"/>
        <v>1.847464842777639E-3</v>
      </c>
      <c r="AI8" s="117">
        <f t="shared" si="15"/>
        <v>1.7361111111110742E-3</v>
      </c>
      <c r="AJ8" s="118">
        <f t="shared" si="16"/>
        <v>7.3438870640075834E-3</v>
      </c>
      <c r="AK8" s="118">
        <f t="shared" si="17"/>
        <v>7.3365371421960498E-3</v>
      </c>
      <c r="AL8" s="119">
        <f t="shared" si="18"/>
        <v>4.0877942761351226E-2</v>
      </c>
      <c r="AM8" s="119">
        <f t="shared" si="19"/>
        <v>4.057709648331824E-2</v>
      </c>
      <c r="AN8" s="120">
        <f t="shared" si="20"/>
        <v>1.2168176853627687E-2</v>
      </c>
      <c r="AO8" s="205">
        <f t="shared" si="21"/>
        <v>1.2067260458101978E-2</v>
      </c>
      <c r="AP8" s="124"/>
      <c r="AQ8" s="127">
        <v>166618649</v>
      </c>
      <c r="AR8" s="128">
        <v>9.4</v>
      </c>
      <c r="AS8" s="123" t="e">
        <f>(#REF!/AQ8)-1</f>
        <v>#REF!</v>
      </c>
      <c r="AT8" s="123" t="e">
        <f>(#REF!/AR8)-1</f>
        <v>#REF!</v>
      </c>
    </row>
    <row r="9" spans="1:49">
      <c r="A9" s="200" t="s">
        <v>102</v>
      </c>
      <c r="B9" s="168">
        <v>1175924141.04</v>
      </c>
      <c r="C9" s="179">
        <v>0.65149999999999997</v>
      </c>
      <c r="D9" s="168">
        <v>1181550178.8800001</v>
      </c>
      <c r="E9" s="179">
        <v>0.65459999999999996</v>
      </c>
      <c r="F9" s="117">
        <f t="shared" si="0"/>
        <v>4.7843544014875179E-3</v>
      </c>
      <c r="G9" s="117">
        <f t="shared" si="1"/>
        <v>4.7582501918649149E-3</v>
      </c>
      <c r="H9" s="168">
        <v>1181550178.8800001</v>
      </c>
      <c r="I9" s="179">
        <v>0.65459999999999996</v>
      </c>
      <c r="J9" s="117">
        <f t="shared" si="2"/>
        <v>0</v>
      </c>
      <c r="K9" s="117">
        <f t="shared" si="3"/>
        <v>0</v>
      </c>
      <c r="L9" s="168">
        <v>1165355596.6700001</v>
      </c>
      <c r="M9" s="179">
        <v>0.64549999999999996</v>
      </c>
      <c r="N9" s="117">
        <f t="shared" si="4"/>
        <v>-1.3706216206027745E-2</v>
      </c>
      <c r="O9" s="117">
        <f t="shared" si="5"/>
        <v>-1.3901619309501982E-2</v>
      </c>
      <c r="P9" s="168">
        <v>1174750435.74</v>
      </c>
      <c r="Q9" s="179">
        <v>0.65069999999999995</v>
      </c>
      <c r="R9" s="117">
        <f t="shared" si="6"/>
        <v>8.0617788225719744E-3</v>
      </c>
      <c r="S9" s="117">
        <f t="shared" si="7"/>
        <v>8.0557707203717781E-3</v>
      </c>
      <c r="T9" s="168">
        <v>1196841152.6300001</v>
      </c>
      <c r="U9" s="179">
        <v>0.66339999999999999</v>
      </c>
      <c r="V9" s="117">
        <f t="shared" si="8"/>
        <v>1.8804604125202726E-2</v>
      </c>
      <c r="W9" s="117">
        <f t="shared" si="9"/>
        <v>1.9517442753957347E-2</v>
      </c>
      <c r="X9" s="168">
        <v>1215030499.1300001</v>
      </c>
      <c r="Y9" s="179">
        <v>0.6734</v>
      </c>
      <c r="Z9" s="117">
        <f t="shared" si="10"/>
        <v>1.5197795012337098E-2</v>
      </c>
      <c r="AA9" s="117">
        <f t="shared" si="11"/>
        <v>1.5073861923424796E-2</v>
      </c>
      <c r="AB9" s="168">
        <v>1212716682.0999999</v>
      </c>
      <c r="AC9" s="179">
        <v>0.67220000000000002</v>
      </c>
      <c r="AD9" s="117">
        <f t="shared" si="12"/>
        <v>-1.9043283536149711E-3</v>
      </c>
      <c r="AE9" s="117">
        <f t="shared" si="13"/>
        <v>-1.7820017820017505E-3</v>
      </c>
      <c r="AF9" s="168">
        <v>1214568864.6700001</v>
      </c>
      <c r="AG9" s="179">
        <v>0.67330000000000001</v>
      </c>
      <c r="AH9" s="117">
        <f t="shared" si="14"/>
        <v>1.5273003145242804E-3</v>
      </c>
      <c r="AI9" s="117">
        <f t="shared" si="15"/>
        <v>1.6364177328175987E-3</v>
      </c>
      <c r="AJ9" s="118">
        <f t="shared" si="16"/>
        <v>4.0956610145601096E-3</v>
      </c>
      <c r="AK9" s="118">
        <f t="shared" si="17"/>
        <v>4.1697652788665876E-3</v>
      </c>
      <c r="AL9" s="119">
        <f t="shared" si="18"/>
        <v>2.7945225162843791E-2</v>
      </c>
      <c r="AM9" s="119">
        <f t="shared" si="19"/>
        <v>2.8567063855789873E-2</v>
      </c>
      <c r="AN9" s="120">
        <f t="shared" si="20"/>
        <v>1.0226662607487755E-2</v>
      </c>
      <c r="AO9" s="205">
        <f t="shared" si="21"/>
        <v>1.0390250544586666E-2</v>
      </c>
      <c r="AP9" s="124"/>
      <c r="AQ9" s="122">
        <v>1147996444.8800001</v>
      </c>
      <c r="AR9" s="126">
        <v>0.69840000000000002</v>
      </c>
      <c r="AS9" s="123" t="e">
        <f>(#REF!/AQ9)-1</f>
        <v>#REF!</v>
      </c>
      <c r="AT9" s="123" t="e">
        <f>(#REF!/AR9)-1</f>
        <v>#REF!</v>
      </c>
    </row>
    <row r="10" spans="1:49">
      <c r="A10" s="200" t="s">
        <v>16</v>
      </c>
      <c r="B10" s="168">
        <v>2155114224.5300002</v>
      </c>
      <c r="C10" s="179">
        <v>14.6059</v>
      </c>
      <c r="D10" s="168">
        <v>2147188345.5999999</v>
      </c>
      <c r="E10" s="179">
        <v>14.5543</v>
      </c>
      <c r="F10" s="117">
        <f t="shared" si="0"/>
        <v>-3.6777071209433583E-3</v>
      </c>
      <c r="G10" s="117">
        <f t="shared" si="1"/>
        <v>-3.5328189293368116E-3</v>
      </c>
      <c r="H10" s="168">
        <v>2121008132.4300001</v>
      </c>
      <c r="I10" s="179">
        <v>14.3949</v>
      </c>
      <c r="J10" s="117">
        <f t="shared" si="2"/>
        <v>-1.2192788407988571E-2</v>
      </c>
      <c r="K10" s="117">
        <f t="shared" si="3"/>
        <v>-1.0952089760414433E-2</v>
      </c>
      <c r="L10" s="168">
        <v>2114668262.9100001</v>
      </c>
      <c r="M10" s="179">
        <v>14.425700000000001</v>
      </c>
      <c r="N10" s="117">
        <f t="shared" si="4"/>
        <v>-2.9890830794394498E-3</v>
      </c>
      <c r="O10" s="117">
        <f t="shared" si="5"/>
        <v>2.1396466804216112E-3</v>
      </c>
      <c r="P10" s="168">
        <v>2125100905.1900001</v>
      </c>
      <c r="Q10" s="179">
        <v>14.428800000000001</v>
      </c>
      <c r="R10" s="117">
        <f t="shared" si="6"/>
        <v>4.933465197819533E-3</v>
      </c>
      <c r="S10" s="117">
        <f t="shared" si="7"/>
        <v>2.1489425123216762E-4</v>
      </c>
      <c r="T10" s="168">
        <v>2160686771.6900001</v>
      </c>
      <c r="U10" s="179">
        <v>14.722799999999999</v>
      </c>
      <c r="V10" s="117">
        <f t="shared" si="8"/>
        <v>1.6745494961246724E-2</v>
      </c>
      <c r="W10" s="117">
        <f t="shared" si="9"/>
        <v>2.0375914836992592E-2</v>
      </c>
      <c r="X10" s="168">
        <v>2181283239</v>
      </c>
      <c r="Y10" s="179">
        <v>14.872999999999999</v>
      </c>
      <c r="Z10" s="117">
        <f t="shared" si="10"/>
        <v>9.5323707165061392E-3</v>
      </c>
      <c r="AA10" s="117">
        <f t="shared" si="11"/>
        <v>1.0201863775912184E-2</v>
      </c>
      <c r="AB10" s="168">
        <v>2176241341.8899999</v>
      </c>
      <c r="AC10" s="179">
        <v>14.845800000000001</v>
      </c>
      <c r="AD10" s="117">
        <f t="shared" si="12"/>
        <v>-2.3114362315971261E-3</v>
      </c>
      <c r="AE10" s="117">
        <f t="shared" si="13"/>
        <v>-1.8288173199757132E-3</v>
      </c>
      <c r="AF10" s="168">
        <v>2176241341.8899999</v>
      </c>
      <c r="AG10" s="179">
        <v>14.845800000000001</v>
      </c>
      <c r="AH10" s="117">
        <f t="shared" si="14"/>
        <v>0</v>
      </c>
      <c r="AI10" s="117">
        <f t="shared" si="15"/>
        <v>0</v>
      </c>
      <c r="AJ10" s="118">
        <f t="shared" si="16"/>
        <v>1.2550395044504861E-3</v>
      </c>
      <c r="AK10" s="118">
        <f t="shared" si="17"/>
        <v>2.07732419185395E-3</v>
      </c>
      <c r="AL10" s="119">
        <f t="shared" si="18"/>
        <v>1.3530716273462976E-2</v>
      </c>
      <c r="AM10" s="119">
        <f t="shared" si="19"/>
        <v>2.0028445201761745E-2</v>
      </c>
      <c r="AN10" s="120">
        <f t="shared" si="20"/>
        <v>8.9401402394580429E-3</v>
      </c>
      <c r="AO10" s="205">
        <f t="shared" si="21"/>
        <v>9.4501069042774097E-3</v>
      </c>
      <c r="AP10" s="124"/>
      <c r="AQ10" s="122">
        <v>2845469436.1399999</v>
      </c>
      <c r="AR10" s="126">
        <v>13.0688</v>
      </c>
      <c r="AS10" s="123" t="e">
        <f>(#REF!/AQ10)-1</f>
        <v>#REF!</v>
      </c>
      <c r="AT10" s="123" t="e">
        <f>(#REF!/AR10)-1</f>
        <v>#REF!</v>
      </c>
    </row>
    <row r="11" spans="1:49" ht="12.75" customHeight="1">
      <c r="A11" s="200" t="s">
        <v>73</v>
      </c>
      <c r="B11" s="168">
        <v>192790224.59999999</v>
      </c>
      <c r="C11" s="179">
        <v>196.24</v>
      </c>
      <c r="D11" s="168">
        <v>194842401.84</v>
      </c>
      <c r="E11" s="179">
        <v>197.61</v>
      </c>
      <c r="F11" s="117">
        <f t="shared" si="0"/>
        <v>1.0644612527724653E-2</v>
      </c>
      <c r="G11" s="117">
        <f t="shared" si="1"/>
        <v>6.9812474520994927E-3</v>
      </c>
      <c r="H11" s="168">
        <v>189766120.25</v>
      </c>
      <c r="I11" s="179">
        <v>194.58</v>
      </c>
      <c r="J11" s="117">
        <f t="shared" si="2"/>
        <v>-2.6053269422168828E-2</v>
      </c>
      <c r="K11" s="117">
        <f t="shared" si="3"/>
        <v>-1.5333232123880375E-2</v>
      </c>
      <c r="L11" s="168">
        <v>190238691.52000001</v>
      </c>
      <c r="M11" s="179">
        <v>113.93</v>
      </c>
      <c r="N11" s="117">
        <f t="shared" si="4"/>
        <v>2.4902826140801113E-3</v>
      </c>
      <c r="O11" s="117">
        <f t="shared" si="5"/>
        <v>-0.41448247507451946</v>
      </c>
      <c r="P11" s="168">
        <v>189038795.58000001</v>
      </c>
      <c r="Q11" s="179">
        <v>194.18</v>
      </c>
      <c r="R11" s="117">
        <f t="shared" si="6"/>
        <v>-6.3073180876764556E-3</v>
      </c>
      <c r="S11" s="117">
        <f t="shared" si="7"/>
        <v>0.70437988238391991</v>
      </c>
      <c r="T11" s="168">
        <v>192983735.77000001</v>
      </c>
      <c r="U11" s="179">
        <v>196.55</v>
      </c>
      <c r="V11" s="117">
        <f t="shared" si="8"/>
        <v>2.0868415807963208E-2</v>
      </c>
      <c r="W11" s="117">
        <f t="shared" si="9"/>
        <v>1.2205170460397593E-2</v>
      </c>
      <c r="X11" s="168">
        <v>194761130.31</v>
      </c>
      <c r="Y11" s="179">
        <v>197.62</v>
      </c>
      <c r="Z11" s="117">
        <f t="shared" si="10"/>
        <v>9.2100742734004728E-3</v>
      </c>
      <c r="AA11" s="117">
        <f t="shared" si="11"/>
        <v>5.4439074026964799E-3</v>
      </c>
      <c r="AB11" s="168">
        <v>194985754.09</v>
      </c>
      <c r="AC11" s="179">
        <v>197.79</v>
      </c>
      <c r="AD11" s="117">
        <f t="shared" si="12"/>
        <v>1.1533296178886875E-3</v>
      </c>
      <c r="AE11" s="117">
        <f t="shared" si="13"/>
        <v>8.6023681813575295E-4</v>
      </c>
      <c r="AF11" s="168">
        <v>196919290.27000001</v>
      </c>
      <c r="AG11" s="179">
        <v>116.72</v>
      </c>
      <c r="AH11" s="117">
        <f t="shared" si="14"/>
        <v>9.9162945981558261E-3</v>
      </c>
      <c r="AI11" s="117">
        <f t="shared" si="15"/>
        <v>-0.4098791647707164</v>
      </c>
      <c r="AJ11" s="118">
        <f t="shared" si="16"/>
        <v>2.7403027411709597E-3</v>
      </c>
      <c r="AK11" s="118">
        <f t="shared" si="17"/>
        <v>-1.3728053431483381E-2</v>
      </c>
      <c r="AL11" s="119">
        <f t="shared" si="18"/>
        <v>1.0659324717755733E-2</v>
      </c>
      <c r="AM11" s="119">
        <f t="shared" si="19"/>
        <v>-0.40934163250847633</v>
      </c>
      <c r="AN11" s="120">
        <f t="shared" si="20"/>
        <v>1.4131877004645476E-2</v>
      </c>
      <c r="AO11" s="205">
        <f t="shared" si="21"/>
        <v>0.34535761653695296</v>
      </c>
      <c r="AP11" s="124"/>
      <c r="AQ11" s="127">
        <v>155057555.75</v>
      </c>
      <c r="AR11" s="127">
        <v>111.51</v>
      </c>
      <c r="AS11" s="123" t="e">
        <f>(#REF!/AQ11)-1</f>
        <v>#REF!</v>
      </c>
      <c r="AT11" s="123" t="e">
        <f>(#REF!/AR11)-1</f>
        <v>#REF!</v>
      </c>
      <c r="AU11" s="229"/>
      <c r="AV11" s="230"/>
      <c r="AW11" s="287"/>
    </row>
    <row r="12" spans="1:49" ht="12.75" customHeight="1">
      <c r="A12" s="200" t="s">
        <v>74</v>
      </c>
      <c r="B12" s="168">
        <v>204453427.38</v>
      </c>
      <c r="C12" s="179">
        <v>7.3658999999999999</v>
      </c>
      <c r="D12" s="168">
        <v>209318266.41</v>
      </c>
      <c r="E12" s="179">
        <v>7.5412999999999997</v>
      </c>
      <c r="F12" s="117">
        <f t="shared" si="0"/>
        <v>2.3794362815733792E-2</v>
      </c>
      <c r="G12" s="117">
        <f t="shared" si="1"/>
        <v>2.3812432968136926E-2</v>
      </c>
      <c r="H12" s="168">
        <v>205967660.05000001</v>
      </c>
      <c r="I12" s="179">
        <v>7.4196999999999997</v>
      </c>
      <c r="J12" s="117">
        <f t="shared" si="2"/>
        <v>-1.6007233470188498E-2</v>
      </c>
      <c r="K12" s="117">
        <f t="shared" si="3"/>
        <v>-1.6124540861655143E-2</v>
      </c>
      <c r="L12" s="168">
        <v>205197117.25</v>
      </c>
      <c r="M12" s="179">
        <v>7.3841000000000001</v>
      </c>
      <c r="N12" s="117">
        <f t="shared" si="4"/>
        <v>-3.741086342452779E-3</v>
      </c>
      <c r="O12" s="117">
        <f t="shared" si="5"/>
        <v>-4.7980376565089737E-3</v>
      </c>
      <c r="P12" s="168">
        <v>207350024.5</v>
      </c>
      <c r="Q12" s="179">
        <v>7.4614000000000003</v>
      </c>
      <c r="R12" s="117">
        <f t="shared" si="6"/>
        <v>1.0491898126312493E-2</v>
      </c>
      <c r="S12" s="117">
        <f t="shared" si="7"/>
        <v>1.0468438943134593E-2</v>
      </c>
      <c r="T12" s="168">
        <v>207350024.5</v>
      </c>
      <c r="U12" s="179">
        <v>7.6914999999999996</v>
      </c>
      <c r="V12" s="117">
        <f t="shared" si="8"/>
        <v>0</v>
      </c>
      <c r="W12" s="117">
        <f t="shared" si="9"/>
        <v>3.0838716594740839E-2</v>
      </c>
      <c r="X12" s="168">
        <v>214567464.63</v>
      </c>
      <c r="Y12" s="179">
        <v>7.7217000000000002</v>
      </c>
      <c r="Z12" s="117">
        <f t="shared" si="10"/>
        <v>3.4808002301441709E-2</v>
      </c>
      <c r="AA12" s="117">
        <f t="shared" si="11"/>
        <v>3.9264122732887829E-3</v>
      </c>
      <c r="AB12" s="168">
        <v>218555600.88999999</v>
      </c>
      <c r="AC12" s="179">
        <v>7.6852</v>
      </c>
      <c r="AD12" s="117">
        <f t="shared" si="12"/>
        <v>1.8586863888600865E-2</v>
      </c>
      <c r="AE12" s="117">
        <f t="shared" si="13"/>
        <v>-4.7269383684940105E-3</v>
      </c>
      <c r="AF12" s="168">
        <v>218996311.47999999</v>
      </c>
      <c r="AG12" s="179">
        <v>7.6970000000000001</v>
      </c>
      <c r="AH12" s="117">
        <f t="shared" si="14"/>
        <v>2.0164689818304641E-3</v>
      </c>
      <c r="AI12" s="117">
        <f t="shared" si="15"/>
        <v>1.5354187269036633E-3</v>
      </c>
      <c r="AJ12" s="118">
        <f t="shared" si="16"/>
        <v>8.7436595376597544E-3</v>
      </c>
      <c r="AK12" s="118">
        <f t="shared" si="17"/>
        <v>5.6164878274433351E-3</v>
      </c>
      <c r="AL12" s="119">
        <f t="shared" si="18"/>
        <v>4.6236027251645689E-2</v>
      </c>
      <c r="AM12" s="119">
        <f t="shared" si="19"/>
        <v>2.0646307665787119E-2</v>
      </c>
      <c r="AN12" s="120">
        <f t="shared" si="20"/>
        <v>1.6457742000094266E-2</v>
      </c>
      <c r="AO12" s="205">
        <f t="shared" si="21"/>
        <v>1.5576664270408321E-2</v>
      </c>
      <c r="AP12" s="124"/>
      <c r="AQ12" s="132">
        <v>212579164.06</v>
      </c>
      <c r="AR12" s="132">
        <v>9.9</v>
      </c>
      <c r="AS12" s="123" t="e">
        <f>(#REF!/AQ12)-1</f>
        <v>#REF!</v>
      </c>
      <c r="AT12" s="123" t="e">
        <f>(#REF!/AR12)-1</f>
        <v>#REF!</v>
      </c>
    </row>
    <row r="13" spans="1:49" ht="12.75" customHeight="1">
      <c r="A13" s="201" t="s">
        <v>92</v>
      </c>
      <c r="B13" s="167">
        <v>316252672.74000001</v>
      </c>
      <c r="C13" s="167">
        <v>1861.53</v>
      </c>
      <c r="D13" s="167">
        <v>317758881.42000002</v>
      </c>
      <c r="E13" s="167">
        <v>1870.45</v>
      </c>
      <c r="F13" s="117">
        <f t="shared" si="0"/>
        <v>4.7626749426345639E-3</v>
      </c>
      <c r="G13" s="117">
        <f t="shared" si="1"/>
        <v>4.7917573179052028E-3</v>
      </c>
      <c r="H13" s="167">
        <v>317758881.42000002</v>
      </c>
      <c r="I13" s="167">
        <v>1853.36</v>
      </c>
      <c r="J13" s="117">
        <f t="shared" si="2"/>
        <v>0</v>
      </c>
      <c r="K13" s="117">
        <f t="shared" si="3"/>
        <v>-9.1368387286482645E-3</v>
      </c>
      <c r="L13" s="167">
        <v>315120028.19</v>
      </c>
      <c r="M13" s="167">
        <v>1854.86</v>
      </c>
      <c r="N13" s="117">
        <f t="shared" si="4"/>
        <v>-8.304577414823211E-3</v>
      </c>
      <c r="O13" s="117">
        <f t="shared" si="5"/>
        <v>8.0934087279319728E-4</v>
      </c>
      <c r="P13" s="167">
        <v>314409250.01999998</v>
      </c>
      <c r="Q13" s="167">
        <v>1850.68</v>
      </c>
      <c r="R13" s="117">
        <f t="shared" si="6"/>
        <v>-2.2555791648109927E-3</v>
      </c>
      <c r="S13" s="117">
        <f t="shared" si="7"/>
        <v>-2.2535393506786694E-3</v>
      </c>
      <c r="T13" s="167">
        <v>320270332.88</v>
      </c>
      <c r="U13" s="167">
        <v>1885.09</v>
      </c>
      <c r="V13" s="117">
        <f t="shared" si="8"/>
        <v>1.8641572598857011E-2</v>
      </c>
      <c r="W13" s="117">
        <f t="shared" si="9"/>
        <v>1.8593165755289867E-2</v>
      </c>
      <c r="X13" s="167">
        <v>322771778</v>
      </c>
      <c r="Y13" s="167">
        <v>1899.84</v>
      </c>
      <c r="Z13" s="117">
        <f t="shared" si="10"/>
        <v>7.810417835164442E-3</v>
      </c>
      <c r="AA13" s="117">
        <f t="shared" si="11"/>
        <v>7.8245601005787532E-3</v>
      </c>
      <c r="AB13" s="167">
        <v>321785953.56999999</v>
      </c>
      <c r="AC13" s="167">
        <v>1894.03</v>
      </c>
      <c r="AD13" s="117">
        <f t="shared" si="12"/>
        <v>-3.0542460561716368E-3</v>
      </c>
      <c r="AE13" s="117">
        <f t="shared" si="13"/>
        <v>-3.0581522654539043E-3</v>
      </c>
      <c r="AF13" s="167">
        <v>321769393.13999999</v>
      </c>
      <c r="AG13" s="167">
        <v>1893.93</v>
      </c>
      <c r="AH13" s="117">
        <f t="shared" si="14"/>
        <v>-5.1464117113504347E-5</v>
      </c>
      <c r="AI13" s="117">
        <f t="shared" si="15"/>
        <v>-5.2797474168787747E-5</v>
      </c>
      <c r="AJ13" s="118">
        <f t="shared" si="16"/>
        <v>2.1935998279670839E-3</v>
      </c>
      <c r="AK13" s="118">
        <f t="shared" si="17"/>
        <v>2.1896870284521747E-3</v>
      </c>
      <c r="AL13" s="119">
        <f t="shared" si="18"/>
        <v>1.2621241936898208E-2</v>
      </c>
      <c r="AM13" s="119">
        <f t="shared" si="19"/>
        <v>1.2553128926194241E-2</v>
      </c>
      <c r="AN13" s="120">
        <f t="shared" si="20"/>
        <v>8.246935340909237E-3</v>
      </c>
      <c r="AO13" s="205">
        <f t="shared" si="21"/>
        <v>8.3674798609439174E-3</v>
      </c>
      <c r="AP13" s="124"/>
      <c r="AQ13" s="122">
        <v>305162610.31</v>
      </c>
      <c r="AR13" s="122">
        <v>1481.86</v>
      </c>
      <c r="AS13" s="123" t="e">
        <f>(#REF!/AQ13)-1</f>
        <v>#REF!</v>
      </c>
      <c r="AT13" s="123" t="e">
        <f>(#REF!/AR13)-1</f>
        <v>#REF!</v>
      </c>
    </row>
    <row r="14" spans="1:49" s="286" customFormat="1" ht="12.75" customHeight="1">
      <c r="A14" s="200" t="s">
        <v>108</v>
      </c>
      <c r="B14" s="167">
        <v>144162143.12</v>
      </c>
      <c r="C14" s="167">
        <v>91.67</v>
      </c>
      <c r="D14" s="167">
        <v>148139616.19999999</v>
      </c>
      <c r="E14" s="167">
        <v>93.31</v>
      </c>
      <c r="F14" s="117">
        <f t="shared" si="0"/>
        <v>2.7590274353018949E-2</v>
      </c>
      <c r="G14" s="117">
        <f t="shared" si="1"/>
        <v>1.7890258536053239E-2</v>
      </c>
      <c r="H14" s="167">
        <v>142055482.97</v>
      </c>
      <c r="I14" s="167">
        <v>92.54</v>
      </c>
      <c r="J14" s="117">
        <f t="shared" si="2"/>
        <v>-4.1070264565731943E-2</v>
      </c>
      <c r="K14" s="117">
        <f t="shared" si="3"/>
        <v>-8.2520630157538952E-3</v>
      </c>
      <c r="L14" s="167">
        <v>142548885.50999999</v>
      </c>
      <c r="M14" s="167">
        <v>92.93</v>
      </c>
      <c r="N14" s="117">
        <f t="shared" si="4"/>
        <v>3.4733086656302519E-3</v>
      </c>
      <c r="O14" s="117">
        <f t="shared" si="5"/>
        <v>4.2143937756645832E-3</v>
      </c>
      <c r="P14" s="167">
        <v>135797902.72</v>
      </c>
      <c r="Q14" s="167">
        <v>94.17</v>
      </c>
      <c r="R14" s="117">
        <f t="shared" si="6"/>
        <v>-4.7359071001129655E-2</v>
      </c>
      <c r="S14" s="117">
        <f t="shared" si="7"/>
        <v>1.334337673517696E-2</v>
      </c>
      <c r="T14" s="167">
        <v>140131083.33000001</v>
      </c>
      <c r="U14" s="167">
        <v>96.37</v>
      </c>
      <c r="V14" s="117">
        <f t="shared" si="8"/>
        <v>3.1909039265021241E-2</v>
      </c>
      <c r="W14" s="117">
        <f t="shared" si="9"/>
        <v>2.3362004884782871E-2</v>
      </c>
      <c r="X14" s="167">
        <v>141055906.88999999</v>
      </c>
      <c r="Y14" s="167">
        <v>97.22</v>
      </c>
      <c r="Z14" s="117">
        <f t="shared" si="10"/>
        <v>6.5997032066188377E-3</v>
      </c>
      <c r="AA14" s="117">
        <f t="shared" si="11"/>
        <v>8.8201722527757008E-3</v>
      </c>
      <c r="AB14" s="167">
        <v>142036840.72</v>
      </c>
      <c r="AC14" s="167">
        <v>98.14</v>
      </c>
      <c r="AD14" s="117">
        <f t="shared" si="12"/>
        <v>6.9542201502059567E-3</v>
      </c>
      <c r="AE14" s="117">
        <f t="shared" si="13"/>
        <v>9.4630734416786839E-3</v>
      </c>
      <c r="AF14" s="167">
        <v>141428390.06</v>
      </c>
      <c r="AG14" s="167">
        <v>97.57</v>
      </c>
      <c r="AH14" s="117">
        <f t="shared" si="14"/>
        <v>-4.2837524188491854E-3</v>
      </c>
      <c r="AI14" s="117">
        <f t="shared" si="15"/>
        <v>-5.8080293458325598E-3</v>
      </c>
      <c r="AJ14" s="118">
        <f t="shared" si="16"/>
        <v>-2.0233177931519436E-3</v>
      </c>
      <c r="AK14" s="118">
        <f t="shared" si="17"/>
        <v>7.879148408068198E-3</v>
      </c>
      <c r="AL14" s="119">
        <f t="shared" si="18"/>
        <v>-4.5303385496417846E-2</v>
      </c>
      <c r="AM14" s="119">
        <f t="shared" si="19"/>
        <v>4.5654270710534677E-2</v>
      </c>
      <c r="AN14" s="120">
        <f t="shared" si="20"/>
        <v>2.878154024551605E-2</v>
      </c>
      <c r="AO14" s="205">
        <f t="shared" si="21"/>
        <v>1.0916426349150703E-2</v>
      </c>
      <c r="AP14" s="124"/>
      <c r="AQ14" s="122"/>
      <c r="AR14" s="122"/>
      <c r="AS14" s="123"/>
      <c r="AT14" s="123"/>
    </row>
    <row r="15" spans="1:49" s="286" customFormat="1" ht="12.75" customHeight="1">
      <c r="A15" s="200" t="s">
        <v>163</v>
      </c>
      <c r="B15" s="167">
        <v>242261214.27000001</v>
      </c>
      <c r="C15" s="167">
        <v>0.96</v>
      </c>
      <c r="D15" s="167">
        <v>243929757.09</v>
      </c>
      <c r="E15" s="167">
        <v>0.97</v>
      </c>
      <c r="F15" s="117">
        <f t="shared" si="0"/>
        <v>6.8873708283340917E-3</v>
      </c>
      <c r="G15" s="117">
        <f t="shared" si="1"/>
        <v>1.0416666666666676E-2</v>
      </c>
      <c r="H15" s="167">
        <v>242049952.37</v>
      </c>
      <c r="I15" s="167">
        <v>0.96</v>
      </c>
      <c r="J15" s="117">
        <f t="shared" si="2"/>
        <v>-7.7063362109872826E-3</v>
      </c>
      <c r="K15" s="117">
        <f t="shared" si="3"/>
        <v>-1.0309278350515474E-2</v>
      </c>
      <c r="L15" s="167">
        <v>240576872.75999999</v>
      </c>
      <c r="M15" s="167">
        <v>0.96</v>
      </c>
      <c r="N15" s="117">
        <f t="shared" si="4"/>
        <v>-6.0858496173064724E-3</v>
      </c>
      <c r="O15" s="117">
        <f t="shared" si="5"/>
        <v>0</v>
      </c>
      <c r="P15" s="167">
        <v>244587073.50999999</v>
      </c>
      <c r="Q15" s="167">
        <v>0.97</v>
      </c>
      <c r="R15" s="117">
        <f t="shared" si="6"/>
        <v>1.6669103326488847E-2</v>
      </c>
      <c r="S15" s="117">
        <f t="shared" si="7"/>
        <v>1.0416666666666676E-2</v>
      </c>
      <c r="T15" s="167">
        <v>244587073.50999999</v>
      </c>
      <c r="U15" s="167">
        <v>1</v>
      </c>
      <c r="V15" s="117">
        <f t="shared" si="8"/>
        <v>0</v>
      </c>
      <c r="W15" s="117">
        <f t="shared" si="9"/>
        <v>3.0927835051546421E-2</v>
      </c>
      <c r="X15" s="167">
        <v>244587073.50999999</v>
      </c>
      <c r="Y15" s="167">
        <v>1.01</v>
      </c>
      <c r="Z15" s="117">
        <f t="shared" si="10"/>
        <v>0</v>
      </c>
      <c r="AA15" s="117">
        <f t="shared" si="11"/>
        <v>1.0000000000000009E-2</v>
      </c>
      <c r="AB15" s="167">
        <v>253659117.72</v>
      </c>
      <c r="AC15" s="167">
        <v>1.02</v>
      </c>
      <c r="AD15" s="117">
        <f t="shared" si="12"/>
        <v>3.7091266025672025E-2</v>
      </c>
      <c r="AE15" s="117">
        <f t="shared" si="13"/>
        <v>9.9009900990099098E-3</v>
      </c>
      <c r="AF15" s="167">
        <v>253659117.72</v>
      </c>
      <c r="AG15" s="167">
        <v>1.02</v>
      </c>
      <c r="AH15" s="117">
        <f t="shared" si="14"/>
        <v>0</v>
      </c>
      <c r="AI15" s="117">
        <f t="shared" si="15"/>
        <v>0</v>
      </c>
      <c r="AJ15" s="118">
        <f t="shared" si="16"/>
        <v>5.8569442940251508E-3</v>
      </c>
      <c r="AK15" s="118">
        <f t="shared" si="17"/>
        <v>7.6691100166717775E-3</v>
      </c>
      <c r="AL15" s="119">
        <f t="shared" si="18"/>
        <v>3.9885911198649961E-2</v>
      </c>
      <c r="AM15" s="119">
        <f t="shared" si="19"/>
        <v>5.1546391752577365E-2</v>
      </c>
      <c r="AN15" s="120">
        <f t="shared" si="20"/>
        <v>1.4750553063132698E-2</v>
      </c>
      <c r="AO15" s="205">
        <f t="shared" si="21"/>
        <v>1.1996033316601718E-2</v>
      </c>
      <c r="AP15" s="124"/>
      <c r="AQ15" s="122"/>
      <c r="AR15" s="122"/>
      <c r="AS15" s="123"/>
      <c r="AT15" s="123"/>
    </row>
    <row r="16" spans="1:49" s="286" customFormat="1" ht="12.75" customHeight="1">
      <c r="A16" s="200" t="s">
        <v>166</v>
      </c>
      <c r="B16" s="167">
        <v>183402814.75999999</v>
      </c>
      <c r="C16" s="167">
        <v>1.00509</v>
      </c>
      <c r="D16" s="167">
        <v>189471059.02000001</v>
      </c>
      <c r="E16" s="167">
        <v>1.0382979999999999</v>
      </c>
      <c r="F16" s="117">
        <f t="shared" si="0"/>
        <v>3.3086974526213758E-2</v>
      </c>
      <c r="G16" s="117">
        <f t="shared" si="1"/>
        <v>3.3039827279149031E-2</v>
      </c>
      <c r="H16" s="167">
        <v>182889524.59</v>
      </c>
      <c r="I16" s="167">
        <v>1.0029159999999999</v>
      </c>
      <c r="J16" s="117">
        <f t="shared" si="2"/>
        <v>-3.4736357436548022E-2</v>
      </c>
      <c r="K16" s="117">
        <f t="shared" si="3"/>
        <v>-3.4076922039722728E-2</v>
      </c>
      <c r="L16" s="167">
        <v>184789641.94999999</v>
      </c>
      <c r="M16" s="167">
        <v>1.01352</v>
      </c>
      <c r="N16" s="117">
        <f t="shared" si="4"/>
        <v>1.0389426973795517E-2</v>
      </c>
      <c r="O16" s="117">
        <f t="shared" si="5"/>
        <v>1.0573168640245104E-2</v>
      </c>
      <c r="P16" s="167">
        <v>189843452.16999999</v>
      </c>
      <c r="Q16" s="167">
        <v>1.043121</v>
      </c>
      <c r="R16" s="117">
        <f t="shared" si="6"/>
        <v>2.7348990812847879E-2</v>
      </c>
      <c r="S16" s="117">
        <f t="shared" si="7"/>
        <v>2.9206133080748271E-2</v>
      </c>
      <c r="T16" s="167">
        <v>196568913.13999999</v>
      </c>
      <c r="U16" s="167">
        <v>1.0806199999999999</v>
      </c>
      <c r="V16" s="117">
        <f t="shared" si="8"/>
        <v>3.5426352044933947E-2</v>
      </c>
      <c r="W16" s="117">
        <f t="shared" si="9"/>
        <v>3.5948849654066931E-2</v>
      </c>
      <c r="X16" s="167">
        <v>184057551.40000001</v>
      </c>
      <c r="Y16" s="167">
        <v>1.012937</v>
      </c>
      <c r="Z16" s="117">
        <f t="shared" si="10"/>
        <v>-6.3648730311130927E-2</v>
      </c>
      <c r="AA16" s="117">
        <f t="shared" si="11"/>
        <v>-6.2633488182709876E-2</v>
      </c>
      <c r="AB16" s="167">
        <v>195904781.78</v>
      </c>
      <c r="AC16" s="167">
        <v>1.077645</v>
      </c>
      <c r="AD16" s="117">
        <f t="shared" si="12"/>
        <v>6.4366988965604569E-2</v>
      </c>
      <c r="AE16" s="117">
        <f t="shared" si="13"/>
        <v>6.3881564203894209E-2</v>
      </c>
      <c r="AF16" s="167">
        <v>199949127.59999999</v>
      </c>
      <c r="AG16" s="167">
        <v>1.09995</v>
      </c>
      <c r="AH16" s="117">
        <f t="shared" si="14"/>
        <v>2.064444667073911E-2</v>
      </c>
      <c r="AI16" s="117">
        <f t="shared" si="15"/>
        <v>2.0697910721991026E-2</v>
      </c>
      <c r="AJ16" s="118">
        <f t="shared" si="16"/>
        <v>1.1609761530806978E-2</v>
      </c>
      <c r="AK16" s="118">
        <f t="shared" si="17"/>
        <v>1.2079630419707745E-2</v>
      </c>
      <c r="AL16" s="119">
        <f t="shared" si="18"/>
        <v>5.5301683719907582E-2</v>
      </c>
      <c r="AM16" s="119">
        <f t="shared" si="19"/>
        <v>5.9377943519105345E-2</v>
      </c>
      <c r="AN16" s="120">
        <f t="shared" si="20"/>
        <v>4.1325307252224462E-2</v>
      </c>
      <c r="AO16" s="205">
        <f t="shared" si="21"/>
        <v>4.1013671109460706E-2</v>
      </c>
      <c r="AP16" s="124"/>
      <c r="AQ16" s="122"/>
      <c r="AR16" s="122"/>
      <c r="AS16" s="123"/>
      <c r="AT16" s="123"/>
    </row>
    <row r="17" spans="1:46">
      <c r="A17" s="200" t="s">
        <v>179</v>
      </c>
      <c r="B17" s="167">
        <v>276202993.56999999</v>
      </c>
      <c r="C17" s="167">
        <v>95.14</v>
      </c>
      <c r="D17" s="167">
        <v>279800604.26999998</v>
      </c>
      <c r="E17" s="167">
        <v>96.38</v>
      </c>
      <c r="F17" s="117">
        <f t="shared" si="0"/>
        <v>1.3025241520737614E-2</v>
      </c>
      <c r="G17" s="117">
        <f t="shared" si="1"/>
        <v>1.303342442715992E-2</v>
      </c>
      <c r="H17" s="167">
        <v>274542211.48000002</v>
      </c>
      <c r="I17" s="167">
        <v>94.58</v>
      </c>
      <c r="J17" s="117">
        <f t="shared" si="2"/>
        <v>-1.8793357518719852E-2</v>
      </c>
      <c r="K17" s="117">
        <f t="shared" si="3"/>
        <v>-1.8676073874247742E-2</v>
      </c>
      <c r="L17" s="167">
        <v>276802981.92000002</v>
      </c>
      <c r="M17" s="167">
        <v>95.36</v>
      </c>
      <c r="N17" s="117">
        <f t="shared" si="4"/>
        <v>8.2346915900933914E-3</v>
      </c>
      <c r="O17" s="117">
        <f t="shared" si="5"/>
        <v>8.2469866779446097E-3</v>
      </c>
      <c r="P17" s="167">
        <v>281611607.44999999</v>
      </c>
      <c r="Q17" s="167">
        <v>96.95</v>
      </c>
      <c r="R17" s="117">
        <f t="shared" si="6"/>
        <v>1.737201491344386E-2</v>
      </c>
      <c r="S17" s="117">
        <f t="shared" si="7"/>
        <v>1.6673657718120842E-2</v>
      </c>
      <c r="T17" s="167">
        <v>286609130</v>
      </c>
      <c r="U17" s="167">
        <v>98.67</v>
      </c>
      <c r="V17" s="117">
        <f t="shared" si="8"/>
        <v>1.7746152565416961E-2</v>
      </c>
      <c r="W17" s="117">
        <f t="shared" si="9"/>
        <v>1.7741103661681266E-2</v>
      </c>
      <c r="X17" s="167">
        <v>287473822.77999997</v>
      </c>
      <c r="Y17" s="167">
        <v>98.99</v>
      </c>
      <c r="Z17" s="117">
        <f t="shared" si="10"/>
        <v>3.0169756978780521E-3</v>
      </c>
      <c r="AA17" s="117">
        <f t="shared" si="11"/>
        <v>3.2431336779162176E-3</v>
      </c>
      <c r="AB17" s="167">
        <v>288012919.17000002</v>
      </c>
      <c r="AC17" s="167">
        <v>99.18</v>
      </c>
      <c r="AD17" s="117">
        <f t="shared" si="12"/>
        <v>1.8752886255407292E-3</v>
      </c>
      <c r="AE17" s="117">
        <f t="shared" si="13"/>
        <v>1.9193857965452263E-3</v>
      </c>
      <c r="AF17" s="167">
        <v>288667405.69</v>
      </c>
      <c r="AG17" s="167">
        <v>99.33</v>
      </c>
      <c r="AH17" s="117">
        <f t="shared" si="14"/>
        <v>2.2724207021202038E-3</v>
      </c>
      <c r="AI17" s="117">
        <f t="shared" si="15"/>
        <v>1.5124016938898111E-3</v>
      </c>
      <c r="AJ17" s="118">
        <f t="shared" si="16"/>
        <v>5.59367851206387E-3</v>
      </c>
      <c r="AK17" s="118">
        <f t="shared" si="17"/>
        <v>5.4617524723762695E-3</v>
      </c>
      <c r="AL17" s="119">
        <f t="shared" si="18"/>
        <v>3.1689715049520742E-2</v>
      </c>
      <c r="AM17" s="119">
        <f t="shared" si="19"/>
        <v>3.0608009960572762E-2</v>
      </c>
      <c r="AN17" s="120">
        <f t="shared" si="20"/>
        <v>1.1800962511467263E-2</v>
      </c>
      <c r="AO17" s="205">
        <f t="shared" si="21"/>
        <v>1.1694196936778046E-2</v>
      </c>
      <c r="AP17" s="124"/>
      <c r="AQ17" s="133">
        <v>100020653.31</v>
      </c>
      <c r="AR17" s="122">
        <v>100</v>
      </c>
      <c r="AS17" s="123" t="e">
        <f>(#REF!/AQ17)-1</f>
        <v>#REF!</v>
      </c>
      <c r="AT17" s="123" t="e">
        <f>(#REF!/AR17)-1</f>
        <v>#REF!</v>
      </c>
    </row>
    <row r="18" spans="1:46">
      <c r="A18" s="202" t="s">
        <v>57</v>
      </c>
      <c r="B18" s="172">
        <f>SUM(B5:B17)</f>
        <v>10779643909.360001</v>
      </c>
      <c r="C18" s="173"/>
      <c r="D18" s="172">
        <f>SUM(D5:D17)</f>
        <v>10784601598.070002</v>
      </c>
      <c r="E18" s="173"/>
      <c r="F18" s="117">
        <f>((D18-B18)/B18)</f>
        <v>4.5991210393287797E-4</v>
      </c>
      <c r="G18" s="117"/>
      <c r="H18" s="172">
        <f>SUM(H5:H17)</f>
        <v>10700520069.039999</v>
      </c>
      <c r="I18" s="173"/>
      <c r="J18" s="117">
        <f>((H18-D18)/D18)</f>
        <v>-7.7964427582609746E-3</v>
      </c>
      <c r="K18" s="117"/>
      <c r="L18" s="172">
        <f>SUM(L5:L17)</f>
        <v>10678787422.330002</v>
      </c>
      <c r="M18" s="173"/>
      <c r="N18" s="117">
        <f>((L18-H18)/H18)</f>
        <v>-2.0309897621590021E-3</v>
      </c>
      <c r="O18" s="117"/>
      <c r="P18" s="172">
        <f>SUM(P5:P17)</f>
        <v>10764939403.360001</v>
      </c>
      <c r="Q18" s="173"/>
      <c r="R18" s="117">
        <f>((P18-L18)/L18)</f>
        <v>8.0675808612736023E-3</v>
      </c>
      <c r="S18" s="117"/>
      <c r="T18" s="172">
        <f>SUM(T5:T17)</f>
        <v>10931321199.459999</v>
      </c>
      <c r="U18" s="173"/>
      <c r="V18" s="117">
        <f>((T18-P18)/P18)</f>
        <v>1.5455897136593882E-2</v>
      </c>
      <c r="W18" s="117"/>
      <c r="X18" s="172">
        <f>SUM(X5:X17)</f>
        <v>10982825135.859999</v>
      </c>
      <c r="Y18" s="173"/>
      <c r="Z18" s="117">
        <f>((X18-T18)/T18)</f>
        <v>4.7115929959631857E-3</v>
      </c>
      <c r="AA18" s="117"/>
      <c r="AB18" s="172">
        <f>SUM(AB5:AB17)</f>
        <v>10991530382.909998</v>
      </c>
      <c r="AC18" s="173"/>
      <c r="AD18" s="117">
        <f>((AB18-X18)/X18)</f>
        <v>7.9262365942399957E-4</v>
      </c>
      <c r="AE18" s="117"/>
      <c r="AF18" s="172">
        <f>SUM(AF5:AF17)</f>
        <v>11014806474.309998</v>
      </c>
      <c r="AG18" s="173"/>
      <c r="AH18" s="117">
        <f>((AF18-AB18)/AB18)</f>
        <v>2.1176388172651616E-3</v>
      </c>
      <c r="AI18" s="117"/>
      <c r="AJ18" s="118">
        <f t="shared" si="16"/>
        <v>2.7222266317540921E-3</v>
      </c>
      <c r="AK18" s="118"/>
      <c r="AL18" s="119">
        <f t="shared" si="18"/>
        <v>2.1345700547824885E-2</v>
      </c>
      <c r="AM18" s="119"/>
      <c r="AN18" s="120">
        <f t="shared" si="20"/>
        <v>6.9397322694216401E-3</v>
      </c>
      <c r="AO18" s="205"/>
      <c r="AP18" s="124"/>
      <c r="AQ18" s="134">
        <f>SUM(AQ5:AQ17)</f>
        <v>13501614037.429998</v>
      </c>
      <c r="AR18" s="135"/>
      <c r="AS18" s="123" t="e">
        <f>(#REF!/AQ18)-1</f>
        <v>#REF!</v>
      </c>
      <c r="AT18" s="123" t="e">
        <f>(#REF!/AR18)-1</f>
        <v>#REF!</v>
      </c>
    </row>
    <row r="19" spans="1:46">
      <c r="A19" s="203" t="s">
        <v>60</v>
      </c>
      <c r="B19" s="172"/>
      <c r="C19" s="174"/>
      <c r="D19" s="172"/>
      <c r="E19" s="174"/>
      <c r="F19" s="117"/>
      <c r="G19" s="117"/>
      <c r="H19" s="172"/>
      <c r="I19" s="174"/>
      <c r="J19" s="117"/>
      <c r="K19" s="117"/>
      <c r="L19" s="172"/>
      <c r="M19" s="174"/>
      <c r="N19" s="117"/>
      <c r="O19" s="117"/>
      <c r="P19" s="172"/>
      <c r="Q19" s="174"/>
      <c r="R19" s="117"/>
      <c r="S19" s="117"/>
      <c r="T19" s="172"/>
      <c r="U19" s="174"/>
      <c r="V19" s="117"/>
      <c r="W19" s="117"/>
      <c r="X19" s="172"/>
      <c r="Y19" s="174"/>
      <c r="Z19" s="117"/>
      <c r="AA19" s="117"/>
      <c r="AB19" s="172"/>
      <c r="AC19" s="174"/>
      <c r="AD19" s="117"/>
      <c r="AE19" s="117"/>
      <c r="AF19" s="172"/>
      <c r="AG19" s="174"/>
      <c r="AH19" s="117"/>
      <c r="AI19" s="117"/>
      <c r="AJ19" s="118"/>
      <c r="AK19" s="118"/>
      <c r="AL19" s="119"/>
      <c r="AM19" s="119"/>
      <c r="AN19" s="120"/>
      <c r="AO19" s="205"/>
      <c r="AP19" s="124"/>
      <c r="AQ19" s="134"/>
      <c r="AR19" s="100"/>
      <c r="AS19" s="123" t="e">
        <f>(#REF!/AQ19)-1</f>
        <v>#REF!</v>
      </c>
      <c r="AT19" s="123" t="e">
        <f>(#REF!/AR19)-1</f>
        <v>#REF!</v>
      </c>
    </row>
    <row r="20" spans="1:46">
      <c r="A20" s="200" t="s">
        <v>49</v>
      </c>
      <c r="B20" s="175">
        <v>329208296011.03998</v>
      </c>
      <c r="C20" s="175">
        <v>100</v>
      </c>
      <c r="D20" s="175">
        <v>337506291025.09003</v>
      </c>
      <c r="E20" s="175">
        <v>100</v>
      </c>
      <c r="F20" s="117">
        <f t="shared" ref="F20:F42" si="22">((D20-B20)/B20)</f>
        <v>2.5205911013165282E-2</v>
      </c>
      <c r="G20" s="117">
        <f t="shared" ref="G20:G42" si="23">((E20-C20)/C20)</f>
        <v>0</v>
      </c>
      <c r="H20" s="175">
        <v>334972945330.70001</v>
      </c>
      <c r="I20" s="175">
        <v>100</v>
      </c>
      <c r="J20" s="117">
        <f t="shared" ref="J20:J42" si="24">((H20-D20)/D20)</f>
        <v>-7.5060695511648618E-3</v>
      </c>
      <c r="K20" s="117">
        <f t="shared" ref="K20:K42" si="25">((I20-E20)/E20)</f>
        <v>0</v>
      </c>
      <c r="L20" s="175">
        <v>332127607908.97998</v>
      </c>
      <c r="M20" s="175">
        <v>100</v>
      </c>
      <c r="N20" s="117">
        <f t="shared" ref="N20:N42" si="26">((L20-H20)/H20)</f>
        <v>-8.49423053826329E-3</v>
      </c>
      <c r="O20" s="117">
        <f t="shared" ref="O20:O42" si="27">((M20-I20)/I20)</f>
        <v>0</v>
      </c>
      <c r="P20" s="175">
        <v>330722141780.06</v>
      </c>
      <c r="Q20" s="175">
        <v>100</v>
      </c>
      <c r="R20" s="117">
        <f t="shared" ref="R20:R42" si="28">((P20-L20)/L20)</f>
        <v>-4.2317052104417436E-3</v>
      </c>
      <c r="S20" s="117">
        <f t="shared" ref="S20:S42" si="29">((Q20-M20)/M20)</f>
        <v>0</v>
      </c>
      <c r="T20" s="175">
        <v>327861311638.71002</v>
      </c>
      <c r="U20" s="175">
        <v>100</v>
      </c>
      <c r="V20" s="117">
        <f t="shared" ref="V20:V42" si="30">((T20-P20)/P20)</f>
        <v>-8.6502528253838903E-3</v>
      </c>
      <c r="W20" s="117">
        <f t="shared" ref="W20:W42" si="31">((U20-Q20)/Q20)</f>
        <v>0</v>
      </c>
      <c r="X20" s="175">
        <v>324064877898.28003</v>
      </c>
      <c r="Y20" s="175">
        <v>100</v>
      </c>
      <c r="Z20" s="117">
        <f t="shared" ref="Z20:Z42" si="32">((X20-T20)/T20)</f>
        <v>-1.1579389228496438E-2</v>
      </c>
      <c r="AA20" s="117">
        <f t="shared" ref="AA20:AA42" si="33">((Y20-U20)/U20)</f>
        <v>0</v>
      </c>
      <c r="AB20" s="175">
        <v>323484189848.58002</v>
      </c>
      <c r="AC20" s="175">
        <v>100</v>
      </c>
      <c r="AD20" s="117">
        <f t="shared" ref="AD20:AD42" si="34">((AB20-X20)/X20)</f>
        <v>-1.7918882585057027E-3</v>
      </c>
      <c r="AE20" s="117">
        <f t="shared" ref="AE20:AE42" si="35">((AC20-Y20)/Y20)</f>
        <v>0</v>
      </c>
      <c r="AF20" s="175">
        <v>325570833599.91998</v>
      </c>
      <c r="AG20" s="175">
        <v>100</v>
      </c>
      <c r="AH20" s="117">
        <f t="shared" ref="AH20:AH42" si="36">((AF20-AB20)/AB20)</f>
        <v>6.4505277748402624E-3</v>
      </c>
      <c r="AI20" s="117">
        <f t="shared" ref="AI20:AI42" si="37">((AG20-AC20)/AC20)</f>
        <v>0</v>
      </c>
      <c r="AJ20" s="118">
        <f t="shared" si="16"/>
        <v>-1.3246371030312975E-3</v>
      </c>
      <c r="AK20" s="118">
        <f t="shared" si="17"/>
        <v>0</v>
      </c>
      <c r="AL20" s="119">
        <f t="shared" si="18"/>
        <v>-3.536365911556525E-2</v>
      </c>
      <c r="AM20" s="119">
        <f t="shared" si="19"/>
        <v>0</v>
      </c>
      <c r="AN20" s="120">
        <f t="shared" si="20"/>
        <v>1.2079677768000011E-2</v>
      </c>
      <c r="AO20" s="205">
        <f t="shared" si="21"/>
        <v>0</v>
      </c>
      <c r="AP20" s="124"/>
      <c r="AQ20" s="122">
        <v>58847545464.410004</v>
      </c>
      <c r="AR20" s="136">
        <v>100</v>
      </c>
      <c r="AS20" s="123" t="e">
        <f>(#REF!/AQ20)-1</f>
        <v>#REF!</v>
      </c>
      <c r="AT20" s="123" t="e">
        <f>(#REF!/AR20)-1</f>
        <v>#REF!</v>
      </c>
    </row>
    <row r="21" spans="1:46">
      <c r="A21" s="200" t="s">
        <v>23</v>
      </c>
      <c r="B21" s="175">
        <v>237439933359.64001</v>
      </c>
      <c r="C21" s="175">
        <v>100</v>
      </c>
      <c r="D21" s="175">
        <v>236836084244.31</v>
      </c>
      <c r="E21" s="175">
        <v>100</v>
      </c>
      <c r="F21" s="117">
        <f t="shared" si="22"/>
        <v>-2.5431657884412936E-3</v>
      </c>
      <c r="G21" s="117">
        <f t="shared" si="23"/>
        <v>0</v>
      </c>
      <c r="H21" s="175">
        <v>226037250060.29001</v>
      </c>
      <c r="I21" s="175">
        <v>100</v>
      </c>
      <c r="J21" s="117">
        <f t="shared" si="24"/>
        <v>-4.5596236817023086E-2</v>
      </c>
      <c r="K21" s="117">
        <f t="shared" si="25"/>
        <v>0</v>
      </c>
      <c r="L21" s="175">
        <v>225697658777.81</v>
      </c>
      <c r="M21" s="175">
        <v>100</v>
      </c>
      <c r="N21" s="117">
        <f t="shared" si="26"/>
        <v>-1.5023686688341552E-3</v>
      </c>
      <c r="O21" s="117">
        <f t="shared" si="27"/>
        <v>0</v>
      </c>
      <c r="P21" s="175">
        <v>225628604993.37</v>
      </c>
      <c r="Q21" s="175">
        <v>100</v>
      </c>
      <c r="R21" s="117">
        <f t="shared" si="28"/>
        <v>-3.0595702593434092E-4</v>
      </c>
      <c r="S21" s="117">
        <f t="shared" si="29"/>
        <v>0</v>
      </c>
      <c r="T21" s="175">
        <v>225579634261.28</v>
      </c>
      <c r="U21" s="175">
        <v>100</v>
      </c>
      <c r="V21" s="117">
        <f t="shared" si="30"/>
        <v>-2.1704132812165071E-4</v>
      </c>
      <c r="W21" s="117">
        <f t="shared" si="31"/>
        <v>0</v>
      </c>
      <c r="X21" s="175">
        <v>224575972222.70999</v>
      </c>
      <c r="Y21" s="175">
        <v>100</v>
      </c>
      <c r="Z21" s="117">
        <f t="shared" si="32"/>
        <v>-4.449258204787694E-3</v>
      </c>
      <c r="AA21" s="117">
        <f t="shared" si="33"/>
        <v>0</v>
      </c>
      <c r="AB21" s="175">
        <v>225089941743.45999</v>
      </c>
      <c r="AC21" s="175">
        <v>100</v>
      </c>
      <c r="AD21" s="117">
        <f t="shared" si="34"/>
        <v>2.2886220447497427E-3</v>
      </c>
      <c r="AE21" s="117">
        <f t="shared" si="35"/>
        <v>0</v>
      </c>
      <c r="AF21" s="175">
        <v>222845721613.78</v>
      </c>
      <c r="AG21" s="175">
        <v>100</v>
      </c>
      <c r="AH21" s="117">
        <f t="shared" si="36"/>
        <v>-9.9703261385076913E-3</v>
      </c>
      <c r="AI21" s="117">
        <f t="shared" si="37"/>
        <v>0</v>
      </c>
      <c r="AJ21" s="118">
        <f t="shared" si="16"/>
        <v>-7.7869664908625201E-3</v>
      </c>
      <c r="AK21" s="118">
        <f t="shared" si="17"/>
        <v>0</v>
      </c>
      <c r="AL21" s="119">
        <f t="shared" si="18"/>
        <v>-5.9071921726666185E-2</v>
      </c>
      <c r="AM21" s="119">
        <f t="shared" si="19"/>
        <v>0</v>
      </c>
      <c r="AN21" s="120">
        <f t="shared" si="20"/>
        <v>1.5708180980735321E-2</v>
      </c>
      <c r="AO21" s="205">
        <f t="shared" si="21"/>
        <v>0</v>
      </c>
      <c r="AP21" s="124"/>
      <c r="AQ21" s="122">
        <v>56630718400</v>
      </c>
      <c r="AR21" s="136">
        <v>100</v>
      </c>
      <c r="AS21" s="123" t="e">
        <f>(#REF!/AQ21)-1</f>
        <v>#REF!</v>
      </c>
      <c r="AT21" s="123" t="e">
        <f>(#REF!/AR21)-1</f>
        <v>#REF!</v>
      </c>
    </row>
    <row r="22" spans="1:46">
      <c r="A22" s="200" t="s">
        <v>103</v>
      </c>
      <c r="B22" s="175">
        <v>19044827637.68</v>
      </c>
      <c r="C22" s="175">
        <v>1</v>
      </c>
      <c r="D22" s="175">
        <v>21399084588.810001</v>
      </c>
      <c r="E22" s="175">
        <v>1</v>
      </c>
      <c r="F22" s="117">
        <f t="shared" si="22"/>
        <v>0.12361660582698723</v>
      </c>
      <c r="G22" s="117">
        <f t="shared" si="23"/>
        <v>0</v>
      </c>
      <c r="H22" s="175">
        <v>21399084588.810001</v>
      </c>
      <c r="I22" s="175">
        <v>1</v>
      </c>
      <c r="J22" s="117">
        <f t="shared" si="24"/>
        <v>0</v>
      </c>
      <c r="K22" s="117">
        <f t="shared" si="25"/>
        <v>0</v>
      </c>
      <c r="L22" s="175">
        <v>21107959549.150002</v>
      </c>
      <c r="M22" s="175">
        <v>1</v>
      </c>
      <c r="N22" s="117">
        <f t="shared" si="26"/>
        <v>-1.3604555767410481E-2</v>
      </c>
      <c r="O22" s="117">
        <f t="shared" si="27"/>
        <v>0</v>
      </c>
      <c r="P22" s="175">
        <v>21104778676.259998</v>
      </c>
      <c r="Q22" s="175">
        <v>1</v>
      </c>
      <c r="R22" s="117">
        <f t="shared" si="28"/>
        <v>-1.5069542286152881E-4</v>
      </c>
      <c r="S22" s="117">
        <f t="shared" si="29"/>
        <v>0</v>
      </c>
      <c r="T22" s="175">
        <v>20961479708.189999</v>
      </c>
      <c r="U22" s="175">
        <v>1</v>
      </c>
      <c r="V22" s="117">
        <f t="shared" si="30"/>
        <v>-6.7898825317316176E-3</v>
      </c>
      <c r="W22" s="117">
        <f t="shared" si="31"/>
        <v>0</v>
      </c>
      <c r="X22" s="175">
        <v>20214119614.110001</v>
      </c>
      <c r="Y22" s="175">
        <v>1</v>
      </c>
      <c r="Z22" s="117">
        <f t="shared" si="32"/>
        <v>-3.5653975982811559E-2</v>
      </c>
      <c r="AA22" s="117">
        <f t="shared" si="33"/>
        <v>0</v>
      </c>
      <c r="AB22" s="175">
        <v>20058922010.650002</v>
      </c>
      <c r="AC22" s="175">
        <v>1</v>
      </c>
      <c r="AD22" s="117">
        <f t="shared" si="34"/>
        <v>-7.6776830464418038E-3</v>
      </c>
      <c r="AE22" s="117">
        <f t="shared" si="35"/>
        <v>0</v>
      </c>
      <c r="AF22" s="175">
        <v>19892898359.259998</v>
      </c>
      <c r="AG22" s="175">
        <v>1</v>
      </c>
      <c r="AH22" s="117">
        <f t="shared" si="36"/>
        <v>-8.2767982896516223E-3</v>
      </c>
      <c r="AI22" s="117">
        <f t="shared" si="37"/>
        <v>0</v>
      </c>
      <c r="AJ22" s="118">
        <f t="shared" si="16"/>
        <v>6.4328768482598267E-3</v>
      </c>
      <c r="AK22" s="118">
        <f t="shared" si="17"/>
        <v>0</v>
      </c>
      <c r="AL22" s="119">
        <f t="shared" si="18"/>
        <v>-7.0385544918945608E-2</v>
      </c>
      <c r="AM22" s="119">
        <f t="shared" si="19"/>
        <v>0</v>
      </c>
      <c r="AN22" s="120">
        <f t="shared" si="20"/>
        <v>4.8667791287508741E-2</v>
      </c>
      <c r="AO22" s="205">
        <f t="shared" si="21"/>
        <v>0</v>
      </c>
      <c r="AP22" s="124"/>
      <c r="AQ22" s="122">
        <v>366113097.69999999</v>
      </c>
      <c r="AR22" s="126">
        <v>1.1357999999999999</v>
      </c>
      <c r="AS22" s="123" t="e">
        <f>(#REF!/AQ22)-1</f>
        <v>#REF!</v>
      </c>
      <c r="AT22" s="123" t="e">
        <f>(#REF!/AR22)-1</f>
        <v>#REF!</v>
      </c>
    </row>
    <row r="23" spans="1:46">
      <c r="A23" s="200" t="s">
        <v>52</v>
      </c>
      <c r="B23" s="175">
        <v>846953386.59000003</v>
      </c>
      <c r="C23" s="175">
        <v>100</v>
      </c>
      <c r="D23" s="175">
        <v>885215311.23000002</v>
      </c>
      <c r="E23" s="175">
        <v>100</v>
      </c>
      <c r="F23" s="117">
        <f t="shared" si="22"/>
        <v>4.5175950938752339E-2</v>
      </c>
      <c r="G23" s="117">
        <f t="shared" si="23"/>
        <v>0</v>
      </c>
      <c r="H23" s="175">
        <v>870285311.23000002</v>
      </c>
      <c r="I23" s="175">
        <v>100</v>
      </c>
      <c r="J23" s="117">
        <f t="shared" si="24"/>
        <v>-1.6865953187428354E-2</v>
      </c>
      <c r="K23" s="117">
        <f t="shared" si="25"/>
        <v>0</v>
      </c>
      <c r="L23" s="175">
        <v>847147646.23000002</v>
      </c>
      <c r="M23" s="175">
        <v>100</v>
      </c>
      <c r="N23" s="117">
        <f t="shared" si="26"/>
        <v>-2.6586298425856289E-2</v>
      </c>
      <c r="O23" s="117">
        <f t="shared" si="27"/>
        <v>0</v>
      </c>
      <c r="P23" s="175">
        <v>846788258.23000002</v>
      </c>
      <c r="Q23" s="175">
        <v>100</v>
      </c>
      <c r="R23" s="117">
        <f t="shared" si="28"/>
        <v>-4.2423301486979093E-4</v>
      </c>
      <c r="S23" s="117">
        <f t="shared" si="29"/>
        <v>0</v>
      </c>
      <c r="T23" s="175">
        <v>886718973.24000001</v>
      </c>
      <c r="U23" s="175">
        <v>100</v>
      </c>
      <c r="V23" s="117">
        <f t="shared" si="30"/>
        <v>4.7155489724745599E-2</v>
      </c>
      <c r="W23" s="117">
        <f t="shared" si="31"/>
        <v>0</v>
      </c>
      <c r="X23" s="175">
        <v>869383921</v>
      </c>
      <c r="Y23" s="175">
        <v>100</v>
      </c>
      <c r="Z23" s="117">
        <f t="shared" si="32"/>
        <v>-1.9549657516246797E-2</v>
      </c>
      <c r="AA23" s="117">
        <f t="shared" si="33"/>
        <v>0</v>
      </c>
      <c r="AB23" s="175">
        <v>877443393.24000001</v>
      </c>
      <c r="AC23" s="175">
        <v>100</v>
      </c>
      <c r="AD23" s="117">
        <f t="shared" si="34"/>
        <v>9.2703258541171132E-3</v>
      </c>
      <c r="AE23" s="117">
        <f t="shared" si="35"/>
        <v>0</v>
      </c>
      <c r="AF23" s="175">
        <v>859870733.24000001</v>
      </c>
      <c r="AG23" s="175">
        <v>100</v>
      </c>
      <c r="AH23" s="117">
        <f t="shared" si="36"/>
        <v>-2.0027115293571412E-2</v>
      </c>
      <c r="AI23" s="117">
        <f t="shared" si="37"/>
        <v>0</v>
      </c>
      <c r="AJ23" s="118">
        <f t="shared" si="16"/>
        <v>2.2685636349553018E-3</v>
      </c>
      <c r="AK23" s="118">
        <f t="shared" si="17"/>
        <v>0</v>
      </c>
      <c r="AL23" s="119">
        <f t="shared" si="18"/>
        <v>-2.8630975615168596E-2</v>
      </c>
      <c r="AM23" s="119">
        <f t="shared" si="19"/>
        <v>0</v>
      </c>
      <c r="AN23" s="120">
        <f t="shared" si="20"/>
        <v>2.9481279092866932E-2</v>
      </c>
      <c r="AO23" s="205">
        <f t="shared" si="21"/>
        <v>0</v>
      </c>
      <c r="AP23" s="124"/>
      <c r="AQ23" s="122">
        <v>691810420.35000002</v>
      </c>
      <c r="AR23" s="136">
        <v>100</v>
      </c>
      <c r="AS23" s="123" t="e">
        <f>(#REF!/AQ23)-1</f>
        <v>#REF!</v>
      </c>
      <c r="AT23" s="123" t="e">
        <f>(#REF!/AR23)-1</f>
        <v>#REF!</v>
      </c>
    </row>
    <row r="24" spans="1:46">
      <c r="A24" s="200" t="s">
        <v>24</v>
      </c>
      <c r="B24" s="175">
        <v>94700983600.550003</v>
      </c>
      <c r="C24" s="171">
        <v>1</v>
      </c>
      <c r="D24" s="175">
        <v>95779501813.669998</v>
      </c>
      <c r="E24" s="171">
        <v>1</v>
      </c>
      <c r="F24" s="117">
        <f t="shared" si="22"/>
        <v>1.1388669601038138E-2</v>
      </c>
      <c r="G24" s="117">
        <f t="shared" si="23"/>
        <v>0</v>
      </c>
      <c r="H24" s="175">
        <v>95448893943.320007</v>
      </c>
      <c r="I24" s="171">
        <v>1</v>
      </c>
      <c r="J24" s="117">
        <f t="shared" si="24"/>
        <v>-3.4517601792621276E-3</v>
      </c>
      <c r="K24" s="117">
        <f t="shared" si="25"/>
        <v>0</v>
      </c>
      <c r="L24" s="175">
        <v>94121707024.550003</v>
      </c>
      <c r="M24" s="171">
        <v>1</v>
      </c>
      <c r="N24" s="117">
        <f t="shared" si="26"/>
        <v>-1.3904686203677978E-2</v>
      </c>
      <c r="O24" s="117">
        <f t="shared" si="27"/>
        <v>0</v>
      </c>
      <c r="P24" s="175">
        <v>93634595414.610001</v>
      </c>
      <c r="Q24" s="171">
        <v>1</v>
      </c>
      <c r="R24" s="117">
        <f t="shared" si="28"/>
        <v>-5.1753376063711628E-3</v>
      </c>
      <c r="S24" s="117">
        <f t="shared" si="29"/>
        <v>0</v>
      </c>
      <c r="T24" s="175">
        <v>94103739365.5</v>
      </c>
      <c r="U24" s="171">
        <v>1</v>
      </c>
      <c r="V24" s="117">
        <f t="shared" si="30"/>
        <v>5.0103698191106601E-3</v>
      </c>
      <c r="W24" s="117">
        <f t="shared" si="31"/>
        <v>0</v>
      </c>
      <c r="X24" s="175">
        <v>94333996174.630005</v>
      </c>
      <c r="Y24" s="171">
        <v>1</v>
      </c>
      <c r="Z24" s="117">
        <f t="shared" si="32"/>
        <v>2.4468401647216673E-3</v>
      </c>
      <c r="AA24" s="117">
        <f t="shared" si="33"/>
        <v>0</v>
      </c>
      <c r="AB24" s="175">
        <v>94106740050.479996</v>
      </c>
      <c r="AC24" s="171">
        <v>1</v>
      </c>
      <c r="AD24" s="117">
        <f t="shared" si="34"/>
        <v>-2.4090585935670024E-3</v>
      </c>
      <c r="AE24" s="117">
        <f t="shared" si="35"/>
        <v>0</v>
      </c>
      <c r="AF24" s="175">
        <v>94106740050.479996</v>
      </c>
      <c r="AG24" s="171">
        <v>1</v>
      </c>
      <c r="AH24" s="117">
        <f t="shared" si="36"/>
        <v>0</v>
      </c>
      <c r="AI24" s="117">
        <f t="shared" si="37"/>
        <v>0</v>
      </c>
      <c r="AJ24" s="118">
        <f t="shared" si="16"/>
        <v>-7.618703747509758E-4</v>
      </c>
      <c r="AK24" s="118">
        <f t="shared" si="17"/>
        <v>0</v>
      </c>
      <c r="AL24" s="119">
        <f t="shared" si="18"/>
        <v>-1.7464715638678126E-2</v>
      </c>
      <c r="AM24" s="119">
        <f t="shared" si="19"/>
        <v>0</v>
      </c>
      <c r="AN24" s="120">
        <f t="shared" si="20"/>
        <v>7.5023014131781673E-3</v>
      </c>
      <c r="AO24" s="205">
        <f t="shared" si="21"/>
        <v>0</v>
      </c>
      <c r="AP24" s="124"/>
      <c r="AQ24" s="122">
        <v>13880602273.7041</v>
      </c>
      <c r="AR24" s="129">
        <v>1</v>
      </c>
      <c r="AS24" s="123" t="e">
        <f>(#REF!/AQ24)-1</f>
        <v>#REF!</v>
      </c>
      <c r="AT24" s="123" t="e">
        <f>(#REF!/AR24)-1</f>
        <v>#REF!</v>
      </c>
    </row>
    <row r="25" spans="1:46">
      <c r="A25" s="200" t="s">
        <v>76</v>
      </c>
      <c r="B25" s="175">
        <v>1169580656.29</v>
      </c>
      <c r="C25" s="171">
        <v>10</v>
      </c>
      <c r="D25" s="175">
        <v>1141290214.1500001</v>
      </c>
      <c r="E25" s="171">
        <v>10</v>
      </c>
      <c r="F25" s="117">
        <f t="shared" si="22"/>
        <v>-2.4188534572501679E-2</v>
      </c>
      <c r="G25" s="117">
        <f t="shared" si="23"/>
        <v>0</v>
      </c>
      <c r="H25" s="175">
        <v>1136519537.6300001</v>
      </c>
      <c r="I25" s="171">
        <v>10</v>
      </c>
      <c r="J25" s="117">
        <f t="shared" si="24"/>
        <v>-4.1800730969668767E-3</v>
      </c>
      <c r="K25" s="117">
        <f t="shared" si="25"/>
        <v>0</v>
      </c>
      <c r="L25" s="175">
        <v>1136679071.6800001</v>
      </c>
      <c r="M25" s="171">
        <v>10</v>
      </c>
      <c r="N25" s="117">
        <f t="shared" si="26"/>
        <v>1.4037070610561686E-4</v>
      </c>
      <c r="O25" s="117">
        <f t="shared" si="27"/>
        <v>0</v>
      </c>
      <c r="P25" s="175">
        <v>1149459971.8199999</v>
      </c>
      <c r="Q25" s="171">
        <v>10</v>
      </c>
      <c r="R25" s="117">
        <f t="shared" si="28"/>
        <v>1.1244070959369232E-2</v>
      </c>
      <c r="S25" s="117">
        <f t="shared" si="29"/>
        <v>0</v>
      </c>
      <c r="T25" s="175">
        <v>1137121201.6700001</v>
      </c>
      <c r="U25" s="171">
        <v>10</v>
      </c>
      <c r="V25" s="117">
        <f t="shared" si="30"/>
        <v>-1.0734406114606356E-2</v>
      </c>
      <c r="W25" s="117">
        <f t="shared" si="31"/>
        <v>0</v>
      </c>
      <c r="X25" s="175">
        <v>1137121201.6700001</v>
      </c>
      <c r="Y25" s="171">
        <v>10</v>
      </c>
      <c r="Z25" s="117">
        <f t="shared" si="32"/>
        <v>0</v>
      </c>
      <c r="AA25" s="117">
        <f t="shared" si="33"/>
        <v>0</v>
      </c>
      <c r="AB25" s="175">
        <v>1005499990.21</v>
      </c>
      <c r="AC25" s="171">
        <v>10</v>
      </c>
      <c r="AD25" s="117">
        <f t="shared" si="34"/>
        <v>-0.11574950081547891</v>
      </c>
      <c r="AE25" s="117">
        <f t="shared" si="35"/>
        <v>0</v>
      </c>
      <c r="AF25" s="175">
        <v>906733640.08000004</v>
      </c>
      <c r="AG25" s="171">
        <v>10</v>
      </c>
      <c r="AH25" s="117">
        <f t="shared" si="36"/>
        <v>-9.8226107500381479E-2</v>
      </c>
      <c r="AI25" s="117">
        <f t="shared" si="37"/>
        <v>0</v>
      </c>
      <c r="AJ25" s="118">
        <f t="shared" si="16"/>
        <v>-3.0211772554307556E-2</v>
      </c>
      <c r="AK25" s="118">
        <f t="shared" si="17"/>
        <v>0</v>
      </c>
      <c r="AL25" s="119">
        <f t="shared" si="18"/>
        <v>-0.20551878142991964</v>
      </c>
      <c r="AM25" s="119">
        <f t="shared" si="19"/>
        <v>0</v>
      </c>
      <c r="AN25" s="120">
        <f t="shared" si="20"/>
        <v>4.8680503655236143E-2</v>
      </c>
      <c r="AO25" s="205">
        <f t="shared" si="21"/>
        <v>0</v>
      </c>
      <c r="AP25" s="124"/>
      <c r="AQ25" s="132">
        <v>246915130.99000001</v>
      </c>
      <c r="AR25" s="129">
        <v>10</v>
      </c>
      <c r="AS25" s="123" t="e">
        <f>(#REF!/AQ25)-1</f>
        <v>#REF!</v>
      </c>
      <c r="AT25" s="123" t="e">
        <f>(#REF!/AR25)-1</f>
        <v>#REF!</v>
      </c>
    </row>
    <row r="26" spans="1:46">
      <c r="A26" s="200" t="s">
        <v>109</v>
      </c>
      <c r="B26" s="175">
        <v>34725188902.889999</v>
      </c>
      <c r="C26" s="171">
        <v>1</v>
      </c>
      <c r="D26" s="175">
        <v>35277244130.120003</v>
      </c>
      <c r="E26" s="171">
        <v>1</v>
      </c>
      <c r="F26" s="117">
        <f t="shared" si="22"/>
        <v>1.5897832227028105E-2</v>
      </c>
      <c r="G26" s="117">
        <f t="shared" si="23"/>
        <v>0</v>
      </c>
      <c r="H26" s="175">
        <v>35072025128.089996</v>
      </c>
      <c r="I26" s="171">
        <v>1</v>
      </c>
      <c r="J26" s="117">
        <f t="shared" si="24"/>
        <v>-5.8173195523169774E-3</v>
      </c>
      <c r="K26" s="117">
        <f t="shared" si="25"/>
        <v>0</v>
      </c>
      <c r="L26" s="175">
        <v>34363463391.290001</v>
      </c>
      <c r="M26" s="171">
        <v>1</v>
      </c>
      <c r="N26" s="117">
        <f t="shared" si="26"/>
        <v>-2.0203045994982821E-2</v>
      </c>
      <c r="O26" s="117">
        <f t="shared" si="27"/>
        <v>0</v>
      </c>
      <c r="P26" s="175">
        <v>34073137059</v>
      </c>
      <c r="Q26" s="171">
        <v>1</v>
      </c>
      <c r="R26" s="117">
        <f t="shared" si="28"/>
        <v>-8.4486924086816292E-3</v>
      </c>
      <c r="S26" s="117">
        <f t="shared" si="29"/>
        <v>0</v>
      </c>
      <c r="T26" s="175">
        <v>34558857925</v>
      </c>
      <c r="U26" s="171">
        <v>1</v>
      </c>
      <c r="V26" s="117">
        <f t="shared" si="30"/>
        <v>1.4255243512182063E-2</v>
      </c>
      <c r="W26" s="117">
        <f t="shared" si="31"/>
        <v>0</v>
      </c>
      <c r="X26" s="175">
        <v>34508378983.589996</v>
      </c>
      <c r="Y26" s="171">
        <v>1</v>
      </c>
      <c r="Z26" s="117">
        <f t="shared" si="32"/>
        <v>-1.4606657870336339E-3</v>
      </c>
      <c r="AA26" s="117">
        <f t="shared" si="33"/>
        <v>0</v>
      </c>
      <c r="AB26" s="175">
        <v>34480631113.230003</v>
      </c>
      <c r="AC26" s="171">
        <v>1</v>
      </c>
      <c r="AD26" s="117">
        <f t="shared" si="34"/>
        <v>-8.0409080858849134E-4</v>
      </c>
      <c r="AE26" s="117">
        <f t="shared" si="35"/>
        <v>0</v>
      </c>
      <c r="AF26" s="175">
        <v>34610875166.650002</v>
      </c>
      <c r="AG26" s="171">
        <v>1</v>
      </c>
      <c r="AH26" s="117">
        <f t="shared" si="36"/>
        <v>3.7773106006178739E-3</v>
      </c>
      <c r="AI26" s="117">
        <f t="shared" si="37"/>
        <v>0</v>
      </c>
      <c r="AJ26" s="118">
        <f t="shared" si="16"/>
        <v>-3.5042852647193925E-4</v>
      </c>
      <c r="AK26" s="118">
        <f t="shared" si="17"/>
        <v>0</v>
      </c>
      <c r="AL26" s="119">
        <f t="shared" si="18"/>
        <v>-1.8889484706121073E-2</v>
      </c>
      <c r="AM26" s="119">
        <f t="shared" si="19"/>
        <v>0</v>
      </c>
      <c r="AN26" s="120">
        <f t="shared" si="20"/>
        <v>1.1864734633731671E-2</v>
      </c>
      <c r="AO26" s="205">
        <f t="shared" si="21"/>
        <v>0</v>
      </c>
      <c r="AP26" s="124"/>
      <c r="AQ26" s="132"/>
      <c r="AR26" s="129"/>
      <c r="AS26" s="123"/>
      <c r="AT26" s="123"/>
    </row>
    <row r="27" spans="1:46">
      <c r="A27" s="200" t="s">
        <v>113</v>
      </c>
      <c r="B27" s="175">
        <v>6406216382.5699997</v>
      </c>
      <c r="C27" s="171">
        <v>100</v>
      </c>
      <c r="D27" s="175">
        <v>6396735046.7983484</v>
      </c>
      <c r="E27" s="171">
        <v>100</v>
      </c>
      <c r="F27" s="117">
        <f t="shared" si="22"/>
        <v>-1.4800211553028457E-3</v>
      </c>
      <c r="G27" s="117">
        <f t="shared" si="23"/>
        <v>0</v>
      </c>
      <c r="H27" s="175">
        <v>6469422986.96</v>
      </c>
      <c r="I27" s="171">
        <v>100</v>
      </c>
      <c r="J27" s="117">
        <f t="shared" si="24"/>
        <v>1.1363287619366523E-2</v>
      </c>
      <c r="K27" s="117">
        <f t="shared" si="25"/>
        <v>0</v>
      </c>
      <c r="L27" s="175">
        <v>6248254830.6400003</v>
      </c>
      <c r="M27" s="171">
        <v>100</v>
      </c>
      <c r="N27" s="117">
        <f t="shared" si="26"/>
        <v>-3.4186689719592323E-2</v>
      </c>
      <c r="O27" s="117">
        <f t="shared" si="27"/>
        <v>0</v>
      </c>
      <c r="P27" s="175">
        <v>6251970222.3299999</v>
      </c>
      <c r="Q27" s="171">
        <v>100</v>
      </c>
      <c r="R27" s="117">
        <f t="shared" si="28"/>
        <v>5.9462870684789558E-4</v>
      </c>
      <c r="S27" s="117">
        <f t="shared" si="29"/>
        <v>0</v>
      </c>
      <c r="T27" s="175">
        <v>6525354343.1800003</v>
      </c>
      <c r="U27" s="171">
        <v>100</v>
      </c>
      <c r="V27" s="117">
        <f t="shared" si="30"/>
        <v>4.3727674817381795E-2</v>
      </c>
      <c r="W27" s="117">
        <f t="shared" si="31"/>
        <v>0</v>
      </c>
      <c r="X27" s="175">
        <v>6811695770.7200003</v>
      </c>
      <c r="Y27" s="171">
        <v>100</v>
      </c>
      <c r="Z27" s="117">
        <f t="shared" si="32"/>
        <v>4.3881360686453881E-2</v>
      </c>
      <c r="AA27" s="117">
        <f t="shared" si="33"/>
        <v>0</v>
      </c>
      <c r="AB27" s="175">
        <v>6839261171.3001919</v>
      </c>
      <c r="AC27" s="171">
        <v>100</v>
      </c>
      <c r="AD27" s="117">
        <f t="shared" si="34"/>
        <v>4.0467750627796954E-3</v>
      </c>
      <c r="AE27" s="117">
        <f t="shared" si="35"/>
        <v>0</v>
      </c>
      <c r="AF27" s="175">
        <v>7000272449.6000004</v>
      </c>
      <c r="AG27" s="171">
        <v>100</v>
      </c>
      <c r="AH27" s="117">
        <f t="shared" si="36"/>
        <v>2.3542203502253316E-2</v>
      </c>
      <c r="AI27" s="117">
        <f t="shared" si="37"/>
        <v>0</v>
      </c>
      <c r="AJ27" s="118">
        <f t="shared" si="16"/>
        <v>1.1436152440023493E-2</v>
      </c>
      <c r="AK27" s="118">
        <f t="shared" si="17"/>
        <v>0</v>
      </c>
      <c r="AL27" s="119">
        <f t="shared" si="18"/>
        <v>9.4350852174771641E-2</v>
      </c>
      <c r="AM27" s="119">
        <f t="shared" si="19"/>
        <v>0</v>
      </c>
      <c r="AN27" s="120">
        <f t="shared" si="20"/>
        <v>2.5808106531396095E-2</v>
      </c>
      <c r="AO27" s="205">
        <f t="shared" si="21"/>
        <v>0</v>
      </c>
      <c r="AP27" s="124"/>
      <c r="AQ27" s="132"/>
      <c r="AR27" s="129"/>
      <c r="AS27" s="123"/>
      <c r="AT27" s="123"/>
    </row>
    <row r="28" spans="1:46">
      <c r="A28" s="200" t="s">
        <v>116</v>
      </c>
      <c r="B28" s="175">
        <v>9388164151.2399998</v>
      </c>
      <c r="C28" s="171">
        <v>100</v>
      </c>
      <c r="D28" s="175">
        <v>9344697151.7399998</v>
      </c>
      <c r="E28" s="171">
        <v>100</v>
      </c>
      <c r="F28" s="117">
        <f t="shared" si="22"/>
        <v>-4.6299786411658373E-3</v>
      </c>
      <c r="G28" s="117">
        <f t="shared" si="23"/>
        <v>0</v>
      </c>
      <c r="H28" s="175">
        <v>9411149588.1499996</v>
      </c>
      <c r="I28" s="171">
        <v>100</v>
      </c>
      <c r="J28" s="117">
        <f t="shared" si="24"/>
        <v>7.1112455899789411E-3</v>
      </c>
      <c r="K28" s="117">
        <f t="shared" si="25"/>
        <v>0</v>
      </c>
      <c r="L28" s="175">
        <v>9674903600.6800003</v>
      </c>
      <c r="M28" s="171">
        <v>100</v>
      </c>
      <c r="N28" s="117">
        <f t="shared" si="26"/>
        <v>2.8025695485927159E-2</v>
      </c>
      <c r="O28" s="117">
        <f t="shared" si="27"/>
        <v>0</v>
      </c>
      <c r="P28" s="175">
        <v>9615550303.7600002</v>
      </c>
      <c r="Q28" s="171">
        <v>100</v>
      </c>
      <c r="R28" s="117">
        <f t="shared" si="28"/>
        <v>-6.1347688173170462E-3</v>
      </c>
      <c r="S28" s="117">
        <f t="shared" si="29"/>
        <v>0</v>
      </c>
      <c r="T28" s="175">
        <v>9369847081.2399998</v>
      </c>
      <c r="U28" s="171">
        <v>100</v>
      </c>
      <c r="V28" s="117">
        <f t="shared" si="30"/>
        <v>-2.5552694828492793E-2</v>
      </c>
      <c r="W28" s="117">
        <f t="shared" si="31"/>
        <v>0</v>
      </c>
      <c r="X28" s="175">
        <v>9078642477.1100006</v>
      </c>
      <c r="Y28" s="171">
        <v>100</v>
      </c>
      <c r="Z28" s="117">
        <f t="shared" si="32"/>
        <v>-3.1078906795932611E-2</v>
      </c>
      <c r="AA28" s="117">
        <f t="shared" si="33"/>
        <v>0</v>
      </c>
      <c r="AB28" s="175">
        <v>8747371111.8400002</v>
      </c>
      <c r="AC28" s="171">
        <v>100</v>
      </c>
      <c r="AD28" s="117">
        <f t="shared" si="34"/>
        <v>-3.6489085907417944E-2</v>
      </c>
      <c r="AE28" s="117">
        <f t="shared" si="35"/>
        <v>0</v>
      </c>
      <c r="AF28" s="175">
        <v>8978262276.8999996</v>
      </c>
      <c r="AG28" s="171">
        <v>100</v>
      </c>
      <c r="AH28" s="117">
        <f t="shared" si="36"/>
        <v>2.6395492097903202E-2</v>
      </c>
      <c r="AI28" s="117">
        <f t="shared" si="37"/>
        <v>0</v>
      </c>
      <c r="AJ28" s="118">
        <f t="shared" si="16"/>
        <v>-5.2941252270646156E-3</v>
      </c>
      <c r="AK28" s="118">
        <f t="shared" si="17"/>
        <v>0</v>
      </c>
      <c r="AL28" s="119">
        <f t="shared" si="18"/>
        <v>-3.9213135416782265E-2</v>
      </c>
      <c r="AM28" s="119">
        <f t="shared" si="19"/>
        <v>0</v>
      </c>
      <c r="AN28" s="120">
        <f t="shared" si="20"/>
        <v>2.4836245031029897E-2</v>
      </c>
      <c r="AO28" s="205">
        <f t="shared" si="21"/>
        <v>0</v>
      </c>
      <c r="AP28" s="124"/>
      <c r="AQ28" s="132"/>
      <c r="AR28" s="129"/>
      <c r="AS28" s="123"/>
      <c r="AT28" s="123"/>
    </row>
    <row r="29" spans="1:46">
      <c r="A29" s="200" t="s">
        <v>122</v>
      </c>
      <c r="B29" s="175">
        <v>728204520.91999996</v>
      </c>
      <c r="C29" s="171">
        <v>10</v>
      </c>
      <c r="D29" s="175">
        <v>776907593.88999999</v>
      </c>
      <c r="E29" s="171">
        <v>10</v>
      </c>
      <c r="F29" s="117">
        <f t="shared" si="22"/>
        <v>6.6881036262270765E-2</v>
      </c>
      <c r="G29" s="117">
        <f t="shared" si="23"/>
        <v>0</v>
      </c>
      <c r="H29" s="175">
        <v>962623678.60000002</v>
      </c>
      <c r="I29" s="171">
        <v>10</v>
      </c>
      <c r="J29" s="117">
        <f t="shared" si="24"/>
        <v>0.23904526892331421</v>
      </c>
      <c r="K29" s="117">
        <f t="shared" si="25"/>
        <v>0</v>
      </c>
      <c r="L29" s="175">
        <v>964195936.80999994</v>
      </c>
      <c r="M29" s="171">
        <v>10</v>
      </c>
      <c r="N29" s="117">
        <f t="shared" si="26"/>
        <v>1.6333051481618923E-3</v>
      </c>
      <c r="O29" s="117">
        <f t="shared" si="27"/>
        <v>0</v>
      </c>
      <c r="P29" s="175">
        <v>827539298.04999995</v>
      </c>
      <c r="Q29" s="171">
        <v>10</v>
      </c>
      <c r="R29" s="117">
        <f t="shared" si="28"/>
        <v>-0.14173119128890183</v>
      </c>
      <c r="S29" s="117">
        <f t="shared" si="29"/>
        <v>0</v>
      </c>
      <c r="T29" s="175">
        <v>937013006.53999996</v>
      </c>
      <c r="U29" s="171">
        <v>10</v>
      </c>
      <c r="V29" s="117">
        <f t="shared" si="30"/>
        <v>0.13228822939038914</v>
      </c>
      <c r="W29" s="117">
        <f t="shared" si="31"/>
        <v>0</v>
      </c>
      <c r="X29" s="175">
        <v>879917764.21000004</v>
      </c>
      <c r="Y29" s="171">
        <v>10</v>
      </c>
      <c r="Z29" s="117">
        <f t="shared" si="32"/>
        <v>-6.0933244182841122E-2</v>
      </c>
      <c r="AA29" s="117">
        <f t="shared" si="33"/>
        <v>0</v>
      </c>
      <c r="AB29" s="175">
        <v>947955584.77999997</v>
      </c>
      <c r="AC29" s="171">
        <v>10</v>
      </c>
      <c r="AD29" s="117">
        <f t="shared" si="34"/>
        <v>7.7322931002631878E-2</v>
      </c>
      <c r="AE29" s="117">
        <f t="shared" si="35"/>
        <v>0</v>
      </c>
      <c r="AF29" s="175">
        <v>945569038.33000004</v>
      </c>
      <c r="AG29" s="171">
        <v>10</v>
      </c>
      <c r="AH29" s="117">
        <f t="shared" si="36"/>
        <v>-2.5175720132012244E-3</v>
      </c>
      <c r="AI29" s="117">
        <f t="shared" si="37"/>
        <v>0</v>
      </c>
      <c r="AJ29" s="118">
        <f t="shared" si="16"/>
        <v>3.8998595405227959E-2</v>
      </c>
      <c r="AK29" s="118">
        <f t="shared" si="17"/>
        <v>0</v>
      </c>
      <c r="AL29" s="119">
        <f t="shared" si="18"/>
        <v>0.21709331427114398</v>
      </c>
      <c r="AM29" s="119">
        <f t="shared" si="19"/>
        <v>0</v>
      </c>
      <c r="AN29" s="120">
        <f t="shared" si="20"/>
        <v>0.11755679359170378</v>
      </c>
      <c r="AO29" s="205">
        <f t="shared" si="21"/>
        <v>0</v>
      </c>
      <c r="AP29" s="124"/>
      <c r="AQ29" s="132"/>
      <c r="AR29" s="129"/>
      <c r="AS29" s="123"/>
      <c r="AT29" s="123"/>
    </row>
    <row r="30" spans="1:46">
      <c r="A30" s="200" t="s">
        <v>124</v>
      </c>
      <c r="B30" s="170">
        <v>2799987552</v>
      </c>
      <c r="C30" s="171">
        <v>100</v>
      </c>
      <c r="D30" s="170">
        <v>2811936950</v>
      </c>
      <c r="E30" s="171">
        <v>100</v>
      </c>
      <c r="F30" s="117">
        <f t="shared" si="22"/>
        <v>4.2676611156591314E-3</v>
      </c>
      <c r="G30" s="117">
        <f t="shared" si="23"/>
        <v>0</v>
      </c>
      <c r="H30" s="170">
        <v>2864185079</v>
      </c>
      <c r="I30" s="171">
        <v>100</v>
      </c>
      <c r="J30" s="117">
        <f t="shared" si="24"/>
        <v>1.8580832333384999E-2</v>
      </c>
      <c r="K30" s="117">
        <f t="shared" si="25"/>
        <v>0</v>
      </c>
      <c r="L30" s="170">
        <v>2886781391</v>
      </c>
      <c r="M30" s="171">
        <v>100</v>
      </c>
      <c r="N30" s="117">
        <f t="shared" si="26"/>
        <v>7.8892639186184371E-3</v>
      </c>
      <c r="O30" s="117">
        <f t="shared" si="27"/>
        <v>0</v>
      </c>
      <c r="P30" s="170">
        <v>2972085546</v>
      </c>
      <c r="Q30" s="171">
        <v>100</v>
      </c>
      <c r="R30" s="117">
        <f t="shared" si="28"/>
        <v>2.9549918558415704E-2</v>
      </c>
      <c r="S30" s="117">
        <f t="shared" si="29"/>
        <v>0</v>
      </c>
      <c r="T30" s="170">
        <v>2934155546</v>
      </c>
      <c r="U30" s="171">
        <v>100</v>
      </c>
      <c r="V30" s="117">
        <f t="shared" si="30"/>
        <v>-1.2762082185369237E-2</v>
      </c>
      <c r="W30" s="117">
        <f t="shared" si="31"/>
        <v>0</v>
      </c>
      <c r="X30" s="170">
        <v>2930142237</v>
      </c>
      <c r="Y30" s="171">
        <v>100</v>
      </c>
      <c r="Z30" s="117">
        <f t="shared" si="32"/>
        <v>-1.3677901314642846E-3</v>
      </c>
      <c r="AA30" s="117">
        <f t="shared" si="33"/>
        <v>0</v>
      </c>
      <c r="AB30" s="170">
        <v>3048063836</v>
      </c>
      <c r="AC30" s="171">
        <v>100</v>
      </c>
      <c r="AD30" s="117">
        <f t="shared" si="34"/>
        <v>4.0244325859325171E-2</v>
      </c>
      <c r="AE30" s="117">
        <f t="shared" si="35"/>
        <v>0</v>
      </c>
      <c r="AF30" s="170">
        <v>3040481954</v>
      </c>
      <c r="AG30" s="171">
        <v>100</v>
      </c>
      <c r="AH30" s="117">
        <f t="shared" si="36"/>
        <v>-2.4874419985736807E-3</v>
      </c>
      <c r="AI30" s="117">
        <f t="shared" si="37"/>
        <v>0</v>
      </c>
      <c r="AJ30" s="118">
        <f t="shared" si="16"/>
        <v>1.0489335933749531E-2</v>
      </c>
      <c r="AK30" s="118">
        <f t="shared" si="17"/>
        <v>0</v>
      </c>
      <c r="AL30" s="119">
        <f t="shared" si="18"/>
        <v>8.1276717104201077E-2</v>
      </c>
      <c r="AM30" s="119">
        <f t="shared" si="19"/>
        <v>0</v>
      </c>
      <c r="AN30" s="120">
        <f t="shared" si="20"/>
        <v>1.7765230126189767E-2</v>
      </c>
      <c r="AO30" s="205">
        <f t="shared" si="21"/>
        <v>0</v>
      </c>
      <c r="AP30" s="124"/>
      <c r="AQ30" s="132"/>
      <c r="AR30" s="129"/>
      <c r="AS30" s="123"/>
      <c r="AT30" s="123"/>
    </row>
    <row r="31" spans="1:46">
      <c r="A31" s="200" t="s">
        <v>125</v>
      </c>
      <c r="B31" s="170">
        <v>13279668642.719999</v>
      </c>
      <c r="C31" s="171">
        <v>100</v>
      </c>
      <c r="D31" s="170">
        <v>13225045602.18</v>
      </c>
      <c r="E31" s="171">
        <v>100</v>
      </c>
      <c r="F31" s="117">
        <f t="shared" si="22"/>
        <v>-4.1132833965660514E-3</v>
      </c>
      <c r="G31" s="117">
        <f t="shared" si="23"/>
        <v>0</v>
      </c>
      <c r="H31" s="170">
        <v>12814830526.559999</v>
      </c>
      <c r="I31" s="171">
        <v>100</v>
      </c>
      <c r="J31" s="117">
        <f t="shared" si="24"/>
        <v>-3.1018046210168189E-2</v>
      </c>
      <c r="K31" s="117">
        <f t="shared" si="25"/>
        <v>0</v>
      </c>
      <c r="L31" s="170">
        <v>12009802349.1</v>
      </c>
      <c r="M31" s="171">
        <v>100</v>
      </c>
      <c r="N31" s="117">
        <f t="shared" si="26"/>
        <v>-6.2820040873072719E-2</v>
      </c>
      <c r="O31" s="117">
        <f t="shared" si="27"/>
        <v>0</v>
      </c>
      <c r="P31" s="170">
        <v>12032828705.58</v>
      </c>
      <c r="Q31" s="171">
        <v>100</v>
      </c>
      <c r="R31" s="117">
        <f t="shared" si="28"/>
        <v>1.917296872227469E-3</v>
      </c>
      <c r="S31" s="117">
        <f t="shared" si="29"/>
        <v>0</v>
      </c>
      <c r="T31" s="170">
        <v>11719507923.059999</v>
      </c>
      <c r="U31" s="171">
        <v>100</v>
      </c>
      <c r="V31" s="117">
        <f t="shared" si="30"/>
        <v>-2.6038830119363685E-2</v>
      </c>
      <c r="W31" s="117">
        <f t="shared" si="31"/>
        <v>0</v>
      </c>
      <c r="X31" s="170">
        <v>11680955186.08</v>
      </c>
      <c r="Y31" s="171">
        <v>100</v>
      </c>
      <c r="Z31" s="117">
        <f t="shared" si="32"/>
        <v>-3.2896207957793934E-3</v>
      </c>
      <c r="AA31" s="117">
        <f t="shared" si="33"/>
        <v>0</v>
      </c>
      <c r="AB31" s="170">
        <v>11879083034.690001</v>
      </c>
      <c r="AC31" s="171">
        <v>100</v>
      </c>
      <c r="AD31" s="117">
        <f t="shared" si="34"/>
        <v>1.6961613622668997E-2</v>
      </c>
      <c r="AE31" s="117">
        <f t="shared" si="35"/>
        <v>0</v>
      </c>
      <c r="AF31" s="170">
        <v>11559482353.530001</v>
      </c>
      <c r="AG31" s="171">
        <v>100</v>
      </c>
      <c r="AH31" s="117">
        <f t="shared" si="36"/>
        <v>-2.6904490879193541E-2</v>
      </c>
      <c r="AI31" s="117">
        <f t="shared" si="37"/>
        <v>0</v>
      </c>
      <c r="AJ31" s="118">
        <f t="shared" si="16"/>
        <v>-1.6913175222405888E-2</v>
      </c>
      <c r="AK31" s="118">
        <f t="shared" si="17"/>
        <v>0</v>
      </c>
      <c r="AL31" s="119">
        <f t="shared" si="18"/>
        <v>-0.12594007603084939</v>
      </c>
      <c r="AM31" s="119">
        <f t="shared" si="19"/>
        <v>0</v>
      </c>
      <c r="AN31" s="120">
        <f t="shared" si="20"/>
        <v>2.4902719673261631E-2</v>
      </c>
      <c r="AO31" s="205">
        <f t="shared" si="21"/>
        <v>0</v>
      </c>
      <c r="AP31" s="124"/>
      <c r="AQ31" s="132"/>
      <c r="AR31" s="129"/>
      <c r="AS31" s="123"/>
      <c r="AT31" s="123"/>
    </row>
    <row r="32" spans="1:46">
      <c r="A32" s="200" t="s">
        <v>130</v>
      </c>
      <c r="B32" s="170">
        <v>14263531718.15</v>
      </c>
      <c r="C32" s="171">
        <v>100</v>
      </c>
      <c r="D32" s="170">
        <v>14177016398.389999</v>
      </c>
      <c r="E32" s="171">
        <v>100</v>
      </c>
      <c r="F32" s="117">
        <f t="shared" si="22"/>
        <v>-6.0654907542927513E-3</v>
      </c>
      <c r="G32" s="117">
        <f t="shared" si="23"/>
        <v>0</v>
      </c>
      <c r="H32" s="170">
        <v>14121203180.26</v>
      </c>
      <c r="I32" s="171">
        <v>100</v>
      </c>
      <c r="J32" s="117">
        <f t="shared" si="24"/>
        <v>-3.9368804099244419E-3</v>
      </c>
      <c r="K32" s="117">
        <f t="shared" si="25"/>
        <v>0</v>
      </c>
      <c r="L32" s="170">
        <v>13828197374.209999</v>
      </c>
      <c r="M32" s="171">
        <v>100</v>
      </c>
      <c r="N32" s="117">
        <f t="shared" si="26"/>
        <v>-2.0749351334282431E-2</v>
      </c>
      <c r="O32" s="117">
        <f t="shared" si="27"/>
        <v>0</v>
      </c>
      <c r="P32" s="170">
        <v>13994956048.549999</v>
      </c>
      <c r="Q32" s="171">
        <v>100</v>
      </c>
      <c r="R32" s="117">
        <f t="shared" si="28"/>
        <v>1.2059321242478795E-2</v>
      </c>
      <c r="S32" s="117">
        <f t="shared" si="29"/>
        <v>0</v>
      </c>
      <c r="T32" s="170">
        <v>13748350437.860001</v>
      </c>
      <c r="U32" s="171">
        <v>100</v>
      </c>
      <c r="V32" s="117">
        <f t="shared" si="30"/>
        <v>-1.7621035023939868E-2</v>
      </c>
      <c r="W32" s="117">
        <f t="shared" si="31"/>
        <v>0</v>
      </c>
      <c r="X32" s="170">
        <v>13866912436.48</v>
      </c>
      <c r="Y32" s="171">
        <v>100</v>
      </c>
      <c r="Z32" s="117">
        <f t="shared" si="32"/>
        <v>8.6237253811558869E-3</v>
      </c>
      <c r="AA32" s="117">
        <f t="shared" si="33"/>
        <v>0</v>
      </c>
      <c r="AB32" s="170">
        <v>14125839405.74</v>
      </c>
      <c r="AC32" s="171">
        <v>100</v>
      </c>
      <c r="AD32" s="117">
        <f t="shared" si="34"/>
        <v>1.8672287031887155E-2</v>
      </c>
      <c r="AE32" s="117">
        <f t="shared" si="35"/>
        <v>0</v>
      </c>
      <c r="AF32" s="170">
        <v>14043544760.469999</v>
      </c>
      <c r="AG32" s="171">
        <v>100</v>
      </c>
      <c r="AH32" s="117">
        <f t="shared" si="36"/>
        <v>-5.8258233656939516E-3</v>
      </c>
      <c r="AI32" s="117">
        <f t="shared" si="37"/>
        <v>0</v>
      </c>
      <c r="AJ32" s="118">
        <f t="shared" si="16"/>
        <v>-1.8554059040764509E-3</v>
      </c>
      <c r="AK32" s="118">
        <f t="shared" si="17"/>
        <v>0</v>
      </c>
      <c r="AL32" s="119">
        <f t="shared" si="18"/>
        <v>-9.4146493288360493E-3</v>
      </c>
      <c r="AM32" s="119">
        <f t="shared" si="19"/>
        <v>0</v>
      </c>
      <c r="AN32" s="120">
        <f t="shared" si="20"/>
        <v>1.398047517166171E-2</v>
      </c>
      <c r="AO32" s="205">
        <f t="shared" si="21"/>
        <v>0</v>
      </c>
      <c r="AP32" s="124"/>
      <c r="AQ32" s="132"/>
      <c r="AR32" s="129"/>
      <c r="AS32" s="123"/>
      <c r="AT32" s="123"/>
    </row>
    <row r="33" spans="1:48">
      <c r="A33" s="200" t="s">
        <v>129</v>
      </c>
      <c r="B33" s="170">
        <v>630942202.74000001</v>
      </c>
      <c r="C33" s="171">
        <v>1000000</v>
      </c>
      <c r="D33" s="170">
        <v>618582324.38</v>
      </c>
      <c r="E33" s="171">
        <v>1000000</v>
      </c>
      <c r="F33" s="117">
        <f t="shared" si="22"/>
        <v>-1.9589557183407019E-2</v>
      </c>
      <c r="G33" s="117">
        <f t="shared" si="23"/>
        <v>0</v>
      </c>
      <c r="H33" s="170">
        <v>619135406.40999997</v>
      </c>
      <c r="I33" s="171">
        <v>1000000</v>
      </c>
      <c r="J33" s="117">
        <f t="shared" si="24"/>
        <v>8.9411224375724114E-4</v>
      </c>
      <c r="K33" s="117">
        <f t="shared" si="25"/>
        <v>0</v>
      </c>
      <c r="L33" s="170">
        <v>608631043.58000004</v>
      </c>
      <c r="M33" s="171">
        <v>1000000</v>
      </c>
      <c r="N33" s="117">
        <f t="shared" si="26"/>
        <v>-1.6966180129979178E-2</v>
      </c>
      <c r="O33" s="117">
        <f t="shared" si="27"/>
        <v>0</v>
      </c>
      <c r="P33" s="170">
        <v>608683578.75999999</v>
      </c>
      <c r="Q33" s="171">
        <v>1000000</v>
      </c>
      <c r="R33" s="117">
        <f t="shared" si="28"/>
        <v>8.6316957628274819E-5</v>
      </c>
      <c r="S33" s="117">
        <f t="shared" si="29"/>
        <v>0</v>
      </c>
      <c r="T33" s="170">
        <v>609544405.85000002</v>
      </c>
      <c r="U33" s="171">
        <v>1000000</v>
      </c>
      <c r="V33" s="117">
        <f t="shared" si="30"/>
        <v>1.4142439849514192E-3</v>
      </c>
      <c r="W33" s="117">
        <f t="shared" si="31"/>
        <v>0</v>
      </c>
      <c r="X33" s="170">
        <v>610054134.82000005</v>
      </c>
      <c r="Y33" s="171">
        <v>1000000</v>
      </c>
      <c r="Z33" s="117">
        <f t="shared" si="32"/>
        <v>8.362458339507187E-4</v>
      </c>
      <c r="AA33" s="117">
        <f t="shared" si="33"/>
        <v>0</v>
      </c>
      <c r="AB33" s="170">
        <v>610563540.45000005</v>
      </c>
      <c r="AC33" s="171">
        <v>1000000</v>
      </c>
      <c r="AD33" s="117">
        <f t="shared" si="34"/>
        <v>8.3501709262293294E-4</v>
      </c>
      <c r="AE33" s="117">
        <f t="shared" si="35"/>
        <v>0</v>
      </c>
      <c r="AF33" s="170">
        <v>607081851.27999997</v>
      </c>
      <c r="AG33" s="171">
        <v>1000000</v>
      </c>
      <c r="AH33" s="117">
        <f t="shared" si="36"/>
        <v>-5.7024190593398145E-3</v>
      </c>
      <c r="AI33" s="117">
        <f t="shared" si="37"/>
        <v>0</v>
      </c>
      <c r="AJ33" s="118">
        <f t="shared" si="16"/>
        <v>-4.7740275324769273E-3</v>
      </c>
      <c r="AK33" s="118">
        <f t="shared" si="17"/>
        <v>0</v>
      </c>
      <c r="AL33" s="119">
        <f t="shared" si="18"/>
        <v>-1.859166136298326E-2</v>
      </c>
      <c r="AM33" s="119">
        <f t="shared" si="19"/>
        <v>0</v>
      </c>
      <c r="AN33" s="120">
        <f t="shared" si="20"/>
        <v>8.668435556140849E-3</v>
      </c>
      <c r="AO33" s="205">
        <f t="shared" si="21"/>
        <v>0</v>
      </c>
      <c r="AP33" s="124"/>
      <c r="AQ33" s="132"/>
      <c r="AR33" s="129"/>
      <c r="AS33" s="123"/>
      <c r="AT33" s="123"/>
      <c r="AU33" s="317"/>
    </row>
    <row r="34" spans="1:48">
      <c r="A34" s="200" t="s">
        <v>141</v>
      </c>
      <c r="B34" s="170">
        <v>10512950146.74</v>
      </c>
      <c r="C34" s="171">
        <v>1</v>
      </c>
      <c r="D34" s="170">
        <v>10653592194.49</v>
      </c>
      <c r="E34" s="171">
        <v>1</v>
      </c>
      <c r="F34" s="117">
        <f t="shared" si="22"/>
        <v>1.3377981041183975E-2</v>
      </c>
      <c r="G34" s="117">
        <f t="shared" si="23"/>
        <v>0</v>
      </c>
      <c r="H34" s="170">
        <v>9789683047.8299999</v>
      </c>
      <c r="I34" s="171">
        <v>1</v>
      </c>
      <c r="J34" s="117">
        <f t="shared" si="24"/>
        <v>-8.1090878164719937E-2</v>
      </c>
      <c r="K34" s="117">
        <f t="shared" si="25"/>
        <v>0</v>
      </c>
      <c r="L34" s="170">
        <v>10021322125.969999</v>
      </c>
      <c r="M34" s="171">
        <v>1</v>
      </c>
      <c r="N34" s="117">
        <f t="shared" si="26"/>
        <v>2.3661550328878619E-2</v>
      </c>
      <c r="O34" s="117">
        <f t="shared" si="27"/>
        <v>0</v>
      </c>
      <c r="P34" s="170">
        <v>10065407372.059999</v>
      </c>
      <c r="Q34" s="171">
        <v>1</v>
      </c>
      <c r="R34" s="117">
        <f t="shared" si="28"/>
        <v>4.3991446972604913E-3</v>
      </c>
      <c r="S34" s="117">
        <f t="shared" si="29"/>
        <v>0</v>
      </c>
      <c r="T34" s="170">
        <v>9970254735.6499996</v>
      </c>
      <c r="U34" s="171">
        <v>1</v>
      </c>
      <c r="V34" s="117">
        <f t="shared" si="30"/>
        <v>-9.4534312316189723E-3</v>
      </c>
      <c r="W34" s="117">
        <f t="shared" si="31"/>
        <v>0</v>
      </c>
      <c r="X34" s="170">
        <v>9630782349.9300003</v>
      </c>
      <c r="Y34" s="171">
        <v>1</v>
      </c>
      <c r="Z34" s="117">
        <f t="shared" si="32"/>
        <v>-3.4048516785250199E-2</v>
      </c>
      <c r="AA34" s="117">
        <f t="shared" si="33"/>
        <v>0</v>
      </c>
      <c r="AB34" s="170">
        <v>9177567978.3400002</v>
      </c>
      <c r="AC34" s="171">
        <v>1</v>
      </c>
      <c r="AD34" s="117">
        <f t="shared" si="34"/>
        <v>-4.7058936140665072E-2</v>
      </c>
      <c r="AE34" s="117">
        <f t="shared" si="35"/>
        <v>0</v>
      </c>
      <c r="AF34" s="170">
        <v>9205629216.7900009</v>
      </c>
      <c r="AG34" s="171">
        <v>1</v>
      </c>
      <c r="AH34" s="117">
        <f t="shared" si="36"/>
        <v>3.0575898229496267E-3</v>
      </c>
      <c r="AI34" s="117">
        <f t="shared" si="37"/>
        <v>0</v>
      </c>
      <c r="AJ34" s="118">
        <f t="shared" si="16"/>
        <v>-1.5894437053997686E-2</v>
      </c>
      <c r="AK34" s="118">
        <f t="shared" si="17"/>
        <v>0</v>
      </c>
      <c r="AL34" s="119">
        <f t="shared" si="18"/>
        <v>-0.13591312219073678</v>
      </c>
      <c r="AM34" s="119">
        <f t="shared" si="19"/>
        <v>0</v>
      </c>
      <c r="AN34" s="120">
        <f t="shared" si="20"/>
        <v>3.5426822940761139E-2</v>
      </c>
      <c r="AO34" s="205">
        <f t="shared" si="21"/>
        <v>0</v>
      </c>
      <c r="AP34" s="124"/>
      <c r="AQ34" s="132"/>
      <c r="AR34" s="129"/>
      <c r="AS34" s="123"/>
      <c r="AT34" s="123"/>
    </row>
    <row r="35" spans="1:48" s="265" customFormat="1">
      <c r="A35" s="200" t="s">
        <v>146</v>
      </c>
      <c r="B35" s="170">
        <v>16773139340.120001</v>
      </c>
      <c r="C35" s="171">
        <v>1</v>
      </c>
      <c r="D35" s="170">
        <v>16403921232.35</v>
      </c>
      <c r="E35" s="171">
        <v>1</v>
      </c>
      <c r="F35" s="117">
        <f t="shared" si="22"/>
        <v>-2.201246291961937E-2</v>
      </c>
      <c r="G35" s="117">
        <f t="shared" si="23"/>
        <v>0</v>
      </c>
      <c r="H35" s="170">
        <v>16589659636.15</v>
      </c>
      <c r="I35" s="171">
        <v>1</v>
      </c>
      <c r="J35" s="117">
        <f t="shared" si="24"/>
        <v>1.1322805149399675E-2</v>
      </c>
      <c r="K35" s="117">
        <f t="shared" si="25"/>
        <v>0</v>
      </c>
      <c r="L35" s="170">
        <v>17197040385.560001</v>
      </c>
      <c r="M35" s="171">
        <v>1</v>
      </c>
      <c r="N35" s="117">
        <f t="shared" si="26"/>
        <v>3.661200788510921E-2</v>
      </c>
      <c r="O35" s="117">
        <f t="shared" si="27"/>
        <v>0</v>
      </c>
      <c r="P35" s="170">
        <v>16759093645.549999</v>
      </c>
      <c r="Q35" s="171">
        <v>1</v>
      </c>
      <c r="R35" s="117">
        <f t="shared" si="28"/>
        <v>-2.5466401787236422E-2</v>
      </c>
      <c r="S35" s="117">
        <f t="shared" si="29"/>
        <v>0</v>
      </c>
      <c r="T35" s="170">
        <v>17226968822.060001</v>
      </c>
      <c r="U35" s="171">
        <v>1</v>
      </c>
      <c r="V35" s="117">
        <f t="shared" si="30"/>
        <v>2.7917689727465417E-2</v>
      </c>
      <c r="W35" s="117">
        <f t="shared" si="31"/>
        <v>0</v>
      </c>
      <c r="X35" s="170">
        <v>16866301027.379999</v>
      </c>
      <c r="Y35" s="171">
        <v>1</v>
      </c>
      <c r="Z35" s="117">
        <f t="shared" si="32"/>
        <v>-2.0936230767315777E-2</v>
      </c>
      <c r="AA35" s="117">
        <f t="shared" si="33"/>
        <v>0</v>
      </c>
      <c r="AB35" s="170">
        <v>16791061632.110001</v>
      </c>
      <c r="AC35" s="171">
        <v>1</v>
      </c>
      <c r="AD35" s="117">
        <f t="shared" si="34"/>
        <v>-4.4609304166846235E-3</v>
      </c>
      <c r="AE35" s="117">
        <f t="shared" si="35"/>
        <v>0</v>
      </c>
      <c r="AF35" s="170">
        <v>16048679573.309999</v>
      </c>
      <c r="AG35" s="171">
        <v>1</v>
      </c>
      <c r="AH35" s="117">
        <f t="shared" si="36"/>
        <v>-4.4212931562369107E-2</v>
      </c>
      <c r="AI35" s="117">
        <f t="shared" si="37"/>
        <v>0</v>
      </c>
      <c r="AJ35" s="118">
        <f t="shared" si="16"/>
        <v>-5.154556836406375E-3</v>
      </c>
      <c r="AK35" s="118">
        <f t="shared" si="17"/>
        <v>0</v>
      </c>
      <c r="AL35" s="119">
        <f t="shared" si="18"/>
        <v>-2.1655898855417115E-2</v>
      </c>
      <c r="AM35" s="119">
        <f t="shared" si="19"/>
        <v>0</v>
      </c>
      <c r="AN35" s="120">
        <f t="shared" si="20"/>
        <v>2.8237720234142137E-2</v>
      </c>
      <c r="AO35" s="205">
        <f t="shared" si="21"/>
        <v>0</v>
      </c>
      <c r="AP35" s="124"/>
      <c r="AQ35" s="132"/>
      <c r="AR35" s="129"/>
      <c r="AS35" s="123"/>
      <c r="AT35" s="123"/>
    </row>
    <row r="36" spans="1:48" s="286" customFormat="1">
      <c r="A36" s="200" t="s">
        <v>149</v>
      </c>
      <c r="B36" s="170">
        <v>719105039.95000005</v>
      </c>
      <c r="C36" s="171">
        <v>100</v>
      </c>
      <c r="D36" s="170">
        <v>715616584.74000001</v>
      </c>
      <c r="E36" s="171">
        <v>100</v>
      </c>
      <c r="F36" s="117">
        <f t="shared" si="22"/>
        <v>-4.8511066064042515E-3</v>
      </c>
      <c r="G36" s="117">
        <f t="shared" si="23"/>
        <v>0</v>
      </c>
      <c r="H36" s="170">
        <v>687270860.12</v>
      </c>
      <c r="I36" s="171">
        <v>100</v>
      </c>
      <c r="J36" s="117">
        <f t="shared" si="24"/>
        <v>-3.9610211982857635E-2</v>
      </c>
      <c r="K36" s="117">
        <f t="shared" si="25"/>
        <v>0</v>
      </c>
      <c r="L36" s="170">
        <v>687381381.98000002</v>
      </c>
      <c r="M36" s="171">
        <v>100</v>
      </c>
      <c r="N36" s="117">
        <f t="shared" si="26"/>
        <v>1.6081266704762775E-4</v>
      </c>
      <c r="O36" s="117">
        <f t="shared" si="27"/>
        <v>0</v>
      </c>
      <c r="P36" s="170">
        <v>686478349.24000001</v>
      </c>
      <c r="Q36" s="171">
        <v>100</v>
      </c>
      <c r="R36" s="117">
        <f t="shared" si="28"/>
        <v>-1.3137288318732555E-3</v>
      </c>
      <c r="S36" s="117">
        <f t="shared" si="29"/>
        <v>0</v>
      </c>
      <c r="T36" s="170">
        <v>692501000.53999996</v>
      </c>
      <c r="U36" s="171">
        <v>100</v>
      </c>
      <c r="V36" s="117">
        <f t="shared" si="30"/>
        <v>8.7732574620417794E-3</v>
      </c>
      <c r="W36" s="117">
        <f t="shared" si="31"/>
        <v>0</v>
      </c>
      <c r="X36" s="170">
        <v>664667789.70000005</v>
      </c>
      <c r="Y36" s="171">
        <v>100</v>
      </c>
      <c r="Z36" s="117">
        <f t="shared" si="32"/>
        <v>-4.0192304153056919E-2</v>
      </c>
      <c r="AA36" s="117">
        <f t="shared" si="33"/>
        <v>0</v>
      </c>
      <c r="AB36" s="170">
        <v>660745824.64999998</v>
      </c>
      <c r="AC36" s="171">
        <v>100</v>
      </c>
      <c r="AD36" s="117">
        <f t="shared" si="34"/>
        <v>-5.9006395537389636E-3</v>
      </c>
      <c r="AE36" s="117">
        <f t="shared" si="35"/>
        <v>0</v>
      </c>
      <c r="AF36" s="170">
        <v>655733173.33000004</v>
      </c>
      <c r="AG36" s="171">
        <v>100</v>
      </c>
      <c r="AH36" s="117">
        <f t="shared" si="36"/>
        <v>-7.5863533797662017E-3</v>
      </c>
      <c r="AI36" s="117">
        <f t="shared" si="37"/>
        <v>0</v>
      </c>
      <c r="AJ36" s="118">
        <f t="shared" si="16"/>
        <v>-1.1315034297325978E-2</v>
      </c>
      <c r="AK36" s="118">
        <f t="shared" si="17"/>
        <v>0</v>
      </c>
      <c r="AL36" s="119">
        <f t="shared" si="18"/>
        <v>-8.3680860235732221E-2</v>
      </c>
      <c r="AM36" s="119">
        <f t="shared" si="19"/>
        <v>0</v>
      </c>
      <c r="AN36" s="120">
        <f t="shared" si="20"/>
        <v>1.8341115124093803E-2</v>
      </c>
      <c r="AO36" s="205">
        <f t="shared" si="21"/>
        <v>0</v>
      </c>
      <c r="AP36" s="124"/>
      <c r="AQ36" s="132"/>
      <c r="AR36" s="129"/>
      <c r="AS36" s="123"/>
      <c r="AT36" s="123"/>
    </row>
    <row r="37" spans="1:48" s="286" customFormat="1">
      <c r="A37" s="200" t="s">
        <v>161</v>
      </c>
      <c r="B37" s="168">
        <v>17464685779.98</v>
      </c>
      <c r="C37" s="171">
        <v>1</v>
      </c>
      <c r="D37" s="168">
        <v>17484912237.290001</v>
      </c>
      <c r="E37" s="171">
        <v>1</v>
      </c>
      <c r="F37" s="117">
        <f t="shared" si="22"/>
        <v>1.1581346246256105E-3</v>
      </c>
      <c r="G37" s="117">
        <f t="shared" si="23"/>
        <v>0</v>
      </c>
      <c r="H37" s="168">
        <v>17758133020.009998</v>
      </c>
      <c r="I37" s="171">
        <v>1</v>
      </c>
      <c r="J37" s="117">
        <f t="shared" si="24"/>
        <v>1.5626088310429179E-2</v>
      </c>
      <c r="K37" s="117">
        <f t="shared" si="25"/>
        <v>0</v>
      </c>
      <c r="L37" s="168">
        <v>17667904854.27</v>
      </c>
      <c r="M37" s="171">
        <v>1</v>
      </c>
      <c r="N37" s="117">
        <f t="shared" si="26"/>
        <v>-5.0809488609150572E-3</v>
      </c>
      <c r="O37" s="117">
        <f t="shared" si="27"/>
        <v>0</v>
      </c>
      <c r="P37" s="168">
        <v>17380904708.23</v>
      </c>
      <c r="Q37" s="171">
        <v>1</v>
      </c>
      <c r="R37" s="117">
        <f t="shared" si="28"/>
        <v>-1.624415279611597E-2</v>
      </c>
      <c r="S37" s="117">
        <f t="shared" si="29"/>
        <v>0</v>
      </c>
      <c r="T37" s="168">
        <v>17730381173.360001</v>
      </c>
      <c r="U37" s="171">
        <v>1</v>
      </c>
      <c r="V37" s="117">
        <f t="shared" si="30"/>
        <v>2.0106920266614266E-2</v>
      </c>
      <c r="W37" s="117">
        <f t="shared" si="31"/>
        <v>0</v>
      </c>
      <c r="X37" s="168">
        <v>18181015918.950001</v>
      </c>
      <c r="Y37" s="171">
        <v>1</v>
      </c>
      <c r="Z37" s="117">
        <f t="shared" si="32"/>
        <v>2.5415964901368361E-2</v>
      </c>
      <c r="AA37" s="117">
        <f t="shared" si="33"/>
        <v>0</v>
      </c>
      <c r="AB37" s="168">
        <v>18279771226.580002</v>
      </c>
      <c r="AC37" s="171">
        <v>1</v>
      </c>
      <c r="AD37" s="117">
        <f t="shared" si="34"/>
        <v>5.4317815940675132E-3</v>
      </c>
      <c r="AE37" s="117">
        <f t="shared" si="35"/>
        <v>0</v>
      </c>
      <c r="AF37" s="168">
        <v>17969880467.470001</v>
      </c>
      <c r="AG37" s="171">
        <v>1</v>
      </c>
      <c r="AH37" s="117">
        <f t="shared" si="36"/>
        <v>-1.695266069081865E-2</v>
      </c>
      <c r="AI37" s="117">
        <f t="shared" si="37"/>
        <v>0</v>
      </c>
      <c r="AJ37" s="118">
        <f t="shared" si="16"/>
        <v>3.6826409186569062E-3</v>
      </c>
      <c r="AK37" s="118">
        <f t="shared" si="17"/>
        <v>0</v>
      </c>
      <c r="AL37" s="119">
        <f t="shared" si="18"/>
        <v>2.7736383437241999E-2</v>
      </c>
      <c r="AM37" s="119">
        <f t="shared" si="19"/>
        <v>0</v>
      </c>
      <c r="AN37" s="120">
        <f t="shared" si="20"/>
        <v>1.6008328949367063E-2</v>
      </c>
      <c r="AO37" s="205">
        <f t="shared" si="21"/>
        <v>0</v>
      </c>
      <c r="AP37" s="124"/>
      <c r="AQ37" s="132"/>
      <c r="AR37" s="129"/>
      <c r="AS37" s="123"/>
      <c r="AT37" s="123"/>
    </row>
    <row r="38" spans="1:48" s="286" customFormat="1">
      <c r="A38" s="200" t="s">
        <v>162</v>
      </c>
      <c r="B38" s="168">
        <v>845616625.03999996</v>
      </c>
      <c r="C38" s="171">
        <v>10</v>
      </c>
      <c r="D38" s="168">
        <v>839158911.11000001</v>
      </c>
      <c r="E38" s="171">
        <v>10</v>
      </c>
      <c r="F38" s="117">
        <f t="shared" si="22"/>
        <v>-7.6366922536491993E-3</v>
      </c>
      <c r="G38" s="117">
        <f t="shared" si="23"/>
        <v>0</v>
      </c>
      <c r="H38" s="168">
        <v>855619457.91999996</v>
      </c>
      <c r="I38" s="171">
        <v>10</v>
      </c>
      <c r="J38" s="117">
        <f t="shared" si="24"/>
        <v>1.9615530017105705E-2</v>
      </c>
      <c r="K38" s="117">
        <f t="shared" si="25"/>
        <v>0</v>
      </c>
      <c r="L38" s="168">
        <v>852772570.69000006</v>
      </c>
      <c r="M38" s="171">
        <v>10</v>
      </c>
      <c r="N38" s="117">
        <f t="shared" si="26"/>
        <v>-3.3272820103000538E-3</v>
      </c>
      <c r="O38" s="117">
        <f t="shared" si="27"/>
        <v>0</v>
      </c>
      <c r="P38" s="168">
        <v>855970735.62</v>
      </c>
      <c r="Q38" s="171">
        <v>10</v>
      </c>
      <c r="R38" s="117">
        <f t="shared" si="28"/>
        <v>3.7503140226616701E-3</v>
      </c>
      <c r="S38" s="117">
        <f t="shared" si="29"/>
        <v>0</v>
      </c>
      <c r="T38" s="168">
        <v>848625262.34000003</v>
      </c>
      <c r="U38" s="171">
        <v>10</v>
      </c>
      <c r="V38" s="117">
        <f t="shared" si="30"/>
        <v>-8.5814537510788495E-3</v>
      </c>
      <c r="W38" s="117">
        <f t="shared" si="31"/>
        <v>0</v>
      </c>
      <c r="X38" s="168">
        <v>848717794.53999996</v>
      </c>
      <c r="Y38" s="171">
        <v>10</v>
      </c>
      <c r="Z38" s="117">
        <f t="shared" si="32"/>
        <v>1.0903776272789725E-4</v>
      </c>
      <c r="AA38" s="117">
        <f t="shared" si="33"/>
        <v>0</v>
      </c>
      <c r="AB38" s="168">
        <v>848717794.53999996</v>
      </c>
      <c r="AC38" s="171">
        <v>10</v>
      </c>
      <c r="AD38" s="117">
        <f t="shared" si="34"/>
        <v>0</v>
      </c>
      <c r="AE38" s="117">
        <f t="shared" si="35"/>
        <v>0</v>
      </c>
      <c r="AF38" s="168">
        <v>831262794.53999996</v>
      </c>
      <c r="AG38" s="171">
        <v>10</v>
      </c>
      <c r="AH38" s="117">
        <f t="shared" si="36"/>
        <v>-2.0566317935469359E-2</v>
      </c>
      <c r="AI38" s="117">
        <f t="shared" si="37"/>
        <v>0</v>
      </c>
      <c r="AJ38" s="118">
        <f t="shared" si="16"/>
        <v>-2.0796080185002735E-3</v>
      </c>
      <c r="AK38" s="118">
        <f t="shared" si="17"/>
        <v>0</v>
      </c>
      <c r="AL38" s="119">
        <f t="shared" si="18"/>
        <v>-9.409560531932433E-3</v>
      </c>
      <c r="AM38" s="119">
        <f t="shared" si="19"/>
        <v>0</v>
      </c>
      <c r="AN38" s="120">
        <f t="shared" si="20"/>
        <v>1.1527930444465794E-2</v>
      </c>
      <c r="AO38" s="205">
        <f t="shared" si="21"/>
        <v>0</v>
      </c>
      <c r="AP38" s="124"/>
      <c r="AQ38" s="132"/>
      <c r="AR38" s="129"/>
      <c r="AS38" s="123"/>
      <c r="AT38" s="123"/>
    </row>
    <row r="39" spans="1:48" s="286" customFormat="1">
      <c r="A39" s="200" t="s">
        <v>173</v>
      </c>
      <c r="B39" s="168">
        <v>1256162190.71</v>
      </c>
      <c r="C39" s="171">
        <v>1</v>
      </c>
      <c r="D39" s="168">
        <v>1263232367.71</v>
      </c>
      <c r="E39" s="171">
        <v>1</v>
      </c>
      <c r="F39" s="117">
        <f t="shared" si="22"/>
        <v>5.6283950052690565E-3</v>
      </c>
      <c r="G39" s="117">
        <f t="shared" si="23"/>
        <v>0</v>
      </c>
      <c r="H39" s="168">
        <v>1231770508.05</v>
      </c>
      <c r="I39" s="171">
        <v>1</v>
      </c>
      <c r="J39" s="117">
        <f t="shared" si="24"/>
        <v>-2.490583717153674E-2</v>
      </c>
      <c r="K39" s="117">
        <f t="shared" si="25"/>
        <v>0</v>
      </c>
      <c r="L39" s="168">
        <v>1234098619.76</v>
      </c>
      <c r="M39" s="171">
        <v>1</v>
      </c>
      <c r="N39" s="117">
        <f t="shared" si="26"/>
        <v>1.8900531347236442E-3</v>
      </c>
      <c r="O39" s="117">
        <f t="shared" si="27"/>
        <v>0</v>
      </c>
      <c r="P39" s="168">
        <v>1235655769.4100001</v>
      </c>
      <c r="Q39" s="171">
        <v>1</v>
      </c>
      <c r="R39" s="117">
        <f t="shared" si="28"/>
        <v>1.2617708383005244E-3</v>
      </c>
      <c r="S39" s="117">
        <f t="shared" si="29"/>
        <v>0</v>
      </c>
      <c r="T39" s="168">
        <v>1241126882.2</v>
      </c>
      <c r="U39" s="171">
        <v>1</v>
      </c>
      <c r="V39" s="117">
        <f t="shared" si="30"/>
        <v>4.4276997894100428E-3</v>
      </c>
      <c r="W39" s="117">
        <f t="shared" si="31"/>
        <v>0</v>
      </c>
      <c r="X39" s="168">
        <v>1250089951.6199999</v>
      </c>
      <c r="Y39" s="171">
        <v>1</v>
      </c>
      <c r="Z39" s="117">
        <f t="shared" si="32"/>
        <v>7.2217188657714478E-3</v>
      </c>
      <c r="AA39" s="117">
        <f t="shared" si="33"/>
        <v>0</v>
      </c>
      <c r="AB39" s="168">
        <v>1269164950.4000001</v>
      </c>
      <c r="AC39" s="171">
        <v>1</v>
      </c>
      <c r="AD39" s="117">
        <f t="shared" si="34"/>
        <v>1.5258900973710566E-2</v>
      </c>
      <c r="AE39" s="117">
        <f t="shared" si="35"/>
        <v>0</v>
      </c>
      <c r="AF39" s="168">
        <v>1275558762.0599999</v>
      </c>
      <c r="AG39" s="171">
        <v>1</v>
      </c>
      <c r="AH39" s="117">
        <f t="shared" si="36"/>
        <v>5.037809827623055E-3</v>
      </c>
      <c r="AI39" s="117">
        <f t="shared" si="37"/>
        <v>0</v>
      </c>
      <c r="AJ39" s="118">
        <f t="shared" si="16"/>
        <v>1.9775639079089497E-3</v>
      </c>
      <c r="AK39" s="118">
        <f t="shared" si="17"/>
        <v>0</v>
      </c>
      <c r="AL39" s="119">
        <f t="shared" si="18"/>
        <v>9.7578202277585017E-3</v>
      </c>
      <c r="AM39" s="119">
        <f t="shared" si="19"/>
        <v>0</v>
      </c>
      <c r="AN39" s="120">
        <f t="shared" si="20"/>
        <v>1.1685333821004442E-2</v>
      </c>
      <c r="AO39" s="205">
        <f t="shared" si="21"/>
        <v>0</v>
      </c>
      <c r="AP39" s="124"/>
      <c r="AQ39" s="132"/>
      <c r="AR39" s="129"/>
      <c r="AS39" s="123"/>
      <c r="AT39" s="123"/>
    </row>
    <row r="40" spans="1:48" s="286" customFormat="1">
      <c r="A40" s="200" t="s">
        <v>175</v>
      </c>
      <c r="B40" s="168">
        <v>11183753741.209999</v>
      </c>
      <c r="C40" s="171">
        <v>100</v>
      </c>
      <c r="D40" s="168">
        <v>11353436904.540001</v>
      </c>
      <c r="E40" s="171">
        <v>100</v>
      </c>
      <c r="F40" s="117">
        <f t="shared" si="22"/>
        <v>1.5172290740339869E-2</v>
      </c>
      <c r="G40" s="117">
        <f t="shared" si="23"/>
        <v>0</v>
      </c>
      <c r="H40" s="168">
        <v>11335723713.370001</v>
      </c>
      <c r="I40" s="171">
        <v>100</v>
      </c>
      <c r="J40" s="117">
        <f t="shared" si="24"/>
        <v>-1.5601611493447367E-3</v>
      </c>
      <c r="K40" s="117">
        <f t="shared" si="25"/>
        <v>0</v>
      </c>
      <c r="L40" s="168">
        <v>11381474035.48</v>
      </c>
      <c r="M40" s="171">
        <v>100</v>
      </c>
      <c r="N40" s="117">
        <f t="shared" si="26"/>
        <v>4.0359418830963707E-3</v>
      </c>
      <c r="O40" s="117">
        <f t="shared" si="27"/>
        <v>0</v>
      </c>
      <c r="P40" s="168">
        <v>11485122120.25</v>
      </c>
      <c r="Q40" s="171">
        <v>100</v>
      </c>
      <c r="R40" s="117">
        <f t="shared" si="28"/>
        <v>9.1067364777965894E-3</v>
      </c>
      <c r="S40" s="117">
        <f t="shared" si="29"/>
        <v>0</v>
      </c>
      <c r="T40" s="168">
        <v>11380547714.610001</v>
      </c>
      <c r="U40" s="171">
        <v>100</v>
      </c>
      <c r="V40" s="117">
        <f t="shared" si="30"/>
        <v>-9.1052062437907352E-3</v>
      </c>
      <c r="W40" s="117">
        <f t="shared" si="31"/>
        <v>0</v>
      </c>
      <c r="X40" s="168">
        <v>11313097784.620001</v>
      </c>
      <c r="Y40" s="171">
        <v>100</v>
      </c>
      <c r="Z40" s="117">
        <f t="shared" si="32"/>
        <v>-5.9267736212212001E-3</v>
      </c>
      <c r="AA40" s="117">
        <f t="shared" si="33"/>
        <v>0</v>
      </c>
      <c r="AB40" s="168">
        <v>11195322909.469999</v>
      </c>
      <c r="AC40" s="171">
        <v>100</v>
      </c>
      <c r="AD40" s="117">
        <f t="shared" si="34"/>
        <v>-1.0410488567518158E-2</v>
      </c>
      <c r="AE40" s="117">
        <f t="shared" si="35"/>
        <v>0</v>
      </c>
      <c r="AF40" s="168">
        <v>11103706045.24</v>
      </c>
      <c r="AG40" s="171">
        <v>100</v>
      </c>
      <c r="AH40" s="117">
        <f t="shared" si="36"/>
        <v>-8.1834945691920905E-3</v>
      </c>
      <c r="AI40" s="117">
        <f t="shared" si="37"/>
        <v>0</v>
      </c>
      <c r="AJ40" s="118">
        <f t="shared" si="16"/>
        <v>-8.5889438122926107E-4</v>
      </c>
      <c r="AK40" s="118">
        <f t="shared" si="17"/>
        <v>0</v>
      </c>
      <c r="AL40" s="119">
        <f t="shared" si="18"/>
        <v>-2.1996058233268466E-2</v>
      </c>
      <c r="AM40" s="119">
        <f t="shared" si="19"/>
        <v>0</v>
      </c>
      <c r="AN40" s="120">
        <f t="shared" si="20"/>
        <v>9.4061656883270266E-3</v>
      </c>
      <c r="AO40" s="205">
        <f t="shared" si="21"/>
        <v>0</v>
      </c>
      <c r="AP40" s="124"/>
      <c r="AQ40" s="132"/>
      <c r="AR40" s="129"/>
      <c r="AS40" s="123"/>
      <c r="AT40" s="123"/>
    </row>
    <row r="41" spans="1:48" s="286" customFormat="1">
      <c r="A41" s="200" t="s">
        <v>177</v>
      </c>
      <c r="B41" s="168">
        <v>671031496.39999998</v>
      </c>
      <c r="C41" s="171">
        <v>1</v>
      </c>
      <c r="D41" s="168">
        <v>747178580.03999996</v>
      </c>
      <c r="E41" s="171">
        <v>1</v>
      </c>
      <c r="F41" s="117">
        <f t="shared" si="22"/>
        <v>0.11347765946683511</v>
      </c>
      <c r="G41" s="117">
        <f t="shared" si="23"/>
        <v>0</v>
      </c>
      <c r="H41" s="168">
        <v>747494225.79999995</v>
      </c>
      <c r="I41" s="171">
        <v>1</v>
      </c>
      <c r="J41" s="117">
        <f t="shared" si="24"/>
        <v>4.224502259996432E-4</v>
      </c>
      <c r="K41" s="117">
        <f t="shared" si="25"/>
        <v>0</v>
      </c>
      <c r="L41" s="168">
        <v>747812553.5</v>
      </c>
      <c r="M41" s="171">
        <v>1</v>
      </c>
      <c r="N41" s="117">
        <f t="shared" si="26"/>
        <v>4.2585974448078166E-4</v>
      </c>
      <c r="O41" s="117">
        <f t="shared" si="27"/>
        <v>0</v>
      </c>
      <c r="P41" s="168">
        <v>747971956.61000001</v>
      </c>
      <c r="Q41" s="171">
        <v>1</v>
      </c>
      <c r="R41" s="117">
        <f t="shared" si="28"/>
        <v>2.1315917906694287E-4</v>
      </c>
      <c r="S41" s="117">
        <f t="shared" si="29"/>
        <v>0</v>
      </c>
      <c r="T41" s="168">
        <v>747644568.99000001</v>
      </c>
      <c r="U41" s="171">
        <v>1</v>
      </c>
      <c r="V41" s="117">
        <f t="shared" si="30"/>
        <v>-4.3770039385408125E-4</v>
      </c>
      <c r="W41" s="117">
        <f t="shared" si="31"/>
        <v>0</v>
      </c>
      <c r="X41" s="168">
        <v>729216688.89999998</v>
      </c>
      <c r="Y41" s="171">
        <v>1</v>
      </c>
      <c r="Z41" s="117">
        <f t="shared" si="32"/>
        <v>-2.464791540570465E-2</v>
      </c>
      <c r="AA41" s="117">
        <f t="shared" si="33"/>
        <v>0</v>
      </c>
      <c r="AB41" s="168">
        <v>724554347.70000005</v>
      </c>
      <c r="AC41" s="171">
        <v>1</v>
      </c>
      <c r="AD41" s="117">
        <f t="shared" si="34"/>
        <v>-6.3936293161816152E-3</v>
      </c>
      <c r="AE41" s="117">
        <f t="shared" si="35"/>
        <v>0</v>
      </c>
      <c r="AF41" s="168">
        <v>722891876.77999997</v>
      </c>
      <c r="AG41" s="171">
        <v>1</v>
      </c>
      <c r="AH41" s="117">
        <f t="shared" si="36"/>
        <v>-2.2944737344788085E-3</v>
      </c>
      <c r="AI41" s="117">
        <f t="shared" si="37"/>
        <v>0</v>
      </c>
      <c r="AJ41" s="118">
        <f t="shared" si="16"/>
        <v>1.0095676220770414E-2</v>
      </c>
      <c r="AK41" s="118">
        <f t="shared" si="17"/>
        <v>0</v>
      </c>
      <c r="AL41" s="119">
        <f t="shared" si="18"/>
        <v>-3.2504549660269715E-2</v>
      </c>
      <c r="AM41" s="119">
        <f t="shared" si="19"/>
        <v>0</v>
      </c>
      <c r="AN41" s="120">
        <f t="shared" si="20"/>
        <v>4.2621351875418198E-2</v>
      </c>
      <c r="AO41" s="205">
        <f t="shared" si="21"/>
        <v>0</v>
      </c>
      <c r="AP41" s="124"/>
      <c r="AQ41" s="132"/>
      <c r="AR41" s="129"/>
      <c r="AS41" s="123"/>
      <c r="AT41" s="123"/>
    </row>
    <row r="42" spans="1:48">
      <c r="A42" s="200" t="s">
        <v>184</v>
      </c>
      <c r="B42" s="168">
        <v>372819120.25999999</v>
      </c>
      <c r="C42" s="171">
        <v>100</v>
      </c>
      <c r="D42" s="168">
        <v>374160558.69999999</v>
      </c>
      <c r="E42" s="171">
        <v>100</v>
      </c>
      <c r="F42" s="117">
        <f t="shared" si="22"/>
        <v>3.5980945372772006E-3</v>
      </c>
      <c r="G42" s="117">
        <f t="shared" si="23"/>
        <v>0</v>
      </c>
      <c r="H42" s="168">
        <v>360703489.11000001</v>
      </c>
      <c r="I42" s="171">
        <v>100</v>
      </c>
      <c r="J42" s="117">
        <f t="shared" si="24"/>
        <v>-3.5966029227548227E-2</v>
      </c>
      <c r="K42" s="117">
        <f t="shared" si="25"/>
        <v>0</v>
      </c>
      <c r="L42" s="168">
        <v>342403060</v>
      </c>
      <c r="M42" s="171">
        <v>100</v>
      </c>
      <c r="N42" s="117">
        <f t="shared" si="26"/>
        <v>-5.0735381449052527E-2</v>
      </c>
      <c r="O42" s="117">
        <f t="shared" si="27"/>
        <v>0</v>
      </c>
      <c r="P42" s="168">
        <v>344235550.55000001</v>
      </c>
      <c r="Q42" s="171">
        <v>100</v>
      </c>
      <c r="R42" s="117">
        <f t="shared" si="28"/>
        <v>5.3518521417419921E-3</v>
      </c>
      <c r="S42" s="117">
        <f t="shared" si="29"/>
        <v>0</v>
      </c>
      <c r="T42" s="168">
        <v>329040334.86000001</v>
      </c>
      <c r="U42" s="171">
        <v>100</v>
      </c>
      <c r="V42" s="117">
        <f t="shared" si="30"/>
        <v>-4.4141912901563898E-2</v>
      </c>
      <c r="W42" s="117">
        <f t="shared" si="31"/>
        <v>0</v>
      </c>
      <c r="X42" s="168">
        <v>328543727.98000002</v>
      </c>
      <c r="Y42" s="171">
        <v>100</v>
      </c>
      <c r="Z42" s="117">
        <f t="shared" si="32"/>
        <v>-1.5092583716561417E-3</v>
      </c>
      <c r="AA42" s="117">
        <f t="shared" si="33"/>
        <v>0</v>
      </c>
      <c r="AB42" s="168">
        <v>314896184.31</v>
      </c>
      <c r="AC42" s="171">
        <v>100</v>
      </c>
      <c r="AD42" s="117">
        <f t="shared" si="34"/>
        <v>-4.1539504509520896E-2</v>
      </c>
      <c r="AE42" s="117">
        <f t="shared" si="35"/>
        <v>0</v>
      </c>
      <c r="AF42" s="168">
        <v>301923304.63</v>
      </c>
      <c r="AG42" s="171">
        <v>100</v>
      </c>
      <c r="AH42" s="117">
        <f t="shared" si="36"/>
        <v>-4.1197322566566372E-2</v>
      </c>
      <c r="AI42" s="117">
        <f t="shared" si="37"/>
        <v>0</v>
      </c>
      <c r="AJ42" s="118">
        <f t="shared" si="16"/>
        <v>-2.5767432793361106E-2</v>
      </c>
      <c r="AK42" s="118">
        <f t="shared" si="17"/>
        <v>0</v>
      </c>
      <c r="AL42" s="119">
        <f t="shared" si="18"/>
        <v>-0.19306485515465421</v>
      </c>
      <c r="AM42" s="119">
        <f t="shared" si="19"/>
        <v>0</v>
      </c>
      <c r="AN42" s="120">
        <f t="shared" si="20"/>
        <v>2.3817983031233267E-2</v>
      </c>
      <c r="AO42" s="205">
        <f t="shared" si="21"/>
        <v>0</v>
      </c>
      <c r="AP42" s="124"/>
      <c r="AQ42" s="133">
        <v>2266908745.4000001</v>
      </c>
      <c r="AR42" s="129">
        <v>1</v>
      </c>
      <c r="AS42" s="123" t="e">
        <f>(#REF!/AQ42)-1</f>
        <v>#REF!</v>
      </c>
      <c r="AT42" s="123" t="e">
        <f>(#REF!/AR42)-1</f>
        <v>#REF!</v>
      </c>
    </row>
    <row r="43" spans="1:48">
      <c r="A43" s="202" t="s">
        <v>57</v>
      </c>
      <c r="B43" s="176">
        <f>SUM(B20:B42)</f>
        <v>824431742205.42993</v>
      </c>
      <c r="C43" s="177"/>
      <c r="D43" s="176">
        <f>SUM(D20:D42)</f>
        <v>836010841965.72852</v>
      </c>
      <c r="E43" s="177"/>
      <c r="F43" s="117">
        <f>((D43-B43)/B43)</f>
        <v>1.4044946558369331E-2</v>
      </c>
      <c r="G43" s="117"/>
      <c r="H43" s="176">
        <f>SUM(H20:H42)</f>
        <v>821555612304.37024</v>
      </c>
      <c r="I43" s="177"/>
      <c r="J43" s="117">
        <f>((H43-D43)/D43)</f>
        <v>-1.7290720330096931E-2</v>
      </c>
      <c r="K43" s="117"/>
      <c r="L43" s="176">
        <f>SUM(L20:L42)</f>
        <v>815755199482.92017</v>
      </c>
      <c r="M43" s="177"/>
      <c r="N43" s="117">
        <f>((L43-H43)/H43)</f>
        <v>-7.0602801984159949E-3</v>
      </c>
      <c r="O43" s="117"/>
      <c r="P43" s="176">
        <f>SUM(P20:P42)</f>
        <v>813023960063.90002</v>
      </c>
      <c r="Q43" s="177"/>
      <c r="R43" s="117">
        <f>((P43-L43)/L43)</f>
        <v>-3.3481115667437764E-3</v>
      </c>
      <c r="S43" s="117"/>
      <c r="T43" s="176">
        <f>SUM(T20:T42)</f>
        <v>811099726311.93005</v>
      </c>
      <c r="U43" s="177"/>
      <c r="V43" s="117">
        <f>((T43-P43)/P43)</f>
        <v>-2.3667614319985535E-3</v>
      </c>
      <c r="W43" s="117"/>
      <c r="X43" s="176">
        <f>SUM(X20:X42)</f>
        <v>805374603056.02979</v>
      </c>
      <c r="Y43" s="177"/>
      <c r="Z43" s="117">
        <f>((X43-T43)/T43)</f>
        <v>-7.0584702104788035E-3</v>
      </c>
      <c r="AA43" s="117"/>
      <c r="AB43" s="176">
        <f>SUM(AB20:AB42)</f>
        <v>804563308682.75</v>
      </c>
      <c r="AC43" s="177"/>
      <c r="AD43" s="117">
        <f>((AB43-X43)/X43)</f>
        <v>-1.0073503313877698E-3</v>
      </c>
      <c r="AE43" s="117"/>
      <c r="AF43" s="176">
        <f>SUM(AF20:AF42)</f>
        <v>803083633061.67004</v>
      </c>
      <c r="AG43" s="177"/>
      <c r="AH43" s="117">
        <f>((AF43-AB43)/AB43)</f>
        <v>-1.8391040271305882E-3</v>
      </c>
      <c r="AI43" s="117"/>
      <c r="AJ43" s="118">
        <f t="shared" si="16"/>
        <v>-3.2407314422353861E-3</v>
      </c>
      <c r="AK43" s="118"/>
      <c r="AL43" s="119">
        <f t="shared" si="18"/>
        <v>-3.9386102728806827E-2</v>
      </c>
      <c r="AM43" s="119"/>
      <c r="AN43" s="120">
        <f t="shared" si="20"/>
        <v>8.7267146359408486E-3</v>
      </c>
      <c r="AO43" s="205"/>
      <c r="AP43" s="124"/>
      <c r="AQ43" s="137">
        <f>SUM(AQ20:AQ42)</f>
        <v>132930613532.55411</v>
      </c>
      <c r="AR43" s="138"/>
      <c r="AS43" s="123" t="e">
        <f>(#REF!/AQ43)-1</f>
        <v>#REF!</v>
      </c>
      <c r="AT43" s="123" t="e">
        <f>(#REF!/AR43)-1</f>
        <v>#REF!</v>
      </c>
    </row>
    <row r="44" spans="1:48">
      <c r="A44" s="203" t="s">
        <v>82</v>
      </c>
      <c r="B44" s="172"/>
      <c r="C44" s="174"/>
      <c r="D44" s="172"/>
      <c r="E44" s="174"/>
      <c r="F44" s="117"/>
      <c r="G44" s="117"/>
      <c r="H44" s="172"/>
      <c r="I44" s="174"/>
      <c r="J44" s="117"/>
      <c r="K44" s="117"/>
      <c r="L44" s="172"/>
      <c r="M44" s="174"/>
      <c r="N44" s="117"/>
      <c r="O44" s="117"/>
      <c r="P44" s="172"/>
      <c r="Q44" s="174"/>
      <c r="R44" s="117"/>
      <c r="S44" s="117"/>
      <c r="T44" s="172"/>
      <c r="U44" s="174"/>
      <c r="V44" s="117"/>
      <c r="W44" s="117"/>
      <c r="X44" s="172"/>
      <c r="Y44" s="174"/>
      <c r="Z44" s="117"/>
      <c r="AA44" s="117"/>
      <c r="AB44" s="172"/>
      <c r="AC44" s="174"/>
      <c r="AD44" s="117"/>
      <c r="AE44" s="117"/>
      <c r="AF44" s="172"/>
      <c r="AG44" s="174"/>
      <c r="AH44" s="117"/>
      <c r="AI44" s="117"/>
      <c r="AJ44" s="118"/>
      <c r="AK44" s="118"/>
      <c r="AL44" s="119"/>
      <c r="AM44" s="119"/>
      <c r="AN44" s="120"/>
      <c r="AO44" s="205"/>
      <c r="AP44" s="124"/>
      <c r="AQ44" s="134"/>
      <c r="AR44" s="100"/>
      <c r="AS44" s="123" t="e">
        <f>(#REF!/AQ44)-1</f>
        <v>#REF!</v>
      </c>
      <c r="AT44" s="123" t="e">
        <f>(#REF!/AR44)-1</f>
        <v>#REF!</v>
      </c>
    </row>
    <row r="45" spans="1:48">
      <c r="A45" s="200" t="s">
        <v>25</v>
      </c>
      <c r="B45" s="167">
        <v>69426365586.880005</v>
      </c>
      <c r="C45" s="179">
        <v>218.89</v>
      </c>
      <c r="D45" s="167">
        <v>74078336920.369995</v>
      </c>
      <c r="E45" s="179">
        <v>219.17</v>
      </c>
      <c r="F45" s="117">
        <f t="shared" ref="F45:F55" si="38">((D45-B45)/B45)</f>
        <v>6.7005831202103225E-2</v>
      </c>
      <c r="G45" s="117">
        <f t="shared" ref="G45:G55" si="39">((E45-C45)/C45)</f>
        <v>1.2791813239526756E-3</v>
      </c>
      <c r="H45" s="167">
        <v>78730882107.050003</v>
      </c>
      <c r="I45" s="179">
        <v>219.46</v>
      </c>
      <c r="J45" s="117">
        <f t="shared" ref="J45:J55" si="40">((H45-D45)/D45)</f>
        <v>6.2805745648437411E-2</v>
      </c>
      <c r="K45" s="117">
        <f t="shared" ref="K45:K55" si="41">((I45-E45)/E45)</f>
        <v>1.3231737920336747E-3</v>
      </c>
      <c r="L45" s="167">
        <v>81511624721.130005</v>
      </c>
      <c r="M45" s="179">
        <v>219.72</v>
      </c>
      <c r="N45" s="117">
        <f t="shared" ref="N45:N55" si="42">((L45-H45)/H45)</f>
        <v>3.5319591749258437E-2</v>
      </c>
      <c r="O45" s="117">
        <f t="shared" ref="O45:O55" si="43">((M45-I45)/I45)</f>
        <v>1.1847261459946728E-3</v>
      </c>
      <c r="P45" s="167">
        <v>82747477857.830002</v>
      </c>
      <c r="Q45" s="179">
        <v>219.99</v>
      </c>
      <c r="R45" s="117">
        <f t="shared" ref="R45:R55" si="44">((P45-L45)/L45)</f>
        <v>1.5161679587765972E-2</v>
      </c>
      <c r="S45" s="117">
        <f t="shared" ref="S45:S55" si="45">((Q45-M45)/M45)</f>
        <v>1.2288367012561908E-3</v>
      </c>
      <c r="T45" s="167">
        <v>86141937925.350006</v>
      </c>
      <c r="U45" s="179">
        <v>220.26</v>
      </c>
      <c r="V45" s="117">
        <f t="shared" ref="V45:V55" si="46">((T45-P45)/P45)</f>
        <v>4.1021915777929692E-2</v>
      </c>
      <c r="W45" s="117">
        <f t="shared" ref="W45:W55" si="47">((U45-Q45)/Q45)</f>
        <v>1.2273285149324142E-3</v>
      </c>
      <c r="X45" s="167">
        <v>90949613033.910004</v>
      </c>
      <c r="Y45" s="179">
        <v>220.52</v>
      </c>
      <c r="Z45" s="117">
        <f t="shared" ref="Z45:Z55" si="48">((X45-T45)/T45)</f>
        <v>5.5811086032523376E-2</v>
      </c>
      <c r="AA45" s="117">
        <f t="shared" ref="AA45:AA55" si="49">((Y45-U45)/U45)</f>
        <v>1.1804231362935592E-3</v>
      </c>
      <c r="AB45" s="167">
        <v>95543785736.910004</v>
      </c>
      <c r="AC45" s="179">
        <v>220.78</v>
      </c>
      <c r="AD45" s="117">
        <f t="shared" ref="AD45:AD55" si="50">((AB45-X45)/X45)</f>
        <v>5.0513383726955394E-2</v>
      </c>
      <c r="AE45" s="117">
        <f t="shared" ref="AE45:AE55" si="51">((AC45-Y45)/Y45)</f>
        <v>1.1790313803736209E-3</v>
      </c>
      <c r="AF45" s="167">
        <v>97983199391.889999</v>
      </c>
      <c r="AG45" s="179">
        <v>221.04</v>
      </c>
      <c r="AH45" s="117">
        <f t="shared" ref="AH45:AH55" si="52">((AF45-AB45)/AB45)</f>
        <v>2.5531892379659114E-2</v>
      </c>
      <c r="AI45" s="117">
        <f t="shared" ref="AI45:AI55" si="53">((AG45-AC45)/AC45)</f>
        <v>1.1776429024367738E-3</v>
      </c>
      <c r="AJ45" s="118">
        <f t="shared" si="16"/>
        <v>4.414639076307908E-2</v>
      </c>
      <c r="AK45" s="118">
        <f t="shared" si="17"/>
        <v>1.2225429871591978E-3</v>
      </c>
      <c r="AL45" s="119">
        <f t="shared" si="18"/>
        <v>0.32269707265723818</v>
      </c>
      <c r="AM45" s="119">
        <f t="shared" si="19"/>
        <v>8.5321896244924238E-3</v>
      </c>
      <c r="AN45" s="120">
        <f t="shared" si="20"/>
        <v>1.821152309390936E-2</v>
      </c>
      <c r="AO45" s="205">
        <f t="shared" si="21"/>
        <v>5.4130061681326447E-5</v>
      </c>
      <c r="AP45" s="124"/>
      <c r="AQ45" s="122">
        <v>1092437778.4100001</v>
      </c>
      <c r="AR45" s="126">
        <v>143.21</v>
      </c>
      <c r="AS45" s="123" t="e">
        <f>(#REF!/AQ45)-1</f>
        <v>#REF!</v>
      </c>
      <c r="AT45" s="123" t="e">
        <f>(#REF!/AR45)-1</f>
        <v>#REF!</v>
      </c>
    </row>
    <row r="46" spans="1:48">
      <c r="A46" s="200" t="s">
        <v>101</v>
      </c>
      <c r="B46" s="167">
        <v>52844206796.769997</v>
      </c>
      <c r="C46" s="179">
        <v>1.827</v>
      </c>
      <c r="D46" s="167">
        <v>50559775581</v>
      </c>
      <c r="E46" s="179">
        <v>1.8298000000000001</v>
      </c>
      <c r="F46" s="117">
        <f t="shared" si="38"/>
        <v>-4.3229548785840198E-2</v>
      </c>
      <c r="G46" s="117">
        <f t="shared" si="39"/>
        <v>1.5325670498085033E-3</v>
      </c>
      <c r="H46" s="167">
        <v>50559775581</v>
      </c>
      <c r="I46" s="179">
        <v>1.8298000000000001</v>
      </c>
      <c r="J46" s="117">
        <f t="shared" si="40"/>
        <v>0</v>
      </c>
      <c r="K46" s="117">
        <f t="shared" si="41"/>
        <v>0</v>
      </c>
      <c r="L46" s="167">
        <v>53032887817.629997</v>
      </c>
      <c r="M46" s="179">
        <v>1.8323</v>
      </c>
      <c r="N46" s="117">
        <f t="shared" si="42"/>
        <v>4.8914620530067683E-2</v>
      </c>
      <c r="O46" s="117">
        <f t="shared" si="43"/>
        <v>1.3662695376543592E-3</v>
      </c>
      <c r="P46" s="167">
        <v>51770032518.080002</v>
      </c>
      <c r="Q46" s="179">
        <v>1.8351999999999999</v>
      </c>
      <c r="R46" s="117">
        <f t="shared" si="44"/>
        <v>-2.381268212081368E-2</v>
      </c>
      <c r="S46" s="117">
        <f t="shared" si="45"/>
        <v>1.5827102548708742E-3</v>
      </c>
      <c r="T46" s="167">
        <v>53342588950.400002</v>
      </c>
      <c r="U46" s="179">
        <v>1.8379000000000001</v>
      </c>
      <c r="V46" s="117">
        <f t="shared" si="46"/>
        <v>3.0375805380666993E-2</v>
      </c>
      <c r="W46" s="117">
        <f t="shared" si="47"/>
        <v>1.471229293810019E-3</v>
      </c>
      <c r="X46" s="167">
        <v>52877755794.57</v>
      </c>
      <c r="Y46" s="179">
        <v>1.8407</v>
      </c>
      <c r="Z46" s="117">
        <f t="shared" si="48"/>
        <v>-8.7141094006933494E-3</v>
      </c>
      <c r="AA46" s="117">
        <f t="shared" si="49"/>
        <v>1.5234778823656964E-3</v>
      </c>
      <c r="AB46" s="167">
        <v>52966802206.089996</v>
      </c>
      <c r="AC46" s="179">
        <v>1.8433999999999999</v>
      </c>
      <c r="AD46" s="117">
        <f t="shared" si="50"/>
        <v>1.6840051205263291E-3</v>
      </c>
      <c r="AE46" s="117">
        <f t="shared" si="51"/>
        <v>1.466833269951608E-3</v>
      </c>
      <c r="AF46" s="167">
        <v>54392922998.410004</v>
      </c>
      <c r="AG46" s="179">
        <v>1.8461000000000001</v>
      </c>
      <c r="AH46" s="117">
        <f t="shared" si="52"/>
        <v>2.6924804460935255E-2</v>
      </c>
      <c r="AI46" s="117">
        <f t="shared" si="53"/>
        <v>1.4646848215255218E-3</v>
      </c>
      <c r="AJ46" s="118">
        <f t="shared" si="16"/>
        <v>4.0178618981061287E-3</v>
      </c>
      <c r="AK46" s="118">
        <f t="shared" si="17"/>
        <v>1.3009715137483229E-3</v>
      </c>
      <c r="AL46" s="119">
        <f t="shared" si="18"/>
        <v>7.5814169927812591E-2</v>
      </c>
      <c r="AM46" s="119">
        <f t="shared" si="19"/>
        <v>8.9080773855066027E-3</v>
      </c>
      <c r="AN46" s="120">
        <f t="shared" si="20"/>
        <v>3.0297897921976888E-2</v>
      </c>
      <c r="AO46" s="205">
        <f t="shared" si="21"/>
        <v>5.295028513539814E-4</v>
      </c>
      <c r="AP46" s="124"/>
      <c r="AQ46" s="122">
        <v>609639394.97000003</v>
      </c>
      <c r="AR46" s="126">
        <v>1.1629</v>
      </c>
      <c r="AS46" s="123" t="e">
        <f>(#REF!/AQ46)-1</f>
        <v>#REF!</v>
      </c>
      <c r="AT46" s="123" t="e">
        <f>(#REF!/AR46)-1</f>
        <v>#REF!</v>
      </c>
    </row>
    <row r="47" spans="1:48">
      <c r="A47" s="200" t="s">
        <v>26</v>
      </c>
      <c r="B47" s="167">
        <v>1741287486.6099999</v>
      </c>
      <c r="C47" s="179">
        <v>339.40280000000001</v>
      </c>
      <c r="D47" s="167">
        <v>1771585620.9300001</v>
      </c>
      <c r="E47" s="179">
        <v>347.46629999999999</v>
      </c>
      <c r="F47" s="117">
        <f t="shared" si="38"/>
        <v>1.739984612132351E-2</v>
      </c>
      <c r="G47" s="117">
        <f t="shared" si="39"/>
        <v>2.3757906534654327E-2</v>
      </c>
      <c r="H47" s="167">
        <v>1800259950.2</v>
      </c>
      <c r="I47" s="179">
        <v>353.38580000000002</v>
      </c>
      <c r="J47" s="117">
        <f t="shared" si="40"/>
        <v>1.618568638807719E-2</v>
      </c>
      <c r="K47" s="117">
        <f t="shared" si="41"/>
        <v>1.7036184516311448E-2</v>
      </c>
      <c r="L47" s="167">
        <v>1896483975.3900001</v>
      </c>
      <c r="M47" s="179">
        <v>365.61970000000002</v>
      </c>
      <c r="N47" s="117">
        <f t="shared" si="42"/>
        <v>5.3450072684953102E-2</v>
      </c>
      <c r="O47" s="117">
        <f t="shared" si="43"/>
        <v>3.4619104672570331E-2</v>
      </c>
      <c r="P47" s="167">
        <v>1925506354.1600001</v>
      </c>
      <c r="Q47" s="179">
        <v>367.25380000000001</v>
      </c>
      <c r="R47" s="117">
        <f t="shared" si="44"/>
        <v>1.5303255469918595E-2</v>
      </c>
      <c r="S47" s="117">
        <f t="shared" si="45"/>
        <v>4.4693981205060594E-3</v>
      </c>
      <c r="T47" s="167">
        <v>1921473490.5999999</v>
      </c>
      <c r="U47" s="179">
        <v>366.48700000000002</v>
      </c>
      <c r="V47" s="117">
        <f t="shared" si="46"/>
        <v>-2.0944431324712576E-3</v>
      </c>
      <c r="W47" s="117">
        <f t="shared" si="47"/>
        <v>-2.087929382895396E-3</v>
      </c>
      <c r="X47" s="167">
        <v>1882552720.71</v>
      </c>
      <c r="Y47" s="179">
        <v>359.06349999999998</v>
      </c>
      <c r="Z47" s="117">
        <f t="shared" si="48"/>
        <v>-2.0255689230376243E-2</v>
      </c>
      <c r="AA47" s="117">
        <f t="shared" si="49"/>
        <v>-2.0255834449789616E-2</v>
      </c>
      <c r="AB47" s="167">
        <v>1864800712.3800001</v>
      </c>
      <c r="AC47" s="179">
        <v>356.11579999999998</v>
      </c>
      <c r="AD47" s="117">
        <f t="shared" si="50"/>
        <v>-9.4297536184297665E-3</v>
      </c>
      <c r="AE47" s="117">
        <f t="shared" si="51"/>
        <v>-8.2094114272266549E-3</v>
      </c>
      <c r="AF47" s="167">
        <v>1833794944.3199999</v>
      </c>
      <c r="AG47" s="179">
        <v>350.32339999999999</v>
      </c>
      <c r="AH47" s="117">
        <f t="shared" si="52"/>
        <v>-1.6626853397341462E-2</v>
      </c>
      <c r="AI47" s="117">
        <f t="shared" si="53"/>
        <v>-1.6265495661804352E-2</v>
      </c>
      <c r="AJ47" s="118">
        <f t="shared" si="16"/>
        <v>6.7415151607067084E-3</v>
      </c>
      <c r="AK47" s="118">
        <f t="shared" si="17"/>
        <v>4.1329903652907686E-3</v>
      </c>
      <c r="AL47" s="119">
        <f t="shared" si="18"/>
        <v>3.5115053235385184E-2</v>
      </c>
      <c r="AM47" s="119">
        <f t="shared" si="19"/>
        <v>8.2226679249181936E-3</v>
      </c>
      <c r="AN47" s="120">
        <f t="shared" si="20"/>
        <v>2.4119639061030419E-2</v>
      </c>
      <c r="AO47" s="205">
        <f t="shared" si="21"/>
        <v>1.9578026393555721E-2</v>
      </c>
      <c r="AP47" s="124"/>
      <c r="AQ47" s="125">
        <v>1186217562.8099999</v>
      </c>
      <c r="AR47" s="129">
        <v>212.98</v>
      </c>
      <c r="AS47" s="123" t="e">
        <f>(#REF!/AQ47)-1</f>
        <v>#REF!</v>
      </c>
      <c r="AT47" s="123" t="e">
        <f>(#REF!/AR47)-1</f>
        <v>#REF!</v>
      </c>
      <c r="AU47" s="231"/>
      <c r="AV47" s="231"/>
    </row>
    <row r="48" spans="1:48">
      <c r="A48" s="200" t="s">
        <v>29</v>
      </c>
      <c r="B48" s="167">
        <v>11391378446.799999</v>
      </c>
      <c r="C48" s="179">
        <v>1352.76</v>
      </c>
      <c r="D48" s="167">
        <v>11557101957.32</v>
      </c>
      <c r="E48" s="178">
        <v>1359.91</v>
      </c>
      <c r="F48" s="117">
        <f t="shared" si="38"/>
        <v>1.454815247285148E-2</v>
      </c>
      <c r="G48" s="117">
        <f t="shared" si="39"/>
        <v>5.2854904048021019E-3</v>
      </c>
      <c r="H48" s="167">
        <v>11895321581.41</v>
      </c>
      <c r="I48" s="178">
        <v>1364.92</v>
      </c>
      <c r="J48" s="117">
        <f t="shared" si="40"/>
        <v>2.9265089582062545E-2</v>
      </c>
      <c r="K48" s="117">
        <f t="shared" si="41"/>
        <v>3.6840673279849331E-3</v>
      </c>
      <c r="L48" s="167">
        <v>12260098003.290001</v>
      </c>
      <c r="M48" s="179">
        <v>1381.2</v>
      </c>
      <c r="N48" s="117">
        <f t="shared" si="42"/>
        <v>3.0665536814916666E-2</v>
      </c>
      <c r="O48" s="117">
        <f t="shared" si="43"/>
        <v>1.1927438970782149E-2</v>
      </c>
      <c r="P48" s="167">
        <v>12656159592.469999</v>
      </c>
      <c r="Q48" s="179">
        <v>1421.53</v>
      </c>
      <c r="R48" s="117">
        <f t="shared" si="44"/>
        <v>3.2304928482114512E-2</v>
      </c>
      <c r="S48" s="117">
        <f t="shared" si="45"/>
        <v>2.9199247031566698E-2</v>
      </c>
      <c r="T48" s="167">
        <v>13851870260.73</v>
      </c>
      <c r="U48" s="178">
        <v>1399.57</v>
      </c>
      <c r="V48" s="117">
        <f t="shared" si="46"/>
        <v>9.4476579528232948E-2</v>
      </c>
      <c r="W48" s="117">
        <f t="shared" si="47"/>
        <v>-1.5448143901289482E-2</v>
      </c>
      <c r="X48" s="167">
        <v>14435876710.75</v>
      </c>
      <c r="Y48" s="178">
        <v>1393.04</v>
      </c>
      <c r="Z48" s="117">
        <f t="shared" si="48"/>
        <v>4.2160837419597884E-2</v>
      </c>
      <c r="AA48" s="117">
        <f t="shared" si="49"/>
        <v>-4.6657187564751838E-3</v>
      </c>
      <c r="AB48" s="167">
        <v>14786476613.74</v>
      </c>
      <c r="AC48" s="179">
        <v>1391.83</v>
      </c>
      <c r="AD48" s="117">
        <f t="shared" si="50"/>
        <v>2.4286706655572757E-2</v>
      </c>
      <c r="AE48" s="117">
        <f t="shared" si="51"/>
        <v>-8.686039166140502E-4</v>
      </c>
      <c r="AF48" s="167">
        <v>15078933116.280001</v>
      </c>
      <c r="AG48" s="178">
        <v>1393.45</v>
      </c>
      <c r="AH48" s="117">
        <f t="shared" si="52"/>
        <v>1.9778647082716264E-2</v>
      </c>
      <c r="AI48" s="117">
        <f t="shared" si="53"/>
        <v>1.1639352507131749E-3</v>
      </c>
      <c r="AJ48" s="118">
        <f t="shared" si="16"/>
        <v>3.5935809754758137E-2</v>
      </c>
      <c r="AK48" s="118">
        <f t="shared" si="17"/>
        <v>3.7847140514337919E-3</v>
      </c>
      <c r="AL48" s="119">
        <f t="shared" si="18"/>
        <v>0.30473306993102672</v>
      </c>
      <c r="AM48" s="119">
        <f t="shared" si="19"/>
        <v>2.4663396842438075E-2</v>
      </c>
      <c r="AN48" s="120">
        <f t="shared" si="20"/>
        <v>2.5086757095648334E-2</v>
      </c>
      <c r="AO48" s="205">
        <f t="shared" si="21"/>
        <v>1.3007137625390195E-2</v>
      </c>
      <c r="AP48" s="124"/>
      <c r="AQ48" s="125">
        <v>4662655514.79</v>
      </c>
      <c r="AR48" s="129">
        <v>1067.58</v>
      </c>
      <c r="AS48" s="123" t="e">
        <f>(#REF!/AQ48)-1</f>
        <v>#REF!</v>
      </c>
      <c r="AT48" s="123" t="e">
        <f>(#REF!/AR48)-1</f>
        <v>#REF!</v>
      </c>
    </row>
    <row r="49" spans="1:49">
      <c r="A49" s="200" t="s">
        <v>87</v>
      </c>
      <c r="B49" s="167">
        <v>4845706085.5799999</v>
      </c>
      <c r="C49" s="178">
        <v>47241.9</v>
      </c>
      <c r="D49" s="167">
        <v>4836526172.3000002</v>
      </c>
      <c r="E49" s="178">
        <v>47010.94</v>
      </c>
      <c r="F49" s="117">
        <f t="shared" si="38"/>
        <v>-1.8944428568042125E-3</v>
      </c>
      <c r="G49" s="117">
        <f t="shared" si="39"/>
        <v>-4.8888804218289086E-3</v>
      </c>
      <c r="H49" s="167">
        <v>4868414311.5299997</v>
      </c>
      <c r="I49" s="178">
        <v>47412.54</v>
      </c>
      <c r="J49" s="117">
        <f t="shared" si="40"/>
        <v>6.5931906690861975E-3</v>
      </c>
      <c r="K49" s="117">
        <f t="shared" si="41"/>
        <v>8.5426924030874204E-3</v>
      </c>
      <c r="L49" s="167">
        <v>4917341686.8999996</v>
      </c>
      <c r="M49" s="178">
        <v>47659.22</v>
      </c>
      <c r="N49" s="117">
        <f t="shared" si="42"/>
        <v>1.0049961289063635E-2</v>
      </c>
      <c r="O49" s="117">
        <f t="shared" si="43"/>
        <v>5.2028429609550612E-3</v>
      </c>
      <c r="P49" s="167">
        <v>4857265808.2799997</v>
      </c>
      <c r="Q49" s="179">
        <v>47545.52</v>
      </c>
      <c r="R49" s="117">
        <f t="shared" si="44"/>
        <v>-1.2217145450771603E-2</v>
      </c>
      <c r="S49" s="117">
        <f t="shared" si="45"/>
        <v>-2.3856873864071706E-3</v>
      </c>
      <c r="T49" s="167">
        <v>4879025376.7799997</v>
      </c>
      <c r="U49" s="179">
        <v>47555.28</v>
      </c>
      <c r="V49" s="117">
        <f t="shared" si="46"/>
        <v>4.4797977625410735E-3</v>
      </c>
      <c r="W49" s="117">
        <f t="shared" si="47"/>
        <v>2.0527696405470039E-4</v>
      </c>
      <c r="X49" s="167">
        <v>4952820207.6499996</v>
      </c>
      <c r="Y49" s="178">
        <v>47809.72</v>
      </c>
      <c r="Z49" s="117">
        <f t="shared" si="48"/>
        <v>1.5124912287031823E-2</v>
      </c>
      <c r="AA49" s="117">
        <f t="shared" si="49"/>
        <v>5.350404834121518E-3</v>
      </c>
      <c r="AB49" s="167">
        <v>4744178883.8199997</v>
      </c>
      <c r="AC49" s="178">
        <v>47744.34</v>
      </c>
      <c r="AD49" s="117">
        <f t="shared" si="50"/>
        <v>-4.2125761703955628E-2</v>
      </c>
      <c r="AE49" s="117">
        <f t="shared" si="51"/>
        <v>-1.367504348488229E-3</v>
      </c>
      <c r="AF49" s="167">
        <v>4800352743.3900003</v>
      </c>
      <c r="AG49" s="178">
        <v>48181.75</v>
      </c>
      <c r="AH49" s="117">
        <f t="shared" si="52"/>
        <v>1.1840586315491041E-2</v>
      </c>
      <c r="AI49" s="117">
        <f t="shared" si="53"/>
        <v>9.1615047982651666E-3</v>
      </c>
      <c r="AJ49" s="118">
        <f t="shared" si="16"/>
        <v>-1.018612711039709E-3</v>
      </c>
      <c r="AK49" s="118">
        <f t="shared" si="17"/>
        <v>2.4775812254699448E-3</v>
      </c>
      <c r="AL49" s="119">
        <f t="shared" si="18"/>
        <v>-7.4792170291921832E-3</v>
      </c>
      <c r="AM49" s="119">
        <f t="shared" si="19"/>
        <v>2.490505401508665E-2</v>
      </c>
      <c r="AN49" s="120">
        <f t="shared" si="20"/>
        <v>1.8718324520905778E-2</v>
      </c>
      <c r="AO49" s="205">
        <f t="shared" si="21"/>
        <v>5.2780510940126169E-3</v>
      </c>
      <c r="AP49" s="124"/>
      <c r="AQ49" s="125">
        <v>136891964.13</v>
      </c>
      <c r="AR49" s="125">
        <v>33401.089999999997</v>
      </c>
      <c r="AS49" s="123" t="e">
        <f>(#REF!/AQ49)-1</f>
        <v>#REF!</v>
      </c>
      <c r="AT49" s="123" t="e">
        <f>(#REF!/AR49)-1</f>
        <v>#REF!</v>
      </c>
    </row>
    <row r="50" spans="1:49">
      <c r="A50" s="200" t="s">
        <v>86</v>
      </c>
      <c r="B50" s="167">
        <v>527745304.14999998</v>
      </c>
      <c r="C50" s="178">
        <v>47110.49</v>
      </c>
      <c r="D50" s="167">
        <v>525226756.88</v>
      </c>
      <c r="E50" s="178">
        <v>46879.7</v>
      </c>
      <c r="F50" s="117">
        <f t="shared" si="38"/>
        <v>-4.7722779344411548E-3</v>
      </c>
      <c r="G50" s="117">
        <f t="shared" si="39"/>
        <v>-4.8989089266530846E-3</v>
      </c>
      <c r="H50" s="167">
        <v>529346769.44</v>
      </c>
      <c r="I50" s="178">
        <v>47288.22</v>
      </c>
      <c r="J50" s="117">
        <f t="shared" si="40"/>
        <v>7.8442548975876207E-3</v>
      </c>
      <c r="K50" s="117">
        <f t="shared" si="41"/>
        <v>8.7142195875827728E-3</v>
      </c>
      <c r="L50" s="167">
        <v>532939813.44</v>
      </c>
      <c r="M50" s="178">
        <v>47530.69</v>
      </c>
      <c r="N50" s="117">
        <f t="shared" si="42"/>
        <v>6.7876942062026916E-3</v>
      </c>
      <c r="O50" s="117">
        <f t="shared" si="43"/>
        <v>5.1274926398160291E-3</v>
      </c>
      <c r="P50" s="167">
        <v>531798771.31999999</v>
      </c>
      <c r="Q50" s="179">
        <v>47425.24</v>
      </c>
      <c r="R50" s="117">
        <f t="shared" si="44"/>
        <v>-2.1410337363141417E-3</v>
      </c>
      <c r="S50" s="117">
        <f t="shared" si="45"/>
        <v>-2.2185665724609588E-3</v>
      </c>
      <c r="T50" s="167">
        <v>531529181.00999999</v>
      </c>
      <c r="U50" s="179">
        <v>47439.63</v>
      </c>
      <c r="V50" s="117">
        <f t="shared" si="46"/>
        <v>-5.0694045292891702E-4</v>
      </c>
      <c r="W50" s="117">
        <f t="shared" si="47"/>
        <v>3.0342492731717156E-4</v>
      </c>
      <c r="X50" s="167">
        <v>534046514.92000002</v>
      </c>
      <c r="Y50" s="178">
        <v>47427.79</v>
      </c>
      <c r="Z50" s="117">
        <f t="shared" si="48"/>
        <v>4.7360220283985989E-3</v>
      </c>
      <c r="AA50" s="117">
        <f t="shared" si="49"/>
        <v>-2.4958036139819192E-4</v>
      </c>
      <c r="AB50" s="167">
        <v>534056549.33999997</v>
      </c>
      <c r="AC50" s="178">
        <v>47651.7</v>
      </c>
      <c r="AD50" s="117">
        <f t="shared" si="50"/>
        <v>1.8789412007417064E-5</v>
      </c>
      <c r="AE50" s="117">
        <f t="shared" si="51"/>
        <v>4.7210717598268068E-3</v>
      </c>
      <c r="AF50" s="167">
        <v>539864506.72000003</v>
      </c>
      <c r="AG50" s="178">
        <v>48089.19</v>
      </c>
      <c r="AH50" s="117">
        <f t="shared" si="52"/>
        <v>1.0875173026485059E-2</v>
      </c>
      <c r="AI50" s="117">
        <f t="shared" si="53"/>
        <v>9.1809945920083708E-3</v>
      </c>
      <c r="AJ50" s="118">
        <f t="shared" si="16"/>
        <v>2.8552101808746464E-3</v>
      </c>
      <c r="AK50" s="118">
        <f t="shared" si="17"/>
        <v>2.5850184557548645E-3</v>
      </c>
      <c r="AL50" s="119">
        <f t="shared" si="18"/>
        <v>2.7869390978769882E-2</v>
      </c>
      <c r="AM50" s="119">
        <f t="shared" si="19"/>
        <v>2.5799866466722384E-2</v>
      </c>
      <c r="AN50" s="120">
        <f t="shared" si="20"/>
        <v>5.4863808385252179E-3</v>
      </c>
      <c r="AO50" s="205">
        <f t="shared" si="21"/>
        <v>5.1328789480946041E-3</v>
      </c>
      <c r="AP50" s="124"/>
      <c r="AQ50" s="125"/>
      <c r="AR50" s="125"/>
      <c r="AS50" s="123"/>
      <c r="AT50" s="123"/>
    </row>
    <row r="51" spans="1:49" s="272" customFormat="1">
      <c r="A51" s="200" t="s">
        <v>134</v>
      </c>
      <c r="B51" s="167">
        <v>21293528161.779999</v>
      </c>
      <c r="C51" s="178">
        <v>44660.55</v>
      </c>
      <c r="D51" s="167">
        <v>21948284149.110001</v>
      </c>
      <c r="E51" s="178">
        <v>44857.29</v>
      </c>
      <c r="F51" s="117">
        <f t="shared" si="38"/>
        <v>3.0749060576313086E-2</v>
      </c>
      <c r="G51" s="117">
        <f t="shared" si="39"/>
        <v>4.4052301191991128E-3</v>
      </c>
      <c r="H51" s="167">
        <v>21948284149.110001</v>
      </c>
      <c r="I51" s="178">
        <v>44857.29</v>
      </c>
      <c r="J51" s="117">
        <f t="shared" si="40"/>
        <v>0</v>
      </c>
      <c r="K51" s="117">
        <f t="shared" si="41"/>
        <v>0</v>
      </c>
      <c r="L51" s="167">
        <v>21792330958.889999</v>
      </c>
      <c r="M51" s="178">
        <v>44205.599999999999</v>
      </c>
      <c r="N51" s="117">
        <f t="shared" si="42"/>
        <v>-7.1054843813986752E-3</v>
      </c>
      <c r="O51" s="117">
        <f t="shared" si="43"/>
        <v>-1.452807336332628E-2</v>
      </c>
      <c r="P51" s="167">
        <v>21807278809.16</v>
      </c>
      <c r="Q51" s="178">
        <v>44226.39</v>
      </c>
      <c r="R51" s="117">
        <f t="shared" si="44"/>
        <v>6.8592250632567632E-4</v>
      </c>
      <c r="S51" s="117">
        <f t="shared" si="45"/>
        <v>4.7030240512516228E-4</v>
      </c>
      <c r="T51" s="167">
        <v>22088868335</v>
      </c>
      <c r="U51" s="178">
        <v>43906.92</v>
      </c>
      <c r="V51" s="117">
        <f t="shared" si="46"/>
        <v>1.2912639321221516E-2</v>
      </c>
      <c r="W51" s="117">
        <f t="shared" si="47"/>
        <v>-7.2235151908170928E-3</v>
      </c>
      <c r="X51" s="167">
        <v>22320740754.5</v>
      </c>
      <c r="Y51" s="178">
        <v>44002.46</v>
      </c>
      <c r="Z51" s="117">
        <f t="shared" si="48"/>
        <v>1.0497252099266496E-2</v>
      </c>
      <c r="AA51" s="117">
        <f t="shared" si="49"/>
        <v>2.1759667952113444E-3</v>
      </c>
      <c r="AB51" s="167">
        <v>22375666365.880001</v>
      </c>
      <c r="AC51" s="178">
        <v>44050.47</v>
      </c>
      <c r="AD51" s="117">
        <f t="shared" si="50"/>
        <v>2.4607432156537063E-3</v>
      </c>
      <c r="AE51" s="117">
        <f t="shared" si="51"/>
        <v>1.0910753626047734E-3</v>
      </c>
      <c r="AF51" s="167">
        <v>21429745269.669998</v>
      </c>
      <c r="AG51" s="178">
        <v>44090.87</v>
      </c>
      <c r="AH51" s="117">
        <f t="shared" si="52"/>
        <v>-4.2274544174130624E-2</v>
      </c>
      <c r="AI51" s="117">
        <f t="shared" si="53"/>
        <v>9.1712982858074962E-4</v>
      </c>
      <c r="AJ51" s="118">
        <f t="shared" si="16"/>
        <v>9.9069864540639752E-4</v>
      </c>
      <c r="AK51" s="118">
        <f t="shared" si="17"/>
        <v>-1.5864855054277789E-3</v>
      </c>
      <c r="AL51" s="119">
        <f t="shared" si="18"/>
        <v>-2.3625485979551122E-2</v>
      </c>
      <c r="AM51" s="119">
        <f t="shared" si="19"/>
        <v>-1.7085740132763219E-2</v>
      </c>
      <c r="AN51" s="120">
        <f t="shared" si="20"/>
        <v>2.0903629732779812E-2</v>
      </c>
      <c r="AO51" s="205">
        <f t="shared" si="21"/>
        <v>6.2048625875112768E-3</v>
      </c>
      <c r="AP51" s="124"/>
      <c r="AQ51" s="125"/>
      <c r="AR51" s="125"/>
      <c r="AS51" s="123"/>
      <c r="AT51" s="123"/>
    </row>
    <row r="52" spans="1:49" s="286" customFormat="1">
      <c r="A52" s="200" t="s">
        <v>158</v>
      </c>
      <c r="B52" s="167">
        <v>2846601650.6900001</v>
      </c>
      <c r="C52" s="178">
        <v>360.5</v>
      </c>
      <c r="D52" s="167">
        <v>2888314316.1900001</v>
      </c>
      <c r="E52" s="178">
        <v>360.5</v>
      </c>
      <c r="F52" s="117">
        <f t="shared" si="38"/>
        <v>1.4653495858786243E-2</v>
      </c>
      <c r="G52" s="117">
        <f t="shared" si="39"/>
        <v>0</v>
      </c>
      <c r="H52" s="167">
        <v>2912608047.0900002</v>
      </c>
      <c r="I52" s="178">
        <v>360.5</v>
      </c>
      <c r="J52" s="117">
        <f t="shared" si="40"/>
        <v>8.4110412650816209E-3</v>
      </c>
      <c r="K52" s="117">
        <f t="shared" si="41"/>
        <v>0</v>
      </c>
      <c r="L52" s="167">
        <v>2939008887.9000001</v>
      </c>
      <c r="M52" s="178">
        <v>360.5</v>
      </c>
      <c r="N52" s="117">
        <f t="shared" si="42"/>
        <v>9.0643301066125736E-3</v>
      </c>
      <c r="O52" s="117">
        <f t="shared" si="43"/>
        <v>0</v>
      </c>
      <c r="P52" s="167">
        <v>2943141634.6399999</v>
      </c>
      <c r="Q52" s="178">
        <v>360.5</v>
      </c>
      <c r="R52" s="117">
        <f t="shared" si="44"/>
        <v>1.4061702082679745E-3</v>
      </c>
      <c r="S52" s="117">
        <f t="shared" si="45"/>
        <v>0</v>
      </c>
      <c r="T52" s="167">
        <v>3116269764.1300001</v>
      </c>
      <c r="U52" s="178">
        <v>379.5</v>
      </c>
      <c r="V52" s="117">
        <f t="shared" si="46"/>
        <v>5.8824260257246165E-2</v>
      </c>
      <c r="W52" s="117">
        <f t="shared" si="47"/>
        <v>5.2704576976421634E-2</v>
      </c>
      <c r="X52" s="167">
        <v>3129191708.77</v>
      </c>
      <c r="Y52" s="178">
        <v>379.5</v>
      </c>
      <c r="Z52" s="117">
        <f t="shared" si="48"/>
        <v>4.1466065578592212E-3</v>
      </c>
      <c r="AA52" s="117">
        <f t="shared" si="49"/>
        <v>0</v>
      </c>
      <c r="AB52" s="167">
        <v>3132063305.5799999</v>
      </c>
      <c r="AC52" s="178">
        <v>379.5</v>
      </c>
      <c r="AD52" s="117">
        <f t="shared" si="50"/>
        <v>9.1768005199294395E-4</v>
      </c>
      <c r="AE52" s="117">
        <f t="shared" si="51"/>
        <v>0</v>
      </c>
      <c r="AF52" s="167">
        <v>3143224301.9099998</v>
      </c>
      <c r="AG52" s="178">
        <v>379.5</v>
      </c>
      <c r="AH52" s="117">
        <f t="shared" si="52"/>
        <v>3.5634644772715137E-3</v>
      </c>
      <c r="AI52" s="117">
        <f t="shared" si="53"/>
        <v>0</v>
      </c>
      <c r="AJ52" s="118">
        <f t="shared" si="16"/>
        <v>1.2623381097889783E-2</v>
      </c>
      <c r="AK52" s="118">
        <f t="shared" si="17"/>
        <v>6.5880721220527043E-3</v>
      </c>
      <c r="AL52" s="119">
        <f t="shared" si="18"/>
        <v>8.8255625189800568E-2</v>
      </c>
      <c r="AM52" s="119">
        <f t="shared" si="19"/>
        <v>5.2704576976421634E-2</v>
      </c>
      <c r="AN52" s="120">
        <f t="shared" si="20"/>
        <v>1.9219931264774746E-2</v>
      </c>
      <c r="AO52" s="205">
        <f t="shared" si="21"/>
        <v>1.8633881889798063E-2</v>
      </c>
      <c r="AP52" s="124"/>
      <c r="AQ52" s="125"/>
      <c r="AR52" s="125"/>
      <c r="AS52" s="123"/>
      <c r="AT52" s="123"/>
    </row>
    <row r="53" spans="1:49" s="286" customFormat="1">
      <c r="A53" s="200" t="s">
        <v>168</v>
      </c>
      <c r="B53" s="167">
        <v>546433407</v>
      </c>
      <c r="C53" s="178">
        <v>41506.449999999997</v>
      </c>
      <c r="D53" s="167">
        <v>547070659.39999998</v>
      </c>
      <c r="E53" s="178">
        <v>41564.080000000002</v>
      </c>
      <c r="F53" s="117">
        <f t="shared" si="38"/>
        <v>1.1662032222711013E-3</v>
      </c>
      <c r="G53" s="117">
        <f t="shared" si="39"/>
        <v>1.3884589021707387E-3</v>
      </c>
      <c r="H53" s="167">
        <v>547707733.20000005</v>
      </c>
      <c r="I53" s="178">
        <v>41593.39</v>
      </c>
      <c r="J53" s="117">
        <f>((H53-D53)/D53)</f>
        <v>1.1645183104843943E-3</v>
      </c>
      <c r="K53" s="117">
        <f>((I53-E53)/E53)</f>
        <v>7.0517620021897927E-4</v>
      </c>
      <c r="L53" s="167">
        <v>543918031.20000005</v>
      </c>
      <c r="M53" s="178">
        <v>41322.14</v>
      </c>
      <c r="N53" s="117">
        <f>((L53-H53)/H53)</f>
        <v>-6.91920484280648E-3</v>
      </c>
      <c r="O53" s="117">
        <f>((M53-I53)/I53)</f>
        <v>-6.5214689160946011E-3</v>
      </c>
      <c r="P53" s="167">
        <v>544373575.20000005</v>
      </c>
      <c r="Q53" s="178">
        <v>41363.279999999999</v>
      </c>
      <c r="R53" s="117">
        <f>((P53-L53)/L53)</f>
        <v>8.3752325510329576E-4</v>
      </c>
      <c r="S53" s="117">
        <f>((Q53-M53)/M53)</f>
        <v>9.955921934343046E-4</v>
      </c>
      <c r="T53" s="167">
        <v>545194675.39999998</v>
      </c>
      <c r="U53" s="178">
        <v>41437.43</v>
      </c>
      <c r="V53" s="117">
        <f t="shared" si="46"/>
        <v>1.5083395620337752E-3</v>
      </c>
      <c r="W53" s="117">
        <f t="shared" si="47"/>
        <v>1.7926528070308122E-3</v>
      </c>
      <c r="X53" s="167">
        <v>550415761.39999998</v>
      </c>
      <c r="Y53" s="178">
        <v>41835.53</v>
      </c>
      <c r="Z53" s="117">
        <f t="shared" si="48"/>
        <v>9.5765535424009399E-3</v>
      </c>
      <c r="AA53" s="117">
        <f t="shared" si="49"/>
        <v>9.6072560484566378E-3</v>
      </c>
      <c r="AB53" s="167">
        <v>551438242.60000002</v>
      </c>
      <c r="AC53" s="178">
        <v>41893.593999999997</v>
      </c>
      <c r="AD53" s="117">
        <f t="shared" si="50"/>
        <v>1.857652472377125E-3</v>
      </c>
      <c r="AE53" s="117">
        <f t="shared" si="51"/>
        <v>1.3879111845839765E-3</v>
      </c>
      <c r="AF53" s="167">
        <v>552835913</v>
      </c>
      <c r="AG53" s="178">
        <v>41951.268499999998</v>
      </c>
      <c r="AH53" s="117">
        <f t="shared" si="52"/>
        <v>2.5345909877596438E-3</v>
      </c>
      <c r="AI53" s="117">
        <f t="shared" si="53"/>
        <v>1.3766901927774683E-3</v>
      </c>
      <c r="AJ53" s="118">
        <f t="shared" si="16"/>
        <v>1.4657720637029745E-3</v>
      </c>
      <c r="AK53" s="118">
        <f t="shared" si="17"/>
        <v>1.3415335765722897E-3</v>
      </c>
      <c r="AL53" s="119">
        <f t="shared" si="18"/>
        <v>1.0538407609582039E-2</v>
      </c>
      <c r="AM53" s="119">
        <f t="shared" si="19"/>
        <v>9.315459406294968E-3</v>
      </c>
      <c r="AN53" s="120">
        <f t="shared" si="20"/>
        <v>4.4395231715807573E-3</v>
      </c>
      <c r="AO53" s="205">
        <f t="shared" si="21"/>
        <v>4.3240638912513474E-3</v>
      </c>
      <c r="AP53" s="124"/>
      <c r="AQ53" s="125"/>
      <c r="AR53" s="125"/>
      <c r="AS53" s="123"/>
      <c r="AT53" s="123"/>
    </row>
    <row r="54" spans="1:49" s="286" customFormat="1">
      <c r="A54" s="200" t="s">
        <v>200</v>
      </c>
      <c r="B54" s="167">
        <v>0</v>
      </c>
      <c r="C54" s="178">
        <v>0</v>
      </c>
      <c r="D54" s="167">
        <v>0</v>
      </c>
      <c r="E54" s="178">
        <v>0</v>
      </c>
      <c r="F54" s="117" t="e">
        <f t="shared" si="38"/>
        <v>#DIV/0!</v>
      </c>
      <c r="G54" s="117" t="e">
        <f t="shared" si="39"/>
        <v>#DIV/0!</v>
      </c>
      <c r="H54" s="167">
        <v>0</v>
      </c>
      <c r="I54" s="178">
        <v>0</v>
      </c>
      <c r="J54" s="117" t="e">
        <f>((H54-D54)/D54)</f>
        <v>#DIV/0!</v>
      </c>
      <c r="K54" s="117" t="e">
        <f>((I54-E54)/E54)</f>
        <v>#DIV/0!</v>
      </c>
      <c r="L54" s="167">
        <v>0</v>
      </c>
      <c r="M54" s="178">
        <v>0</v>
      </c>
      <c r="N54" s="117" t="e">
        <f>((L54-H54)/H54)</f>
        <v>#DIV/0!</v>
      </c>
      <c r="O54" s="117" t="e">
        <f>((M54-I54)/I54)</f>
        <v>#DIV/0!</v>
      </c>
      <c r="P54" s="167">
        <v>0</v>
      </c>
      <c r="Q54" s="178">
        <v>0</v>
      </c>
      <c r="R54" s="117" t="e">
        <f>((P54-L54)/L54)</f>
        <v>#DIV/0!</v>
      </c>
      <c r="S54" s="117" t="e">
        <f>((Q54-M54)/M54)</f>
        <v>#DIV/0!</v>
      </c>
      <c r="T54" s="167">
        <v>504344024.57999998</v>
      </c>
      <c r="U54" s="178">
        <v>38549.871299999999</v>
      </c>
      <c r="V54" s="117" t="e">
        <f t="shared" si="46"/>
        <v>#DIV/0!</v>
      </c>
      <c r="W54" s="117" t="e">
        <f t="shared" si="47"/>
        <v>#DIV/0!</v>
      </c>
      <c r="X54" s="167">
        <v>537232109.58000004</v>
      </c>
      <c r="Y54" s="178">
        <v>39302.095399999998</v>
      </c>
      <c r="Z54" s="117">
        <f t="shared" si="48"/>
        <v>6.5209625567365662E-2</v>
      </c>
      <c r="AA54" s="117">
        <f t="shared" si="49"/>
        <v>1.9513011966916721E-2</v>
      </c>
      <c r="AB54" s="167">
        <v>544732039.39999998</v>
      </c>
      <c r="AC54" s="178">
        <v>39377.635600000001</v>
      </c>
      <c r="AD54" s="117">
        <f t="shared" si="50"/>
        <v>1.3960315636872981E-2</v>
      </c>
      <c r="AE54" s="117">
        <f t="shared" si="51"/>
        <v>1.9220400141821217E-3</v>
      </c>
      <c r="AF54" s="167">
        <v>563096395.90999997</v>
      </c>
      <c r="AG54" s="178">
        <v>40097.030024</v>
      </c>
      <c r="AH54" s="117">
        <f t="shared" si="52"/>
        <v>3.3712642513606464E-2</v>
      </c>
      <c r="AI54" s="117">
        <f t="shared" si="53"/>
        <v>1.8269111718835607E-2</v>
      </c>
      <c r="AJ54" s="118" t="e">
        <f t="shared" si="16"/>
        <v>#DIV/0!</v>
      </c>
      <c r="AK54" s="118" t="e">
        <f t="shared" si="17"/>
        <v>#DIV/0!</v>
      </c>
      <c r="AL54" s="119" t="e">
        <f t="shared" si="18"/>
        <v>#DIV/0!</v>
      </c>
      <c r="AM54" s="119" t="e">
        <f t="shared" si="19"/>
        <v>#DIV/0!</v>
      </c>
      <c r="AN54" s="120" t="e">
        <f t="shared" si="20"/>
        <v>#DIV/0!</v>
      </c>
      <c r="AO54" s="205" t="e">
        <f t="shared" si="21"/>
        <v>#DIV/0!</v>
      </c>
      <c r="AP54" s="124"/>
      <c r="AQ54" s="125"/>
      <c r="AR54" s="125"/>
      <c r="AS54" s="123"/>
      <c r="AT54" s="123"/>
    </row>
    <row r="55" spans="1:49">
      <c r="A55" s="200" t="s">
        <v>201</v>
      </c>
      <c r="B55" s="167">
        <v>0</v>
      </c>
      <c r="C55" s="178">
        <v>0</v>
      </c>
      <c r="D55" s="167">
        <v>0</v>
      </c>
      <c r="E55" s="178">
        <v>0</v>
      </c>
      <c r="F55" s="117" t="e">
        <f t="shared" si="38"/>
        <v>#DIV/0!</v>
      </c>
      <c r="G55" s="117" t="e">
        <f t="shared" si="39"/>
        <v>#DIV/0!</v>
      </c>
      <c r="H55" s="167">
        <v>0</v>
      </c>
      <c r="I55" s="178">
        <v>0</v>
      </c>
      <c r="J55" s="117" t="e">
        <f t="shared" si="40"/>
        <v>#DIV/0!</v>
      </c>
      <c r="K55" s="117" t="e">
        <f t="shared" si="41"/>
        <v>#DIV/0!</v>
      </c>
      <c r="L55" s="167">
        <v>0</v>
      </c>
      <c r="M55" s="178">
        <v>0</v>
      </c>
      <c r="N55" s="117" t="e">
        <f t="shared" si="42"/>
        <v>#DIV/0!</v>
      </c>
      <c r="O55" s="117" t="e">
        <f t="shared" si="43"/>
        <v>#DIV/0!</v>
      </c>
      <c r="P55" s="167">
        <v>0</v>
      </c>
      <c r="Q55" s="178">
        <v>0</v>
      </c>
      <c r="R55" s="117" t="e">
        <f t="shared" si="44"/>
        <v>#DIV/0!</v>
      </c>
      <c r="S55" s="117" t="e">
        <f t="shared" si="45"/>
        <v>#DIV/0!</v>
      </c>
      <c r="T55" s="167">
        <v>3546919272.9499998</v>
      </c>
      <c r="U55" s="178">
        <v>433.27</v>
      </c>
      <c r="V55" s="117" t="e">
        <f t="shared" si="46"/>
        <v>#DIV/0!</v>
      </c>
      <c r="W55" s="117" t="e">
        <f t="shared" si="47"/>
        <v>#DIV/0!</v>
      </c>
      <c r="X55" s="167">
        <v>3783127956.8400002</v>
      </c>
      <c r="Y55" s="178">
        <v>435.66050000000001</v>
      </c>
      <c r="Z55" s="117">
        <f t="shared" si="48"/>
        <v>6.6595449660049294E-2</v>
      </c>
      <c r="AA55" s="117">
        <f t="shared" si="49"/>
        <v>5.5173448427078527E-3</v>
      </c>
      <c r="AB55" s="167">
        <v>3859015445.1999998</v>
      </c>
      <c r="AC55" s="178">
        <v>436.03949999999998</v>
      </c>
      <c r="AD55" s="117">
        <f t="shared" si="50"/>
        <v>2.0059455885649592E-2</v>
      </c>
      <c r="AE55" s="117">
        <f t="shared" si="51"/>
        <v>8.6994345367542446E-4</v>
      </c>
      <c r="AF55" s="167">
        <v>3897784333.02</v>
      </c>
      <c r="AG55" s="178">
        <v>437.55549999999999</v>
      </c>
      <c r="AH55" s="117">
        <f t="shared" si="52"/>
        <v>1.0046315794932226E-2</v>
      </c>
      <c r="AI55" s="117">
        <f t="shared" si="53"/>
        <v>3.4767492394611487E-3</v>
      </c>
      <c r="AJ55" s="118" t="e">
        <f t="shared" si="16"/>
        <v>#DIV/0!</v>
      </c>
      <c r="AK55" s="118" t="e">
        <f t="shared" si="17"/>
        <v>#DIV/0!</v>
      </c>
      <c r="AL55" s="119" t="e">
        <f t="shared" si="18"/>
        <v>#DIV/0!</v>
      </c>
      <c r="AM55" s="119" t="e">
        <f t="shared" si="19"/>
        <v>#DIV/0!</v>
      </c>
      <c r="AN55" s="120" t="e">
        <f t="shared" si="20"/>
        <v>#DIV/0!</v>
      </c>
      <c r="AO55" s="205" t="e">
        <f t="shared" si="21"/>
        <v>#DIV/0!</v>
      </c>
      <c r="AP55" s="124"/>
      <c r="AQ55" s="125">
        <v>165890525.49000001</v>
      </c>
      <c r="AR55" s="125">
        <v>33407.480000000003</v>
      </c>
      <c r="AS55" s="123" t="e">
        <f>(#REF!/AQ55)-1</f>
        <v>#REF!</v>
      </c>
      <c r="AT55" s="123" t="e">
        <f>(#REF!/AR55)-1</f>
        <v>#REF!</v>
      </c>
      <c r="AV55" s="230"/>
      <c r="AW55" s="231"/>
    </row>
    <row r="56" spans="1:49">
      <c r="A56" s="202" t="s">
        <v>57</v>
      </c>
      <c r="B56" s="183">
        <f>SUM(B45:B55)</f>
        <v>165463252926.25998</v>
      </c>
      <c r="C56" s="177"/>
      <c r="D56" s="183">
        <f>SUM(D45:D55)</f>
        <v>168712222133.49997</v>
      </c>
      <c r="E56" s="177"/>
      <c r="F56" s="117">
        <f>((D56-B56)/B56)</f>
        <v>1.9635593703019483E-2</v>
      </c>
      <c r="G56" s="117"/>
      <c r="H56" s="183">
        <f>SUM(H45:H55)</f>
        <v>173792600230.03</v>
      </c>
      <c r="I56" s="177"/>
      <c r="J56" s="117">
        <f>((H56-D56)/D56)</f>
        <v>3.0112685567676222E-2</v>
      </c>
      <c r="K56" s="117"/>
      <c r="L56" s="183">
        <f>SUM(L45:L55)</f>
        <v>179426633895.76999</v>
      </c>
      <c r="M56" s="177"/>
      <c r="N56" s="117">
        <f>((L56-H56)/H56)</f>
        <v>3.241814472125306E-2</v>
      </c>
      <c r="O56" s="117"/>
      <c r="P56" s="183">
        <f>SUM(P45:P55)</f>
        <v>179783034921.14005</v>
      </c>
      <c r="Q56" s="177"/>
      <c r="R56" s="117">
        <f>((P56-L56)/L56)</f>
        <v>1.9863328962471181E-3</v>
      </c>
      <c r="S56" s="117"/>
      <c r="T56" s="183">
        <f>SUM(T45:T55)</f>
        <v>190470021256.93002</v>
      </c>
      <c r="U56" s="177"/>
      <c r="V56" s="117">
        <f>((T56-P56)/P56)</f>
        <v>5.9443797577884441E-2</v>
      </c>
      <c r="W56" s="117"/>
      <c r="X56" s="183">
        <f>SUM(X45:X55)</f>
        <v>195953373273.59998</v>
      </c>
      <c r="Y56" s="177"/>
      <c r="Z56" s="117">
        <f>((X56-T56)/T56)</f>
        <v>2.878853050199073E-2</v>
      </c>
      <c r="AA56" s="117"/>
      <c r="AB56" s="183">
        <f>SUM(AB45:AB55)</f>
        <v>200903016100.94</v>
      </c>
      <c r="AC56" s="177"/>
      <c r="AD56" s="117">
        <f>((AB56-X56)/X56)</f>
        <v>2.5259288700425105E-2</v>
      </c>
      <c r="AE56" s="117"/>
      <c r="AF56" s="183">
        <f>SUM(AF45:AF55)</f>
        <v>204215753914.51999</v>
      </c>
      <c r="AG56" s="177"/>
      <c r="AH56" s="117">
        <f>((AF56-AB56)/AB56)</f>
        <v>1.6489238827134198E-2</v>
      </c>
      <c r="AI56" s="117"/>
      <c r="AJ56" s="118">
        <f t="shared" si="16"/>
        <v>2.6766701561953793E-2</v>
      </c>
      <c r="AK56" s="118"/>
      <c r="AL56" s="119">
        <f t="shared" si="18"/>
        <v>0.21043841004551822</v>
      </c>
      <c r="AM56" s="119"/>
      <c r="AN56" s="120">
        <f t="shared" si="20"/>
        <v>1.6422252844197467E-2</v>
      </c>
      <c r="AO56" s="205"/>
      <c r="AP56" s="124"/>
      <c r="AQ56" s="137">
        <f>SUM(AQ45:AQ55)</f>
        <v>7853732740.5999994</v>
      </c>
      <c r="AR56" s="138"/>
      <c r="AS56" s="123" t="e">
        <f>(#REF!/AQ56)-1</f>
        <v>#REF!</v>
      </c>
      <c r="AT56" s="123" t="e">
        <f>(#REF!/AR56)-1</f>
        <v>#REF!</v>
      </c>
    </row>
    <row r="57" spans="1:49">
      <c r="A57" s="203" t="s">
        <v>63</v>
      </c>
      <c r="B57" s="177"/>
      <c r="C57" s="177"/>
      <c r="D57" s="177"/>
      <c r="E57" s="177"/>
      <c r="F57" s="117"/>
      <c r="G57" s="117"/>
      <c r="H57" s="177"/>
      <c r="I57" s="177"/>
      <c r="J57" s="117"/>
      <c r="K57" s="117"/>
      <c r="L57" s="177"/>
      <c r="M57" s="177"/>
      <c r="N57" s="117"/>
      <c r="O57" s="117"/>
      <c r="P57" s="177"/>
      <c r="Q57" s="177"/>
      <c r="R57" s="117"/>
      <c r="S57" s="117"/>
      <c r="T57" s="177"/>
      <c r="U57" s="177"/>
      <c r="V57" s="117"/>
      <c r="W57" s="117"/>
      <c r="X57" s="177"/>
      <c r="Y57" s="177"/>
      <c r="Z57" s="117"/>
      <c r="AA57" s="117"/>
      <c r="AB57" s="177"/>
      <c r="AC57" s="177"/>
      <c r="AD57" s="117"/>
      <c r="AE57" s="117"/>
      <c r="AF57" s="177"/>
      <c r="AG57" s="177"/>
      <c r="AH57" s="117"/>
      <c r="AI57" s="117"/>
      <c r="AJ57" s="118"/>
      <c r="AK57" s="118"/>
      <c r="AL57" s="119"/>
      <c r="AM57" s="119"/>
      <c r="AN57" s="120"/>
      <c r="AO57" s="205"/>
      <c r="AP57" s="124"/>
      <c r="AQ57" s="134"/>
      <c r="AR57" s="138"/>
      <c r="AS57" s="123" t="e">
        <f>(#REF!/AQ57)-1</f>
        <v>#REF!</v>
      </c>
      <c r="AT57" s="123" t="e">
        <f>(#REF!/AR57)-1</f>
        <v>#REF!</v>
      </c>
    </row>
    <row r="58" spans="1:49">
      <c r="A58" s="201" t="s">
        <v>27</v>
      </c>
      <c r="B58" s="171">
        <v>8853465961.8500004</v>
      </c>
      <c r="C58" s="171">
        <v>3182.7700026323969</v>
      </c>
      <c r="D58" s="171">
        <v>8693783893.2399998</v>
      </c>
      <c r="E58" s="171">
        <v>3188.49</v>
      </c>
      <c r="F58" s="117">
        <f t="shared" ref="F58:F79" si="54">((D58-B58)/B58)</f>
        <v>-1.8036108039278416E-2</v>
      </c>
      <c r="G58" s="117">
        <f t="shared" ref="G58:G79" si="55">((E58-C58)/C58)</f>
        <v>1.7971758445856974E-3</v>
      </c>
      <c r="H58" s="171">
        <v>7735818761.1099997</v>
      </c>
      <c r="I58" s="171">
        <v>3200.9999970869226</v>
      </c>
      <c r="J58" s="117">
        <f t="shared" ref="J58:J79" si="56">((H58-D58)/D58)</f>
        <v>-0.11018966469535575</v>
      </c>
      <c r="K58" s="117">
        <f t="shared" ref="K58:K79" si="57">((I58-E58)/E58)</f>
        <v>3.9234863797354847E-3</v>
      </c>
      <c r="L58" s="171">
        <v>7740196769.9700003</v>
      </c>
      <c r="M58" s="171">
        <v>3204.3400009303114</v>
      </c>
      <c r="N58" s="117">
        <f t="shared" ref="N58:N79" si="58">((L58-H58)/H58)</f>
        <v>5.6593994704348747E-4</v>
      </c>
      <c r="O58" s="117">
        <f t="shared" ref="O58:O79" si="59">((M58-I58)/I58)</f>
        <v>1.0434251316552214E-3</v>
      </c>
      <c r="P58" s="171">
        <v>7690144629.9399996</v>
      </c>
      <c r="Q58" s="171">
        <v>3206.33</v>
      </c>
      <c r="R58" s="117">
        <f t="shared" ref="R58:R79" si="60">((P58-L58)/L58)</f>
        <v>-6.4665203634344665E-3</v>
      </c>
      <c r="S58" s="117">
        <f t="shared" ref="S58:S79" si="61">((Q58-M58)/M58)</f>
        <v>6.2103243385870774E-4</v>
      </c>
      <c r="T58" s="171">
        <v>7806780161.79</v>
      </c>
      <c r="U58" s="171">
        <v>3209.5499960402649</v>
      </c>
      <c r="V58" s="117">
        <f t="shared" ref="V58:V79" si="62">((T58-P58)/P58)</f>
        <v>1.5166884039593206E-2</v>
      </c>
      <c r="W58" s="117">
        <f t="shared" ref="W58:W79" si="63">((U58-Q58)/Q58)</f>
        <v>1.0042622064057535E-3</v>
      </c>
      <c r="X58" s="171">
        <v>7875208599.2299995</v>
      </c>
      <c r="Y58" s="171">
        <v>3182.07</v>
      </c>
      <c r="Z58" s="117">
        <f t="shared" ref="Z58:Z79" si="64">((X58-T58)/T58)</f>
        <v>8.7652573816437238E-3</v>
      </c>
      <c r="AA58" s="117">
        <f t="shared" ref="AA58:AA79" si="65">((Y58-U58)/U58)</f>
        <v>-8.5619467134544613E-3</v>
      </c>
      <c r="AB58" s="171">
        <v>7987028480.3800001</v>
      </c>
      <c r="AC58" s="171">
        <v>3186.28</v>
      </c>
      <c r="AD58" s="117">
        <f t="shared" ref="AD58:AD79" si="66">((AB58-X58)/X58)</f>
        <v>1.419897387364873E-2</v>
      </c>
      <c r="AE58" s="117">
        <f t="shared" ref="AE58:AE79" si="67">((AC58-Y58)/Y58)</f>
        <v>1.323038148123717E-3</v>
      </c>
      <c r="AF58" s="171">
        <v>8029388167.1199999</v>
      </c>
      <c r="AG58" s="171">
        <v>3188.76</v>
      </c>
      <c r="AH58" s="117">
        <f t="shared" ref="AH58:AH79" si="68">((AF58-AB58)/AB58)</f>
        <v>5.3035602469749072E-3</v>
      </c>
      <c r="AI58" s="117">
        <f t="shared" ref="AI58:AI79" si="69">((AG58-AC58)/AC58)</f>
        <v>7.7833712040373661E-4</v>
      </c>
      <c r="AJ58" s="118">
        <f t="shared" si="16"/>
        <v>-1.1336459701145574E-2</v>
      </c>
      <c r="AK58" s="118">
        <f t="shared" si="17"/>
        <v>2.4110131891423223E-4</v>
      </c>
      <c r="AL58" s="119">
        <f t="shared" si="18"/>
        <v>-7.6421927929058844E-2</v>
      </c>
      <c r="AM58" s="119">
        <f t="shared" si="19"/>
        <v>8.4679581871179325E-5</v>
      </c>
      <c r="AN58" s="120">
        <f t="shared" si="20"/>
        <v>4.1434422788758321E-2</v>
      </c>
      <c r="AO58" s="205">
        <f t="shared" si="21"/>
        <v>3.7091523411187425E-3</v>
      </c>
      <c r="AP58" s="124"/>
      <c r="AQ58" s="139">
        <v>1198249163.9190199</v>
      </c>
      <c r="AR58" s="139">
        <v>1987.7461478934799</v>
      </c>
      <c r="AS58" s="123" t="e">
        <f>(#REF!/AQ58)-1</f>
        <v>#REF!</v>
      </c>
      <c r="AT58" s="123" t="e">
        <f>(#REF!/AR58)-1</f>
        <v>#REF!</v>
      </c>
    </row>
    <row r="59" spans="1:49">
      <c r="A59" s="200" t="s">
        <v>69</v>
      </c>
      <c r="B59" s="171">
        <v>6096285406.4499998</v>
      </c>
      <c r="C59" s="171">
        <v>1</v>
      </c>
      <c r="D59" s="171">
        <v>6634742410.5799999</v>
      </c>
      <c r="E59" s="171">
        <v>1</v>
      </c>
      <c r="F59" s="117">
        <f t="shared" si="54"/>
        <v>8.832542576833774E-2</v>
      </c>
      <c r="G59" s="117">
        <f t="shared" si="55"/>
        <v>0</v>
      </c>
      <c r="H59" s="171">
        <v>6954984431.6199999</v>
      </c>
      <c r="I59" s="171">
        <v>1</v>
      </c>
      <c r="J59" s="117">
        <f t="shared" si="56"/>
        <v>4.8267438465935085E-2</v>
      </c>
      <c r="K59" s="117">
        <f t="shared" si="57"/>
        <v>0</v>
      </c>
      <c r="L59" s="171">
        <v>7506626056.6099997</v>
      </c>
      <c r="M59" s="171">
        <v>1</v>
      </c>
      <c r="N59" s="117">
        <f t="shared" si="58"/>
        <v>7.9316011475457443E-2</v>
      </c>
      <c r="O59" s="117">
        <f t="shared" si="59"/>
        <v>0</v>
      </c>
      <c r="P59" s="171">
        <v>7543096488.1099997</v>
      </c>
      <c r="Q59" s="171">
        <v>1</v>
      </c>
      <c r="R59" s="117">
        <f t="shared" si="60"/>
        <v>4.8584319006920252E-3</v>
      </c>
      <c r="S59" s="117">
        <f t="shared" si="61"/>
        <v>0</v>
      </c>
      <c r="T59" s="171">
        <v>7226537757.79</v>
      </c>
      <c r="U59" s="171">
        <v>1</v>
      </c>
      <c r="V59" s="117">
        <f t="shared" si="62"/>
        <v>-4.1966681828740166E-2</v>
      </c>
      <c r="W59" s="117">
        <f t="shared" si="63"/>
        <v>0</v>
      </c>
      <c r="X59" s="171">
        <v>6860812242.1800003</v>
      </c>
      <c r="Y59" s="171">
        <v>1</v>
      </c>
      <c r="Z59" s="117">
        <f t="shared" si="64"/>
        <v>-5.0608677055033455E-2</v>
      </c>
      <c r="AA59" s="117">
        <f t="shared" si="65"/>
        <v>0</v>
      </c>
      <c r="AB59" s="171">
        <v>7082234625.79</v>
      </c>
      <c r="AC59" s="171">
        <v>1</v>
      </c>
      <c r="AD59" s="117">
        <f t="shared" si="66"/>
        <v>3.2273494127809485E-2</v>
      </c>
      <c r="AE59" s="117">
        <f t="shared" si="67"/>
        <v>0</v>
      </c>
      <c r="AF59" s="171">
        <v>7095892628.9499998</v>
      </c>
      <c r="AG59" s="171">
        <v>1</v>
      </c>
      <c r="AH59" s="117">
        <f t="shared" si="68"/>
        <v>1.9284878123444467E-3</v>
      </c>
      <c r="AI59" s="117">
        <f t="shared" si="69"/>
        <v>0</v>
      </c>
      <c r="AJ59" s="118">
        <f t="shared" si="16"/>
        <v>2.0299241333350329E-2</v>
      </c>
      <c r="AK59" s="118">
        <f t="shared" si="17"/>
        <v>0</v>
      </c>
      <c r="AL59" s="119">
        <f t="shared" si="18"/>
        <v>6.9505368834611142E-2</v>
      </c>
      <c r="AM59" s="119">
        <f t="shared" si="19"/>
        <v>0</v>
      </c>
      <c r="AN59" s="120">
        <f t="shared" si="20"/>
        <v>5.1432375803973668E-2</v>
      </c>
      <c r="AO59" s="205">
        <f t="shared" si="21"/>
        <v>0</v>
      </c>
      <c r="AP59" s="124"/>
      <c r="AQ59" s="122">
        <v>4056683843.0900002</v>
      </c>
      <c r="AR59" s="129">
        <v>1</v>
      </c>
      <c r="AS59" s="123" t="e">
        <f>(#REF!/AQ59)-1</f>
        <v>#REF!</v>
      </c>
      <c r="AT59" s="123" t="e">
        <f>(#REF!/AR59)-1</f>
        <v>#REF!</v>
      </c>
    </row>
    <row r="60" spans="1:49" ht="15" customHeight="1">
      <c r="A60" s="200" t="s">
        <v>28</v>
      </c>
      <c r="B60" s="171">
        <v>10749333837.870001</v>
      </c>
      <c r="C60" s="171">
        <v>23.987500000000001</v>
      </c>
      <c r="D60" s="171">
        <v>10917346697.77</v>
      </c>
      <c r="E60" s="171">
        <v>24.4282</v>
      </c>
      <c r="F60" s="117">
        <f t="shared" si="54"/>
        <v>1.5630071819714892E-2</v>
      </c>
      <c r="G60" s="117">
        <f t="shared" si="55"/>
        <v>1.8372068785825937E-2</v>
      </c>
      <c r="H60" s="171">
        <v>10875923098.67</v>
      </c>
      <c r="I60" s="171">
        <v>24.434999999999999</v>
      </c>
      <c r="J60" s="117">
        <f t="shared" si="56"/>
        <v>-3.7942918042954202E-3</v>
      </c>
      <c r="K60" s="117">
        <f t="shared" si="57"/>
        <v>2.783668055770938E-4</v>
      </c>
      <c r="L60" s="171">
        <v>8864417611.7600002</v>
      </c>
      <c r="M60" s="171">
        <v>24.447399999999998</v>
      </c>
      <c r="N60" s="117">
        <f t="shared" si="58"/>
        <v>-0.18495032271384704</v>
      </c>
      <c r="O60" s="117">
        <f t="shared" si="59"/>
        <v>5.0746879476159298E-4</v>
      </c>
      <c r="P60" s="171">
        <v>8926096964.5900002</v>
      </c>
      <c r="Q60" s="171">
        <v>24.462900000000001</v>
      </c>
      <c r="R60" s="117">
        <f t="shared" si="60"/>
        <v>6.9580829256253524E-3</v>
      </c>
      <c r="S60" s="117">
        <f t="shared" si="61"/>
        <v>6.3401425100431772E-4</v>
      </c>
      <c r="T60" s="171">
        <v>10124838018.540001</v>
      </c>
      <c r="U60" s="171">
        <v>24.481300000000001</v>
      </c>
      <c r="V60" s="117">
        <f t="shared" si="62"/>
        <v>0.13429621689137256</v>
      </c>
      <c r="W60" s="117">
        <f t="shared" si="63"/>
        <v>7.5215939238601102E-4</v>
      </c>
      <c r="X60" s="171">
        <v>11770862190.940001</v>
      </c>
      <c r="Y60" s="171">
        <v>24.499500000000001</v>
      </c>
      <c r="Z60" s="117">
        <f t="shared" si="64"/>
        <v>0.16257288950064169</v>
      </c>
      <c r="AA60" s="117">
        <f t="shared" si="65"/>
        <v>7.4342457304147312E-4</v>
      </c>
      <c r="AB60" s="171">
        <v>13749821142.67</v>
      </c>
      <c r="AC60" s="171">
        <v>24.5181</v>
      </c>
      <c r="AD60" s="117">
        <f t="shared" si="66"/>
        <v>0.1681235341666984</v>
      </c>
      <c r="AE60" s="117">
        <f t="shared" si="67"/>
        <v>7.5919916732991621E-4</v>
      </c>
      <c r="AF60" s="171">
        <v>14956203172.049999</v>
      </c>
      <c r="AG60" s="171">
        <v>24.537199999999999</v>
      </c>
      <c r="AH60" s="117">
        <f t="shared" si="68"/>
        <v>8.7738016143076802E-2</v>
      </c>
      <c r="AI60" s="117">
        <f t="shared" si="69"/>
        <v>7.7901631855641822E-4</v>
      </c>
      <c r="AJ60" s="118">
        <f t="shared" si="16"/>
        <v>4.8321774616123407E-2</v>
      </c>
      <c r="AK60" s="118">
        <f t="shared" si="17"/>
        <v>2.8532147610603447E-3</v>
      </c>
      <c r="AL60" s="119">
        <f t="shared" si="18"/>
        <v>0.36994854025337348</v>
      </c>
      <c r="AM60" s="119">
        <f t="shared" si="19"/>
        <v>4.4620561482220629E-3</v>
      </c>
      <c r="AN60" s="120">
        <f t="shared" si="20"/>
        <v>0.11726811883047963</v>
      </c>
      <c r="AO60" s="205">
        <f t="shared" si="21"/>
        <v>6.2728997175314979E-3</v>
      </c>
      <c r="AP60" s="124"/>
      <c r="AQ60" s="122">
        <v>739078842.02999997</v>
      </c>
      <c r="AR60" s="126">
        <v>16.871500000000001</v>
      </c>
      <c r="AS60" s="123" t="e">
        <f>(#REF!/AQ60)-1</f>
        <v>#REF!</v>
      </c>
      <c r="AT60" s="123" t="e">
        <f>(#REF!/AR60)-1</f>
        <v>#REF!</v>
      </c>
    </row>
    <row r="61" spans="1:49">
      <c r="A61" s="200" t="s">
        <v>138</v>
      </c>
      <c r="B61" s="171">
        <v>524557323.19999999</v>
      </c>
      <c r="C61" s="171">
        <v>2.1379000000000001</v>
      </c>
      <c r="D61" s="171">
        <v>531708105.30000001</v>
      </c>
      <c r="E61" s="171">
        <v>2.1692999999999998</v>
      </c>
      <c r="F61" s="117">
        <f t="shared" si="54"/>
        <v>1.3632031779439323E-2</v>
      </c>
      <c r="G61" s="117">
        <f t="shared" si="55"/>
        <v>1.4687309977080149E-2</v>
      </c>
      <c r="H61" s="171">
        <v>500835815.04000002</v>
      </c>
      <c r="I61" s="171">
        <v>2.1751</v>
      </c>
      <c r="J61" s="117">
        <f t="shared" si="56"/>
        <v>-5.8062478176030899E-2</v>
      </c>
      <c r="K61" s="117">
        <f t="shared" si="57"/>
        <v>2.6736735352418982E-3</v>
      </c>
      <c r="L61" s="171">
        <v>522272797.32999998</v>
      </c>
      <c r="M61" s="171">
        <v>2.1619000000000002</v>
      </c>
      <c r="N61" s="117">
        <f t="shared" si="58"/>
        <v>4.2802414775963783E-2</v>
      </c>
      <c r="O61" s="117">
        <f t="shared" si="59"/>
        <v>-6.0686864971724874E-3</v>
      </c>
      <c r="P61" s="171">
        <v>526665722.16000003</v>
      </c>
      <c r="Q61" s="171">
        <v>2.1800000000000002</v>
      </c>
      <c r="R61" s="117">
        <f t="shared" si="60"/>
        <v>8.4111691293474681E-3</v>
      </c>
      <c r="S61" s="117">
        <f t="shared" si="61"/>
        <v>8.3722651371478801E-3</v>
      </c>
      <c r="T61" s="171">
        <v>524203193.35000002</v>
      </c>
      <c r="U61" s="171">
        <v>2.1698</v>
      </c>
      <c r="V61" s="117">
        <f t="shared" si="62"/>
        <v>-4.6756959991633758E-3</v>
      </c>
      <c r="W61" s="117">
        <f t="shared" si="63"/>
        <v>-4.6788990825689025E-3</v>
      </c>
      <c r="X61" s="171">
        <v>516057451.33999997</v>
      </c>
      <c r="Y61" s="171">
        <v>2.1273</v>
      </c>
      <c r="Z61" s="117">
        <f t="shared" si="64"/>
        <v>-1.5539283455988602E-2</v>
      </c>
      <c r="AA61" s="117">
        <f t="shared" si="65"/>
        <v>-1.958705871508894E-2</v>
      </c>
      <c r="AB61" s="171">
        <v>516310237.25999999</v>
      </c>
      <c r="AC61" s="171">
        <v>2.1284000000000001</v>
      </c>
      <c r="AD61" s="117">
        <f t="shared" si="66"/>
        <v>4.8984065503488079E-4</v>
      </c>
      <c r="AE61" s="117">
        <f t="shared" si="67"/>
        <v>5.1708738776858033E-4</v>
      </c>
      <c r="AF61" s="171">
        <v>523530696.16000003</v>
      </c>
      <c r="AG61" s="171">
        <v>2.1374</v>
      </c>
      <c r="AH61" s="117">
        <f t="shared" si="68"/>
        <v>1.3984729294383536E-2</v>
      </c>
      <c r="AI61" s="117">
        <f t="shared" si="69"/>
        <v>4.2285284720916631E-3</v>
      </c>
      <c r="AJ61" s="118">
        <f t="shared" si="16"/>
        <v>1.303410003732641E-4</v>
      </c>
      <c r="AK61" s="118">
        <f t="shared" si="17"/>
        <v>1.8027526812479811E-5</v>
      </c>
      <c r="AL61" s="119">
        <f t="shared" si="18"/>
        <v>-1.5379508152101862E-2</v>
      </c>
      <c r="AM61" s="119">
        <f t="shared" si="19"/>
        <v>-1.4705204443829724E-2</v>
      </c>
      <c r="AN61" s="120">
        <f t="shared" si="20"/>
        <v>2.9078431598620308E-2</v>
      </c>
      <c r="AO61" s="205">
        <f t="shared" si="21"/>
        <v>1.0374967002142757E-2</v>
      </c>
      <c r="AP61" s="124"/>
      <c r="AQ61" s="130">
        <v>0</v>
      </c>
      <c r="AR61" s="131">
        <v>0</v>
      </c>
      <c r="AS61" s="123" t="e">
        <f>(#REF!/AQ61)-1</f>
        <v>#REF!</v>
      </c>
      <c r="AT61" s="123" t="e">
        <f>(#REF!/AR61)-1</f>
        <v>#REF!</v>
      </c>
    </row>
    <row r="62" spans="1:49">
      <c r="A62" s="200" t="s">
        <v>88</v>
      </c>
      <c r="B62" s="167">
        <v>17865199237.200001</v>
      </c>
      <c r="C62" s="179">
        <v>285.66000000000003</v>
      </c>
      <c r="D62" s="167">
        <v>18375786228.419998</v>
      </c>
      <c r="E62" s="179">
        <v>286.11</v>
      </c>
      <c r="F62" s="117">
        <f t="shared" si="54"/>
        <v>2.8579977443342598E-2</v>
      </c>
      <c r="G62" s="117">
        <f t="shared" si="55"/>
        <v>1.575299306868265E-3</v>
      </c>
      <c r="H62" s="167">
        <v>18589247124.990002</v>
      </c>
      <c r="I62" s="179">
        <v>286.57</v>
      </c>
      <c r="J62" s="117">
        <f t="shared" si="56"/>
        <v>1.1616422498421581E-2</v>
      </c>
      <c r="K62" s="117">
        <f t="shared" si="57"/>
        <v>1.6077732340707403E-3</v>
      </c>
      <c r="L62" s="167">
        <v>19630407879.459999</v>
      </c>
      <c r="M62" s="179">
        <v>287</v>
      </c>
      <c r="N62" s="117">
        <f t="shared" si="58"/>
        <v>5.6008763962814734E-2</v>
      </c>
      <c r="O62" s="117">
        <f t="shared" si="59"/>
        <v>1.5005059845762181E-3</v>
      </c>
      <c r="P62" s="167">
        <v>19810862088.490002</v>
      </c>
      <c r="Q62" s="179">
        <v>287.43</v>
      </c>
      <c r="R62" s="117">
        <f t="shared" si="60"/>
        <v>9.1925858157444768E-3</v>
      </c>
      <c r="S62" s="117">
        <f t="shared" si="61"/>
        <v>1.4982578397212782E-3</v>
      </c>
      <c r="T62" s="167">
        <v>19627797536.509998</v>
      </c>
      <c r="U62" s="179">
        <v>287.86</v>
      </c>
      <c r="V62" s="117">
        <f t="shared" si="62"/>
        <v>-9.2406151313507365E-3</v>
      </c>
      <c r="W62" s="117">
        <f t="shared" si="63"/>
        <v>1.4960164213895794E-3</v>
      </c>
      <c r="X62" s="167">
        <v>20283031047.91</v>
      </c>
      <c r="Y62" s="179">
        <v>288.27</v>
      </c>
      <c r="Z62" s="117">
        <f t="shared" si="64"/>
        <v>3.3382936123178907E-2</v>
      </c>
      <c r="AA62" s="117">
        <f t="shared" si="65"/>
        <v>1.42430348085864E-3</v>
      </c>
      <c r="AB62" s="167">
        <v>21445200415.669998</v>
      </c>
      <c r="AC62" s="179">
        <v>288.7</v>
      </c>
      <c r="AD62" s="117">
        <f t="shared" si="66"/>
        <v>5.7297618142715924E-2</v>
      </c>
      <c r="AE62" s="117">
        <f t="shared" si="67"/>
        <v>1.4916571269990178E-3</v>
      </c>
      <c r="AF62" s="167">
        <v>21665402856.209999</v>
      </c>
      <c r="AG62" s="179">
        <v>289.13</v>
      </c>
      <c r="AH62" s="117">
        <f t="shared" si="68"/>
        <v>1.0268145611691233E-2</v>
      </c>
      <c r="AI62" s="117">
        <f t="shared" si="69"/>
        <v>1.4894354000692998E-3</v>
      </c>
      <c r="AJ62" s="118">
        <f t="shared" si="16"/>
        <v>2.4638229308319839E-2</v>
      </c>
      <c r="AK62" s="118">
        <f t="shared" si="17"/>
        <v>1.5104060993191297E-3</v>
      </c>
      <c r="AL62" s="119">
        <f t="shared" si="18"/>
        <v>0.17901909539534577</v>
      </c>
      <c r="AM62" s="119">
        <f t="shared" si="19"/>
        <v>1.0555380797595267E-2</v>
      </c>
      <c r="AN62" s="120">
        <f t="shared" si="20"/>
        <v>2.3619496065425325E-2</v>
      </c>
      <c r="AO62" s="205">
        <f t="shared" si="21"/>
        <v>5.6504232111648091E-5</v>
      </c>
      <c r="AP62" s="124"/>
      <c r="AQ62" s="122">
        <v>3320655667.8400002</v>
      </c>
      <c r="AR62" s="126">
        <v>177.09</v>
      </c>
      <c r="AS62" s="123" t="e">
        <f>(#REF!/AQ62)-1</f>
        <v>#REF!</v>
      </c>
      <c r="AT62" s="123" t="e">
        <f>(#REF!/AR62)-1</f>
        <v>#REF!</v>
      </c>
    </row>
    <row r="63" spans="1:49">
      <c r="A63" s="200" t="s">
        <v>50</v>
      </c>
      <c r="B63" s="167">
        <v>4522601113.6599998</v>
      </c>
      <c r="C63" s="179">
        <v>1</v>
      </c>
      <c r="D63" s="167">
        <v>4436298609.8400002</v>
      </c>
      <c r="E63" s="179">
        <v>1</v>
      </c>
      <c r="F63" s="117">
        <f t="shared" si="54"/>
        <v>-1.9082492939590193E-2</v>
      </c>
      <c r="G63" s="117">
        <f t="shared" si="55"/>
        <v>0</v>
      </c>
      <c r="H63" s="167">
        <v>4425821508.0299997</v>
      </c>
      <c r="I63" s="179">
        <v>1</v>
      </c>
      <c r="J63" s="117">
        <f t="shared" si="56"/>
        <v>-2.3616764179853725E-3</v>
      </c>
      <c r="K63" s="117">
        <f t="shared" si="57"/>
        <v>0</v>
      </c>
      <c r="L63" s="167">
        <v>4495230090.8699999</v>
      </c>
      <c r="M63" s="179">
        <v>1</v>
      </c>
      <c r="N63" s="117">
        <f t="shared" si="58"/>
        <v>1.5682643937191893E-2</v>
      </c>
      <c r="O63" s="117">
        <f t="shared" si="59"/>
        <v>0</v>
      </c>
      <c r="P63" s="167">
        <v>4576096296.25</v>
      </c>
      <c r="Q63" s="179">
        <v>1.01</v>
      </c>
      <c r="R63" s="117">
        <f t="shared" si="60"/>
        <v>1.798933619532463E-2</v>
      </c>
      <c r="S63" s="117">
        <f t="shared" si="61"/>
        <v>1.0000000000000009E-2</v>
      </c>
      <c r="T63" s="167">
        <v>4582767757.6800003</v>
      </c>
      <c r="U63" s="179">
        <v>1.01</v>
      </c>
      <c r="V63" s="117">
        <f t="shared" si="62"/>
        <v>1.45789358398498E-3</v>
      </c>
      <c r="W63" s="117">
        <f t="shared" si="63"/>
        <v>0</v>
      </c>
      <c r="X63" s="168">
        <v>4695477116.3699999</v>
      </c>
      <c r="Y63" s="179">
        <v>1.01</v>
      </c>
      <c r="Z63" s="117">
        <f t="shared" si="64"/>
        <v>2.459416768417216E-2</v>
      </c>
      <c r="AA63" s="117">
        <f t="shared" si="65"/>
        <v>0</v>
      </c>
      <c r="AB63" s="167">
        <v>4734737907.9899998</v>
      </c>
      <c r="AC63" s="179">
        <v>1.01</v>
      </c>
      <c r="AD63" s="117">
        <f t="shared" si="66"/>
        <v>8.3614062313547791E-3</v>
      </c>
      <c r="AE63" s="117">
        <f t="shared" si="67"/>
        <v>0</v>
      </c>
      <c r="AF63" s="167">
        <v>4734957737.0299997</v>
      </c>
      <c r="AG63" s="179">
        <v>1.02</v>
      </c>
      <c r="AH63" s="117">
        <f t="shared" si="68"/>
        <v>4.6428977542557179E-5</v>
      </c>
      <c r="AI63" s="117">
        <f t="shared" si="69"/>
        <v>9.9009900990099098E-3</v>
      </c>
      <c r="AJ63" s="118">
        <f t="shared" si="16"/>
        <v>5.8359634064994292E-3</v>
      </c>
      <c r="AK63" s="118">
        <f t="shared" si="17"/>
        <v>2.4876237623762398E-3</v>
      </c>
      <c r="AL63" s="119">
        <f t="shared" si="18"/>
        <v>6.7321691675027037E-2</v>
      </c>
      <c r="AM63" s="119">
        <f t="shared" si="19"/>
        <v>2.0000000000000018E-2</v>
      </c>
      <c r="AN63" s="120">
        <f t="shared" si="20"/>
        <v>1.3854997275047574E-2</v>
      </c>
      <c r="AO63" s="205">
        <f t="shared" si="21"/>
        <v>4.6062601668905995E-3</v>
      </c>
      <c r="AP63" s="124"/>
      <c r="AQ63" s="140">
        <v>1300500308</v>
      </c>
      <c r="AR63" s="126">
        <v>1.19</v>
      </c>
      <c r="AS63" s="123" t="e">
        <f>(#REF!/AQ63)-1</f>
        <v>#REF!</v>
      </c>
      <c r="AT63" s="123" t="e">
        <f>(#REF!/AR63)-1</f>
        <v>#REF!</v>
      </c>
    </row>
    <row r="64" spans="1:49">
      <c r="A64" s="200" t="s">
        <v>67</v>
      </c>
      <c r="B64" s="168">
        <v>17256285603.259998</v>
      </c>
      <c r="C64" s="179">
        <v>3.78</v>
      </c>
      <c r="D64" s="168">
        <v>17882961765.32</v>
      </c>
      <c r="E64" s="179">
        <v>3.78</v>
      </c>
      <c r="F64" s="117">
        <f t="shared" si="54"/>
        <v>3.6315820012947156E-2</v>
      </c>
      <c r="G64" s="117">
        <f t="shared" si="55"/>
        <v>0</v>
      </c>
      <c r="H64" s="168">
        <v>17733995929.189999</v>
      </c>
      <c r="I64" s="179">
        <v>3.79</v>
      </c>
      <c r="J64" s="117">
        <f t="shared" si="56"/>
        <v>-8.3300427571727492E-3</v>
      </c>
      <c r="K64" s="117">
        <f t="shared" si="57"/>
        <v>2.6455026455027069E-3</v>
      </c>
      <c r="L64" s="168">
        <v>16898943324.32</v>
      </c>
      <c r="M64" s="179">
        <v>3.79</v>
      </c>
      <c r="N64" s="117">
        <f t="shared" si="58"/>
        <v>-4.7087673201475694E-2</v>
      </c>
      <c r="O64" s="117">
        <f t="shared" si="59"/>
        <v>0</v>
      </c>
      <c r="P64" s="168">
        <v>16968343262.07</v>
      </c>
      <c r="Q64" s="179">
        <v>3.8</v>
      </c>
      <c r="R64" s="117">
        <f t="shared" si="60"/>
        <v>4.1067619683725163E-3</v>
      </c>
      <c r="S64" s="117">
        <f t="shared" si="61"/>
        <v>2.6385224274405768E-3</v>
      </c>
      <c r="T64" s="168">
        <v>17551645164.169998</v>
      </c>
      <c r="U64" s="179">
        <v>3.8</v>
      </c>
      <c r="V64" s="117">
        <f t="shared" si="62"/>
        <v>3.437589003776674E-2</v>
      </c>
      <c r="W64" s="117">
        <f t="shared" si="63"/>
        <v>0</v>
      </c>
      <c r="X64" s="168">
        <v>18341400412.990002</v>
      </c>
      <c r="Y64" s="179">
        <v>3.8</v>
      </c>
      <c r="Z64" s="117">
        <f t="shared" si="64"/>
        <v>4.4996081075762244E-2</v>
      </c>
      <c r="AA64" s="117">
        <f t="shared" si="65"/>
        <v>0</v>
      </c>
      <c r="AB64" s="168">
        <v>18807164479.419998</v>
      </c>
      <c r="AC64" s="179">
        <v>3.81</v>
      </c>
      <c r="AD64" s="117">
        <f t="shared" si="66"/>
        <v>2.5394138721279241E-2</v>
      </c>
      <c r="AE64" s="117">
        <f t="shared" si="67"/>
        <v>2.6315789473684821E-3</v>
      </c>
      <c r="AF64" s="168">
        <v>19031394721.060001</v>
      </c>
      <c r="AG64" s="179">
        <v>3.81</v>
      </c>
      <c r="AH64" s="117">
        <f t="shared" si="68"/>
        <v>1.1922596938276913E-2</v>
      </c>
      <c r="AI64" s="117">
        <f t="shared" si="69"/>
        <v>0</v>
      </c>
      <c r="AJ64" s="118">
        <f t="shared" si="16"/>
        <v>1.2711696599469545E-2</v>
      </c>
      <c r="AK64" s="118">
        <f t="shared" si="17"/>
        <v>9.8945050253897073E-4</v>
      </c>
      <c r="AL64" s="119">
        <f t="shared" si="18"/>
        <v>6.4219393342725264E-2</v>
      </c>
      <c r="AM64" s="119">
        <f t="shared" si="19"/>
        <v>7.936507936508002E-3</v>
      </c>
      <c r="AN64" s="120">
        <f t="shared" si="20"/>
        <v>3.0054723281423557E-2</v>
      </c>
      <c r="AO64" s="205">
        <f t="shared" si="21"/>
        <v>1.3655764992906722E-3</v>
      </c>
      <c r="AP64" s="124"/>
      <c r="AQ64" s="125">
        <v>776682398.99000001</v>
      </c>
      <c r="AR64" s="129">
        <v>2.4700000000000002</v>
      </c>
      <c r="AS64" s="123" t="e">
        <f>(#REF!/AQ64)-1</f>
        <v>#REF!</v>
      </c>
      <c r="AT64" s="123" t="e">
        <f>(#REF!/AR64)-1</f>
        <v>#REF!</v>
      </c>
    </row>
    <row r="65" spans="1:46">
      <c r="A65" s="201" t="s">
        <v>93</v>
      </c>
      <c r="B65" s="167">
        <v>33712519021.66</v>
      </c>
      <c r="C65" s="167">
        <v>3840.38</v>
      </c>
      <c r="D65" s="167">
        <v>33775800121.16</v>
      </c>
      <c r="E65" s="167">
        <v>3845.03</v>
      </c>
      <c r="F65" s="117">
        <f t="shared" si="54"/>
        <v>1.8770801273954771E-3</v>
      </c>
      <c r="G65" s="117">
        <f t="shared" si="55"/>
        <v>1.2108176795004898E-3</v>
      </c>
      <c r="H65" s="167">
        <v>33960352234.060001</v>
      </c>
      <c r="I65" s="167">
        <v>3850.02</v>
      </c>
      <c r="J65" s="117">
        <f t="shared" si="56"/>
        <v>5.4640337827077138E-3</v>
      </c>
      <c r="K65" s="117">
        <f t="shared" si="57"/>
        <v>1.2977792110854224E-3</v>
      </c>
      <c r="L65" s="167">
        <v>34437717383.650002</v>
      </c>
      <c r="M65" s="167">
        <v>3854.48</v>
      </c>
      <c r="N65" s="117">
        <f t="shared" si="58"/>
        <v>1.4056542944546797E-2</v>
      </c>
      <c r="O65" s="117">
        <f t="shared" si="59"/>
        <v>1.1584355405946038E-3</v>
      </c>
      <c r="P65" s="167">
        <v>34486804658.959999</v>
      </c>
      <c r="Q65" s="167">
        <v>3859.1</v>
      </c>
      <c r="R65" s="117">
        <f t="shared" si="60"/>
        <v>1.4253928262185789E-3</v>
      </c>
      <c r="S65" s="117">
        <f t="shared" si="61"/>
        <v>1.1986052593345642E-3</v>
      </c>
      <c r="T65" s="167">
        <v>35347767150.029999</v>
      </c>
      <c r="U65" s="167">
        <v>3863.73</v>
      </c>
      <c r="V65" s="117">
        <f t="shared" si="62"/>
        <v>2.4964982972010816E-2</v>
      </c>
      <c r="W65" s="117">
        <f t="shared" si="63"/>
        <v>1.1997616024461944E-3</v>
      </c>
      <c r="X65" s="167">
        <v>35240527365.040001</v>
      </c>
      <c r="Y65" s="167">
        <v>3868.27</v>
      </c>
      <c r="Z65" s="117">
        <f t="shared" si="64"/>
        <v>-3.0338489142702992E-3</v>
      </c>
      <c r="AA65" s="117">
        <f t="shared" si="65"/>
        <v>1.175030346323362E-3</v>
      </c>
      <c r="AB65" s="167">
        <v>35367080286.099998</v>
      </c>
      <c r="AC65" s="167">
        <v>3872.72</v>
      </c>
      <c r="AD65" s="117">
        <f t="shared" si="66"/>
        <v>3.5911188203597393E-3</v>
      </c>
      <c r="AE65" s="117">
        <f t="shared" si="67"/>
        <v>1.1503850558517938E-3</v>
      </c>
      <c r="AF65" s="167">
        <v>35501555946.010002</v>
      </c>
      <c r="AG65" s="167">
        <v>3877.16</v>
      </c>
      <c r="AH65" s="117">
        <f t="shared" si="68"/>
        <v>3.8022833330365528E-3</v>
      </c>
      <c r="AI65" s="117">
        <f t="shared" si="69"/>
        <v>1.1464810262554626E-3</v>
      </c>
      <c r="AJ65" s="118">
        <f t="shared" si="16"/>
        <v>6.5184482365006719E-3</v>
      </c>
      <c r="AK65" s="118">
        <f t="shared" si="17"/>
        <v>1.1921619651739867E-3</v>
      </c>
      <c r="AL65" s="119">
        <f t="shared" si="18"/>
        <v>5.1094446872003006E-2</v>
      </c>
      <c r="AM65" s="119">
        <f t="shared" si="19"/>
        <v>8.356241693822845E-3</v>
      </c>
      <c r="AN65" s="120">
        <f t="shared" si="20"/>
        <v>8.887262208212756E-3</v>
      </c>
      <c r="AO65" s="205">
        <f t="shared" si="21"/>
        <v>4.9084957325615068E-5</v>
      </c>
      <c r="AP65" s="124"/>
      <c r="AQ65" s="122">
        <v>8144502990.9799995</v>
      </c>
      <c r="AR65" s="122">
        <v>2263.5700000000002</v>
      </c>
      <c r="AS65" s="123" t="e">
        <f>(#REF!/AQ65)-1</f>
        <v>#REF!</v>
      </c>
      <c r="AT65" s="123" t="e">
        <f>(#REF!/AR65)-1</f>
        <v>#REF!</v>
      </c>
    </row>
    <row r="66" spans="1:46">
      <c r="A66" s="201" t="s">
        <v>94</v>
      </c>
      <c r="B66" s="167">
        <v>396854860.89999998</v>
      </c>
      <c r="C66" s="167">
        <v>3124.68</v>
      </c>
      <c r="D66" s="167">
        <v>445997270.44</v>
      </c>
      <c r="E66" s="167">
        <v>3118.53</v>
      </c>
      <c r="F66" s="117">
        <f t="shared" si="54"/>
        <v>0.12382967775310429</v>
      </c>
      <c r="G66" s="117">
        <f t="shared" si="55"/>
        <v>-1.9682015438379726E-3</v>
      </c>
      <c r="H66" s="167">
        <v>395322595.73000002</v>
      </c>
      <c r="I66" s="167">
        <v>3113.66</v>
      </c>
      <c r="J66" s="117">
        <f t="shared" si="56"/>
        <v>-0.11362104225437684</v>
      </c>
      <c r="K66" s="117">
        <f t="shared" si="57"/>
        <v>-1.5616332053885469E-3</v>
      </c>
      <c r="L66" s="167">
        <v>395860737.13</v>
      </c>
      <c r="M66" s="167">
        <v>3117.87</v>
      </c>
      <c r="N66" s="117">
        <f t="shared" si="58"/>
        <v>1.3612715433233657E-3</v>
      </c>
      <c r="O66" s="117">
        <f t="shared" si="59"/>
        <v>1.352106524154865E-3</v>
      </c>
      <c r="P66" s="167">
        <v>397897594.12</v>
      </c>
      <c r="Q66" s="167">
        <v>3133.93</v>
      </c>
      <c r="R66" s="117">
        <f t="shared" si="60"/>
        <v>5.14538775622779E-3</v>
      </c>
      <c r="S66" s="117">
        <f t="shared" si="61"/>
        <v>5.150952413025542E-3</v>
      </c>
      <c r="T66" s="167">
        <v>400146560.63</v>
      </c>
      <c r="U66" s="167">
        <v>3151.74</v>
      </c>
      <c r="V66" s="117">
        <f t="shared" si="62"/>
        <v>5.6521239214171667E-3</v>
      </c>
      <c r="W66" s="117">
        <f t="shared" si="63"/>
        <v>5.6829603724396988E-3</v>
      </c>
      <c r="X66" s="167">
        <v>400714683.00999999</v>
      </c>
      <c r="Y66" s="167">
        <v>3156.21</v>
      </c>
      <c r="Z66" s="117">
        <f t="shared" si="64"/>
        <v>1.4197857382693237E-3</v>
      </c>
      <c r="AA66" s="117">
        <f t="shared" si="65"/>
        <v>1.4182641969198776E-3</v>
      </c>
      <c r="AB66" s="167">
        <v>400781462.38</v>
      </c>
      <c r="AC66" s="167">
        <v>3156.73</v>
      </c>
      <c r="AD66" s="117">
        <f t="shared" si="66"/>
        <v>1.6665066899567107E-4</v>
      </c>
      <c r="AE66" s="117">
        <f t="shared" si="67"/>
        <v>1.6475456322614205E-4</v>
      </c>
      <c r="AF66" s="167">
        <v>402065448.88</v>
      </c>
      <c r="AG66" s="167">
        <v>3166.87</v>
      </c>
      <c r="AH66" s="117">
        <f t="shared" si="68"/>
        <v>3.2037073081553637E-3</v>
      </c>
      <c r="AI66" s="117">
        <f t="shared" si="69"/>
        <v>3.2121847608125725E-3</v>
      </c>
      <c r="AJ66" s="118">
        <f t="shared" si="16"/>
        <v>3.3946953043895154E-3</v>
      </c>
      <c r="AK66" s="118">
        <f t="shared" si="17"/>
        <v>1.6814235101690223E-3</v>
      </c>
      <c r="AL66" s="119">
        <f t="shared" si="18"/>
        <v>-9.8502444906577405E-2</v>
      </c>
      <c r="AM66" s="119">
        <f t="shared" si="19"/>
        <v>1.5500893048968484E-2</v>
      </c>
      <c r="AN66" s="120">
        <f t="shared" si="20"/>
        <v>6.3497942115625663E-2</v>
      </c>
      <c r="AO66" s="205">
        <f t="shared" si="21"/>
        <v>2.8462588268398483E-3</v>
      </c>
      <c r="AP66" s="124"/>
      <c r="AQ66" s="122"/>
      <c r="AR66" s="122"/>
      <c r="AS66" s="123"/>
      <c r="AT66" s="123"/>
    </row>
    <row r="67" spans="1:46">
      <c r="A67" s="201" t="s">
        <v>118</v>
      </c>
      <c r="B67" s="167">
        <v>55081544.090000004</v>
      </c>
      <c r="C67" s="167">
        <v>12.015476</v>
      </c>
      <c r="D67" s="167">
        <v>55422209.560000002</v>
      </c>
      <c r="E67" s="167">
        <v>12.040051999999999</v>
      </c>
      <c r="F67" s="117">
        <f t="shared" si="54"/>
        <v>6.184748006398867E-3</v>
      </c>
      <c r="G67" s="117">
        <f t="shared" si="55"/>
        <v>2.0453621645950366E-3</v>
      </c>
      <c r="H67" s="167">
        <v>55572808.460000001</v>
      </c>
      <c r="I67" s="167">
        <v>12.064553999999999</v>
      </c>
      <c r="J67" s="117">
        <f t="shared" si="56"/>
        <v>2.7173023449554167E-3</v>
      </c>
      <c r="K67" s="117">
        <f t="shared" si="57"/>
        <v>2.0350410446732313E-3</v>
      </c>
      <c r="L67" s="167">
        <v>55741371.670000002</v>
      </c>
      <c r="M67" s="167">
        <v>12.089041999999999</v>
      </c>
      <c r="N67" s="117">
        <f t="shared" si="58"/>
        <v>3.0331958141242535E-3</v>
      </c>
      <c r="O67" s="117">
        <f t="shared" si="59"/>
        <v>2.0297476392413549E-3</v>
      </c>
      <c r="P67" s="167">
        <v>55078192.380000003</v>
      </c>
      <c r="Q67" s="167">
        <v>11.929349</v>
      </c>
      <c r="R67" s="117">
        <f t="shared" si="60"/>
        <v>-1.1897433990791477E-2</v>
      </c>
      <c r="S67" s="117">
        <f t="shared" si="61"/>
        <v>-1.3209731589980329E-2</v>
      </c>
      <c r="T67" s="167">
        <v>55591467.240000002</v>
      </c>
      <c r="U67" s="167">
        <v>11.953613000000001</v>
      </c>
      <c r="V67" s="117">
        <f t="shared" si="62"/>
        <v>9.3190215186942076E-3</v>
      </c>
      <c r="W67" s="117">
        <f t="shared" si="63"/>
        <v>2.0339751984790205E-3</v>
      </c>
      <c r="X67" s="167">
        <v>55662862.560000002</v>
      </c>
      <c r="Y67" s="167">
        <v>11.971617999999999</v>
      </c>
      <c r="Z67" s="117">
        <f t="shared" si="64"/>
        <v>1.2842855845443286E-3</v>
      </c>
      <c r="AA67" s="117">
        <f t="shared" si="65"/>
        <v>1.5062391596581482E-3</v>
      </c>
      <c r="AB67" s="167">
        <v>55745715.359999999</v>
      </c>
      <c r="AC67" s="167">
        <v>11.992077999999999</v>
      </c>
      <c r="AD67" s="117">
        <f t="shared" si="66"/>
        <v>1.4884753710014194E-3</v>
      </c>
      <c r="AE67" s="117">
        <f t="shared" si="67"/>
        <v>1.7090421695713917E-3</v>
      </c>
      <c r="AF67" s="167">
        <v>55654087.969999999</v>
      </c>
      <c r="AG67" s="167">
        <v>11.932024</v>
      </c>
      <c r="AH67" s="117">
        <f t="shared" si="68"/>
        <v>-1.6436669510523005E-3</v>
      </c>
      <c r="AI67" s="117">
        <f t="shared" si="69"/>
        <v>-5.0078059865854077E-3</v>
      </c>
      <c r="AJ67" s="118">
        <f t="shared" si="16"/>
        <v>1.3107409622343394E-3</v>
      </c>
      <c r="AK67" s="118">
        <f t="shared" si="17"/>
        <v>-8.5726627504344437E-4</v>
      </c>
      <c r="AL67" s="119">
        <f t="shared" si="18"/>
        <v>4.1838535821810789E-3</v>
      </c>
      <c r="AM67" s="119">
        <f t="shared" si="19"/>
        <v>-8.9723864979984417E-3</v>
      </c>
      <c r="AN67" s="120">
        <f t="shared" si="20"/>
        <v>6.27979149895688E-3</v>
      </c>
      <c r="AO67" s="205">
        <f t="shared" si="21"/>
        <v>5.5480665398773468E-3</v>
      </c>
      <c r="AP67" s="124"/>
      <c r="AQ67" s="122">
        <v>421796041.39999998</v>
      </c>
      <c r="AR67" s="122">
        <v>2004.5</v>
      </c>
      <c r="AS67" s="123" t="e">
        <f>(#REF!/AQ67)-1</f>
        <v>#REF!</v>
      </c>
      <c r="AT67" s="123" t="e">
        <f>(#REF!/AR67)-1</f>
        <v>#REF!</v>
      </c>
    </row>
    <row r="68" spans="1:46">
      <c r="A68" s="200" t="s">
        <v>112</v>
      </c>
      <c r="B68" s="167">
        <v>8103020209.6300001</v>
      </c>
      <c r="C68" s="167">
        <v>1136.46</v>
      </c>
      <c r="D68" s="167">
        <v>8529000031.9099998</v>
      </c>
      <c r="E68" s="167">
        <v>1117.48</v>
      </c>
      <c r="F68" s="117">
        <f t="shared" si="54"/>
        <v>5.257049979632851E-2</v>
      </c>
      <c r="G68" s="117">
        <f t="shared" si="55"/>
        <v>-1.6700983756577456E-2</v>
      </c>
      <c r="H68" s="167">
        <v>8722342420.3899994</v>
      </c>
      <c r="I68" s="167">
        <v>1119.9100000000001</v>
      </c>
      <c r="J68" s="117">
        <f t="shared" si="56"/>
        <v>2.2668822576695676E-2</v>
      </c>
      <c r="K68" s="117">
        <f t="shared" si="57"/>
        <v>2.1745355621577691E-3</v>
      </c>
      <c r="L68" s="167">
        <v>8942804426.1800003</v>
      </c>
      <c r="M68" s="167">
        <v>1121.81</v>
      </c>
      <c r="N68" s="117">
        <f t="shared" si="58"/>
        <v>2.5275550438679462E-2</v>
      </c>
      <c r="O68" s="117">
        <f t="shared" si="59"/>
        <v>1.6965649025366891E-3</v>
      </c>
      <c r="P68" s="167">
        <v>9064947106.5900002</v>
      </c>
      <c r="Q68" s="167">
        <v>1123.6199999999999</v>
      </c>
      <c r="R68" s="117">
        <f t="shared" si="60"/>
        <v>1.3658207715292081E-2</v>
      </c>
      <c r="S68" s="117">
        <f t="shared" si="61"/>
        <v>1.6134639555717505E-3</v>
      </c>
      <c r="T68" s="167">
        <v>9542713146.3700008</v>
      </c>
      <c r="U68" s="167">
        <v>1126</v>
      </c>
      <c r="V68" s="117">
        <f t="shared" si="62"/>
        <v>5.2704779648705971E-2</v>
      </c>
      <c r="W68" s="117">
        <f t="shared" si="63"/>
        <v>2.1181538242467288E-3</v>
      </c>
      <c r="X68" s="167">
        <v>9014546321.1000004</v>
      </c>
      <c r="Y68" s="167">
        <v>1127.8499999999999</v>
      </c>
      <c r="Z68" s="117">
        <f t="shared" si="64"/>
        <v>-5.5347658173180277E-2</v>
      </c>
      <c r="AA68" s="117">
        <f t="shared" si="65"/>
        <v>1.6429840142095106E-3</v>
      </c>
      <c r="AB68" s="167">
        <v>9369765694.9500008</v>
      </c>
      <c r="AC68" s="167">
        <v>1130.07</v>
      </c>
      <c r="AD68" s="117">
        <f t="shared" si="66"/>
        <v>3.9405130463254938E-2</v>
      </c>
      <c r="AE68" s="117">
        <f t="shared" si="67"/>
        <v>1.9683468546349493E-3</v>
      </c>
      <c r="AF68" s="167">
        <v>10065300972.85</v>
      </c>
      <c r="AG68" s="167">
        <v>1131.77</v>
      </c>
      <c r="AH68" s="117">
        <f t="shared" si="68"/>
        <v>7.4231875219128537E-2</v>
      </c>
      <c r="AI68" s="117">
        <f t="shared" si="69"/>
        <v>1.504331590078531E-3</v>
      </c>
      <c r="AJ68" s="118">
        <f t="shared" si="16"/>
        <v>2.8145900960613118E-2</v>
      </c>
      <c r="AK68" s="118">
        <f t="shared" si="17"/>
        <v>-4.9782538164269089E-4</v>
      </c>
      <c r="AL68" s="119">
        <f t="shared" si="18"/>
        <v>0.18012673645118493</v>
      </c>
      <c r="AM68" s="119">
        <f t="shared" si="19"/>
        <v>1.2787700898450051E-2</v>
      </c>
      <c r="AN68" s="120">
        <f t="shared" si="20"/>
        <v>3.9041537943932982E-2</v>
      </c>
      <c r="AO68" s="205">
        <f t="shared" si="21"/>
        <v>6.5517042039818967E-3</v>
      </c>
      <c r="AP68" s="124"/>
      <c r="AQ68" s="122"/>
      <c r="AR68" s="122"/>
      <c r="AS68" s="123"/>
      <c r="AT68" s="123"/>
    </row>
    <row r="69" spans="1:46">
      <c r="A69" s="200" t="s">
        <v>120</v>
      </c>
      <c r="B69" s="167">
        <v>107372237776.46001</v>
      </c>
      <c r="C69" s="167">
        <v>460.5</v>
      </c>
      <c r="D69" s="167">
        <v>106875371203.56</v>
      </c>
      <c r="E69" s="167">
        <v>462.12</v>
      </c>
      <c r="F69" s="117">
        <f t="shared" si="54"/>
        <v>-4.6275143667438845E-3</v>
      </c>
      <c r="G69" s="117">
        <f t="shared" si="55"/>
        <v>3.5179153094462641E-3</v>
      </c>
      <c r="H69" s="167">
        <v>108182182695.72</v>
      </c>
      <c r="I69" s="167">
        <v>464.37</v>
      </c>
      <c r="J69" s="117">
        <f t="shared" si="56"/>
        <v>1.2227433481105646E-2</v>
      </c>
      <c r="K69" s="117">
        <f t="shared" si="57"/>
        <v>4.8688652298104389E-3</v>
      </c>
      <c r="L69" s="167">
        <v>108331585985.32001</v>
      </c>
      <c r="M69" s="167">
        <v>465.96</v>
      </c>
      <c r="N69" s="117">
        <f t="shared" si="58"/>
        <v>1.3810341580944728E-3</v>
      </c>
      <c r="O69" s="117">
        <f t="shared" si="59"/>
        <v>3.4239937980489158E-3</v>
      </c>
      <c r="P69" s="167">
        <v>108541477672.47</v>
      </c>
      <c r="Q69" s="167">
        <v>466.17</v>
      </c>
      <c r="R69" s="117">
        <f t="shared" si="60"/>
        <v>1.9374929780723075E-3</v>
      </c>
      <c r="S69" s="117">
        <f t="shared" si="61"/>
        <v>4.5068246201398484E-4</v>
      </c>
      <c r="T69" s="167">
        <v>108581835735.88</v>
      </c>
      <c r="U69" s="167">
        <v>462.66</v>
      </c>
      <c r="V69" s="117">
        <f t="shared" si="62"/>
        <v>3.7182157710977901E-4</v>
      </c>
      <c r="W69" s="117">
        <f t="shared" si="63"/>
        <v>-7.5294420490378848E-3</v>
      </c>
      <c r="X69" s="167">
        <v>108581835735.88</v>
      </c>
      <c r="Y69" s="167">
        <v>463.16</v>
      </c>
      <c r="Z69" s="117">
        <f t="shared" si="64"/>
        <v>0</v>
      </c>
      <c r="AA69" s="117">
        <f t="shared" si="65"/>
        <v>1.0807072148013659E-3</v>
      </c>
      <c r="AB69" s="167">
        <v>102761840804.06</v>
      </c>
      <c r="AC69" s="167">
        <v>463.66</v>
      </c>
      <c r="AD69" s="117">
        <f t="shared" si="66"/>
        <v>-5.3600078616987651E-2</v>
      </c>
      <c r="AE69" s="117">
        <f t="shared" si="67"/>
        <v>1.0795405475429658E-3</v>
      </c>
      <c r="AF69" s="167">
        <v>103327378360.78</v>
      </c>
      <c r="AG69" s="167">
        <v>463.81</v>
      </c>
      <c r="AH69" s="117">
        <f t="shared" si="68"/>
        <v>5.5033809466135753E-3</v>
      </c>
      <c r="AI69" s="117">
        <f t="shared" si="69"/>
        <v>3.2351291894918099E-4</v>
      </c>
      <c r="AJ69" s="118">
        <f t="shared" si="16"/>
        <v>-4.6008037303419689E-3</v>
      </c>
      <c r="AK69" s="118">
        <f t="shared" si="17"/>
        <v>9.0197192894690399E-4</v>
      </c>
      <c r="AL69" s="119">
        <f t="shared" si="18"/>
        <v>-3.3197478547441206E-2</v>
      </c>
      <c r="AM69" s="119">
        <f t="shared" si="19"/>
        <v>3.6570587726131691E-3</v>
      </c>
      <c r="AN69" s="120">
        <f t="shared" si="20"/>
        <v>2.0391314237369965E-2</v>
      </c>
      <c r="AO69" s="205">
        <f t="shared" si="21"/>
        <v>3.7915411893305762E-3</v>
      </c>
      <c r="AP69" s="124"/>
      <c r="AQ69" s="122"/>
      <c r="AR69" s="122"/>
      <c r="AS69" s="123"/>
      <c r="AT69" s="123"/>
    </row>
    <row r="70" spans="1:46">
      <c r="A70" s="200" t="s">
        <v>127</v>
      </c>
      <c r="B70" s="167">
        <v>223420098.37</v>
      </c>
      <c r="C70" s="167">
        <v>0.7792</v>
      </c>
      <c r="D70" s="167">
        <v>200122265.41</v>
      </c>
      <c r="E70" s="167">
        <v>0.77949999999999997</v>
      </c>
      <c r="F70" s="117">
        <f t="shared" si="54"/>
        <v>-0.10427814296911236</v>
      </c>
      <c r="G70" s="117">
        <f t="shared" si="55"/>
        <v>3.8501026694040937E-4</v>
      </c>
      <c r="H70" s="167">
        <v>200509478.30000001</v>
      </c>
      <c r="I70" s="167">
        <v>0.78039999999999998</v>
      </c>
      <c r="J70" s="117">
        <f t="shared" si="56"/>
        <v>1.9348816045366769E-3</v>
      </c>
      <c r="K70" s="117">
        <f t="shared" si="57"/>
        <v>1.1545862732521E-3</v>
      </c>
      <c r="L70" s="167">
        <v>201531829.41999999</v>
      </c>
      <c r="M70" s="167">
        <v>0.78100000000000003</v>
      </c>
      <c r="N70" s="117">
        <f t="shared" si="58"/>
        <v>5.0987670441710728E-3</v>
      </c>
      <c r="O70" s="117">
        <f t="shared" si="59"/>
        <v>7.6883649410564448E-4</v>
      </c>
      <c r="P70" s="167">
        <v>201432711.78</v>
      </c>
      <c r="Q70" s="167">
        <v>0.78139999999999998</v>
      </c>
      <c r="R70" s="117">
        <f t="shared" si="60"/>
        <v>-4.9182126855714075E-4</v>
      </c>
      <c r="S70" s="117">
        <f t="shared" si="61"/>
        <v>5.1216389244552617E-4</v>
      </c>
      <c r="T70" s="167">
        <v>185256798.97</v>
      </c>
      <c r="U70" s="167">
        <v>0.78239999999999998</v>
      </c>
      <c r="V70" s="117">
        <f t="shared" si="62"/>
        <v>-8.0304299470817575E-2</v>
      </c>
      <c r="W70" s="117">
        <f t="shared" si="63"/>
        <v>1.2797542871768632E-3</v>
      </c>
      <c r="X70" s="167">
        <v>186780477.55000001</v>
      </c>
      <c r="Y70" s="167">
        <v>0.78310000000000002</v>
      </c>
      <c r="Z70" s="117">
        <f t="shared" si="64"/>
        <v>8.2246837280544483E-3</v>
      </c>
      <c r="AA70" s="117">
        <f t="shared" si="65"/>
        <v>8.9468302658491045E-4</v>
      </c>
      <c r="AB70" s="167">
        <v>177002072.37</v>
      </c>
      <c r="AC70" s="167">
        <v>0.7843</v>
      </c>
      <c r="AD70" s="117">
        <f t="shared" si="66"/>
        <v>-5.2352394148807047E-2</v>
      </c>
      <c r="AE70" s="117">
        <f t="shared" si="67"/>
        <v>1.532371344655828E-3</v>
      </c>
      <c r="AF70" s="167">
        <v>176990658.90000001</v>
      </c>
      <c r="AG70" s="167">
        <v>0.78420000000000001</v>
      </c>
      <c r="AH70" s="117">
        <f t="shared" si="68"/>
        <v>-6.4482126379517308E-5</v>
      </c>
      <c r="AI70" s="117">
        <f t="shared" si="69"/>
        <v>-1.2750223128903351E-4</v>
      </c>
      <c r="AJ70" s="118">
        <f t="shared" ref="AJ70:AJ117" si="70">AVERAGE(F70,J70,N70,R70,V70,Z70,AD70,AH70)</f>
        <v>-2.777910095086393E-2</v>
      </c>
      <c r="AK70" s="118">
        <f t="shared" ref="AK70:AK115" si="71">AVERAGE(G70,K70,O70,S70,W70,AA70,AE70,AI70)</f>
        <v>7.9998791923403107E-4</v>
      </c>
      <c r="AL70" s="119">
        <f t="shared" ref="AL70:AL117" si="72">((AF70-D70)/D70)</f>
        <v>-0.11558737086355268</v>
      </c>
      <c r="AM70" s="119">
        <f t="shared" ref="AM70:AM115" si="73">((AG70-E70)/E70)</f>
        <v>6.0295060936498236E-3</v>
      </c>
      <c r="AN70" s="120">
        <f t="shared" ref="AN70:AN117" si="74">STDEV(F70,J70,N70,R70,V70,Z70,AD70,AH70)</f>
        <v>4.4701693562223879E-2</v>
      </c>
      <c r="AO70" s="205">
        <f t="shared" ref="AO70:AO115" si="75">STDEV(G70,K70,O70,S70,W70,AA70,AE70,AI70)</f>
        <v>5.3685937485326138E-4</v>
      </c>
      <c r="AP70" s="124"/>
      <c r="AQ70" s="122"/>
      <c r="AR70" s="122"/>
      <c r="AS70" s="123"/>
      <c r="AT70" s="123"/>
    </row>
    <row r="71" spans="1:46">
      <c r="A71" s="200" t="s">
        <v>131</v>
      </c>
      <c r="B71" s="167">
        <v>571297982.47000003</v>
      </c>
      <c r="C71" s="167">
        <v>1232.05</v>
      </c>
      <c r="D71" s="167">
        <v>569334468.15999997</v>
      </c>
      <c r="E71" s="167">
        <v>1236.49</v>
      </c>
      <c r="F71" s="117">
        <f t="shared" si="54"/>
        <v>-3.4369354876956351E-3</v>
      </c>
      <c r="G71" s="117">
        <f t="shared" si="55"/>
        <v>3.6037498478146625E-3</v>
      </c>
      <c r="H71" s="167">
        <v>562575244.47000003</v>
      </c>
      <c r="I71" s="167">
        <v>1222</v>
      </c>
      <c r="J71" s="117">
        <f t="shared" si="56"/>
        <v>-1.1872149093387395E-2</v>
      </c>
      <c r="K71" s="117">
        <f t="shared" si="57"/>
        <v>-1.1718655225679147E-2</v>
      </c>
      <c r="L71" s="167">
        <v>639902133.69000006</v>
      </c>
      <c r="M71" s="167">
        <v>1184.67</v>
      </c>
      <c r="N71" s="117">
        <f t="shared" si="58"/>
        <v>0.13745163865653098</v>
      </c>
      <c r="O71" s="117">
        <f t="shared" si="59"/>
        <v>-3.0548281505728254E-2</v>
      </c>
      <c r="P71" s="167">
        <v>645291695.14999998</v>
      </c>
      <c r="Q71" s="167">
        <v>1192.69</v>
      </c>
      <c r="R71" s="117">
        <f t="shared" si="60"/>
        <v>8.4224777137731598E-3</v>
      </c>
      <c r="S71" s="117">
        <f t="shared" si="61"/>
        <v>6.7698177551554287E-3</v>
      </c>
      <c r="T71" s="167">
        <v>762369638.46000004</v>
      </c>
      <c r="U71" s="167">
        <v>1187.0899999999999</v>
      </c>
      <c r="V71" s="117">
        <f t="shared" si="62"/>
        <v>0.18143413930468288</v>
      </c>
      <c r="W71" s="117">
        <f t="shared" si="63"/>
        <v>-4.6952686783658252E-3</v>
      </c>
      <c r="X71" s="167">
        <v>774738875.52999997</v>
      </c>
      <c r="Y71" s="167">
        <v>1198.75</v>
      </c>
      <c r="Z71" s="117">
        <f t="shared" si="64"/>
        <v>1.6224724131178685E-2</v>
      </c>
      <c r="AA71" s="117">
        <f t="shared" si="65"/>
        <v>9.8223386600848148E-3</v>
      </c>
      <c r="AB71" s="167">
        <v>762077349.84000003</v>
      </c>
      <c r="AC71" s="167">
        <v>1178.03</v>
      </c>
      <c r="AD71" s="117">
        <f t="shared" si="66"/>
        <v>-1.6342959014852804E-2</v>
      </c>
      <c r="AE71" s="117">
        <f t="shared" si="67"/>
        <v>-1.7284671532846737E-2</v>
      </c>
      <c r="AF71" s="167">
        <v>712173729.74000001</v>
      </c>
      <c r="AG71" s="167">
        <v>1177.83</v>
      </c>
      <c r="AH71" s="117">
        <f t="shared" si="68"/>
        <v>-6.5483667911764354E-2</v>
      </c>
      <c r="AI71" s="117">
        <f t="shared" si="69"/>
        <v>-1.6977496328620279E-4</v>
      </c>
      <c r="AJ71" s="118">
        <f t="shared" si="70"/>
        <v>3.0799658537308185E-2</v>
      </c>
      <c r="AK71" s="118">
        <f t="shared" si="71"/>
        <v>-5.5275932053564089E-3</v>
      </c>
      <c r="AL71" s="119">
        <f t="shared" si="72"/>
        <v>0.25088813266766408</v>
      </c>
      <c r="AM71" s="119">
        <f t="shared" si="73"/>
        <v>-4.7440739512652819E-2</v>
      </c>
      <c r="AN71" s="120">
        <f t="shared" si="74"/>
        <v>8.3891504314145313E-2</v>
      </c>
      <c r="AO71" s="205">
        <f t="shared" si="75"/>
        <v>1.3639334471383964E-2</v>
      </c>
      <c r="AP71" s="124"/>
      <c r="AQ71" s="122"/>
      <c r="AR71" s="122"/>
      <c r="AS71" s="123"/>
      <c r="AT71" s="123"/>
    </row>
    <row r="72" spans="1:46" s="286" customFormat="1">
      <c r="A72" s="200" t="s">
        <v>132</v>
      </c>
      <c r="B72" s="167">
        <v>327221805.61000001</v>
      </c>
      <c r="C72" s="167">
        <v>147.41</v>
      </c>
      <c r="D72" s="167">
        <v>327075319.42000002</v>
      </c>
      <c r="E72" s="167">
        <v>147.80000000000001</v>
      </c>
      <c r="F72" s="117">
        <f t="shared" si="54"/>
        <v>-4.4766634585039692E-4</v>
      </c>
      <c r="G72" s="117">
        <f t="shared" si="55"/>
        <v>2.6456821111187491E-3</v>
      </c>
      <c r="H72" s="167">
        <v>326921538.02999997</v>
      </c>
      <c r="I72" s="167">
        <v>147.27000000000001</v>
      </c>
      <c r="J72" s="117">
        <f t="shared" si="56"/>
        <v>-4.7017118342265805E-4</v>
      </c>
      <c r="K72" s="117">
        <f t="shared" si="57"/>
        <v>-3.5859269282814688E-3</v>
      </c>
      <c r="L72" s="167">
        <v>327642230.75</v>
      </c>
      <c r="M72" s="167">
        <v>147.6</v>
      </c>
      <c r="N72" s="117">
        <f t="shared" si="58"/>
        <v>2.2044822263557755E-3</v>
      </c>
      <c r="O72" s="117">
        <f t="shared" si="59"/>
        <v>2.2407822367079789E-3</v>
      </c>
      <c r="P72" s="167">
        <v>336684638.06</v>
      </c>
      <c r="Q72" s="167">
        <v>149.44999999999999</v>
      </c>
      <c r="R72" s="117">
        <f t="shared" si="60"/>
        <v>2.7598418217643032E-2</v>
      </c>
      <c r="S72" s="117">
        <f t="shared" si="61"/>
        <v>1.253387533875335E-2</v>
      </c>
      <c r="T72" s="167">
        <v>332627313.04000002</v>
      </c>
      <c r="U72" s="167">
        <v>149.87</v>
      </c>
      <c r="V72" s="117">
        <f t="shared" si="62"/>
        <v>-1.205081717829054E-2</v>
      </c>
      <c r="W72" s="117">
        <f t="shared" si="63"/>
        <v>2.8103044496488186E-3</v>
      </c>
      <c r="X72" s="167">
        <v>276304053</v>
      </c>
      <c r="Y72" s="167">
        <v>149.96</v>
      </c>
      <c r="Z72" s="117">
        <f t="shared" si="64"/>
        <v>-0.16932842803930198</v>
      </c>
      <c r="AA72" s="117">
        <f t="shared" si="65"/>
        <v>6.0052045105760598E-4</v>
      </c>
      <c r="AB72" s="167">
        <v>277174919.63999999</v>
      </c>
      <c r="AC72" s="167">
        <v>150.44</v>
      </c>
      <c r="AD72" s="117">
        <f t="shared" si="66"/>
        <v>3.1518417140264884E-3</v>
      </c>
      <c r="AE72" s="117">
        <f t="shared" si="67"/>
        <v>3.2008535609495182E-3</v>
      </c>
      <c r="AF72" s="167">
        <v>277486482.94999999</v>
      </c>
      <c r="AG72" s="167">
        <v>151.02000000000001</v>
      </c>
      <c r="AH72" s="117">
        <f t="shared" si="68"/>
        <v>1.1240674675929074E-3</v>
      </c>
      <c r="AI72" s="117">
        <f t="shared" si="69"/>
        <v>3.8553576176549621E-3</v>
      </c>
      <c r="AJ72" s="118">
        <f t="shared" si="70"/>
        <v>-1.852728414015592E-2</v>
      </c>
      <c r="AK72" s="118">
        <f t="shared" si="71"/>
        <v>3.0376811047011891E-3</v>
      </c>
      <c r="AL72" s="119">
        <f t="shared" si="72"/>
        <v>-0.15161289625256807</v>
      </c>
      <c r="AM72" s="119">
        <f t="shared" si="73"/>
        <v>2.1786197564276039E-2</v>
      </c>
      <c r="AN72" s="120">
        <f t="shared" si="74"/>
        <v>6.1932461146925695E-2</v>
      </c>
      <c r="AO72" s="205">
        <f t="shared" si="75"/>
        <v>4.4964314683577046E-3</v>
      </c>
      <c r="AP72" s="124"/>
      <c r="AQ72" s="122"/>
      <c r="AR72" s="122"/>
      <c r="AS72" s="123"/>
      <c r="AT72" s="123"/>
    </row>
    <row r="73" spans="1:46">
      <c r="A73" s="200" t="s">
        <v>137</v>
      </c>
      <c r="B73" s="167">
        <v>456403899.55000001</v>
      </c>
      <c r="C73" s="167">
        <v>155.99</v>
      </c>
      <c r="D73" s="167">
        <v>459142054.92000002</v>
      </c>
      <c r="E73" s="167">
        <v>156.2518</v>
      </c>
      <c r="F73" s="117">
        <f t="shared" si="54"/>
        <v>5.9994127409948523E-3</v>
      </c>
      <c r="G73" s="117">
        <f t="shared" si="55"/>
        <v>1.6783127123533163E-3</v>
      </c>
      <c r="H73" s="167">
        <v>472230808.02999997</v>
      </c>
      <c r="I73" s="167">
        <v>157.35659999999999</v>
      </c>
      <c r="J73" s="117">
        <f t="shared" si="56"/>
        <v>2.8506979418995965E-2</v>
      </c>
      <c r="K73" s="117">
        <f t="shared" si="57"/>
        <v>7.070638546243839E-3</v>
      </c>
      <c r="L73" s="167">
        <v>470592863.69</v>
      </c>
      <c r="M73" s="167">
        <v>156.25800000000001</v>
      </c>
      <c r="N73" s="117">
        <f t="shared" si="58"/>
        <v>-3.4685249504007756E-3</v>
      </c>
      <c r="O73" s="117">
        <f t="shared" si="59"/>
        <v>-6.9815946709574075E-3</v>
      </c>
      <c r="P73" s="167">
        <v>500057138.67000002</v>
      </c>
      <c r="Q73" s="167">
        <v>156.6591</v>
      </c>
      <c r="R73" s="117">
        <f t="shared" si="60"/>
        <v>6.2610968532258532E-2</v>
      </c>
      <c r="S73" s="117">
        <f t="shared" si="61"/>
        <v>2.5669085742809029E-3</v>
      </c>
      <c r="T73" s="167">
        <v>499510695.38</v>
      </c>
      <c r="U73" s="167">
        <v>157.0016</v>
      </c>
      <c r="V73" s="117">
        <f t="shared" si="62"/>
        <v>-1.092761702099473E-3</v>
      </c>
      <c r="W73" s="117">
        <f t="shared" si="63"/>
        <v>2.1862758052357072E-3</v>
      </c>
      <c r="X73" s="167">
        <v>502502145.43000001</v>
      </c>
      <c r="Y73" s="167">
        <v>157.39806400000001</v>
      </c>
      <c r="Z73" s="117">
        <f t="shared" si="64"/>
        <v>5.9887607566125947E-3</v>
      </c>
      <c r="AA73" s="117">
        <f t="shared" si="65"/>
        <v>2.5252226728900138E-3</v>
      </c>
      <c r="AB73" s="167">
        <v>515674204.95999998</v>
      </c>
      <c r="AC73" s="167">
        <v>156.384298</v>
      </c>
      <c r="AD73" s="117">
        <f t="shared" si="66"/>
        <v>2.6212941874563352E-2</v>
      </c>
      <c r="AE73" s="117">
        <f t="shared" si="67"/>
        <v>-6.44077807716875E-3</v>
      </c>
      <c r="AF73" s="167">
        <v>519707366.74000001</v>
      </c>
      <c r="AG73" s="167">
        <v>156.70677800000001</v>
      </c>
      <c r="AH73" s="117">
        <f t="shared" si="68"/>
        <v>7.8211431582327785E-3</v>
      </c>
      <c r="AI73" s="117">
        <f t="shared" si="69"/>
        <v>2.0620996105377089E-3</v>
      </c>
      <c r="AJ73" s="118">
        <f t="shared" si="70"/>
        <v>1.657236497864473E-2</v>
      </c>
      <c r="AK73" s="118">
        <f t="shared" si="71"/>
        <v>5.8338564667691629E-4</v>
      </c>
      <c r="AL73" s="119">
        <f t="shared" si="72"/>
        <v>0.13190974595118013</v>
      </c>
      <c r="AM73" s="119">
        <f t="shared" si="73"/>
        <v>2.911825655768517E-3</v>
      </c>
      <c r="AN73" s="120">
        <f t="shared" si="74"/>
        <v>2.1938246486724419E-2</v>
      </c>
      <c r="AO73" s="205">
        <f t="shared" si="75"/>
        <v>4.815333615140264E-3</v>
      </c>
      <c r="AP73" s="124"/>
      <c r="AQ73" s="122"/>
      <c r="AR73" s="122"/>
      <c r="AS73" s="123"/>
      <c r="AT73" s="123"/>
    </row>
    <row r="74" spans="1:46" s="286" customFormat="1">
      <c r="A74" s="200" t="s">
        <v>143</v>
      </c>
      <c r="B74" s="167">
        <v>1660939367.9100001</v>
      </c>
      <c r="C74" s="167">
        <v>1.5249999999999999</v>
      </c>
      <c r="D74" s="167">
        <v>1707910587.99</v>
      </c>
      <c r="E74" s="167">
        <v>1.5435000000000001</v>
      </c>
      <c r="F74" s="117">
        <f t="shared" si="54"/>
        <v>2.8279912552801333E-2</v>
      </c>
      <c r="G74" s="117">
        <f t="shared" si="55"/>
        <v>1.2131147540983727E-2</v>
      </c>
      <c r="H74" s="167">
        <v>1724139741.97</v>
      </c>
      <c r="I74" s="167">
        <v>1.5428999999999999</v>
      </c>
      <c r="J74" s="117">
        <f t="shared" si="56"/>
        <v>9.5023440302573047E-3</v>
      </c>
      <c r="K74" s="117">
        <f t="shared" si="57"/>
        <v>-3.8872691933926524E-4</v>
      </c>
      <c r="L74" s="167">
        <v>1748153286.75</v>
      </c>
      <c r="M74" s="167">
        <v>1.5671999999999999</v>
      </c>
      <c r="N74" s="117">
        <f t="shared" si="58"/>
        <v>1.3927841343394894E-2</v>
      </c>
      <c r="O74" s="117">
        <f t="shared" si="59"/>
        <v>1.5749562512152433E-2</v>
      </c>
      <c r="P74" s="167">
        <v>1795369798.8599999</v>
      </c>
      <c r="Q74" s="167">
        <v>1.6082000000000001</v>
      </c>
      <c r="R74" s="117">
        <f t="shared" si="60"/>
        <v>2.7009366093851149E-2</v>
      </c>
      <c r="S74" s="117">
        <f t="shared" si="61"/>
        <v>2.6161306789178246E-2</v>
      </c>
      <c r="T74" s="167">
        <v>1918719246.78</v>
      </c>
      <c r="U74" s="167">
        <v>1.5580000000000001</v>
      </c>
      <c r="V74" s="117">
        <f t="shared" si="62"/>
        <v>6.8704201217110183E-2</v>
      </c>
      <c r="W74" s="117">
        <f t="shared" si="63"/>
        <v>-3.1215023007088682E-2</v>
      </c>
      <c r="X74" s="167">
        <v>2052177803.4000001</v>
      </c>
      <c r="Y74" s="167">
        <v>1.5565</v>
      </c>
      <c r="Z74" s="117">
        <f t="shared" si="64"/>
        <v>6.9556062901839674E-2</v>
      </c>
      <c r="AA74" s="117">
        <f t="shared" si="65"/>
        <v>-9.6277278562262954E-4</v>
      </c>
      <c r="AB74" s="167">
        <v>2209136070.6999998</v>
      </c>
      <c r="AC74" s="167">
        <v>1.5512999999999999</v>
      </c>
      <c r="AD74" s="117">
        <f t="shared" si="66"/>
        <v>7.6483756446422399E-2</v>
      </c>
      <c r="AE74" s="117">
        <f t="shared" si="67"/>
        <v>-3.3408287825249555E-3</v>
      </c>
      <c r="AF74" s="167">
        <v>2321191072.8000002</v>
      </c>
      <c r="AG74" s="167">
        <v>1.5519000000000001</v>
      </c>
      <c r="AH74" s="117">
        <f t="shared" si="68"/>
        <v>5.072344958112697E-2</v>
      </c>
      <c r="AI74" s="117">
        <f t="shared" si="69"/>
        <v>3.8677238445185069E-4</v>
      </c>
      <c r="AJ74" s="118">
        <f t="shared" si="70"/>
        <v>4.3023366770850488E-2</v>
      </c>
      <c r="AK74" s="118">
        <f t="shared" si="71"/>
        <v>2.3151797165238404E-3</v>
      </c>
      <c r="AL74" s="119">
        <f t="shared" si="72"/>
        <v>0.35908231327949997</v>
      </c>
      <c r="AM74" s="119">
        <f t="shared" si="73"/>
        <v>5.4421768707482747E-3</v>
      </c>
      <c r="AN74" s="120">
        <f t="shared" si="74"/>
        <v>2.6689763687332505E-2</v>
      </c>
      <c r="AO74" s="205">
        <f t="shared" si="75"/>
        <v>1.7002157036108856E-2</v>
      </c>
      <c r="AP74" s="124"/>
      <c r="AQ74" s="122"/>
      <c r="AR74" s="122"/>
      <c r="AS74" s="123"/>
      <c r="AT74" s="123"/>
    </row>
    <row r="75" spans="1:46" s="286" customFormat="1">
      <c r="A75" s="200" t="s">
        <v>164</v>
      </c>
      <c r="B75" s="167">
        <v>2222797885.2600002</v>
      </c>
      <c r="C75" s="167">
        <v>474.83</v>
      </c>
      <c r="D75" s="167">
        <v>2223464596.25</v>
      </c>
      <c r="E75" s="167">
        <v>478.95</v>
      </c>
      <c r="F75" s="117">
        <f t="shared" si="54"/>
        <v>2.9994224595088909E-4</v>
      </c>
      <c r="G75" s="117">
        <f t="shared" si="55"/>
        <v>8.6767895878525052E-3</v>
      </c>
      <c r="H75" s="167">
        <v>2191252958.4840002</v>
      </c>
      <c r="I75" s="167">
        <v>479.4</v>
      </c>
      <c r="J75" s="117">
        <f t="shared" si="56"/>
        <v>-1.4487137695075767E-2</v>
      </c>
      <c r="K75" s="117">
        <f t="shared" si="57"/>
        <v>9.3955527716878305E-4</v>
      </c>
      <c r="L75" s="167">
        <v>2241113751.98</v>
      </c>
      <c r="M75" s="167">
        <v>486.16</v>
      </c>
      <c r="N75" s="117">
        <f t="shared" si="58"/>
        <v>2.2754467165897442E-2</v>
      </c>
      <c r="O75" s="117">
        <f t="shared" si="59"/>
        <v>1.410095953274937E-2</v>
      </c>
      <c r="P75" s="167">
        <v>2258190049.7199998</v>
      </c>
      <c r="Q75" s="167">
        <v>489.25</v>
      </c>
      <c r="R75" s="117">
        <f t="shared" si="60"/>
        <v>7.6195586792116394E-3</v>
      </c>
      <c r="S75" s="117">
        <f t="shared" si="61"/>
        <v>6.3559322033897789E-3</v>
      </c>
      <c r="T75" s="167">
        <v>2251835651.79</v>
      </c>
      <c r="U75" s="167">
        <v>489.25</v>
      </c>
      <c r="V75" s="117">
        <f t="shared" si="62"/>
        <v>-2.8139340755609699E-3</v>
      </c>
      <c r="W75" s="117">
        <f t="shared" si="63"/>
        <v>0</v>
      </c>
      <c r="X75" s="167">
        <v>2062557637.6600001</v>
      </c>
      <c r="Y75" s="167">
        <v>494</v>
      </c>
      <c r="Z75" s="117">
        <f t="shared" si="64"/>
        <v>-8.4054985975349245E-2</v>
      </c>
      <c r="AA75" s="117">
        <f t="shared" si="65"/>
        <v>9.7087378640776691E-3</v>
      </c>
      <c r="AB75" s="167">
        <v>2088853153.8199999</v>
      </c>
      <c r="AC75" s="167">
        <v>500.85</v>
      </c>
      <c r="AD75" s="117">
        <f t="shared" si="66"/>
        <v>1.2748984891317981E-2</v>
      </c>
      <c r="AE75" s="117">
        <f t="shared" si="67"/>
        <v>1.3866396761133649E-2</v>
      </c>
      <c r="AF75" s="167">
        <v>2109046881.6600001</v>
      </c>
      <c r="AG75" s="167">
        <v>505.62</v>
      </c>
      <c r="AH75" s="117">
        <f t="shared" si="68"/>
        <v>9.6673755180304455E-3</v>
      </c>
      <c r="AI75" s="117">
        <f t="shared" si="69"/>
        <v>9.5238095238094865E-3</v>
      </c>
      <c r="AJ75" s="118">
        <f t="shared" si="70"/>
        <v>-6.0332161556971974E-3</v>
      </c>
      <c r="AK75" s="118">
        <f t="shared" si="71"/>
        <v>7.8965225937726556E-3</v>
      </c>
      <c r="AL75" s="119">
        <f t="shared" si="72"/>
        <v>-5.1459202356076157E-2</v>
      </c>
      <c r="AM75" s="119">
        <f t="shared" si="73"/>
        <v>5.5684309426871317E-2</v>
      </c>
      <c r="AN75" s="120">
        <f t="shared" si="74"/>
        <v>3.3431692949802992E-2</v>
      </c>
      <c r="AO75" s="205">
        <f t="shared" si="75"/>
        <v>5.2617666899151599E-3</v>
      </c>
      <c r="AP75" s="124"/>
      <c r="AQ75" s="122"/>
      <c r="AR75" s="122"/>
      <c r="AS75" s="123"/>
      <c r="AT75" s="123"/>
    </row>
    <row r="76" spans="1:46" s="286" customFormat="1">
      <c r="A76" s="200" t="s">
        <v>172</v>
      </c>
      <c r="B76" s="167">
        <v>4809695612.5100002</v>
      </c>
      <c r="C76" s="179">
        <v>107.79</v>
      </c>
      <c r="D76" s="167">
        <v>4635759373.8000002</v>
      </c>
      <c r="E76" s="179">
        <v>107.94</v>
      </c>
      <c r="F76" s="117">
        <f t="shared" si="54"/>
        <v>-3.6163668706517008E-2</v>
      </c>
      <c r="G76" s="117">
        <f t="shared" si="55"/>
        <v>1.3915947676035945E-3</v>
      </c>
      <c r="H76" s="167">
        <v>4152165093.3099999</v>
      </c>
      <c r="I76" s="179">
        <v>108.1</v>
      </c>
      <c r="J76" s="117">
        <f t="shared" si="56"/>
        <v>-0.10431824464900794</v>
      </c>
      <c r="K76" s="117">
        <f t="shared" si="57"/>
        <v>1.482304984250478E-3</v>
      </c>
      <c r="L76" s="167">
        <v>4302987841.6400003</v>
      </c>
      <c r="M76" s="179">
        <v>108.26</v>
      </c>
      <c r="N76" s="117">
        <f t="shared" si="58"/>
        <v>3.6323880419159432E-2</v>
      </c>
      <c r="O76" s="117">
        <f t="shared" si="59"/>
        <v>1.4801110083257243E-3</v>
      </c>
      <c r="P76" s="167">
        <v>4320763757.6999998</v>
      </c>
      <c r="Q76" s="179">
        <v>108.43</v>
      </c>
      <c r="R76" s="117">
        <f t="shared" si="60"/>
        <v>4.1310635107963773E-3</v>
      </c>
      <c r="S76" s="117">
        <f t="shared" si="61"/>
        <v>1.5702937372991104E-3</v>
      </c>
      <c r="T76" s="167">
        <v>4507031226.7200003</v>
      </c>
      <c r="U76" s="179">
        <v>108.58</v>
      </c>
      <c r="V76" s="117">
        <f t="shared" si="62"/>
        <v>4.310984804203994E-2</v>
      </c>
      <c r="W76" s="117">
        <f t="shared" si="63"/>
        <v>1.3833809831226734E-3</v>
      </c>
      <c r="X76" s="167">
        <v>4571448191.5600004</v>
      </c>
      <c r="Y76" s="179">
        <v>108.73</v>
      </c>
      <c r="Z76" s="117">
        <f t="shared" si="64"/>
        <v>1.4292549041618181E-2</v>
      </c>
      <c r="AA76" s="117">
        <f t="shared" si="65"/>
        <v>1.3814698839565822E-3</v>
      </c>
      <c r="AB76" s="167">
        <v>4700013854.3299999</v>
      </c>
      <c r="AC76" s="179">
        <v>108.88</v>
      </c>
      <c r="AD76" s="117">
        <f t="shared" si="66"/>
        <v>2.8123618027075716E-2</v>
      </c>
      <c r="AE76" s="117">
        <f t="shared" si="67"/>
        <v>1.3795640577576702E-3</v>
      </c>
      <c r="AF76" s="167">
        <v>4643691204.8400002</v>
      </c>
      <c r="AG76" s="179">
        <v>109.02</v>
      </c>
      <c r="AH76" s="117">
        <f t="shared" si="68"/>
        <v>-1.1983507120539907E-2</v>
      </c>
      <c r="AI76" s="117">
        <f t="shared" si="69"/>
        <v>1.2858192505510707E-3</v>
      </c>
      <c r="AJ76" s="118">
        <f t="shared" si="70"/>
        <v>-3.3105576794219011E-3</v>
      </c>
      <c r="AK76" s="118">
        <f t="shared" si="71"/>
        <v>1.4193173341083627E-3</v>
      </c>
      <c r="AL76" s="119">
        <f t="shared" si="72"/>
        <v>1.7110100849557519E-3</v>
      </c>
      <c r="AM76" s="119">
        <f t="shared" si="73"/>
        <v>1.0005558643690925E-2</v>
      </c>
      <c r="AN76" s="120">
        <f t="shared" si="74"/>
        <v>4.8456456194293077E-2</v>
      </c>
      <c r="AO76" s="205">
        <f t="shared" si="75"/>
        <v>8.7302137110596028E-5</v>
      </c>
      <c r="AP76" s="124"/>
      <c r="AQ76" s="122"/>
      <c r="AR76" s="122"/>
      <c r="AS76" s="123"/>
      <c r="AT76" s="123"/>
    </row>
    <row r="77" spans="1:46" s="286" customFormat="1">
      <c r="A77" s="200" t="s">
        <v>181</v>
      </c>
      <c r="B77" s="167">
        <v>444011121.62</v>
      </c>
      <c r="C77" s="179">
        <v>1.3</v>
      </c>
      <c r="D77" s="167">
        <v>446019465.24000001</v>
      </c>
      <c r="E77" s="179">
        <v>1.26</v>
      </c>
      <c r="F77" s="117">
        <f t="shared" si="54"/>
        <v>4.5231831416124172E-3</v>
      </c>
      <c r="G77" s="117">
        <f t="shared" si="55"/>
        <v>-3.0769230769230795E-2</v>
      </c>
      <c r="H77" s="167">
        <v>445946509.68000001</v>
      </c>
      <c r="I77" s="179">
        <v>1.26</v>
      </c>
      <c r="J77" s="117">
        <f t="shared" si="56"/>
        <v>-1.6357034991902315E-4</v>
      </c>
      <c r="K77" s="117">
        <f t="shared" si="57"/>
        <v>0</v>
      </c>
      <c r="L77" s="167">
        <v>447398935.86000001</v>
      </c>
      <c r="M77" s="179">
        <v>1.27</v>
      </c>
      <c r="N77" s="117">
        <f t="shared" si="58"/>
        <v>3.2569515591505168E-3</v>
      </c>
      <c r="O77" s="117">
        <f t="shared" si="59"/>
        <v>7.936507936507943E-3</v>
      </c>
      <c r="P77" s="167">
        <v>458290616.99000001</v>
      </c>
      <c r="Q77" s="179">
        <v>1.3</v>
      </c>
      <c r="R77" s="117">
        <f t="shared" si="60"/>
        <v>2.4344450236708247E-2</v>
      </c>
      <c r="S77" s="117">
        <f t="shared" si="61"/>
        <v>2.3622047244094509E-2</v>
      </c>
      <c r="T77" s="167">
        <v>445116492.13</v>
      </c>
      <c r="U77" s="179">
        <v>1.27</v>
      </c>
      <c r="V77" s="117">
        <f t="shared" si="62"/>
        <v>-2.8746224276914395E-2</v>
      </c>
      <c r="W77" s="117">
        <f t="shared" si="63"/>
        <v>-2.3076923076923096E-2</v>
      </c>
      <c r="X77" s="167">
        <v>447716101.29000002</v>
      </c>
      <c r="Y77" s="179">
        <v>1.27</v>
      </c>
      <c r="Z77" s="117">
        <f t="shared" si="64"/>
        <v>5.8402894657086498E-3</v>
      </c>
      <c r="AA77" s="117">
        <f t="shared" si="65"/>
        <v>0</v>
      </c>
      <c r="AB77" s="167">
        <v>420017251.13999999</v>
      </c>
      <c r="AC77" s="179">
        <v>1.27</v>
      </c>
      <c r="AD77" s="117">
        <f t="shared" si="66"/>
        <v>-6.1866995781906457E-2</v>
      </c>
      <c r="AE77" s="117">
        <f t="shared" si="67"/>
        <v>0</v>
      </c>
      <c r="AF77" s="167">
        <v>420017251.13999999</v>
      </c>
      <c r="AG77" s="179">
        <v>1.27</v>
      </c>
      <c r="AH77" s="117">
        <f t="shared" si="68"/>
        <v>0</v>
      </c>
      <c r="AI77" s="117">
        <f t="shared" si="69"/>
        <v>0</v>
      </c>
      <c r="AJ77" s="118">
        <f t="shared" si="70"/>
        <v>-6.6014895006950057E-3</v>
      </c>
      <c r="AK77" s="118">
        <f t="shared" si="71"/>
        <v>-2.7859498331939299E-3</v>
      </c>
      <c r="AL77" s="119">
        <f t="shared" si="72"/>
        <v>-5.8298384098569356E-2</v>
      </c>
      <c r="AM77" s="119">
        <f t="shared" si="73"/>
        <v>7.936507936507943E-3</v>
      </c>
      <c r="AN77" s="120">
        <f t="shared" si="74"/>
        <v>2.6627290460986577E-2</v>
      </c>
      <c r="AO77" s="205">
        <f t="shared" si="75"/>
        <v>1.7063691960552237E-2</v>
      </c>
      <c r="AP77" s="124"/>
      <c r="AQ77" s="122"/>
      <c r="AR77" s="122"/>
      <c r="AS77" s="123"/>
      <c r="AT77" s="123"/>
    </row>
    <row r="78" spans="1:46" s="286" customFormat="1">
      <c r="A78" s="200" t="s">
        <v>187</v>
      </c>
      <c r="B78" s="167">
        <v>1187156409.9400001</v>
      </c>
      <c r="C78" s="178">
        <v>36455.06</v>
      </c>
      <c r="D78" s="167">
        <v>1198453623.1800001</v>
      </c>
      <c r="E78" s="178">
        <v>36408.26</v>
      </c>
      <c r="F78" s="117">
        <f t="shared" si="54"/>
        <v>9.5161961350745533E-3</v>
      </c>
      <c r="G78" s="117">
        <f t="shared" si="55"/>
        <v>-1.2837724036113406E-3</v>
      </c>
      <c r="H78" s="167">
        <v>1199670772.2</v>
      </c>
      <c r="I78" s="178">
        <v>36455.06</v>
      </c>
      <c r="J78" s="117">
        <f>((H78-D78)/D78)</f>
        <v>1.0155995997328409E-3</v>
      </c>
      <c r="K78" s="117">
        <f>((I78-E78)/E78)</f>
        <v>1.285422593664065E-3</v>
      </c>
      <c r="L78" s="167">
        <v>1200736891.05</v>
      </c>
      <c r="M78" s="178">
        <v>36462.26</v>
      </c>
      <c r="N78" s="117">
        <f>((L78-H78)/H78)</f>
        <v>8.8867618908879218E-4</v>
      </c>
      <c r="O78" s="117">
        <f>((M78-I78)/I78)</f>
        <v>1.975034467095752E-4</v>
      </c>
      <c r="P78" s="167">
        <v>1132650906.78</v>
      </c>
      <c r="Q78" s="178">
        <v>36498.269999999997</v>
      </c>
      <c r="R78" s="117">
        <f>((P78-L78)/L78)</f>
        <v>-5.6703499973638112E-2</v>
      </c>
      <c r="S78" s="117">
        <f>((Q78-M78)/M78)</f>
        <v>9.8759649017901682E-4</v>
      </c>
      <c r="T78" s="167">
        <v>1243700227.28</v>
      </c>
      <c r="U78" s="178">
        <v>38523.050000000003</v>
      </c>
      <c r="V78" s="117">
        <f t="shared" si="62"/>
        <v>9.8043730716378286E-2</v>
      </c>
      <c r="W78" s="117">
        <f t="shared" si="63"/>
        <v>5.5476054070508173E-2</v>
      </c>
      <c r="X78" s="167">
        <v>1275380204.1800001</v>
      </c>
      <c r="Y78" s="178">
        <v>38857.01</v>
      </c>
      <c r="Z78" s="117">
        <f t="shared" si="64"/>
        <v>2.5472357570670311E-2</v>
      </c>
      <c r="AA78" s="117">
        <f t="shared" si="65"/>
        <v>8.6690955155419702E-3</v>
      </c>
      <c r="AB78" s="167">
        <v>1280776420.9400001</v>
      </c>
      <c r="AC78" s="178">
        <v>38917.730000000003</v>
      </c>
      <c r="AD78" s="117">
        <f t="shared" si="66"/>
        <v>4.2310651696757856E-3</v>
      </c>
      <c r="AE78" s="117">
        <f t="shared" si="67"/>
        <v>1.5626524017159622E-3</v>
      </c>
      <c r="AF78" s="167">
        <v>1285680198.5</v>
      </c>
      <c r="AG78" s="178">
        <v>38986.04</v>
      </c>
      <c r="AH78" s="117">
        <f t="shared" si="68"/>
        <v>3.8287537776506802E-3</v>
      </c>
      <c r="AI78" s="117">
        <f t="shared" si="69"/>
        <v>1.7552411201783265E-3</v>
      </c>
      <c r="AJ78" s="118">
        <f t="shared" si="70"/>
        <v>1.0786609898079141E-2</v>
      </c>
      <c r="AK78" s="118">
        <f t="shared" si="71"/>
        <v>8.5812241543607188E-3</v>
      </c>
      <c r="AL78" s="119">
        <f t="shared" si="72"/>
        <v>7.2782603876277871E-2</v>
      </c>
      <c r="AM78" s="119">
        <f t="shared" si="73"/>
        <v>7.0802065245633788E-2</v>
      </c>
      <c r="AN78" s="120">
        <f t="shared" si="74"/>
        <v>4.2545494745985242E-2</v>
      </c>
      <c r="AO78" s="205">
        <f t="shared" si="75"/>
        <v>1.9173955622810226E-2</v>
      </c>
      <c r="AP78" s="124"/>
      <c r="AQ78" s="122"/>
      <c r="AR78" s="122"/>
      <c r="AS78" s="123"/>
      <c r="AT78" s="123"/>
    </row>
    <row r="79" spans="1:46">
      <c r="A79" s="200" t="s">
        <v>199</v>
      </c>
      <c r="B79" s="167">
        <v>0</v>
      </c>
      <c r="C79" s="178">
        <v>0</v>
      </c>
      <c r="D79" s="167">
        <v>0</v>
      </c>
      <c r="E79" s="178">
        <v>0</v>
      </c>
      <c r="F79" s="117" t="e">
        <f t="shared" si="54"/>
        <v>#DIV/0!</v>
      </c>
      <c r="G79" s="117" t="e">
        <f t="shared" si="55"/>
        <v>#DIV/0!</v>
      </c>
      <c r="H79" s="167">
        <v>0</v>
      </c>
      <c r="I79" s="178">
        <v>0</v>
      </c>
      <c r="J79" s="117" t="e">
        <f t="shared" si="56"/>
        <v>#DIV/0!</v>
      </c>
      <c r="K79" s="117" t="e">
        <f t="shared" si="57"/>
        <v>#DIV/0!</v>
      </c>
      <c r="L79" s="167">
        <v>0</v>
      </c>
      <c r="M79" s="178">
        <v>0</v>
      </c>
      <c r="N79" s="117" t="e">
        <f t="shared" si="58"/>
        <v>#DIV/0!</v>
      </c>
      <c r="O79" s="117" t="e">
        <f t="shared" si="59"/>
        <v>#DIV/0!</v>
      </c>
      <c r="P79" s="167">
        <v>0</v>
      </c>
      <c r="Q79" s="178">
        <v>0</v>
      </c>
      <c r="R79" s="117" t="e">
        <f t="shared" si="60"/>
        <v>#DIV/0!</v>
      </c>
      <c r="S79" s="117" t="e">
        <f t="shared" si="61"/>
        <v>#DIV/0!</v>
      </c>
      <c r="T79" s="167">
        <v>1109716503.3800001</v>
      </c>
      <c r="U79" s="178">
        <v>1.0832999999999999</v>
      </c>
      <c r="V79" s="117" t="e">
        <f t="shared" si="62"/>
        <v>#DIV/0!</v>
      </c>
      <c r="W79" s="117" t="e">
        <f t="shared" si="63"/>
        <v>#DIV/0!</v>
      </c>
      <c r="X79" s="167">
        <v>1118705605.0999999</v>
      </c>
      <c r="Y79" s="178">
        <v>1.0866</v>
      </c>
      <c r="Z79" s="117">
        <f t="shared" si="64"/>
        <v>8.1003586885664731E-3</v>
      </c>
      <c r="AA79" s="117">
        <f t="shared" si="65"/>
        <v>3.046247576848593E-3</v>
      </c>
      <c r="AB79" s="167">
        <v>1230420718.01</v>
      </c>
      <c r="AC79" s="178">
        <v>1.0869</v>
      </c>
      <c r="AD79" s="117">
        <f t="shared" si="66"/>
        <v>9.9861046910562315E-2</v>
      </c>
      <c r="AE79" s="117">
        <f t="shared" si="67"/>
        <v>2.7609055770289617E-4</v>
      </c>
      <c r="AF79" s="167">
        <v>1230420718.01</v>
      </c>
      <c r="AG79" s="178">
        <v>1.0869</v>
      </c>
      <c r="AH79" s="117">
        <f t="shared" si="68"/>
        <v>0</v>
      </c>
      <c r="AI79" s="117">
        <f t="shared" si="69"/>
        <v>0</v>
      </c>
      <c r="AJ79" s="118" t="e">
        <f t="shared" si="70"/>
        <v>#DIV/0!</v>
      </c>
      <c r="AK79" s="118" t="e">
        <f t="shared" si="71"/>
        <v>#DIV/0!</v>
      </c>
      <c r="AL79" s="119" t="e">
        <f t="shared" si="72"/>
        <v>#DIV/0!</v>
      </c>
      <c r="AM79" s="119" t="e">
        <f t="shared" si="73"/>
        <v>#DIV/0!</v>
      </c>
      <c r="AN79" s="120" t="e">
        <f t="shared" si="74"/>
        <v>#DIV/0!</v>
      </c>
      <c r="AO79" s="205" t="e">
        <f t="shared" si="75"/>
        <v>#DIV/0!</v>
      </c>
      <c r="AP79" s="124"/>
      <c r="AQ79" s="134">
        <f>SUM(AQ58:AQ67)</f>
        <v>19958149256.249023</v>
      </c>
      <c r="AR79" s="100"/>
      <c r="AS79" s="123" t="e">
        <f>(#REF!/AQ79)-1</f>
        <v>#REF!</v>
      </c>
      <c r="AT79" s="123" t="e">
        <f>(#REF!/AR79)-1</f>
        <v>#REF!</v>
      </c>
    </row>
    <row r="80" spans="1:46">
      <c r="A80" s="202" t="s">
        <v>57</v>
      </c>
      <c r="B80" s="172">
        <f>SUM(B58:B79)</f>
        <v>227410386079.46997</v>
      </c>
      <c r="C80" s="174"/>
      <c r="D80" s="172">
        <f>SUM(D58:D79)</f>
        <v>228921500301.46997</v>
      </c>
      <c r="E80" s="174"/>
      <c r="F80" s="117">
        <f>((D80-B80)/B80)</f>
        <v>6.6448777826353623E-3</v>
      </c>
      <c r="G80" s="117"/>
      <c r="H80" s="172">
        <f>SUM(H58:H79)</f>
        <v>229407811567.48401</v>
      </c>
      <c r="I80" s="174"/>
      <c r="J80" s="117">
        <f>((H80-D80)/D80)</f>
        <v>2.1243581986559058E-3</v>
      </c>
      <c r="K80" s="117"/>
      <c r="L80" s="172">
        <f>SUM(L58:L79)</f>
        <v>229401864199.10004</v>
      </c>
      <c r="M80" s="174"/>
      <c r="N80" s="117">
        <f>((L80-H80)/H80)</f>
        <v>-2.592487301690097E-5</v>
      </c>
      <c r="O80" s="117"/>
      <c r="P80" s="172">
        <f>SUM(P58:P79)</f>
        <v>230236241989.84</v>
      </c>
      <c r="Q80" s="174"/>
      <c r="R80" s="117">
        <f>((P80-L80)/L80)</f>
        <v>3.6371883622349091E-3</v>
      </c>
      <c r="S80" s="117"/>
      <c r="T80" s="172">
        <f>SUM(T58:T79)</f>
        <v>234628507443.91</v>
      </c>
      <c r="U80" s="174"/>
      <c r="V80" s="117">
        <f>((T80-P80)/P80)</f>
        <v>1.9077211372585869E-2</v>
      </c>
      <c r="W80" s="117"/>
      <c r="X80" s="172">
        <f>SUM(X58:X79)</f>
        <v>236904447123.24997</v>
      </c>
      <c r="Y80" s="174"/>
      <c r="Z80" s="117">
        <f>((X80-T80)/T80)</f>
        <v>9.7001839381518854E-3</v>
      </c>
      <c r="AA80" s="117"/>
      <c r="AB80" s="172">
        <f>SUM(AB58:AB79)</f>
        <v>235938857267.78003</v>
      </c>
      <c r="AC80" s="174"/>
      <c r="AD80" s="117">
        <f>((AB80-X80)/X80)</f>
        <v>-4.0758620920593788E-3</v>
      </c>
      <c r="AE80" s="117"/>
      <c r="AF80" s="172">
        <f>SUM(AF58:AF79)</f>
        <v>239085130360.35001</v>
      </c>
      <c r="AG80" s="174"/>
      <c r="AH80" s="117">
        <f>((AF80-AB80)/AB80)</f>
        <v>1.3335120501152117E-2</v>
      </c>
      <c r="AI80" s="117"/>
      <c r="AJ80" s="118">
        <f t="shared" si="70"/>
        <v>6.3021441487924714E-3</v>
      </c>
      <c r="AK80" s="118"/>
      <c r="AL80" s="119">
        <f t="shared" si="72"/>
        <v>4.4397883315876435E-2</v>
      </c>
      <c r="AM80" s="119"/>
      <c r="AN80" s="120">
        <f t="shared" si="74"/>
        <v>7.5274032286661565E-3</v>
      </c>
      <c r="AO80" s="205"/>
      <c r="AP80" s="124"/>
      <c r="AQ80" s="134"/>
      <c r="AR80" s="100"/>
      <c r="AS80" s="123" t="e">
        <f>(#REF!/AQ80)-1</f>
        <v>#REF!</v>
      </c>
      <c r="AT80" s="123" t="e">
        <f>(#REF!/AR80)-1</f>
        <v>#REF!</v>
      </c>
    </row>
    <row r="81" spans="1:47">
      <c r="A81" s="203" t="s">
        <v>59</v>
      </c>
      <c r="B81" s="172"/>
      <c r="C81" s="174"/>
      <c r="D81" s="172"/>
      <c r="E81" s="174"/>
      <c r="F81" s="117"/>
      <c r="G81" s="117"/>
      <c r="H81" s="172"/>
      <c r="I81" s="174"/>
      <c r="J81" s="117"/>
      <c r="K81" s="117"/>
      <c r="L81" s="172"/>
      <c r="M81" s="174"/>
      <c r="N81" s="117"/>
      <c r="O81" s="117"/>
      <c r="P81" s="172"/>
      <c r="Q81" s="174"/>
      <c r="R81" s="117"/>
      <c r="S81" s="117"/>
      <c r="T81" s="172"/>
      <c r="U81" s="174"/>
      <c r="V81" s="117"/>
      <c r="W81" s="117"/>
      <c r="X81" s="172"/>
      <c r="Y81" s="174"/>
      <c r="Z81" s="117"/>
      <c r="AA81" s="117"/>
      <c r="AB81" s="172"/>
      <c r="AC81" s="174"/>
      <c r="AD81" s="117"/>
      <c r="AE81" s="117"/>
      <c r="AF81" s="172"/>
      <c r="AG81" s="174"/>
      <c r="AH81" s="117"/>
      <c r="AI81" s="117"/>
      <c r="AJ81" s="118"/>
      <c r="AK81" s="118"/>
      <c r="AL81" s="119"/>
      <c r="AM81" s="119"/>
      <c r="AN81" s="120"/>
      <c r="AO81" s="205"/>
      <c r="AP81" s="124"/>
      <c r="AQ81" s="140">
        <v>2412598749</v>
      </c>
      <c r="AR81" s="141">
        <v>100</v>
      </c>
      <c r="AS81" s="123" t="e">
        <f>(#REF!/AQ81)-1</f>
        <v>#REF!</v>
      </c>
      <c r="AT81" s="123" t="e">
        <f>(#REF!/AR81)-1</f>
        <v>#REF!</v>
      </c>
    </row>
    <row r="82" spans="1:47">
      <c r="A82" s="200" t="s">
        <v>31</v>
      </c>
      <c r="B82" s="167">
        <v>2322660786.02</v>
      </c>
      <c r="C82" s="179">
        <v>69.3</v>
      </c>
      <c r="D82" s="167">
        <v>2322440705.3899999</v>
      </c>
      <c r="E82" s="179">
        <v>69.3</v>
      </c>
      <c r="F82" s="117">
        <f t="shared" ref="F82:G84" si="76">((D82-B82)/B82)</f>
        <v>-9.47536684326746E-5</v>
      </c>
      <c r="G82" s="117">
        <f t="shared" si="76"/>
        <v>0</v>
      </c>
      <c r="H82" s="167">
        <v>2327786417.21</v>
      </c>
      <c r="I82" s="179">
        <v>69.3</v>
      </c>
      <c r="J82" s="117">
        <f t="shared" ref="J82:K84" si="77">((H82-D82)/D82)</f>
        <v>2.3017646080667037E-3</v>
      </c>
      <c r="K82" s="117">
        <f t="shared" si="77"/>
        <v>0</v>
      </c>
      <c r="L82" s="167">
        <v>2331345891.3400002</v>
      </c>
      <c r="M82" s="179">
        <v>69.3</v>
      </c>
      <c r="N82" s="117">
        <f t="shared" ref="N82:O84" si="78">((L82-H82)/H82)</f>
        <v>1.5291240225838118E-3</v>
      </c>
      <c r="O82" s="117">
        <f t="shared" si="78"/>
        <v>0</v>
      </c>
      <c r="P82" s="167">
        <v>2340550676.9000001</v>
      </c>
      <c r="Q82" s="179">
        <v>69.3</v>
      </c>
      <c r="R82" s="117">
        <f t="shared" ref="R82:S84" si="79">((P82-L82)/L82)</f>
        <v>3.9482710798907916E-3</v>
      </c>
      <c r="S82" s="117">
        <f t="shared" si="79"/>
        <v>0</v>
      </c>
      <c r="T82" s="167">
        <v>2344554174.25</v>
      </c>
      <c r="U82" s="179">
        <v>69.3</v>
      </c>
      <c r="V82" s="117">
        <f t="shared" ref="V82:W84" si="80">((T82-P82)/P82)</f>
        <v>1.7104937694843827E-3</v>
      </c>
      <c r="W82" s="117">
        <f t="shared" si="80"/>
        <v>0</v>
      </c>
      <c r="X82" s="167">
        <v>2346957228.8099999</v>
      </c>
      <c r="Y82" s="179">
        <v>69.3</v>
      </c>
      <c r="Z82" s="117">
        <f t="shared" ref="Z82:AA84" si="81">((X82-T82)/T82)</f>
        <v>1.0249516033335661E-3</v>
      </c>
      <c r="AA82" s="117">
        <f t="shared" si="81"/>
        <v>0</v>
      </c>
      <c r="AB82" s="167">
        <v>2356524955.7199998</v>
      </c>
      <c r="AC82" s="179">
        <v>69.3</v>
      </c>
      <c r="AD82" s="117">
        <f t="shared" ref="AD82:AD84" si="82">((AB82-X82)/X82)</f>
        <v>4.076651586382366E-3</v>
      </c>
      <c r="AE82" s="117">
        <f t="shared" ref="AE82:AE84" si="83">((AC82-Y82)/Y82)</f>
        <v>0</v>
      </c>
      <c r="AF82" s="167">
        <v>2358512668.1900001</v>
      </c>
      <c r="AG82" s="179">
        <v>69.3</v>
      </c>
      <c r="AH82" s="117">
        <f t="shared" ref="AH82:AH84" si="84">((AF82-AB82)/AB82)</f>
        <v>8.4349307024119856E-4</v>
      </c>
      <c r="AI82" s="117">
        <f t="shared" ref="AI82:AI84" si="85">((AG82-AC82)/AC82)</f>
        <v>0</v>
      </c>
      <c r="AJ82" s="118">
        <f t="shared" si="70"/>
        <v>1.9174995089437682E-3</v>
      </c>
      <c r="AK82" s="118">
        <f t="shared" si="71"/>
        <v>0</v>
      </c>
      <c r="AL82" s="119">
        <f t="shared" si="72"/>
        <v>1.5531919810173472E-2</v>
      </c>
      <c r="AM82" s="119">
        <f t="shared" si="73"/>
        <v>0</v>
      </c>
      <c r="AN82" s="120">
        <f t="shared" si="74"/>
        <v>1.4700151540471469E-3</v>
      </c>
      <c r="AO82" s="205">
        <f t="shared" si="75"/>
        <v>0</v>
      </c>
      <c r="AP82" s="124"/>
      <c r="AQ82" s="140">
        <v>12153673145</v>
      </c>
      <c r="AR82" s="142">
        <v>45.22</v>
      </c>
      <c r="AS82" s="123" t="e">
        <f>(#REF!/AQ82)-1</f>
        <v>#REF!</v>
      </c>
      <c r="AT82" s="123" t="e">
        <f>(#REF!/AR82)-1</f>
        <v>#REF!</v>
      </c>
    </row>
    <row r="83" spans="1:47">
      <c r="A83" s="200" t="s">
        <v>32</v>
      </c>
      <c r="B83" s="167">
        <v>9988074382.2700005</v>
      </c>
      <c r="C83" s="179">
        <v>40.700000000000003</v>
      </c>
      <c r="D83" s="167">
        <v>10014068401.23</v>
      </c>
      <c r="E83" s="179">
        <v>40.700000000000003</v>
      </c>
      <c r="F83" s="117">
        <f t="shared" si="76"/>
        <v>2.6025055446264505E-3</v>
      </c>
      <c r="G83" s="117">
        <f t="shared" si="76"/>
        <v>0</v>
      </c>
      <c r="H83" s="167">
        <v>10017733497.15</v>
      </c>
      <c r="I83" s="179">
        <v>40.700000000000003</v>
      </c>
      <c r="J83" s="117">
        <f t="shared" si="77"/>
        <v>3.6599469597690216E-4</v>
      </c>
      <c r="K83" s="117">
        <f t="shared" si="77"/>
        <v>0</v>
      </c>
      <c r="L83" s="167">
        <v>10013395036.959999</v>
      </c>
      <c r="M83" s="179">
        <v>40.700000000000003</v>
      </c>
      <c r="N83" s="117">
        <f t="shared" si="78"/>
        <v>-4.3307802021633001E-4</v>
      </c>
      <c r="O83" s="117">
        <f t="shared" si="78"/>
        <v>0</v>
      </c>
      <c r="P83" s="167">
        <v>10024365792.58</v>
      </c>
      <c r="Q83" s="179">
        <v>40.700000000000003</v>
      </c>
      <c r="R83" s="117">
        <f t="shared" si="79"/>
        <v>1.0956079910467097E-3</v>
      </c>
      <c r="S83" s="117">
        <f t="shared" si="79"/>
        <v>0</v>
      </c>
      <c r="T83" s="167">
        <v>10030775411.809999</v>
      </c>
      <c r="U83" s="179">
        <v>40.700000000000003</v>
      </c>
      <c r="V83" s="117">
        <f t="shared" si="80"/>
        <v>6.3940396456241852E-4</v>
      </c>
      <c r="W83" s="117">
        <f t="shared" si="80"/>
        <v>0</v>
      </c>
      <c r="X83" s="167">
        <v>10045208066</v>
      </c>
      <c r="Y83" s="179">
        <v>40.700000000000003</v>
      </c>
      <c r="Z83" s="117">
        <f t="shared" si="81"/>
        <v>1.4388373378400902E-3</v>
      </c>
      <c r="AA83" s="117">
        <f t="shared" si="81"/>
        <v>0</v>
      </c>
      <c r="AB83" s="167">
        <v>10044729489.77</v>
      </c>
      <c r="AC83" s="179">
        <v>40.65</v>
      </c>
      <c r="AD83" s="117">
        <f t="shared" si="82"/>
        <v>-4.7642241639511523E-5</v>
      </c>
      <c r="AE83" s="117">
        <f t="shared" si="83"/>
        <v>-1.2285012285013332E-3</v>
      </c>
      <c r="AF83" s="167">
        <v>10044472185.290001</v>
      </c>
      <c r="AG83" s="179">
        <v>40.65</v>
      </c>
      <c r="AH83" s="117">
        <f t="shared" si="84"/>
        <v>-2.5615869522578242E-5</v>
      </c>
      <c r="AI83" s="117">
        <f t="shared" si="85"/>
        <v>0</v>
      </c>
      <c r="AJ83" s="118">
        <f t="shared" si="70"/>
        <v>7.0450167533426882E-4</v>
      </c>
      <c r="AK83" s="118">
        <f t="shared" si="71"/>
        <v>-1.5356265356266665E-4</v>
      </c>
      <c r="AL83" s="119">
        <f t="shared" si="72"/>
        <v>3.0361070887299875E-3</v>
      </c>
      <c r="AM83" s="119">
        <f t="shared" si="73"/>
        <v>-1.2285012285013332E-3</v>
      </c>
      <c r="AN83" s="120">
        <f t="shared" si="74"/>
        <v>9.8606983635360248E-4</v>
      </c>
      <c r="AO83" s="205">
        <f t="shared" si="75"/>
        <v>4.3434077468464853E-4</v>
      </c>
      <c r="AP83" s="124"/>
      <c r="AQ83" s="143">
        <v>31507613595.857655</v>
      </c>
      <c r="AR83" s="143">
        <v>11.808257597614354</v>
      </c>
      <c r="AS83" s="123" t="e">
        <f>(#REF!/AQ83)-1</f>
        <v>#REF!</v>
      </c>
      <c r="AT83" s="123" t="e">
        <f>(#REF!/AR83)-1</f>
        <v>#REF!</v>
      </c>
    </row>
    <row r="84" spans="1:47">
      <c r="A84" s="200" t="s">
        <v>33</v>
      </c>
      <c r="B84" s="167">
        <v>32817171113.131817</v>
      </c>
      <c r="C84" s="179">
        <v>12.299046671684332</v>
      </c>
      <c r="D84" s="167">
        <v>32817171113.131817</v>
      </c>
      <c r="E84" s="179">
        <v>12.299046671684332</v>
      </c>
      <c r="F84" s="117">
        <f t="shared" si="76"/>
        <v>0</v>
      </c>
      <c r="G84" s="117">
        <f t="shared" si="76"/>
        <v>0</v>
      </c>
      <c r="H84" s="167">
        <v>32817171113.131817</v>
      </c>
      <c r="I84" s="179">
        <v>12.299046671684332</v>
      </c>
      <c r="J84" s="117">
        <f t="shared" si="77"/>
        <v>0</v>
      </c>
      <c r="K84" s="117">
        <f t="shared" si="77"/>
        <v>0</v>
      </c>
      <c r="L84" s="167">
        <v>32817171113.131817</v>
      </c>
      <c r="M84" s="179">
        <v>12.299046671684332</v>
      </c>
      <c r="N84" s="117">
        <f t="shared" si="78"/>
        <v>0</v>
      </c>
      <c r="O84" s="117">
        <f t="shared" si="78"/>
        <v>0</v>
      </c>
      <c r="P84" s="167">
        <v>32817171113.131817</v>
      </c>
      <c r="Q84" s="179">
        <v>12.299046671684332</v>
      </c>
      <c r="R84" s="117">
        <f t="shared" si="79"/>
        <v>0</v>
      </c>
      <c r="S84" s="117">
        <f t="shared" si="79"/>
        <v>0</v>
      </c>
      <c r="T84" s="167">
        <v>32817171113.131817</v>
      </c>
      <c r="U84" s="179">
        <v>12.299046671684332</v>
      </c>
      <c r="V84" s="117">
        <f t="shared" si="80"/>
        <v>0</v>
      </c>
      <c r="W84" s="117">
        <f t="shared" si="80"/>
        <v>0</v>
      </c>
      <c r="X84" s="167">
        <v>32817171113.131817</v>
      </c>
      <c r="Y84" s="179">
        <v>12.299046671684332</v>
      </c>
      <c r="Z84" s="117">
        <f t="shared" si="81"/>
        <v>0</v>
      </c>
      <c r="AA84" s="117">
        <f t="shared" si="81"/>
        <v>0</v>
      </c>
      <c r="AB84" s="167">
        <v>32817171113.131817</v>
      </c>
      <c r="AC84" s="179">
        <v>12.299046671684332</v>
      </c>
      <c r="AD84" s="117">
        <f t="shared" si="82"/>
        <v>0</v>
      </c>
      <c r="AE84" s="117">
        <f t="shared" si="83"/>
        <v>0</v>
      </c>
      <c r="AF84" s="167">
        <v>32817171113.131817</v>
      </c>
      <c r="AG84" s="179">
        <v>12.299046671684332</v>
      </c>
      <c r="AH84" s="117">
        <f t="shared" si="84"/>
        <v>0</v>
      </c>
      <c r="AI84" s="117">
        <f t="shared" si="85"/>
        <v>0</v>
      </c>
      <c r="AJ84" s="118">
        <f t="shared" si="70"/>
        <v>0</v>
      </c>
      <c r="AK84" s="118">
        <f t="shared" si="71"/>
        <v>0</v>
      </c>
      <c r="AL84" s="119">
        <f t="shared" si="72"/>
        <v>0</v>
      </c>
      <c r="AM84" s="119">
        <f t="shared" si="73"/>
        <v>0</v>
      </c>
      <c r="AN84" s="120">
        <f t="shared" si="74"/>
        <v>0</v>
      </c>
      <c r="AO84" s="205">
        <f t="shared" si="75"/>
        <v>0</v>
      </c>
      <c r="AP84" s="124"/>
      <c r="AQ84" s="134">
        <f>SUM(AQ81:AQ83)</f>
        <v>46073885489.857651</v>
      </c>
      <c r="AR84" s="100"/>
      <c r="AS84" s="123" t="e">
        <f>(#REF!/AQ84)-1</f>
        <v>#REF!</v>
      </c>
      <c r="AT84" s="123" t="e">
        <f>(#REF!/AR84)-1</f>
        <v>#REF!</v>
      </c>
    </row>
    <row r="85" spans="1:47">
      <c r="A85" s="202" t="s">
        <v>57</v>
      </c>
      <c r="B85" s="172">
        <f>SUM(B82:B84)</f>
        <v>45127906281.421814</v>
      </c>
      <c r="C85" s="174"/>
      <c r="D85" s="172">
        <f>SUM(D82:D84)</f>
        <v>45153680219.751816</v>
      </c>
      <c r="E85" s="174"/>
      <c r="F85" s="117">
        <f>((D85-B85)/B85)</f>
        <v>5.7113082466696231E-4</v>
      </c>
      <c r="G85" s="117"/>
      <c r="H85" s="172">
        <f>SUM(H82:H84)</f>
        <v>45162691027.491821</v>
      </c>
      <c r="I85" s="174"/>
      <c r="J85" s="117">
        <f>((H85-D85)/D85)</f>
        <v>1.9955865604203503E-4</v>
      </c>
      <c r="K85" s="117"/>
      <c r="L85" s="172">
        <f>SUM(L82:L84)</f>
        <v>45161912041.431816</v>
      </c>
      <c r="M85" s="174"/>
      <c r="N85" s="117">
        <f>((L85-H85)/H85)</f>
        <v>-1.724844207204121E-5</v>
      </c>
      <c r="O85" s="117"/>
      <c r="P85" s="172">
        <f>SUM(P82:P84)</f>
        <v>45182087582.611816</v>
      </c>
      <c r="Q85" s="174"/>
      <c r="R85" s="117">
        <f>((P85-L85)/L85)</f>
        <v>4.4673797605139347E-4</v>
      </c>
      <c r="S85" s="117"/>
      <c r="T85" s="172">
        <f>SUM(T82:T84)</f>
        <v>45192500699.191818</v>
      </c>
      <c r="U85" s="174"/>
      <c r="V85" s="117">
        <f>((T85-P85)/P85)</f>
        <v>2.3047001891982711E-4</v>
      </c>
      <c r="W85" s="117"/>
      <c r="X85" s="172">
        <f>SUM(X82:X84)</f>
        <v>45209336407.941818</v>
      </c>
      <c r="Y85" s="174"/>
      <c r="Z85" s="117">
        <f>((X85-T85)/T85)</f>
        <v>3.7253324090341997E-4</v>
      </c>
      <c r="AA85" s="117"/>
      <c r="AB85" s="172">
        <f>SUM(AB82:AB84)</f>
        <v>45218425558.621819</v>
      </c>
      <c r="AC85" s="174"/>
      <c r="AD85" s="117">
        <f>((AB85-X85)/X85)</f>
        <v>2.0104587685130533E-4</v>
      </c>
      <c r="AE85" s="117"/>
      <c r="AF85" s="172">
        <f>SUM(AF82:AF84)</f>
        <v>45220155966.611816</v>
      </c>
      <c r="AG85" s="174"/>
      <c r="AH85" s="117">
        <f>((AF85-AB85)/AB85)</f>
        <v>3.8267762944433743E-5</v>
      </c>
      <c r="AI85" s="117"/>
      <c r="AJ85" s="118">
        <f t="shared" si="70"/>
        <v>2.5531198928841696E-4</v>
      </c>
      <c r="AK85" s="118"/>
      <c r="AL85" s="119">
        <f t="shared" si="72"/>
        <v>1.472211047615157E-3</v>
      </c>
      <c r="AM85" s="119"/>
      <c r="AN85" s="120">
        <f t="shared" si="74"/>
        <v>1.993539639398791E-4</v>
      </c>
      <c r="AO85" s="205"/>
      <c r="AP85" s="124"/>
      <c r="AQ85" s="134"/>
      <c r="AR85" s="100"/>
      <c r="AS85" s="123" t="e">
        <f>(#REF!/AQ85)-1</f>
        <v>#REF!</v>
      </c>
      <c r="AT85" s="123" t="e">
        <f>(#REF!/AR85)-1</f>
        <v>#REF!</v>
      </c>
    </row>
    <row r="86" spans="1:47">
      <c r="A86" s="203" t="s">
        <v>83</v>
      </c>
      <c r="B86" s="172"/>
      <c r="C86" s="174"/>
      <c r="D86" s="172"/>
      <c r="E86" s="174"/>
      <c r="F86" s="117"/>
      <c r="G86" s="117"/>
      <c r="H86" s="172"/>
      <c r="I86" s="174"/>
      <c r="J86" s="117"/>
      <c r="K86" s="117"/>
      <c r="L86" s="172"/>
      <c r="M86" s="174"/>
      <c r="N86" s="117"/>
      <c r="O86" s="117"/>
      <c r="P86" s="172"/>
      <c r="Q86" s="174"/>
      <c r="R86" s="117"/>
      <c r="S86" s="117"/>
      <c r="T86" s="172"/>
      <c r="U86" s="174"/>
      <c r="V86" s="117"/>
      <c r="W86" s="117"/>
      <c r="X86" s="172"/>
      <c r="Y86" s="174"/>
      <c r="Z86" s="117"/>
      <c r="AA86" s="117"/>
      <c r="AB86" s="172"/>
      <c r="AC86" s="174"/>
      <c r="AD86" s="117"/>
      <c r="AE86" s="117"/>
      <c r="AF86" s="172"/>
      <c r="AG86" s="174"/>
      <c r="AH86" s="117"/>
      <c r="AI86" s="117"/>
      <c r="AJ86" s="118"/>
      <c r="AK86" s="118"/>
      <c r="AL86" s="119"/>
      <c r="AM86" s="119"/>
      <c r="AN86" s="120"/>
      <c r="AO86" s="205"/>
      <c r="AP86" s="124"/>
      <c r="AQ86" s="122">
        <v>885354617.76999998</v>
      </c>
      <c r="AR86" s="122">
        <v>1763.14</v>
      </c>
      <c r="AS86" s="123" t="e">
        <f>(#REF!/AQ86)-1</f>
        <v>#REF!</v>
      </c>
      <c r="AT86" s="123" t="e">
        <f>(#REF!/AR86)-1</f>
        <v>#REF!</v>
      </c>
    </row>
    <row r="87" spans="1:47">
      <c r="A87" s="200" t="s">
        <v>36</v>
      </c>
      <c r="B87" s="167">
        <v>1216841194.49</v>
      </c>
      <c r="C87" s="167">
        <v>2644.33</v>
      </c>
      <c r="D87" s="167">
        <v>1221447082.98</v>
      </c>
      <c r="E87" s="167">
        <v>2652.17</v>
      </c>
      <c r="F87" s="117">
        <f t="shared" ref="F87:F107" si="86">((D87-B87)/B87)</f>
        <v>3.7851188066742101E-3</v>
      </c>
      <c r="G87" s="117">
        <f t="shared" ref="G87:G107" si="87">((E87-C87)/C87)</f>
        <v>2.9648341924041802E-3</v>
      </c>
      <c r="H87" s="167">
        <v>1206076969.74</v>
      </c>
      <c r="I87" s="167">
        <v>2637.56</v>
      </c>
      <c r="J87" s="117">
        <f t="shared" ref="J87:J107" si="88">((H87-D87)/D87)</f>
        <v>-1.2583527730485955E-2</v>
      </c>
      <c r="K87" s="117">
        <f t="shared" ref="K87:K107" si="89">((I87-E87)/E87)</f>
        <v>-5.5086966521754365E-3</v>
      </c>
      <c r="L87" s="167">
        <v>1222089290.3099999</v>
      </c>
      <c r="M87" s="167">
        <v>2645.48</v>
      </c>
      <c r="N87" s="117">
        <f t="shared" ref="N87:N107" si="90">((L87-H87)/H87)</f>
        <v>1.3276367074194103E-2</v>
      </c>
      <c r="O87" s="117">
        <f t="shared" ref="O87:O107" si="91">((M87-I87)/I87)</f>
        <v>3.0027752923156526E-3</v>
      </c>
      <c r="P87" s="167">
        <v>1248672454.4000001</v>
      </c>
      <c r="Q87" s="167">
        <v>2701.69</v>
      </c>
      <c r="R87" s="117">
        <f t="shared" ref="R87:R107" si="92">((P87-L87)/L87)</f>
        <v>2.1752227354236091E-2</v>
      </c>
      <c r="S87" s="117">
        <f t="shared" ref="S87:S107" si="93">((Q87-M87)/M87)</f>
        <v>2.1247561879129698E-2</v>
      </c>
      <c r="T87" s="167">
        <v>1254466335.1199999</v>
      </c>
      <c r="U87" s="167">
        <v>2720.84</v>
      </c>
      <c r="V87" s="117">
        <f t="shared" ref="V87:V107" si="94">((T87-P87)/P87)</f>
        <v>4.6400324597404606E-3</v>
      </c>
      <c r="W87" s="117">
        <f t="shared" ref="W87:W107" si="95">((U87-Q87)/Q87)</f>
        <v>7.0881559320277645E-3</v>
      </c>
      <c r="X87" s="167">
        <v>1262208149.7</v>
      </c>
      <c r="Y87" s="167">
        <v>2723.1</v>
      </c>
      <c r="Z87" s="117">
        <f t="shared" ref="Z87:Z107" si="96">((X87-T87)/T87)</f>
        <v>6.1714008285918606E-3</v>
      </c>
      <c r="AA87" s="117">
        <f t="shared" ref="AA87:AA107" si="97">((Y87-U87)/U87)</f>
        <v>8.3062583613875251E-4</v>
      </c>
      <c r="AB87" s="167">
        <v>1260840618.03</v>
      </c>
      <c r="AC87" s="167">
        <v>2731.41</v>
      </c>
      <c r="AD87" s="117">
        <f t="shared" ref="AD87:AD107" si="98">((AB87-X87)/X87)</f>
        <v>-1.0834438601312385E-3</v>
      </c>
      <c r="AE87" s="117">
        <f t="shared" ref="AE87:AE107" si="99">((AC87-Y87)/Y87)</f>
        <v>3.0516690536520679E-3</v>
      </c>
      <c r="AF87" s="167">
        <v>1255444353.5599999</v>
      </c>
      <c r="AG87" s="167">
        <v>2732.2</v>
      </c>
      <c r="AH87" s="117">
        <f t="shared" ref="AH87:AH107" si="100">((AF87-AB87)/AB87)</f>
        <v>-4.2798942172654784E-3</v>
      </c>
      <c r="AI87" s="117">
        <f t="shared" ref="AI87:AI107" si="101">((AG87-AC87)/AC87)</f>
        <v>2.8922790793032302E-4</v>
      </c>
      <c r="AJ87" s="118">
        <f t="shared" si="70"/>
        <v>3.9597850894442562E-3</v>
      </c>
      <c r="AK87" s="118">
        <f t="shared" si="71"/>
        <v>4.120769180177875E-3</v>
      </c>
      <c r="AL87" s="119">
        <f t="shared" si="72"/>
        <v>2.783360086059217E-2</v>
      </c>
      <c r="AM87" s="119">
        <f t="shared" si="73"/>
        <v>3.0175290422559543E-2</v>
      </c>
      <c r="AN87" s="120">
        <f t="shared" si="74"/>
        <v>1.0527256208600453E-2</v>
      </c>
      <c r="AO87" s="205">
        <f t="shared" si="75"/>
        <v>7.7836261046547407E-3</v>
      </c>
      <c r="AP87" s="124"/>
      <c r="AQ87" s="127">
        <v>113791197</v>
      </c>
      <c r="AR87" s="126">
        <v>81.52</v>
      </c>
      <c r="AS87" s="123" t="e">
        <f>(#REF!/AQ87)-1</f>
        <v>#REF!</v>
      </c>
      <c r="AT87" s="123" t="e">
        <f>(#REF!/AR87)-1</f>
        <v>#REF!</v>
      </c>
    </row>
    <row r="88" spans="1:47">
      <c r="A88" s="200" t="s">
        <v>34</v>
      </c>
      <c r="B88" s="167">
        <v>145028970</v>
      </c>
      <c r="C88" s="167">
        <v>107.41</v>
      </c>
      <c r="D88" s="167">
        <v>146908744</v>
      </c>
      <c r="E88" s="167">
        <v>108.81</v>
      </c>
      <c r="F88" s="117">
        <f t="shared" si="86"/>
        <v>1.2961369028546504E-2</v>
      </c>
      <c r="G88" s="117">
        <f t="shared" si="87"/>
        <v>1.3034168140769069E-2</v>
      </c>
      <c r="H88" s="167">
        <v>145682903</v>
      </c>
      <c r="I88" s="167">
        <v>107.98</v>
      </c>
      <c r="J88" s="117">
        <f t="shared" si="88"/>
        <v>-8.3442344316822965E-3</v>
      </c>
      <c r="K88" s="117">
        <f t="shared" si="89"/>
        <v>-7.6279753699108376E-3</v>
      </c>
      <c r="L88" s="167">
        <v>146118536</v>
      </c>
      <c r="M88" s="167">
        <v>108.35</v>
      </c>
      <c r="N88" s="117">
        <f t="shared" si="90"/>
        <v>2.9902822570744628E-3</v>
      </c>
      <c r="O88" s="117">
        <f t="shared" si="91"/>
        <v>3.4265604741617922E-3</v>
      </c>
      <c r="P88" s="167">
        <v>147818027</v>
      </c>
      <c r="Q88" s="167">
        <v>109.61</v>
      </c>
      <c r="R88" s="117">
        <f t="shared" si="92"/>
        <v>1.1630906293777813E-2</v>
      </c>
      <c r="S88" s="117">
        <f t="shared" si="93"/>
        <v>1.1628980156898986E-2</v>
      </c>
      <c r="T88" s="167">
        <v>149609400</v>
      </c>
      <c r="U88" s="167">
        <v>110.99</v>
      </c>
      <c r="V88" s="117">
        <f t="shared" si="94"/>
        <v>1.2118772225257748E-2</v>
      </c>
      <c r="W88" s="117">
        <f t="shared" si="95"/>
        <v>1.2590092144877251E-2</v>
      </c>
      <c r="X88" s="167">
        <v>149465085</v>
      </c>
      <c r="Y88" s="167">
        <v>110.88</v>
      </c>
      <c r="Z88" s="117">
        <f t="shared" si="96"/>
        <v>-9.6461184925546119E-4</v>
      </c>
      <c r="AA88" s="117">
        <f t="shared" si="97"/>
        <v>-9.9108027750247269E-4</v>
      </c>
      <c r="AB88" s="167">
        <v>149837301</v>
      </c>
      <c r="AC88" s="167">
        <v>111.23</v>
      </c>
      <c r="AD88" s="117">
        <f t="shared" si="98"/>
        <v>2.4903207327651136E-3</v>
      </c>
      <c r="AE88" s="117">
        <f t="shared" si="99"/>
        <v>3.1565656565657337E-3</v>
      </c>
      <c r="AF88" s="167">
        <v>150222806</v>
      </c>
      <c r="AG88" s="167">
        <v>111.52</v>
      </c>
      <c r="AH88" s="117">
        <f t="shared" si="100"/>
        <v>2.5728239725834358E-3</v>
      </c>
      <c r="AI88" s="117">
        <f t="shared" si="101"/>
        <v>2.6072102849949838E-3</v>
      </c>
      <c r="AJ88" s="118">
        <f t="shared" si="70"/>
        <v>4.4319535286334154E-3</v>
      </c>
      <c r="AK88" s="118">
        <f t="shared" si="71"/>
        <v>4.7280651513568134E-3</v>
      </c>
      <c r="AL88" s="119">
        <f t="shared" si="72"/>
        <v>2.2558643616202995E-2</v>
      </c>
      <c r="AM88" s="119">
        <f t="shared" si="73"/>
        <v>2.4905799099347429E-2</v>
      </c>
      <c r="AN88" s="120">
        <f t="shared" si="74"/>
        <v>7.4192957377586391E-3</v>
      </c>
      <c r="AO88" s="205">
        <f t="shared" si="75"/>
        <v>7.2944925945341446E-3</v>
      </c>
      <c r="AP88" s="124"/>
      <c r="AQ88" s="122">
        <v>1066913090.3099999</v>
      </c>
      <c r="AR88" s="126">
        <v>1.1691</v>
      </c>
      <c r="AS88" s="123" t="e">
        <f>(#REF!/AQ88)-1</f>
        <v>#REF!</v>
      </c>
      <c r="AT88" s="123" t="e">
        <f>(#REF!/AR88)-1</f>
        <v>#REF!</v>
      </c>
    </row>
    <row r="89" spans="1:47">
      <c r="A89" s="200" t="s">
        <v>100</v>
      </c>
      <c r="B89" s="167">
        <v>733718459.35000002</v>
      </c>
      <c r="C89" s="167">
        <v>1.139</v>
      </c>
      <c r="D89" s="167">
        <v>742406227.80999994</v>
      </c>
      <c r="E89" s="167">
        <v>1.1525000000000001</v>
      </c>
      <c r="F89" s="117">
        <f t="shared" si="86"/>
        <v>1.1840738568437271E-2</v>
      </c>
      <c r="G89" s="117">
        <f t="shared" si="87"/>
        <v>1.1852502194907874E-2</v>
      </c>
      <c r="H89" s="167">
        <v>742406227.80999994</v>
      </c>
      <c r="I89" s="167">
        <v>1.1525000000000001</v>
      </c>
      <c r="J89" s="117">
        <f t="shared" si="88"/>
        <v>0</v>
      </c>
      <c r="K89" s="117">
        <f t="shared" si="89"/>
        <v>0</v>
      </c>
      <c r="L89" s="167">
        <v>736223049.20000005</v>
      </c>
      <c r="M89" s="167">
        <v>1.1412</v>
      </c>
      <c r="N89" s="117">
        <f t="shared" si="90"/>
        <v>-8.3285651148690566E-3</v>
      </c>
      <c r="O89" s="117">
        <f t="shared" si="91"/>
        <v>-9.8047722342733939E-3</v>
      </c>
      <c r="P89" s="167">
        <v>738322085.26999998</v>
      </c>
      <c r="Q89" s="167">
        <v>1.1445000000000001</v>
      </c>
      <c r="R89" s="117">
        <f t="shared" si="92"/>
        <v>2.8510871430618787E-3</v>
      </c>
      <c r="S89" s="117">
        <f t="shared" si="93"/>
        <v>2.8916929547845079E-3</v>
      </c>
      <c r="T89" s="167">
        <v>746162985.35000002</v>
      </c>
      <c r="U89" s="167">
        <v>1.1568000000000001</v>
      </c>
      <c r="V89" s="117">
        <f t="shared" si="94"/>
        <v>1.061989101562995E-2</v>
      </c>
      <c r="W89" s="117">
        <f t="shared" si="95"/>
        <v>1.0747051114023571E-2</v>
      </c>
      <c r="X89" s="167">
        <v>754632768.08000004</v>
      </c>
      <c r="Y89" s="167">
        <v>1.17</v>
      </c>
      <c r="Z89" s="117">
        <f t="shared" si="96"/>
        <v>1.1351116172061427E-2</v>
      </c>
      <c r="AA89" s="117">
        <f t="shared" si="97"/>
        <v>1.1410788381742634E-2</v>
      </c>
      <c r="AB89" s="167">
        <v>756267991.95000005</v>
      </c>
      <c r="AC89" s="167">
        <v>1.1697</v>
      </c>
      <c r="AD89" s="117">
        <f t="shared" si="98"/>
        <v>2.1669134169199655E-3</v>
      </c>
      <c r="AE89" s="117">
        <f t="shared" si="99"/>
        <v>-2.5641025641022817E-4</v>
      </c>
      <c r="AF89" s="167">
        <v>756576060.92999995</v>
      </c>
      <c r="AG89" s="167">
        <v>1.1702999999999999</v>
      </c>
      <c r="AH89" s="117">
        <f t="shared" si="100"/>
        <v>4.073542491274278E-4</v>
      </c>
      <c r="AI89" s="117">
        <f t="shared" si="101"/>
        <v>5.1295203898429843E-4</v>
      </c>
      <c r="AJ89" s="118">
        <f t="shared" si="70"/>
        <v>3.8635669312961085E-3</v>
      </c>
      <c r="AK89" s="118">
        <f t="shared" si="71"/>
        <v>3.4192255242199081E-3</v>
      </c>
      <c r="AL89" s="119">
        <f t="shared" si="72"/>
        <v>1.9086360794411891E-2</v>
      </c>
      <c r="AM89" s="119">
        <f t="shared" si="73"/>
        <v>1.544468546637728E-2</v>
      </c>
      <c r="AN89" s="120">
        <f t="shared" si="74"/>
        <v>7.018047794603648E-3</v>
      </c>
      <c r="AO89" s="205">
        <f t="shared" si="75"/>
        <v>7.5354637231602418E-3</v>
      </c>
      <c r="AP89" s="124"/>
      <c r="AQ89" s="122">
        <v>4173976375.3699999</v>
      </c>
      <c r="AR89" s="126">
        <v>299.53579999999999</v>
      </c>
      <c r="AS89" s="123" t="e">
        <f>(#REF!/AQ89)-1</f>
        <v>#REF!</v>
      </c>
      <c r="AT89" s="123" t="e">
        <f>(#REF!/AR89)-1</f>
        <v>#REF!</v>
      </c>
    </row>
    <row r="90" spans="1:47">
      <c r="A90" s="200" t="s">
        <v>10</v>
      </c>
      <c r="B90" s="167">
        <v>3413459157.8200002</v>
      </c>
      <c r="C90" s="167">
        <v>344.08980000000003</v>
      </c>
      <c r="D90" s="167">
        <v>3416408985.6100001</v>
      </c>
      <c r="E90" s="167">
        <v>344.83879999999999</v>
      </c>
      <c r="F90" s="117">
        <f t="shared" si="86"/>
        <v>8.6417550455880198E-4</v>
      </c>
      <c r="G90" s="117">
        <f t="shared" si="87"/>
        <v>2.1767573464832922E-3</v>
      </c>
      <c r="H90" s="167">
        <v>3392643561.9400001</v>
      </c>
      <c r="I90" s="167">
        <v>342.49930000000001</v>
      </c>
      <c r="J90" s="117">
        <f t="shared" si="88"/>
        <v>-6.9562583900524303E-3</v>
      </c>
      <c r="K90" s="117">
        <f t="shared" si="89"/>
        <v>-6.784329373608732E-3</v>
      </c>
      <c r="L90" s="167">
        <v>3395599769.3400002</v>
      </c>
      <c r="M90" s="167">
        <v>342.85730000000001</v>
      </c>
      <c r="N90" s="117">
        <f t="shared" si="90"/>
        <v>8.713580858195609E-4</v>
      </c>
      <c r="O90" s="117">
        <f t="shared" si="91"/>
        <v>1.0452576107454938E-3</v>
      </c>
      <c r="P90" s="167">
        <v>3408375965.0999999</v>
      </c>
      <c r="Q90" s="167">
        <v>343.25139999999999</v>
      </c>
      <c r="R90" s="117">
        <f t="shared" si="92"/>
        <v>3.7625741040979779E-3</v>
      </c>
      <c r="S90" s="117">
        <f t="shared" si="93"/>
        <v>1.1494578064984481E-3</v>
      </c>
      <c r="T90" s="167">
        <v>3455063257.6300001</v>
      </c>
      <c r="U90" s="167">
        <v>348.08530000000002</v>
      </c>
      <c r="V90" s="117">
        <f t="shared" si="94"/>
        <v>1.3697811804816676E-2</v>
      </c>
      <c r="W90" s="117">
        <f t="shared" si="95"/>
        <v>1.4082681090302992E-2</v>
      </c>
      <c r="X90" s="167">
        <v>3477831339.4000001</v>
      </c>
      <c r="Y90" s="167">
        <v>350.70679999999999</v>
      </c>
      <c r="Z90" s="117">
        <f t="shared" si="96"/>
        <v>6.589772768912411E-3</v>
      </c>
      <c r="AA90" s="117">
        <f t="shared" si="97"/>
        <v>7.5311999673642318E-3</v>
      </c>
      <c r="AB90" s="167">
        <v>3473638154.79</v>
      </c>
      <c r="AC90" s="167">
        <v>350.80470000000003</v>
      </c>
      <c r="AD90" s="117">
        <f t="shared" si="98"/>
        <v>-1.2056894658737383E-3</v>
      </c>
      <c r="AE90" s="117">
        <f t="shared" si="99"/>
        <v>2.7915056109558838E-4</v>
      </c>
      <c r="AF90" s="167">
        <v>3473638154.79</v>
      </c>
      <c r="AG90" s="167">
        <v>350.80470000000003</v>
      </c>
      <c r="AH90" s="117">
        <f t="shared" si="100"/>
        <v>0</v>
      </c>
      <c r="AI90" s="117">
        <f t="shared" si="101"/>
        <v>0</v>
      </c>
      <c r="AJ90" s="118">
        <f t="shared" si="70"/>
        <v>2.2029680515349074E-3</v>
      </c>
      <c r="AK90" s="118">
        <f t="shared" si="71"/>
        <v>2.4350218761101643E-3</v>
      </c>
      <c r="AL90" s="119">
        <f t="shared" si="72"/>
        <v>1.6751264096614461E-2</v>
      </c>
      <c r="AM90" s="119">
        <f t="shared" si="73"/>
        <v>1.7300547386199096E-2</v>
      </c>
      <c r="AN90" s="120">
        <f t="shared" si="74"/>
        <v>6.0679115432851431E-3</v>
      </c>
      <c r="AO90" s="205">
        <f t="shared" si="75"/>
        <v>6.104604429621777E-3</v>
      </c>
      <c r="AP90" s="124"/>
      <c r="AQ90" s="122">
        <v>2336951594.8200002</v>
      </c>
      <c r="AR90" s="126">
        <v>9.7842000000000002</v>
      </c>
      <c r="AS90" s="123" t="e">
        <f>(#REF!/AQ90)-1</f>
        <v>#REF!</v>
      </c>
      <c r="AT90" s="123" t="e">
        <f>(#REF!/AR90)-1</f>
        <v>#REF!</v>
      </c>
    </row>
    <row r="91" spans="1:47">
      <c r="A91" s="200" t="s">
        <v>20</v>
      </c>
      <c r="B91" s="167">
        <v>2053221259.9000001</v>
      </c>
      <c r="C91" s="167">
        <v>10.168699999999999</v>
      </c>
      <c r="D91" s="167">
        <v>2055505297.8499999</v>
      </c>
      <c r="E91" s="167">
        <v>10.2052</v>
      </c>
      <c r="F91" s="117">
        <f t="shared" si="86"/>
        <v>1.1124168615471335E-3</v>
      </c>
      <c r="G91" s="117">
        <f t="shared" si="87"/>
        <v>3.5894460452172059E-3</v>
      </c>
      <c r="H91" s="167">
        <v>2043357929.25</v>
      </c>
      <c r="I91" s="167">
        <v>10.1417</v>
      </c>
      <c r="J91" s="117">
        <f t="shared" si="88"/>
        <v>-5.9096751600230396E-3</v>
      </c>
      <c r="K91" s="117">
        <f t="shared" si="89"/>
        <v>-6.2223180339434254E-3</v>
      </c>
      <c r="L91" s="167">
        <v>2053391834.04</v>
      </c>
      <c r="M91" s="167">
        <v>10.1906</v>
      </c>
      <c r="N91" s="117">
        <f t="shared" si="90"/>
        <v>4.9104978850586572E-3</v>
      </c>
      <c r="O91" s="117">
        <f t="shared" si="91"/>
        <v>4.8216768391886686E-3</v>
      </c>
      <c r="P91" s="167">
        <v>2067314825.8499999</v>
      </c>
      <c r="Q91" s="167">
        <v>10.313700000000001</v>
      </c>
      <c r="R91" s="117">
        <f t="shared" si="92"/>
        <v>6.7804846494430556E-3</v>
      </c>
      <c r="S91" s="117">
        <f t="shared" si="93"/>
        <v>1.2079759778619598E-2</v>
      </c>
      <c r="T91" s="167">
        <v>2084515129.6400001</v>
      </c>
      <c r="U91" s="167">
        <v>10.4064</v>
      </c>
      <c r="V91" s="117">
        <f t="shared" si="94"/>
        <v>8.3201182398177313E-3</v>
      </c>
      <c r="W91" s="117">
        <f t="shared" si="95"/>
        <v>8.9880450274876025E-3</v>
      </c>
      <c r="X91" s="167">
        <v>2080054441.7</v>
      </c>
      <c r="Y91" s="167">
        <v>10.384600000000001</v>
      </c>
      <c r="Z91" s="117">
        <f t="shared" si="96"/>
        <v>-2.1399163175037385E-3</v>
      </c>
      <c r="AA91" s="117">
        <f t="shared" si="97"/>
        <v>-2.0948646986468839E-3</v>
      </c>
      <c r="AB91" s="167">
        <v>2083138679.8699999</v>
      </c>
      <c r="AC91" s="167">
        <v>10.4095</v>
      </c>
      <c r="AD91" s="117">
        <f t="shared" si="98"/>
        <v>1.4827680026870509E-3</v>
      </c>
      <c r="AE91" s="117">
        <f t="shared" si="99"/>
        <v>2.3977813300463005E-3</v>
      </c>
      <c r="AF91" s="167">
        <v>2083470078.8299999</v>
      </c>
      <c r="AG91" s="167">
        <v>10.4125</v>
      </c>
      <c r="AH91" s="117">
        <f t="shared" si="100"/>
        <v>1.5908636482172151E-4</v>
      </c>
      <c r="AI91" s="117">
        <f t="shared" si="101"/>
        <v>2.8819828041693781E-4</v>
      </c>
      <c r="AJ91" s="118">
        <f t="shared" si="70"/>
        <v>1.8394725657310713E-3</v>
      </c>
      <c r="AK91" s="118">
        <f t="shared" si="71"/>
        <v>2.9809655710482503E-3</v>
      </c>
      <c r="AL91" s="119">
        <f t="shared" si="72"/>
        <v>1.3604820678034927E-2</v>
      </c>
      <c r="AM91" s="119">
        <f t="shared" si="73"/>
        <v>2.0313173676165096E-2</v>
      </c>
      <c r="AN91" s="120">
        <f t="shared" si="74"/>
        <v>4.7087750539734604E-3</v>
      </c>
      <c r="AO91" s="205">
        <f t="shared" si="75"/>
        <v>5.8637763023611147E-3</v>
      </c>
      <c r="AP91" s="124"/>
      <c r="AQ91" s="144">
        <v>0</v>
      </c>
      <c r="AR91" s="145">
        <v>0</v>
      </c>
      <c r="AS91" s="123" t="e">
        <f>(#REF!/AQ91)-1</f>
        <v>#REF!</v>
      </c>
      <c r="AT91" s="123" t="e">
        <f>(#REF!/AR91)-1</f>
        <v>#REF!</v>
      </c>
    </row>
    <row r="92" spans="1:47">
      <c r="A92" s="201" t="s">
        <v>167</v>
      </c>
      <c r="B92" s="167">
        <v>2908194642.1100001</v>
      </c>
      <c r="C92" s="167">
        <v>148.97</v>
      </c>
      <c r="D92" s="167">
        <v>2904019156.1799998</v>
      </c>
      <c r="E92" s="167">
        <v>148.77000000000001</v>
      </c>
      <c r="F92" s="117">
        <f t="shared" si="86"/>
        <v>-1.4357656360204417E-3</v>
      </c>
      <c r="G92" s="117">
        <f t="shared" si="87"/>
        <v>-1.3425521917163766E-3</v>
      </c>
      <c r="H92" s="167">
        <v>2881501421.6100001</v>
      </c>
      <c r="I92" s="167">
        <v>147.61000000000001</v>
      </c>
      <c r="J92" s="117">
        <f t="shared" si="88"/>
        <v>-7.7539896808462988E-3</v>
      </c>
      <c r="K92" s="117">
        <f t="shared" si="89"/>
        <v>-7.7972709551656682E-3</v>
      </c>
      <c r="L92" s="167">
        <v>2923234961.5100002</v>
      </c>
      <c r="M92" s="167">
        <v>149.91</v>
      </c>
      <c r="N92" s="117">
        <f t="shared" si="90"/>
        <v>1.4483261950529264E-2</v>
      </c>
      <c r="O92" s="117">
        <f t="shared" si="91"/>
        <v>1.5581600162590494E-2</v>
      </c>
      <c r="P92" s="167">
        <v>2955699200.25</v>
      </c>
      <c r="Q92" s="167">
        <v>151.56</v>
      </c>
      <c r="R92" s="117">
        <f t="shared" si="92"/>
        <v>1.1105586505174505E-2</v>
      </c>
      <c r="S92" s="117">
        <f t="shared" si="93"/>
        <v>1.1006603962377464E-2</v>
      </c>
      <c r="T92" s="167">
        <v>2975805661.8699999</v>
      </c>
      <c r="U92" s="167">
        <v>152.63999999999999</v>
      </c>
      <c r="V92" s="117">
        <f t="shared" si="94"/>
        <v>6.8026075245746368E-3</v>
      </c>
      <c r="W92" s="117">
        <f t="shared" si="95"/>
        <v>7.1258907363419373E-3</v>
      </c>
      <c r="X92" s="167">
        <v>2978955375.75</v>
      </c>
      <c r="Y92" s="167">
        <v>152.74</v>
      </c>
      <c r="Z92" s="117">
        <f t="shared" si="96"/>
        <v>1.0584407175369208E-3</v>
      </c>
      <c r="AA92" s="117">
        <f t="shared" si="97"/>
        <v>6.5513626834396452E-4</v>
      </c>
      <c r="AB92" s="167">
        <v>2984104427.7399998</v>
      </c>
      <c r="AC92" s="167">
        <v>152.96</v>
      </c>
      <c r="AD92" s="117">
        <f t="shared" si="98"/>
        <v>1.7284757039045656E-3</v>
      </c>
      <c r="AE92" s="117">
        <f t="shared" si="99"/>
        <v>1.4403561607961165E-3</v>
      </c>
      <c r="AF92" s="167">
        <v>2978792506.0100002</v>
      </c>
      <c r="AG92" s="167">
        <v>152.88</v>
      </c>
      <c r="AH92" s="117">
        <f t="shared" si="100"/>
        <v>-1.7800723327978526E-3</v>
      </c>
      <c r="AI92" s="117">
        <f t="shared" si="101"/>
        <v>-5.2301255230133693E-4</v>
      </c>
      <c r="AJ92" s="118">
        <f t="shared" si="70"/>
        <v>3.0260680940069123E-3</v>
      </c>
      <c r="AK92" s="118">
        <f t="shared" si="71"/>
        <v>3.2683439489083247E-3</v>
      </c>
      <c r="AL92" s="119">
        <f t="shared" si="72"/>
        <v>2.574822885409566E-2</v>
      </c>
      <c r="AM92" s="119">
        <f t="shared" si="73"/>
        <v>2.7626537608388686E-2</v>
      </c>
      <c r="AN92" s="120">
        <f t="shared" si="74"/>
        <v>7.3249091077949137E-3</v>
      </c>
      <c r="AO92" s="205">
        <f t="shared" si="75"/>
        <v>7.5083818697742472E-3</v>
      </c>
      <c r="AP92" s="124"/>
      <c r="AQ92" s="146">
        <v>4131236617.7600002</v>
      </c>
      <c r="AR92" s="142">
        <v>103.24</v>
      </c>
      <c r="AS92" s="123" t="e">
        <f>(#REF!/AQ92)-1</f>
        <v>#REF!</v>
      </c>
      <c r="AT92" s="123" t="e">
        <f>(#REF!/AR92)-1</f>
        <v>#REF!</v>
      </c>
    </row>
    <row r="93" spans="1:47">
      <c r="A93" s="200" t="s">
        <v>165</v>
      </c>
      <c r="B93" s="167">
        <v>4632717353.3199997</v>
      </c>
      <c r="C93" s="167">
        <v>103.2</v>
      </c>
      <c r="D93" s="167">
        <v>4649879311.29</v>
      </c>
      <c r="E93" s="167">
        <v>103.2</v>
      </c>
      <c r="F93" s="117">
        <f t="shared" si="86"/>
        <v>3.7045122033402896E-3</v>
      </c>
      <c r="G93" s="117">
        <f t="shared" si="87"/>
        <v>0</v>
      </c>
      <c r="H93" s="167">
        <v>4626649568.4700003</v>
      </c>
      <c r="I93" s="167">
        <v>103.2</v>
      </c>
      <c r="J93" s="117">
        <f t="shared" si="88"/>
        <v>-4.9957732803080322E-3</v>
      </c>
      <c r="K93" s="117">
        <f t="shared" si="89"/>
        <v>0</v>
      </c>
      <c r="L93" s="167">
        <v>4641683900.3800001</v>
      </c>
      <c r="M93" s="167">
        <v>103.2</v>
      </c>
      <c r="N93" s="117">
        <f t="shared" si="90"/>
        <v>3.2495073783968455E-3</v>
      </c>
      <c r="O93" s="117">
        <f t="shared" si="91"/>
        <v>0</v>
      </c>
      <c r="P93" s="167">
        <v>4663207743.2600002</v>
      </c>
      <c r="Q93" s="167">
        <v>103.2</v>
      </c>
      <c r="R93" s="117">
        <f t="shared" si="92"/>
        <v>4.6370764020010119E-3</v>
      </c>
      <c r="S93" s="117">
        <f t="shared" si="93"/>
        <v>0</v>
      </c>
      <c r="T93" s="167">
        <v>4717211442.4399996</v>
      </c>
      <c r="U93" s="167">
        <v>113.5</v>
      </c>
      <c r="V93" s="117">
        <f t="shared" si="94"/>
        <v>1.1580804920830296E-2</v>
      </c>
      <c r="W93" s="117">
        <f t="shared" si="95"/>
        <v>9.9806201550387566E-2</v>
      </c>
      <c r="X93" s="167">
        <v>4743542574.5500002</v>
      </c>
      <c r="Y93" s="167">
        <v>115.05</v>
      </c>
      <c r="Z93" s="117">
        <f t="shared" si="96"/>
        <v>5.5819274652612796E-3</v>
      </c>
      <c r="AA93" s="117">
        <f t="shared" si="97"/>
        <v>1.3656387665198213E-2</v>
      </c>
      <c r="AB93" s="167">
        <v>4736263654.4700003</v>
      </c>
      <c r="AC93" s="167">
        <v>115.05</v>
      </c>
      <c r="AD93" s="117">
        <f t="shared" si="98"/>
        <v>-1.5344903024698674E-3</v>
      </c>
      <c r="AE93" s="117">
        <f t="shared" si="99"/>
        <v>0</v>
      </c>
      <c r="AF93" s="167">
        <v>4729563222.8299999</v>
      </c>
      <c r="AG93" s="167">
        <v>115.05</v>
      </c>
      <c r="AH93" s="117">
        <f t="shared" si="100"/>
        <v>-1.4147083289327857E-3</v>
      </c>
      <c r="AI93" s="117">
        <f t="shared" si="101"/>
        <v>0</v>
      </c>
      <c r="AJ93" s="118">
        <f t="shared" si="70"/>
        <v>2.6011070572648795E-3</v>
      </c>
      <c r="AK93" s="118">
        <f t="shared" si="71"/>
        <v>1.4182823651948222E-2</v>
      </c>
      <c r="AL93" s="119">
        <f t="shared" si="72"/>
        <v>1.7136769839708705E-2</v>
      </c>
      <c r="AM93" s="119">
        <f t="shared" si="73"/>
        <v>0.11482558139534878</v>
      </c>
      <c r="AN93" s="120">
        <f t="shared" si="74"/>
        <v>5.1581543029660878E-3</v>
      </c>
      <c r="AO93" s="205">
        <f t="shared" si="75"/>
        <v>3.4925543043207684E-2</v>
      </c>
      <c r="AP93" s="124"/>
      <c r="AQ93" s="139">
        <v>2931134847.0043802</v>
      </c>
      <c r="AR93" s="143">
        <v>2254.1853324818899</v>
      </c>
      <c r="AS93" s="123" t="e">
        <f>(#REF!/AQ93)-1</f>
        <v>#REF!</v>
      </c>
      <c r="AT93" s="123" t="e">
        <f>(#REF!/AR93)-1</f>
        <v>#REF!</v>
      </c>
    </row>
    <row r="94" spans="1:47">
      <c r="A94" s="200" t="s">
        <v>12</v>
      </c>
      <c r="B94" s="167">
        <v>1766830966.46</v>
      </c>
      <c r="C94" s="167">
        <v>3040.4900135988473</v>
      </c>
      <c r="D94" s="167">
        <v>1808924169.3299999</v>
      </c>
      <c r="E94" s="167">
        <v>3113.05</v>
      </c>
      <c r="F94" s="117">
        <f t="shared" si="86"/>
        <v>2.3824125606275337E-2</v>
      </c>
      <c r="G94" s="117">
        <f t="shared" si="87"/>
        <v>2.3864569880717324E-2</v>
      </c>
      <c r="H94" s="167">
        <v>1799778005.1400001</v>
      </c>
      <c r="I94" s="167">
        <v>3097.31</v>
      </c>
      <c r="J94" s="117">
        <f t="shared" si="88"/>
        <v>-5.0561346600766742E-3</v>
      </c>
      <c r="K94" s="117">
        <f t="shared" si="89"/>
        <v>-5.0561346589358463E-3</v>
      </c>
      <c r="L94" s="167">
        <v>1805689494.6500001</v>
      </c>
      <c r="M94" s="167">
        <v>3111.31</v>
      </c>
      <c r="N94" s="117">
        <f t="shared" si="90"/>
        <v>3.2845659259738264E-3</v>
      </c>
      <c r="O94" s="117">
        <f t="shared" si="91"/>
        <v>4.5200512702958376E-3</v>
      </c>
      <c r="P94" s="167">
        <v>1736953627.8099999</v>
      </c>
      <c r="Q94" s="167">
        <v>3127.6</v>
      </c>
      <c r="R94" s="117">
        <f t="shared" si="92"/>
        <v>-3.8066271661686413E-2</v>
      </c>
      <c r="S94" s="117">
        <f t="shared" si="93"/>
        <v>5.235736715402825E-3</v>
      </c>
      <c r="T94" s="167">
        <v>1746555097.5799999</v>
      </c>
      <c r="U94" s="167">
        <v>3145.71</v>
      </c>
      <c r="V94" s="117">
        <f t="shared" si="94"/>
        <v>5.5277640210267352E-3</v>
      </c>
      <c r="W94" s="117">
        <f t="shared" si="95"/>
        <v>5.7903824018417085E-3</v>
      </c>
      <c r="X94" s="167">
        <v>1748613390.6500001</v>
      </c>
      <c r="Y94" s="167">
        <v>3148.68</v>
      </c>
      <c r="Z94" s="117">
        <f t="shared" si="96"/>
        <v>1.1784873393642784E-3</v>
      </c>
      <c r="AA94" s="117">
        <f t="shared" si="97"/>
        <v>9.4414297567156538E-4</v>
      </c>
      <c r="AB94" s="167">
        <v>1750901424.73</v>
      </c>
      <c r="AC94" s="167">
        <v>3152.8</v>
      </c>
      <c r="AD94" s="117">
        <f t="shared" si="98"/>
        <v>1.3084848213071321E-3</v>
      </c>
      <c r="AE94" s="117">
        <f t="shared" si="99"/>
        <v>1.3084848253872561E-3</v>
      </c>
      <c r="AF94" s="167">
        <v>1758501068.1600001</v>
      </c>
      <c r="AG94" s="167">
        <v>3166.6</v>
      </c>
      <c r="AH94" s="117">
        <f t="shared" si="100"/>
        <v>4.3404176401147078E-3</v>
      </c>
      <c r="AI94" s="117">
        <f t="shared" si="101"/>
        <v>4.3770616594772035E-3</v>
      </c>
      <c r="AJ94" s="118">
        <f t="shared" si="70"/>
        <v>-4.5732012096263389E-4</v>
      </c>
      <c r="AK94" s="118">
        <f t="shared" si="71"/>
        <v>5.1230368837322342E-3</v>
      </c>
      <c r="AL94" s="119">
        <f t="shared" si="72"/>
        <v>-2.7874635114569699E-2</v>
      </c>
      <c r="AM94" s="119">
        <f t="shared" si="73"/>
        <v>1.7201779605210236E-2</v>
      </c>
      <c r="AN94" s="120">
        <f t="shared" si="74"/>
        <v>1.7336197069809507E-2</v>
      </c>
      <c r="AO94" s="205">
        <f t="shared" si="75"/>
        <v>8.3516694314935622E-3</v>
      </c>
      <c r="AP94" s="124"/>
      <c r="AQ94" s="147">
        <v>1131224777.76</v>
      </c>
      <c r="AR94" s="148">
        <v>0.6573</v>
      </c>
      <c r="AS94" s="123" t="e">
        <f>(#REF!/AQ94)-1</f>
        <v>#REF!</v>
      </c>
      <c r="AT94" s="123" t="e">
        <f>(#REF!/AR94)-1</f>
        <v>#REF!</v>
      </c>
    </row>
    <row r="95" spans="1:47">
      <c r="A95" s="200" t="s">
        <v>17</v>
      </c>
      <c r="B95" s="167">
        <v>1587087753.8699999</v>
      </c>
      <c r="C95" s="167">
        <v>0.92230000000000001</v>
      </c>
      <c r="D95" s="167">
        <v>1590907016.5899999</v>
      </c>
      <c r="E95" s="167">
        <v>0.92459999999999998</v>
      </c>
      <c r="F95" s="117">
        <f t="shared" si="86"/>
        <v>2.4064596999674591E-3</v>
      </c>
      <c r="G95" s="117">
        <f t="shared" si="87"/>
        <v>2.4937655860348788E-3</v>
      </c>
      <c r="H95" s="167">
        <v>1591518159.1600001</v>
      </c>
      <c r="I95" s="167">
        <v>0.92500000000000004</v>
      </c>
      <c r="J95" s="117">
        <f t="shared" si="88"/>
        <v>3.8414725915918949E-4</v>
      </c>
      <c r="K95" s="117">
        <f t="shared" si="89"/>
        <v>4.3261951114002486E-4</v>
      </c>
      <c r="L95" s="167">
        <v>1592004210.4100001</v>
      </c>
      <c r="M95" s="167">
        <v>0.92530000000000001</v>
      </c>
      <c r="N95" s="117">
        <f t="shared" si="90"/>
        <v>3.054010079637023E-4</v>
      </c>
      <c r="O95" s="117">
        <f t="shared" si="91"/>
        <v>3.2432432432428858E-4</v>
      </c>
      <c r="P95" s="167">
        <v>1605317749.22</v>
      </c>
      <c r="Q95" s="167">
        <v>0.93310000000000004</v>
      </c>
      <c r="R95" s="117">
        <f t="shared" si="92"/>
        <v>8.362753517197806E-3</v>
      </c>
      <c r="S95" s="117">
        <f t="shared" si="93"/>
        <v>8.4296984761699223E-3</v>
      </c>
      <c r="T95" s="167">
        <v>1597755636.8599999</v>
      </c>
      <c r="U95" s="167">
        <v>0.92879999999999996</v>
      </c>
      <c r="V95" s="117">
        <f t="shared" si="94"/>
        <v>-4.7106638942193543E-3</v>
      </c>
      <c r="W95" s="117">
        <f t="shared" si="95"/>
        <v>-4.6082949308756636E-3</v>
      </c>
      <c r="X95" s="167">
        <v>1593836107.78</v>
      </c>
      <c r="Y95" s="167">
        <v>0.92649999999999999</v>
      </c>
      <c r="Z95" s="117">
        <f t="shared" si="96"/>
        <v>-2.4531467701173659E-3</v>
      </c>
      <c r="AA95" s="117">
        <f t="shared" si="97"/>
        <v>-2.4763135228251174E-3</v>
      </c>
      <c r="AB95" s="167">
        <v>1594297737.5999999</v>
      </c>
      <c r="AC95" s="167">
        <v>0.92700000000000005</v>
      </c>
      <c r="AD95" s="117">
        <f t="shared" si="98"/>
        <v>2.8963443464894372E-4</v>
      </c>
      <c r="AE95" s="117">
        <f t="shared" si="99"/>
        <v>5.3966540744744302E-4</v>
      </c>
      <c r="AF95" s="167">
        <v>1601157715.5</v>
      </c>
      <c r="AG95" s="167">
        <v>0.93079999999999996</v>
      </c>
      <c r="AH95" s="117">
        <f t="shared" si="100"/>
        <v>4.3028210717571905E-3</v>
      </c>
      <c r="AI95" s="117">
        <f t="shared" si="101"/>
        <v>4.0992448759438124E-3</v>
      </c>
      <c r="AJ95" s="118">
        <f t="shared" si="70"/>
        <v>1.1109257907946962E-3</v>
      </c>
      <c r="AK95" s="118">
        <f t="shared" si="71"/>
        <v>1.1543387159199487E-3</v>
      </c>
      <c r="AL95" s="119">
        <f t="shared" si="72"/>
        <v>6.4433048588670855E-3</v>
      </c>
      <c r="AM95" s="119">
        <f t="shared" si="73"/>
        <v>6.7056024226692448E-3</v>
      </c>
      <c r="AN95" s="120">
        <f t="shared" si="74"/>
        <v>4.0160521722113615E-3</v>
      </c>
      <c r="AO95" s="205">
        <f t="shared" si="75"/>
        <v>3.9888165856130989E-3</v>
      </c>
      <c r="AP95" s="124"/>
      <c r="AQ95" s="122">
        <v>318569106.36000001</v>
      </c>
      <c r="AR95" s="129">
        <v>123.8</v>
      </c>
      <c r="AS95" s="123" t="e">
        <f>(#REF!/AQ95)-1</f>
        <v>#REF!</v>
      </c>
      <c r="AT95" s="123" t="e">
        <f>(#REF!/AR95)-1</f>
        <v>#REF!</v>
      </c>
    </row>
    <row r="96" spans="1:47">
      <c r="A96" s="200" t="s">
        <v>21</v>
      </c>
      <c r="B96" s="167">
        <v>256930355.55000001</v>
      </c>
      <c r="C96" s="167">
        <v>119.3843</v>
      </c>
      <c r="D96" s="167">
        <v>260104604.53999999</v>
      </c>
      <c r="E96" s="167">
        <v>120.8952</v>
      </c>
      <c r="F96" s="117">
        <f t="shared" si="86"/>
        <v>1.2354511335202096E-2</v>
      </c>
      <c r="G96" s="117">
        <f t="shared" si="87"/>
        <v>1.2655767969490181E-2</v>
      </c>
      <c r="H96" s="167">
        <v>256343886.63999999</v>
      </c>
      <c r="I96" s="167">
        <v>119.2251</v>
      </c>
      <c r="J96" s="117">
        <f t="shared" si="88"/>
        <v>-1.4458482604146543E-2</v>
      </c>
      <c r="K96" s="117">
        <f t="shared" si="89"/>
        <v>-1.3814444245925438E-2</v>
      </c>
      <c r="L96" s="167">
        <v>256276560.44999999</v>
      </c>
      <c r="M96" s="167">
        <v>120.26779999999999</v>
      </c>
      <c r="N96" s="117">
        <f t="shared" si="90"/>
        <v>-2.6264012332210624E-4</v>
      </c>
      <c r="O96" s="117">
        <f t="shared" si="91"/>
        <v>8.7456416476060523E-3</v>
      </c>
      <c r="P96" s="167">
        <v>261204089.93000001</v>
      </c>
      <c r="Q96" s="167">
        <v>122.5592</v>
      </c>
      <c r="R96" s="117">
        <f t="shared" si="92"/>
        <v>1.9227390407252593E-2</v>
      </c>
      <c r="S96" s="117">
        <f t="shared" si="93"/>
        <v>1.9052481212760274E-2</v>
      </c>
      <c r="T96" s="167">
        <v>267282658.44999999</v>
      </c>
      <c r="U96" s="167">
        <v>125.43049999999999</v>
      </c>
      <c r="V96" s="117">
        <f t="shared" si="94"/>
        <v>2.3271337449689147E-2</v>
      </c>
      <c r="W96" s="117">
        <f t="shared" si="95"/>
        <v>2.3427861800664421E-2</v>
      </c>
      <c r="X96" s="167">
        <v>265818903.5</v>
      </c>
      <c r="Y96" s="167">
        <v>124.86539999999999</v>
      </c>
      <c r="Z96" s="117">
        <f t="shared" si="96"/>
        <v>-5.4764306763800379E-3</v>
      </c>
      <c r="AA96" s="117">
        <f t="shared" si="97"/>
        <v>-4.5052838025839096E-3</v>
      </c>
      <c r="AB96" s="167">
        <v>266753435.83000001</v>
      </c>
      <c r="AC96" s="167">
        <v>125.2497</v>
      </c>
      <c r="AD96" s="117">
        <f t="shared" si="98"/>
        <v>3.5156729551403523E-3</v>
      </c>
      <c r="AE96" s="117">
        <f t="shared" si="99"/>
        <v>3.0777140825241447E-3</v>
      </c>
      <c r="AF96" s="167">
        <v>266062405.94999999</v>
      </c>
      <c r="AG96" s="167">
        <v>125.0466</v>
      </c>
      <c r="AH96" s="117">
        <f t="shared" si="100"/>
        <v>-2.5905191355826179E-3</v>
      </c>
      <c r="AI96" s="117">
        <f t="shared" si="101"/>
        <v>-1.6215607702054877E-3</v>
      </c>
      <c r="AJ96" s="118">
        <f t="shared" si="70"/>
        <v>4.4476049509816094E-3</v>
      </c>
      <c r="AK96" s="118">
        <f t="shared" si="71"/>
        <v>5.8772722367912787E-3</v>
      </c>
      <c r="AL96" s="119">
        <f t="shared" si="72"/>
        <v>2.2905405386946083E-2</v>
      </c>
      <c r="AM96" s="119">
        <f t="shared" si="73"/>
        <v>3.4338832310960195E-2</v>
      </c>
      <c r="AN96" s="120">
        <f t="shared" si="74"/>
        <v>1.2894134093915894E-2</v>
      </c>
      <c r="AO96" s="205">
        <f t="shared" si="75"/>
        <v>1.2509516739252749E-2</v>
      </c>
      <c r="AP96" s="124"/>
      <c r="AQ96" s="149">
        <v>107042123.67</v>
      </c>
      <c r="AR96" s="141">
        <v>98.67</v>
      </c>
      <c r="AS96" s="123" t="e">
        <f>(#REF!/AQ96)-1</f>
        <v>#REF!</v>
      </c>
      <c r="AT96" s="123" t="e">
        <f>(#REF!/AR96)-1</f>
        <v>#REF!</v>
      </c>
      <c r="AU96" s="266"/>
    </row>
    <row r="97" spans="1:46">
      <c r="A97" s="200" t="s">
        <v>42</v>
      </c>
      <c r="B97" s="167">
        <v>1005869413.25</v>
      </c>
      <c r="C97" s="168">
        <v>552.20000000000005</v>
      </c>
      <c r="D97" s="167">
        <v>1016418671.28</v>
      </c>
      <c r="E97" s="168">
        <v>552.20000000000005</v>
      </c>
      <c r="F97" s="117">
        <f t="shared" si="86"/>
        <v>1.0487701376578239E-2</v>
      </c>
      <c r="G97" s="117">
        <f t="shared" si="87"/>
        <v>0</v>
      </c>
      <c r="H97" s="167">
        <v>1009086251.1900001</v>
      </c>
      <c r="I97" s="168">
        <v>552.20000000000005</v>
      </c>
      <c r="J97" s="117">
        <f t="shared" si="88"/>
        <v>-7.2139761863740902E-3</v>
      </c>
      <c r="K97" s="117">
        <f t="shared" si="89"/>
        <v>0</v>
      </c>
      <c r="L97" s="167">
        <v>1009344364.88</v>
      </c>
      <c r="M97" s="168">
        <v>552.20000000000005</v>
      </c>
      <c r="N97" s="117">
        <f t="shared" si="90"/>
        <v>2.5578952214991383E-4</v>
      </c>
      <c r="O97" s="117">
        <f t="shared" si="91"/>
        <v>0</v>
      </c>
      <c r="P97" s="167">
        <v>981684834.46000004</v>
      </c>
      <c r="Q97" s="168">
        <v>552.20000000000005</v>
      </c>
      <c r="R97" s="117">
        <f t="shared" si="92"/>
        <v>-2.7403462467726139E-2</v>
      </c>
      <c r="S97" s="117">
        <f t="shared" si="93"/>
        <v>0</v>
      </c>
      <c r="T97" s="167">
        <v>988674646.61000001</v>
      </c>
      <c r="U97" s="168">
        <v>552.20000000000005</v>
      </c>
      <c r="V97" s="117">
        <f t="shared" si="94"/>
        <v>7.120220160928629E-3</v>
      </c>
      <c r="W97" s="117">
        <f t="shared" si="95"/>
        <v>0</v>
      </c>
      <c r="X97" s="167">
        <v>1001364532.59</v>
      </c>
      <c r="Y97" s="168">
        <v>552.20000000000005</v>
      </c>
      <c r="Z97" s="117">
        <f t="shared" si="96"/>
        <v>1.2835249718915637E-2</v>
      </c>
      <c r="AA97" s="117">
        <f t="shared" si="97"/>
        <v>0</v>
      </c>
      <c r="AB97" s="167">
        <v>1001250030.52</v>
      </c>
      <c r="AC97" s="168">
        <v>552.20000000000005</v>
      </c>
      <c r="AD97" s="117">
        <f t="shared" si="98"/>
        <v>-1.1434604110043343E-4</v>
      </c>
      <c r="AE97" s="117">
        <f t="shared" si="99"/>
        <v>0</v>
      </c>
      <c r="AF97" s="167">
        <v>1001448061.39</v>
      </c>
      <c r="AG97" s="168">
        <v>552.20000000000005</v>
      </c>
      <c r="AH97" s="117">
        <f t="shared" si="100"/>
        <v>1.9778363442062247E-4</v>
      </c>
      <c r="AI97" s="117">
        <f t="shared" si="101"/>
        <v>0</v>
      </c>
      <c r="AJ97" s="118">
        <f t="shared" si="70"/>
        <v>-4.7938003527595285E-4</v>
      </c>
      <c r="AK97" s="118">
        <f t="shared" si="71"/>
        <v>0</v>
      </c>
      <c r="AL97" s="119">
        <f t="shared" si="72"/>
        <v>-1.4728782846095443E-2</v>
      </c>
      <c r="AM97" s="119">
        <f t="shared" si="73"/>
        <v>0</v>
      </c>
      <c r="AN97" s="120">
        <f t="shared" si="74"/>
        <v>1.2686907977494976E-2</v>
      </c>
      <c r="AO97" s="205">
        <f t="shared" si="75"/>
        <v>0</v>
      </c>
      <c r="AP97" s="124"/>
      <c r="AQ97" s="122">
        <v>1812522091.8199999</v>
      </c>
      <c r="AR97" s="126">
        <v>1.6227</v>
      </c>
      <c r="AS97" s="123" t="e">
        <f>(#REF!/AQ97)-1</f>
        <v>#REF!</v>
      </c>
      <c r="AT97" s="123" t="e">
        <f>(#REF!/AR97)-1</f>
        <v>#REF!</v>
      </c>
    </row>
    <row r="98" spans="1:46">
      <c r="A98" s="200" t="s">
        <v>72</v>
      </c>
      <c r="B98" s="167">
        <v>1655485894.3199999</v>
      </c>
      <c r="C98" s="168">
        <v>2.3199999999999998</v>
      </c>
      <c r="D98" s="167">
        <v>1621554206.6300001</v>
      </c>
      <c r="E98" s="168">
        <v>2.2799999999999998</v>
      </c>
      <c r="F98" s="117">
        <f t="shared" si="86"/>
        <v>-2.0496512719570738E-2</v>
      </c>
      <c r="G98" s="117">
        <f t="shared" si="87"/>
        <v>-1.7241379310344845E-2</v>
      </c>
      <c r="H98" s="167">
        <v>1641912812.5999999</v>
      </c>
      <c r="I98" s="168">
        <v>2.2999999999999998</v>
      </c>
      <c r="J98" s="117">
        <f t="shared" si="88"/>
        <v>1.2554995625036874E-2</v>
      </c>
      <c r="K98" s="117">
        <f t="shared" si="89"/>
        <v>8.7719298245614117E-3</v>
      </c>
      <c r="L98" s="167">
        <v>1649403348.71</v>
      </c>
      <c r="M98" s="168">
        <v>2.31</v>
      </c>
      <c r="N98" s="117">
        <f t="shared" si="90"/>
        <v>4.5620790900210645E-3</v>
      </c>
      <c r="O98" s="117">
        <f t="shared" si="91"/>
        <v>4.3478260869566224E-3</v>
      </c>
      <c r="P98" s="167">
        <v>1671218668.3199999</v>
      </c>
      <c r="Q98" s="168">
        <v>2.35</v>
      </c>
      <c r="R98" s="117">
        <f t="shared" si="92"/>
        <v>1.3226188504504782E-2</v>
      </c>
      <c r="S98" s="117">
        <f t="shared" si="93"/>
        <v>1.731601731601733E-2</v>
      </c>
      <c r="T98" s="167">
        <v>1690596469.8499999</v>
      </c>
      <c r="U98" s="168">
        <v>2.37</v>
      </c>
      <c r="V98" s="117">
        <f t="shared" si="94"/>
        <v>1.159501260806259E-2</v>
      </c>
      <c r="W98" s="117">
        <f t="shared" si="95"/>
        <v>8.5106382978723475E-3</v>
      </c>
      <c r="X98" s="167">
        <v>1654278347.3099999</v>
      </c>
      <c r="Y98" s="168">
        <v>2.3199999999999998</v>
      </c>
      <c r="Z98" s="117">
        <f t="shared" si="96"/>
        <v>-2.1482431312081426E-2</v>
      </c>
      <c r="AA98" s="117">
        <f t="shared" si="97"/>
        <v>-2.109704641350222E-2</v>
      </c>
      <c r="AB98" s="167">
        <v>1658612921.51</v>
      </c>
      <c r="AC98" s="168">
        <v>2.33</v>
      </c>
      <c r="AD98" s="117">
        <f t="shared" si="98"/>
        <v>2.6202205977297844E-3</v>
      </c>
      <c r="AE98" s="117">
        <f t="shared" si="99"/>
        <v>4.3103448275863066E-3</v>
      </c>
      <c r="AF98" s="167">
        <v>1547867189.77</v>
      </c>
      <c r="AG98" s="168">
        <v>2.17</v>
      </c>
      <c r="AH98" s="117">
        <f t="shared" si="100"/>
        <v>-6.6770088610654962E-2</v>
      </c>
      <c r="AI98" s="117">
        <f t="shared" si="101"/>
        <v>-6.8669527896995763E-2</v>
      </c>
      <c r="AJ98" s="118">
        <f t="shared" si="70"/>
        <v>-8.023817027119004E-3</v>
      </c>
      <c r="AK98" s="118">
        <f t="shared" si="71"/>
        <v>-7.968899658481101E-3</v>
      </c>
      <c r="AL98" s="119">
        <f t="shared" si="72"/>
        <v>-4.5442216213752357E-2</v>
      </c>
      <c r="AM98" s="119">
        <f t="shared" si="73"/>
        <v>-4.8245614035087668E-2</v>
      </c>
      <c r="AN98" s="120">
        <f t="shared" si="74"/>
        <v>2.756673958861593E-2</v>
      </c>
      <c r="AO98" s="205">
        <f t="shared" si="75"/>
        <v>2.7868396161615929E-2</v>
      </c>
      <c r="AP98" s="124"/>
      <c r="AQ98" s="122">
        <v>146744114.84999999</v>
      </c>
      <c r="AR98" s="126">
        <v>1.0862860000000001</v>
      </c>
      <c r="AS98" s="123" t="e">
        <f>(#REF!/AQ98)-1</f>
        <v>#REF!</v>
      </c>
      <c r="AT98" s="123" t="e">
        <f>(#REF!/AR98)-1</f>
        <v>#REF!</v>
      </c>
    </row>
    <row r="99" spans="1:46">
      <c r="A99" s="201" t="s">
        <v>68</v>
      </c>
      <c r="B99" s="167">
        <v>135389831.24000001</v>
      </c>
      <c r="C99" s="168">
        <v>1.3989640000000001</v>
      </c>
      <c r="D99" s="167">
        <v>136494060.15000001</v>
      </c>
      <c r="E99" s="168">
        <v>1.410433</v>
      </c>
      <c r="F99" s="117">
        <f t="shared" si="86"/>
        <v>8.1559220503242599E-3</v>
      </c>
      <c r="G99" s="117">
        <f t="shared" si="87"/>
        <v>8.1982095321966476E-3</v>
      </c>
      <c r="H99" s="167">
        <v>132424358.37</v>
      </c>
      <c r="I99" s="168">
        <v>1.3693949999999999</v>
      </c>
      <c r="J99" s="117">
        <f t="shared" si="88"/>
        <v>-2.9815962508021276E-2</v>
      </c>
      <c r="K99" s="117">
        <f t="shared" si="89"/>
        <v>-2.9096029375376305E-2</v>
      </c>
      <c r="L99" s="167">
        <v>133097048.52</v>
      </c>
      <c r="M99" s="168">
        <v>1.3765700000000001</v>
      </c>
      <c r="N99" s="117">
        <f t="shared" si="90"/>
        <v>5.0798067536824499E-3</v>
      </c>
      <c r="O99" s="117">
        <f t="shared" si="91"/>
        <v>5.2395400888714753E-3</v>
      </c>
      <c r="P99" s="167">
        <v>133903011.7</v>
      </c>
      <c r="Q99" s="168">
        <v>1.3849039999999999</v>
      </c>
      <c r="R99" s="117">
        <f t="shared" si="92"/>
        <v>6.0554549403016855E-3</v>
      </c>
      <c r="S99" s="117">
        <f t="shared" si="93"/>
        <v>6.0541781384163837E-3</v>
      </c>
      <c r="T99" s="167">
        <v>136726508.69999999</v>
      </c>
      <c r="U99" s="168">
        <v>1.414048</v>
      </c>
      <c r="V99" s="117">
        <f t="shared" si="94"/>
        <v>2.108613513731734E-2</v>
      </c>
      <c r="W99" s="117">
        <f t="shared" si="95"/>
        <v>2.1044057927480937E-2</v>
      </c>
      <c r="X99" s="167">
        <v>135352135.46000001</v>
      </c>
      <c r="Y99" s="168">
        <v>1.4049940000000001</v>
      </c>
      <c r="Z99" s="117">
        <f t="shared" si="96"/>
        <v>-1.005198811165124E-2</v>
      </c>
      <c r="AA99" s="117">
        <f t="shared" si="97"/>
        <v>-6.4028943854804758E-3</v>
      </c>
      <c r="AB99" s="167">
        <v>136052221.84999999</v>
      </c>
      <c r="AC99" s="168">
        <v>1.412479</v>
      </c>
      <c r="AD99" s="117">
        <f t="shared" si="98"/>
        <v>5.1723335403664836E-3</v>
      </c>
      <c r="AE99" s="117">
        <f t="shared" si="99"/>
        <v>5.3274248858001978E-3</v>
      </c>
      <c r="AF99" s="167">
        <v>135793946.77000001</v>
      </c>
      <c r="AG99" s="168">
        <v>1.410191</v>
      </c>
      <c r="AH99" s="117">
        <f t="shared" si="100"/>
        <v>-1.898352533226074E-3</v>
      </c>
      <c r="AI99" s="117">
        <f t="shared" si="101"/>
        <v>-1.6198470915320283E-3</v>
      </c>
      <c r="AJ99" s="118">
        <f t="shared" si="70"/>
        <v>4.7291865863670335E-4</v>
      </c>
      <c r="AK99" s="118">
        <f t="shared" si="71"/>
        <v>1.0930799650471037E-3</v>
      </c>
      <c r="AL99" s="119">
        <f t="shared" si="72"/>
        <v>-5.1292589525918295E-3</v>
      </c>
      <c r="AM99" s="119">
        <f t="shared" si="73"/>
        <v>-1.7157851525033481E-4</v>
      </c>
      <c r="AN99" s="120">
        <f t="shared" si="74"/>
        <v>1.5081771287206176E-2</v>
      </c>
      <c r="AO99" s="205">
        <f t="shared" si="75"/>
        <v>1.4556253534977481E-2</v>
      </c>
      <c r="AP99" s="124"/>
      <c r="AQ99" s="122"/>
      <c r="AR99" s="126"/>
      <c r="AS99" s="123"/>
      <c r="AT99" s="123"/>
    </row>
    <row r="100" spans="1:46">
      <c r="A100" s="200" t="s">
        <v>133</v>
      </c>
      <c r="B100" s="167">
        <v>526684057.06999999</v>
      </c>
      <c r="C100" s="168">
        <v>1.0685</v>
      </c>
      <c r="D100" s="167">
        <v>525853616.79000002</v>
      </c>
      <c r="E100" s="168">
        <v>1.0668</v>
      </c>
      <c r="F100" s="117">
        <f t="shared" si="86"/>
        <v>-1.5767332784284375E-3</v>
      </c>
      <c r="G100" s="117">
        <f t="shared" si="87"/>
        <v>-1.5910154422087363E-3</v>
      </c>
      <c r="H100" s="167">
        <v>525853616.79000002</v>
      </c>
      <c r="I100" s="168">
        <v>1.0668</v>
      </c>
      <c r="J100" s="117">
        <f t="shared" si="88"/>
        <v>0</v>
      </c>
      <c r="K100" s="117">
        <f t="shared" si="89"/>
        <v>0</v>
      </c>
      <c r="L100" s="167">
        <v>509561476.12</v>
      </c>
      <c r="M100" s="168">
        <v>1.0250999999999999</v>
      </c>
      <c r="N100" s="117">
        <f t="shared" si="90"/>
        <v>-3.0982273678087667E-2</v>
      </c>
      <c r="O100" s="117">
        <f t="shared" si="91"/>
        <v>-3.9088863892013569E-2</v>
      </c>
      <c r="P100" s="167">
        <v>508320204.64999998</v>
      </c>
      <c r="Q100" s="168">
        <v>1.0246999999999999</v>
      </c>
      <c r="R100" s="117">
        <f t="shared" si="92"/>
        <v>-2.4359601896351232E-3</v>
      </c>
      <c r="S100" s="117">
        <f t="shared" si="93"/>
        <v>-3.9020583357716906E-4</v>
      </c>
      <c r="T100" s="167">
        <v>508998146.86000001</v>
      </c>
      <c r="U100" s="168">
        <v>1.026</v>
      </c>
      <c r="V100" s="117">
        <f t="shared" si="94"/>
        <v>1.3336912516920907E-3</v>
      </c>
      <c r="W100" s="117">
        <f t="shared" si="95"/>
        <v>1.2686639992193606E-3</v>
      </c>
      <c r="X100" s="167">
        <v>511025861.08999997</v>
      </c>
      <c r="Y100" s="168">
        <v>1.0301</v>
      </c>
      <c r="Z100" s="117">
        <f t="shared" si="96"/>
        <v>3.9837359772503895E-3</v>
      </c>
      <c r="AA100" s="117">
        <f t="shared" si="97"/>
        <v>3.9961013645224098E-3</v>
      </c>
      <c r="AB100" s="167">
        <v>511179085.23000002</v>
      </c>
      <c r="AC100" s="168">
        <v>1.0304</v>
      </c>
      <c r="AD100" s="117">
        <f t="shared" si="98"/>
        <v>2.9983637163337224E-4</v>
      </c>
      <c r="AE100" s="117">
        <f t="shared" si="99"/>
        <v>2.9123386079018247E-4</v>
      </c>
      <c r="AF100" s="167">
        <v>510853138.63</v>
      </c>
      <c r="AG100" s="168">
        <v>1.0302</v>
      </c>
      <c r="AH100" s="117">
        <f t="shared" si="100"/>
        <v>-6.376368075649405E-4</v>
      </c>
      <c r="AI100" s="117">
        <f t="shared" si="101"/>
        <v>-1.9409937888196621E-4</v>
      </c>
      <c r="AJ100" s="118">
        <f t="shared" si="70"/>
        <v>-3.7519175441425392E-3</v>
      </c>
      <c r="AK100" s="118">
        <f t="shared" si="71"/>
        <v>-4.4635231652686855E-3</v>
      </c>
      <c r="AL100" s="119">
        <f t="shared" si="72"/>
        <v>-2.8525957949226157E-2</v>
      </c>
      <c r="AM100" s="119">
        <f t="shared" si="73"/>
        <v>-3.4308211473565775E-2</v>
      </c>
      <c r="AN100" s="120">
        <f t="shared" si="74"/>
        <v>1.1173000347238575E-2</v>
      </c>
      <c r="AO100" s="205">
        <f t="shared" si="75"/>
        <v>1.4086160304721344E-2</v>
      </c>
      <c r="AP100" s="124"/>
      <c r="AQ100" s="122"/>
      <c r="AR100" s="126"/>
      <c r="AS100" s="123"/>
      <c r="AT100" s="123"/>
    </row>
    <row r="101" spans="1:46">
      <c r="A101" s="200" t="s">
        <v>142</v>
      </c>
      <c r="B101" s="167">
        <v>294241218.98000002</v>
      </c>
      <c r="C101" s="168">
        <v>0.92</v>
      </c>
      <c r="D101" s="167">
        <v>301341277.32999998</v>
      </c>
      <c r="E101" s="168">
        <v>0.93059999999999998</v>
      </c>
      <c r="F101" s="117">
        <f t="shared" si="86"/>
        <v>2.4130060277117615E-2</v>
      </c>
      <c r="G101" s="117">
        <f t="shared" si="87"/>
        <v>1.152173913043472E-2</v>
      </c>
      <c r="H101" s="167">
        <v>300221126.06999999</v>
      </c>
      <c r="I101" s="168">
        <v>0.92720000000000002</v>
      </c>
      <c r="J101" s="117">
        <f t="shared" si="88"/>
        <v>-3.7172181319630785E-3</v>
      </c>
      <c r="K101" s="117">
        <f t="shared" si="89"/>
        <v>-3.6535568450461625E-3</v>
      </c>
      <c r="L101" s="167">
        <v>301949345.81</v>
      </c>
      <c r="M101" s="168">
        <v>0.92720000000000002</v>
      </c>
      <c r="N101" s="117">
        <f t="shared" si="90"/>
        <v>5.7564894337151186E-3</v>
      </c>
      <c r="O101" s="117">
        <f t="shared" si="91"/>
        <v>0</v>
      </c>
      <c r="P101" s="167">
        <v>310246443.66000003</v>
      </c>
      <c r="Q101" s="168">
        <v>0.95820000000000005</v>
      </c>
      <c r="R101" s="117">
        <f t="shared" si="92"/>
        <v>2.7478442875054042E-2</v>
      </c>
      <c r="S101" s="117">
        <f t="shared" si="93"/>
        <v>3.3433994823123411E-2</v>
      </c>
      <c r="T101" s="167">
        <v>312152112.72000003</v>
      </c>
      <c r="U101" s="168">
        <v>0.96409999999999996</v>
      </c>
      <c r="V101" s="117">
        <f t="shared" si="94"/>
        <v>6.1424364370423878E-3</v>
      </c>
      <c r="W101" s="117">
        <f t="shared" si="95"/>
        <v>6.1573784178667341E-3</v>
      </c>
      <c r="X101" s="167">
        <v>312162147.08999997</v>
      </c>
      <c r="Y101" s="168">
        <v>0.96419999999999995</v>
      </c>
      <c r="Z101" s="117">
        <f t="shared" si="96"/>
        <v>3.2145769934115356E-5</v>
      </c>
      <c r="AA101" s="117">
        <f t="shared" si="97"/>
        <v>1.0372368011615911E-4</v>
      </c>
      <c r="AB101" s="167">
        <v>312555805.72000003</v>
      </c>
      <c r="AC101" s="168">
        <v>0.96540000000000004</v>
      </c>
      <c r="AD101" s="117">
        <f t="shared" si="98"/>
        <v>1.2610709968193501E-3</v>
      </c>
      <c r="AE101" s="117">
        <f t="shared" si="99"/>
        <v>1.2445550715620098E-3</v>
      </c>
      <c r="AF101" s="167">
        <v>310249876.27999997</v>
      </c>
      <c r="AG101" s="168">
        <v>0.95830000000000004</v>
      </c>
      <c r="AH101" s="117">
        <f t="shared" si="100"/>
        <v>-7.3776567185758852E-3</v>
      </c>
      <c r="AI101" s="117">
        <f t="shared" si="101"/>
        <v>-7.3544644706857211E-3</v>
      </c>
      <c r="AJ101" s="118">
        <f t="shared" si="70"/>
        <v>6.7132213673929591E-3</v>
      </c>
      <c r="AK101" s="118">
        <f t="shared" si="71"/>
        <v>5.1816712259213932E-3</v>
      </c>
      <c r="AL101" s="119">
        <f t="shared" si="72"/>
        <v>2.9563155200421305E-2</v>
      </c>
      <c r="AM101" s="119">
        <f t="shared" si="73"/>
        <v>2.9765742531700043E-2</v>
      </c>
      <c r="AN101" s="120">
        <f t="shared" si="74"/>
        <v>1.2634937172577319E-2</v>
      </c>
      <c r="AO101" s="205">
        <f t="shared" si="75"/>
        <v>1.2776621278465943E-2</v>
      </c>
      <c r="AP101" s="124"/>
      <c r="AQ101" s="122"/>
      <c r="AR101" s="126"/>
      <c r="AS101" s="123"/>
      <c r="AT101" s="123"/>
    </row>
    <row r="102" spans="1:46" s="267" customFormat="1">
      <c r="A102" s="200" t="s">
        <v>144</v>
      </c>
      <c r="B102" s="167">
        <v>224769487.83000001</v>
      </c>
      <c r="C102" s="168">
        <v>119.09</v>
      </c>
      <c r="D102" s="167">
        <v>225905672.69999999</v>
      </c>
      <c r="E102" s="168">
        <v>119.66</v>
      </c>
      <c r="F102" s="117">
        <f t="shared" si="86"/>
        <v>5.0548892599662195E-3</v>
      </c>
      <c r="G102" s="117">
        <f t="shared" si="87"/>
        <v>4.786296078595962E-3</v>
      </c>
      <c r="H102" s="167">
        <v>225088776.50999999</v>
      </c>
      <c r="I102" s="168">
        <v>119.25</v>
      </c>
      <c r="J102" s="117">
        <f t="shared" si="88"/>
        <v>-3.6160941876161997E-3</v>
      </c>
      <c r="K102" s="117">
        <f t="shared" si="89"/>
        <v>-3.4263747283970968E-3</v>
      </c>
      <c r="L102" s="167">
        <v>225404930.88999999</v>
      </c>
      <c r="M102" s="168">
        <v>119.41</v>
      </c>
      <c r="N102" s="117">
        <f t="shared" si="90"/>
        <v>1.4045763849356099E-3</v>
      </c>
      <c r="O102" s="117">
        <f t="shared" si="91"/>
        <v>1.3417190775681055E-3</v>
      </c>
      <c r="P102" s="167">
        <v>226277060.25</v>
      </c>
      <c r="Q102" s="168">
        <v>119.8479</v>
      </c>
      <c r="R102" s="117">
        <f t="shared" si="92"/>
        <v>3.8691671764076127E-3</v>
      </c>
      <c r="S102" s="117">
        <f t="shared" si="93"/>
        <v>3.6671970521731773E-3</v>
      </c>
      <c r="T102" s="167">
        <v>227773030.81</v>
      </c>
      <c r="U102" s="168">
        <v>120.5924</v>
      </c>
      <c r="V102" s="117">
        <f t="shared" si="94"/>
        <v>6.6112338491016009E-3</v>
      </c>
      <c r="W102" s="117">
        <f t="shared" si="95"/>
        <v>6.21204042790906E-3</v>
      </c>
      <c r="X102" s="167">
        <v>227917583.09999999</v>
      </c>
      <c r="Y102" s="168">
        <v>120.66</v>
      </c>
      <c r="Z102" s="117">
        <f t="shared" si="96"/>
        <v>6.3463303572832525E-4</v>
      </c>
      <c r="AA102" s="117">
        <f t="shared" si="97"/>
        <v>5.6056600581793519E-4</v>
      </c>
      <c r="AB102" s="167">
        <v>227689996.19999999</v>
      </c>
      <c r="AC102" s="168">
        <v>120.55</v>
      </c>
      <c r="AD102" s="117">
        <f t="shared" si="98"/>
        <v>-9.985491110624451E-4</v>
      </c>
      <c r="AE102" s="117">
        <f t="shared" si="99"/>
        <v>-9.116525774904644E-4</v>
      </c>
      <c r="AF102" s="167">
        <v>227418176.61000001</v>
      </c>
      <c r="AG102" s="168">
        <v>120.41</v>
      </c>
      <c r="AH102" s="117">
        <f t="shared" si="100"/>
        <v>-1.1938143727720516E-3</v>
      </c>
      <c r="AI102" s="117">
        <f t="shared" si="101"/>
        <v>-1.1613438407299924E-3</v>
      </c>
      <c r="AJ102" s="118">
        <f t="shared" si="70"/>
        <v>1.4707552543360841E-3</v>
      </c>
      <c r="AK102" s="118">
        <f t="shared" si="71"/>
        <v>1.3835559369308357E-3</v>
      </c>
      <c r="AL102" s="119">
        <f t="shared" si="72"/>
        <v>6.6952896397985242E-3</v>
      </c>
      <c r="AM102" s="119">
        <f t="shared" si="73"/>
        <v>6.2677586495069361E-3</v>
      </c>
      <c r="AN102" s="120">
        <f t="shared" si="74"/>
        <v>3.4805547402773514E-3</v>
      </c>
      <c r="AO102" s="205">
        <f t="shared" si="75"/>
        <v>3.287789367000448E-3</v>
      </c>
      <c r="AP102" s="124"/>
      <c r="AQ102" s="122"/>
      <c r="AR102" s="126"/>
      <c r="AS102" s="123"/>
      <c r="AT102" s="123"/>
    </row>
    <row r="103" spans="1:46" s="286" customFormat="1">
      <c r="A103" s="200" t="s">
        <v>150</v>
      </c>
      <c r="B103" s="167">
        <v>126823079.91</v>
      </c>
      <c r="C103" s="168">
        <v>2.9114</v>
      </c>
      <c r="D103" s="167">
        <v>126765796.12</v>
      </c>
      <c r="E103" s="168">
        <v>2.9100999999999999</v>
      </c>
      <c r="F103" s="117">
        <f t="shared" si="86"/>
        <v>-4.5168269088436503E-4</v>
      </c>
      <c r="G103" s="117">
        <f t="shared" si="87"/>
        <v>-4.4652057429418111E-4</v>
      </c>
      <c r="H103" s="167">
        <v>128524633.42</v>
      </c>
      <c r="I103" s="168">
        <v>2.9504999999999999</v>
      </c>
      <c r="J103" s="117">
        <f t="shared" si="88"/>
        <v>1.3874699278778898E-2</v>
      </c>
      <c r="K103" s="117">
        <f t="shared" si="89"/>
        <v>1.3882684443833542E-2</v>
      </c>
      <c r="L103" s="167">
        <v>134451986.86000001</v>
      </c>
      <c r="M103" s="168">
        <v>3.0865999999999998</v>
      </c>
      <c r="N103" s="117">
        <f t="shared" si="90"/>
        <v>4.6118423233546792E-2</v>
      </c>
      <c r="O103" s="117">
        <f t="shared" si="91"/>
        <v>4.6127774953397691E-2</v>
      </c>
      <c r="P103" s="167">
        <v>135134398.41999999</v>
      </c>
      <c r="Q103" s="168">
        <v>3.1021999999999998</v>
      </c>
      <c r="R103" s="117">
        <f t="shared" si="92"/>
        <v>5.0755037239467726E-3</v>
      </c>
      <c r="S103" s="117">
        <f t="shared" si="93"/>
        <v>5.0541048402773471E-3</v>
      </c>
      <c r="T103" s="167">
        <v>131688979.29000001</v>
      </c>
      <c r="U103" s="168">
        <v>3.0230999999999999</v>
      </c>
      <c r="V103" s="117">
        <f t="shared" si="94"/>
        <v>-2.5496240559650545E-2</v>
      </c>
      <c r="W103" s="117">
        <f t="shared" si="95"/>
        <v>-2.5498033653536183E-2</v>
      </c>
      <c r="X103" s="167">
        <v>133613437.65000001</v>
      </c>
      <c r="Y103" s="168">
        <v>3.0672999999999999</v>
      </c>
      <c r="Z103" s="117">
        <f t="shared" si="96"/>
        <v>1.4613662968425301E-2</v>
      </c>
      <c r="AA103" s="117">
        <f t="shared" si="97"/>
        <v>1.4620753531143534E-2</v>
      </c>
      <c r="AB103" s="167">
        <v>132557583.75</v>
      </c>
      <c r="AC103" s="168">
        <v>3.0430999999999999</v>
      </c>
      <c r="AD103" s="117">
        <f t="shared" si="98"/>
        <v>-7.9023032306511868E-3</v>
      </c>
      <c r="AE103" s="117">
        <f t="shared" si="99"/>
        <v>-7.8896749584324976E-3</v>
      </c>
      <c r="AF103" s="167">
        <v>133640264.83</v>
      </c>
      <c r="AG103" s="168">
        <v>3.0678999999999998</v>
      </c>
      <c r="AH103" s="117">
        <f t="shared" si="100"/>
        <v>8.1676283572119524E-3</v>
      </c>
      <c r="AI103" s="117">
        <f t="shared" si="101"/>
        <v>8.1495843054779447E-3</v>
      </c>
      <c r="AJ103" s="118">
        <f t="shared" si="70"/>
        <v>6.749961385090454E-3</v>
      </c>
      <c r="AK103" s="118">
        <f t="shared" si="71"/>
        <v>6.7500841109833986E-3</v>
      </c>
      <c r="AL103" s="119">
        <f t="shared" si="72"/>
        <v>5.4229681194858208E-2</v>
      </c>
      <c r="AM103" s="119">
        <f t="shared" si="73"/>
        <v>5.422494072368645E-2</v>
      </c>
      <c r="AN103" s="120">
        <f t="shared" si="74"/>
        <v>2.0610881816199592E-2</v>
      </c>
      <c r="AO103" s="205">
        <f t="shared" si="75"/>
        <v>2.0613150002408168E-2</v>
      </c>
      <c r="AP103" s="124"/>
      <c r="AQ103" s="122"/>
      <c r="AR103" s="126"/>
      <c r="AS103" s="123"/>
      <c r="AT103" s="123"/>
    </row>
    <row r="104" spans="1:46" s="286" customFormat="1">
      <c r="A104" s="200" t="s">
        <v>159</v>
      </c>
      <c r="B104" s="167">
        <v>440462971.04000002</v>
      </c>
      <c r="C104" s="168">
        <v>98.61</v>
      </c>
      <c r="D104" s="167">
        <v>441099346.83999997</v>
      </c>
      <c r="E104" s="168">
        <v>98.71</v>
      </c>
      <c r="F104" s="117">
        <f t="shared" si="86"/>
        <v>1.4447884200058233E-3</v>
      </c>
      <c r="G104" s="117">
        <f t="shared" si="87"/>
        <v>1.0140959334752492E-3</v>
      </c>
      <c r="H104" s="167">
        <v>448924658.37</v>
      </c>
      <c r="I104" s="168">
        <v>100.45</v>
      </c>
      <c r="J104" s="117">
        <f t="shared" si="88"/>
        <v>1.7740474081541786E-2</v>
      </c>
      <c r="K104" s="117">
        <f t="shared" si="89"/>
        <v>1.762739337453155E-2</v>
      </c>
      <c r="L104" s="167">
        <v>448072977.17000002</v>
      </c>
      <c r="M104" s="168">
        <v>100.2</v>
      </c>
      <c r="N104" s="117">
        <f t="shared" si="90"/>
        <v>-1.8971584298629446E-3</v>
      </c>
      <c r="O104" s="117">
        <f t="shared" si="91"/>
        <v>-2.4888003982080635E-3</v>
      </c>
      <c r="P104" s="167">
        <v>439907347.06</v>
      </c>
      <c r="Q104" s="168">
        <v>98.35</v>
      </c>
      <c r="R104" s="117">
        <f t="shared" si="92"/>
        <v>-1.8223884335925828E-2</v>
      </c>
      <c r="S104" s="117">
        <f t="shared" si="93"/>
        <v>-1.8463073852295495E-2</v>
      </c>
      <c r="T104" s="167">
        <v>334980251.24000001</v>
      </c>
      <c r="U104" s="168">
        <v>104.74</v>
      </c>
      <c r="V104" s="117">
        <f t="shared" si="94"/>
        <v>-0.23852089882392608</v>
      </c>
      <c r="W104" s="117">
        <f t="shared" si="95"/>
        <v>6.4972038637519075E-2</v>
      </c>
      <c r="X104" s="167">
        <v>335546760.91000003</v>
      </c>
      <c r="Y104" s="168">
        <v>104.88</v>
      </c>
      <c r="Z104" s="117">
        <f t="shared" si="96"/>
        <v>1.6911733390340528E-3</v>
      </c>
      <c r="AA104" s="117">
        <f t="shared" si="97"/>
        <v>1.3366431162879567E-3</v>
      </c>
      <c r="AB104" s="167">
        <v>335757483.19</v>
      </c>
      <c r="AC104" s="168">
        <v>104.98</v>
      </c>
      <c r="AD104" s="117">
        <f t="shared" si="98"/>
        <v>6.2799676393386812E-4</v>
      </c>
      <c r="AE104" s="117">
        <f t="shared" si="99"/>
        <v>9.5347063310458177E-4</v>
      </c>
      <c r="AF104" s="167">
        <v>337580555.56999999</v>
      </c>
      <c r="AG104" s="168">
        <v>105.5</v>
      </c>
      <c r="AH104" s="117">
        <f t="shared" si="100"/>
        <v>5.4297297045449514E-3</v>
      </c>
      <c r="AI104" s="117">
        <f t="shared" si="101"/>
        <v>4.953324442750962E-3</v>
      </c>
      <c r="AJ104" s="118">
        <f t="shared" si="70"/>
        <v>-2.8963472410081795E-2</v>
      </c>
      <c r="AK104" s="118">
        <f t="shared" si="71"/>
        <v>8.7381364858957252E-3</v>
      </c>
      <c r="AL104" s="119">
        <f t="shared" si="72"/>
        <v>-0.23468361948753771</v>
      </c>
      <c r="AM104" s="119">
        <f t="shared" si="73"/>
        <v>6.8787356904062472E-2</v>
      </c>
      <c r="AN104" s="120">
        <f t="shared" si="74"/>
        <v>8.5244534571224856E-2</v>
      </c>
      <c r="AO104" s="205">
        <f t="shared" si="75"/>
        <v>2.4774956612589969E-2</v>
      </c>
      <c r="AP104" s="124"/>
      <c r="AQ104" s="122"/>
      <c r="AR104" s="126"/>
      <c r="AS104" s="123"/>
      <c r="AT104" s="123"/>
    </row>
    <row r="105" spans="1:46" s="286" customFormat="1">
      <c r="A105" s="200" t="s">
        <v>160</v>
      </c>
      <c r="B105" s="167">
        <v>295082772.08999997</v>
      </c>
      <c r="C105" s="168">
        <v>100.58</v>
      </c>
      <c r="D105" s="167">
        <v>296034174.06</v>
      </c>
      <c r="E105" s="168">
        <v>100.87</v>
      </c>
      <c r="F105" s="117">
        <f t="shared" si="86"/>
        <v>3.2241867705846681E-3</v>
      </c>
      <c r="G105" s="117">
        <f t="shared" si="87"/>
        <v>2.8832769934381214E-3</v>
      </c>
      <c r="H105" s="167">
        <v>295880401</v>
      </c>
      <c r="I105" s="168">
        <v>100.77</v>
      </c>
      <c r="J105" s="117">
        <f t="shared" si="88"/>
        <v>-5.1944360980714257E-4</v>
      </c>
      <c r="K105" s="117">
        <f t="shared" si="89"/>
        <v>-9.9137503717664833E-4</v>
      </c>
      <c r="L105" s="167">
        <v>295036455.19</v>
      </c>
      <c r="M105" s="168">
        <v>100.43</v>
      </c>
      <c r="N105" s="117">
        <f t="shared" si="90"/>
        <v>-2.8523207591570161E-3</v>
      </c>
      <c r="O105" s="117">
        <f t="shared" si="91"/>
        <v>-3.3740200456483993E-3</v>
      </c>
      <c r="P105" s="167">
        <v>294536163.64999998</v>
      </c>
      <c r="Q105" s="168">
        <v>100.21</v>
      </c>
      <c r="R105" s="117">
        <f t="shared" si="92"/>
        <v>-1.6956939767929344E-3</v>
      </c>
      <c r="S105" s="117">
        <f t="shared" si="93"/>
        <v>-2.1905805038336459E-3</v>
      </c>
      <c r="T105" s="167">
        <v>260309176.03</v>
      </c>
      <c r="U105" s="168">
        <v>108.64</v>
      </c>
      <c r="V105" s="117">
        <f t="shared" si="94"/>
        <v>-0.11620640126443767</v>
      </c>
      <c r="W105" s="117">
        <f t="shared" si="95"/>
        <v>8.4123340983933814E-2</v>
      </c>
      <c r="X105" s="167">
        <v>260824433.84</v>
      </c>
      <c r="Y105" s="168">
        <v>108.83</v>
      </c>
      <c r="Z105" s="117">
        <f t="shared" si="96"/>
        <v>1.9794070184472488E-3</v>
      </c>
      <c r="AA105" s="117">
        <f t="shared" si="97"/>
        <v>1.7488954344624238E-3</v>
      </c>
      <c r="AB105" s="167">
        <v>261915668.31</v>
      </c>
      <c r="AC105" s="168">
        <v>109.26</v>
      </c>
      <c r="AD105" s="117">
        <f t="shared" si="98"/>
        <v>4.1837892789960201E-3</v>
      </c>
      <c r="AE105" s="117">
        <f t="shared" si="99"/>
        <v>3.9511164201048131E-3</v>
      </c>
      <c r="AF105" s="167">
        <v>262620094.37</v>
      </c>
      <c r="AG105" s="168">
        <v>109.51</v>
      </c>
      <c r="AH105" s="117">
        <f t="shared" si="100"/>
        <v>2.6895147760547596E-3</v>
      </c>
      <c r="AI105" s="117">
        <f t="shared" si="101"/>
        <v>2.2881200805418269E-3</v>
      </c>
      <c r="AJ105" s="118">
        <f t="shared" si="70"/>
        <v>-1.3649620220764009E-2</v>
      </c>
      <c r="AK105" s="118">
        <f t="shared" si="71"/>
        <v>1.1054846790727789E-2</v>
      </c>
      <c r="AL105" s="119">
        <f t="shared" si="72"/>
        <v>-0.11287237291471509</v>
      </c>
      <c r="AM105" s="119">
        <f t="shared" si="73"/>
        <v>8.5654803212055125E-2</v>
      </c>
      <c r="AN105" s="120">
        <f t="shared" si="74"/>
        <v>4.1513788734829762E-2</v>
      </c>
      <c r="AO105" s="205">
        <f t="shared" si="75"/>
        <v>2.9636954760602047E-2</v>
      </c>
      <c r="AP105" s="124"/>
      <c r="AQ105" s="122"/>
      <c r="AR105" s="126"/>
      <c r="AS105" s="123"/>
      <c r="AT105" s="123"/>
    </row>
    <row r="106" spans="1:46" s="286" customFormat="1">
      <c r="A106" s="200" t="s">
        <v>170</v>
      </c>
      <c r="B106" s="167">
        <v>198756339.19</v>
      </c>
      <c r="C106" s="168">
        <v>101.23512599999999</v>
      </c>
      <c r="D106" s="167">
        <v>205664841.75</v>
      </c>
      <c r="E106" s="168">
        <v>104.7294</v>
      </c>
      <c r="F106" s="117">
        <f t="shared" si="86"/>
        <v>3.4758652670674614E-2</v>
      </c>
      <c r="G106" s="117">
        <f t="shared" si="87"/>
        <v>3.4516418737899381E-2</v>
      </c>
      <c r="H106" s="167">
        <v>200836444.44</v>
      </c>
      <c r="I106" s="168">
        <v>102.361</v>
      </c>
      <c r="J106" s="117">
        <f t="shared" si="88"/>
        <v>-2.3477018575052595E-2</v>
      </c>
      <c r="K106" s="117">
        <f t="shared" si="89"/>
        <v>-2.2614471199109268E-2</v>
      </c>
      <c r="L106" s="167">
        <v>243440497.97999999</v>
      </c>
      <c r="M106" s="168">
        <v>102.21980000000001</v>
      </c>
      <c r="N106" s="117">
        <f t="shared" si="90"/>
        <v>0.21213308002337183</v>
      </c>
      <c r="O106" s="117">
        <f t="shared" si="91"/>
        <v>-1.3794316194644227E-3</v>
      </c>
      <c r="P106" s="167">
        <v>247119043.11000001</v>
      </c>
      <c r="Q106" s="168">
        <v>103.7347</v>
      </c>
      <c r="R106" s="117">
        <f t="shared" si="92"/>
        <v>1.5110653981254336E-2</v>
      </c>
      <c r="S106" s="117">
        <f t="shared" si="93"/>
        <v>1.482002508320303E-2</v>
      </c>
      <c r="T106" s="167">
        <v>270631678.24000001</v>
      </c>
      <c r="U106" s="168">
        <v>113.48520000000001</v>
      </c>
      <c r="V106" s="117">
        <f t="shared" si="94"/>
        <v>9.5146998119177012E-2</v>
      </c>
      <c r="W106" s="117">
        <f t="shared" si="95"/>
        <v>9.3994584261582692E-2</v>
      </c>
      <c r="X106" s="167">
        <v>220054139.22999999</v>
      </c>
      <c r="Y106" s="168">
        <v>104.344989</v>
      </c>
      <c r="Z106" s="117">
        <f t="shared" si="96"/>
        <v>-0.1868869872844196</v>
      </c>
      <c r="AA106" s="117">
        <f t="shared" si="97"/>
        <v>-8.0540995654058922E-2</v>
      </c>
      <c r="AB106" s="167">
        <v>225424785.83000001</v>
      </c>
      <c r="AC106" s="168">
        <v>104.88530799999999</v>
      </c>
      <c r="AD106" s="117">
        <f t="shared" si="98"/>
        <v>2.440602398479148E-2</v>
      </c>
      <c r="AE106" s="117">
        <f t="shared" si="99"/>
        <v>5.1781978720606952E-3</v>
      </c>
      <c r="AF106" s="167">
        <v>224908792.88999999</v>
      </c>
      <c r="AG106" s="168">
        <v>104.68314599999999</v>
      </c>
      <c r="AH106" s="117">
        <f t="shared" si="100"/>
        <v>-2.2889805045180527E-3</v>
      </c>
      <c r="AI106" s="117">
        <f t="shared" si="101"/>
        <v>-1.9274577522335281E-3</v>
      </c>
      <c r="AJ106" s="118">
        <f t="shared" si="70"/>
        <v>2.1112802801909875E-2</v>
      </c>
      <c r="AK106" s="118">
        <f t="shared" si="71"/>
        <v>5.255858716234958E-3</v>
      </c>
      <c r="AL106" s="119">
        <f t="shared" si="72"/>
        <v>9.3569474375169839E-2</v>
      </c>
      <c r="AM106" s="119">
        <f t="shared" si="73"/>
        <v>-4.4165248726723042E-4</v>
      </c>
      <c r="AN106" s="120">
        <f t="shared" si="74"/>
        <v>0.11212410025707646</v>
      </c>
      <c r="AO106" s="205">
        <f t="shared" si="75"/>
        <v>4.9361210503286714E-2</v>
      </c>
      <c r="AP106" s="124"/>
      <c r="AQ106" s="122"/>
      <c r="AR106" s="126"/>
      <c r="AS106" s="123"/>
      <c r="AT106" s="123"/>
    </row>
    <row r="107" spans="1:46">
      <c r="A107" s="200" t="s">
        <v>194</v>
      </c>
      <c r="B107" s="167">
        <v>983253712.46000004</v>
      </c>
      <c r="C107" s="168">
        <v>1.8219000000000001</v>
      </c>
      <c r="D107" s="167">
        <v>991971733.23000002</v>
      </c>
      <c r="E107" s="168">
        <v>1.8385</v>
      </c>
      <c r="F107" s="117">
        <f t="shared" si="86"/>
        <v>8.8665017579118884E-3</v>
      </c>
      <c r="G107" s="117">
        <f t="shared" si="87"/>
        <v>9.1113672539656111E-3</v>
      </c>
      <c r="H107" s="167">
        <v>984880877.92999995</v>
      </c>
      <c r="I107" s="168">
        <v>1.8252999999999999</v>
      </c>
      <c r="J107" s="117">
        <f t="shared" si="88"/>
        <v>-7.1482433041829179E-3</v>
      </c>
      <c r="K107" s="117">
        <f t="shared" si="89"/>
        <v>-7.1797661136796843E-3</v>
      </c>
      <c r="L107" s="167">
        <v>999018511.90999997</v>
      </c>
      <c r="M107" s="168">
        <v>1.8537999999999999</v>
      </c>
      <c r="N107" s="117">
        <f t="shared" si="90"/>
        <v>1.4354663895713129E-2</v>
      </c>
      <c r="O107" s="117">
        <f t="shared" si="91"/>
        <v>1.5613871692324534E-2</v>
      </c>
      <c r="P107" s="167">
        <v>1005841865.14</v>
      </c>
      <c r="Q107" s="168">
        <v>1.8666</v>
      </c>
      <c r="R107" s="117">
        <f t="shared" si="92"/>
        <v>6.830056849451779E-3</v>
      </c>
      <c r="S107" s="117">
        <f t="shared" si="93"/>
        <v>6.9047362174992693E-3</v>
      </c>
      <c r="T107" s="167">
        <v>1005764049.12</v>
      </c>
      <c r="U107" s="168">
        <v>1.8667</v>
      </c>
      <c r="V107" s="117">
        <f t="shared" si="94"/>
        <v>-7.7364069539052197E-5</v>
      </c>
      <c r="W107" s="117">
        <f t="shared" si="95"/>
        <v>5.3573341905062134E-5</v>
      </c>
      <c r="X107" s="167">
        <v>1003152293.23</v>
      </c>
      <c r="Y107" s="168">
        <v>1.8619000000000001</v>
      </c>
      <c r="Z107" s="117">
        <f t="shared" si="96"/>
        <v>-2.5967878771220336E-3</v>
      </c>
      <c r="AA107" s="117">
        <f t="shared" si="97"/>
        <v>-2.5713826538811355E-3</v>
      </c>
      <c r="AB107" s="167">
        <v>1007524640.6799999</v>
      </c>
      <c r="AC107" s="168">
        <v>1.8702000000000001</v>
      </c>
      <c r="AD107" s="117">
        <f t="shared" si="98"/>
        <v>4.3586078400136286E-3</v>
      </c>
      <c r="AE107" s="117">
        <f t="shared" si="99"/>
        <v>4.4578119125624222E-3</v>
      </c>
      <c r="AF107" s="167">
        <v>1012055508.74</v>
      </c>
      <c r="AG107" s="168">
        <v>1.8794999999999999</v>
      </c>
      <c r="AH107" s="117">
        <f t="shared" si="100"/>
        <v>4.497029528669475E-3</v>
      </c>
      <c r="AI107" s="117">
        <f t="shared" si="101"/>
        <v>4.9727301892844959E-3</v>
      </c>
      <c r="AJ107" s="118">
        <f t="shared" si="70"/>
        <v>3.635558077614487E-3</v>
      </c>
      <c r="AK107" s="118">
        <f t="shared" si="71"/>
        <v>3.9203677299975721E-3</v>
      </c>
      <c r="AL107" s="119">
        <f t="shared" si="72"/>
        <v>2.024631835486318E-2</v>
      </c>
      <c r="AM107" s="119">
        <f t="shared" si="73"/>
        <v>2.2300788686429113E-2</v>
      </c>
      <c r="AN107" s="120">
        <f t="shared" si="74"/>
        <v>6.7891726506422098E-3</v>
      </c>
      <c r="AO107" s="205">
        <f t="shared" si="75"/>
        <v>7.1143233035595912E-3</v>
      </c>
      <c r="AP107" s="124"/>
      <c r="AQ107" s="150">
        <f>SUM(AQ86:AQ98)</f>
        <v>19155460554.494381</v>
      </c>
      <c r="AR107" s="151"/>
      <c r="AS107" s="123" t="e">
        <f>(#REF!/AQ107)-1</f>
        <v>#REF!</v>
      </c>
      <c r="AT107" s="123" t="e">
        <f>(#REF!/AR107)-1</f>
        <v>#REF!</v>
      </c>
    </row>
    <row r="108" spans="1:46">
      <c r="A108" s="202" t="s">
        <v>57</v>
      </c>
      <c r="B108" s="182">
        <f>SUM(B87:B107)</f>
        <v>24600848890.25</v>
      </c>
      <c r="C108" s="72"/>
      <c r="D108" s="182">
        <f>SUM(D87:D107)</f>
        <v>24685613993.060005</v>
      </c>
      <c r="E108" s="72"/>
      <c r="F108" s="117">
        <f>((D108-B108)/B108)</f>
        <v>3.4456169861520492E-3</v>
      </c>
      <c r="G108" s="117"/>
      <c r="H108" s="182">
        <f>SUM(H87:H107)</f>
        <v>24579592589.449989</v>
      </c>
      <c r="I108" s="72"/>
      <c r="J108" s="117">
        <f>((H108-D108)/D108)</f>
        <v>-4.294865974969155E-3</v>
      </c>
      <c r="K108" s="117"/>
      <c r="L108" s="182">
        <f>SUM(L87:L107)</f>
        <v>24721092550.330002</v>
      </c>
      <c r="M108" s="72"/>
      <c r="N108" s="117">
        <f>((L108-H108)/H108)</f>
        <v>5.7568066014546913E-3</v>
      </c>
      <c r="O108" s="117"/>
      <c r="P108" s="182">
        <f>SUM(P87:P107)</f>
        <v>24787074808.510002</v>
      </c>
      <c r="Q108" s="72"/>
      <c r="R108" s="117">
        <f>((P108-L108)/L108)</f>
        <v>2.6690672366387587E-3</v>
      </c>
      <c r="S108" s="117"/>
      <c r="T108" s="182">
        <f>SUM(T87:T107)</f>
        <v>24862722654.410004</v>
      </c>
      <c r="U108" s="72"/>
      <c r="V108" s="117">
        <f>((T108-P108)/P108)</f>
        <v>3.0519069508770673E-3</v>
      </c>
      <c r="W108" s="117"/>
      <c r="X108" s="182">
        <f>SUM(X87:X107)</f>
        <v>24850249807.610001</v>
      </c>
      <c r="Y108" s="72"/>
      <c r="Z108" s="117">
        <f>((X108-T108)/T108)</f>
        <v>-5.0166858124810762E-4</v>
      </c>
      <c r="AA108" s="117"/>
      <c r="AB108" s="182">
        <f>SUM(AB87:AB107)</f>
        <v>24866563648.800003</v>
      </c>
      <c r="AC108" s="72"/>
      <c r="AD108" s="117">
        <f>((AB108-X108)/X108)</f>
        <v>6.5648600381500318E-4</v>
      </c>
      <c r="AE108" s="117"/>
      <c r="AF108" s="182">
        <f>SUM(AF87:AF107)</f>
        <v>24757863978.410004</v>
      </c>
      <c r="AG108" s="72"/>
      <c r="AH108" s="117">
        <f>((AF108-AB108)/AB108)</f>
        <v>-4.3713185273689783E-3</v>
      </c>
      <c r="AI108" s="117"/>
      <c r="AJ108" s="118">
        <f t="shared" si="70"/>
        <v>8.0150383691891629E-4</v>
      </c>
      <c r="AK108" s="118"/>
      <c r="AL108" s="119">
        <f t="shared" si="72"/>
        <v>2.9268052789900422E-3</v>
      </c>
      <c r="AM108" s="119"/>
      <c r="AN108" s="120">
        <f t="shared" si="74"/>
        <v>3.6751838060320122E-3</v>
      </c>
      <c r="AO108" s="205"/>
      <c r="AP108" s="124"/>
      <c r="AQ108" s="134"/>
      <c r="AR108" s="100"/>
      <c r="AS108" s="123" t="e">
        <f>(#REF!/AQ108)-1</f>
        <v>#REF!</v>
      </c>
      <c r="AT108" s="123" t="e">
        <f>(#REF!/AR108)-1</f>
        <v>#REF!</v>
      </c>
    </row>
    <row r="109" spans="1:46">
      <c r="A109" s="203" t="s">
        <v>91</v>
      </c>
      <c r="B109" s="172"/>
      <c r="C109" s="174"/>
      <c r="D109" s="172"/>
      <c r="E109" s="174"/>
      <c r="F109" s="117"/>
      <c r="G109" s="117"/>
      <c r="H109" s="172"/>
      <c r="I109" s="174"/>
      <c r="J109" s="117"/>
      <c r="K109" s="117"/>
      <c r="L109" s="172"/>
      <c r="M109" s="174"/>
      <c r="N109" s="117"/>
      <c r="O109" s="117"/>
      <c r="P109" s="172"/>
      <c r="Q109" s="174"/>
      <c r="R109" s="117"/>
      <c r="S109" s="117"/>
      <c r="T109" s="172"/>
      <c r="U109" s="174"/>
      <c r="V109" s="117"/>
      <c r="W109" s="117"/>
      <c r="X109" s="172"/>
      <c r="Y109" s="174"/>
      <c r="Z109" s="117"/>
      <c r="AA109" s="117"/>
      <c r="AB109" s="172"/>
      <c r="AC109" s="174"/>
      <c r="AD109" s="117"/>
      <c r="AE109" s="117"/>
      <c r="AF109" s="172"/>
      <c r="AG109" s="174"/>
      <c r="AH109" s="117"/>
      <c r="AI109" s="117"/>
      <c r="AJ109" s="118"/>
      <c r="AK109" s="118"/>
      <c r="AL109" s="119"/>
      <c r="AM109" s="119"/>
      <c r="AN109" s="120"/>
      <c r="AO109" s="205"/>
      <c r="AP109" s="124"/>
      <c r="AQ109" s="122">
        <v>640873657.65999997</v>
      </c>
      <c r="AR109" s="126">
        <v>11.5358</v>
      </c>
      <c r="AS109" s="123" t="e">
        <f>(#REF!/AQ109)-1</f>
        <v>#REF!</v>
      </c>
      <c r="AT109" s="123" t="e">
        <f>(#REF!/AR109)-1</f>
        <v>#REF!</v>
      </c>
    </row>
    <row r="110" spans="1:46">
      <c r="A110" s="201" t="s">
        <v>37</v>
      </c>
      <c r="B110" s="175">
        <v>522714814.07999998</v>
      </c>
      <c r="C110" s="171">
        <v>11.7864</v>
      </c>
      <c r="D110" s="175">
        <v>522909791.10000002</v>
      </c>
      <c r="E110" s="171">
        <v>11.7864</v>
      </c>
      <c r="F110" s="117">
        <f t="shared" ref="F110:G115" si="102">((D110-B110)/B110)</f>
        <v>3.7300840677953289E-4</v>
      </c>
      <c r="G110" s="117">
        <f t="shared" si="102"/>
        <v>0</v>
      </c>
      <c r="H110" s="175">
        <v>517331082.22000003</v>
      </c>
      <c r="I110" s="171">
        <v>11.645300000000001</v>
      </c>
      <c r="J110" s="117">
        <f t="shared" ref="J110:J115" si="103">((H110-D110)/D110)</f>
        <v>-1.0668587536417225E-2</v>
      </c>
      <c r="K110" s="117">
        <f t="shared" ref="K110:K115" si="104">((I110-E110)/E110)</f>
        <v>-1.1971424692866335E-2</v>
      </c>
      <c r="L110" s="175">
        <v>518167345.58999997</v>
      </c>
      <c r="M110" s="171">
        <v>11.664400000000001</v>
      </c>
      <c r="N110" s="117">
        <f t="shared" ref="N110:N115" si="105">((L110-H110)/H110)</f>
        <v>1.6164955069224241E-3</v>
      </c>
      <c r="O110" s="117">
        <f t="shared" ref="O110:O115" si="106">((M110-I110)/I110)</f>
        <v>1.6401466686130795E-3</v>
      </c>
      <c r="P110" s="175">
        <v>519918203.17000002</v>
      </c>
      <c r="Q110" s="171">
        <v>11.7027</v>
      </c>
      <c r="R110" s="117">
        <f t="shared" ref="R110:R115" si="107">((P110-L110)/L110)</f>
        <v>3.3789423337869102E-3</v>
      </c>
      <c r="S110" s="117">
        <f t="shared" ref="S110:S115" si="108">((Q110-M110)/M110)</f>
        <v>3.2834950790438903E-3</v>
      </c>
      <c r="T110" s="175">
        <v>520221539.64999998</v>
      </c>
      <c r="U110" s="171">
        <v>11.7088</v>
      </c>
      <c r="V110" s="117">
        <f t="shared" ref="V110:V115" si="109">((T110-P110)/P110)</f>
        <v>5.8343115926790543E-4</v>
      </c>
      <c r="W110" s="117">
        <f t="shared" ref="W110:W115" si="110">((U110-Q110)/Q110)</f>
        <v>5.2124723354439527E-4</v>
      </c>
      <c r="X110" s="175">
        <v>519280463.91000003</v>
      </c>
      <c r="Y110" s="171">
        <v>11.690200000000001</v>
      </c>
      <c r="Z110" s="117">
        <f t="shared" ref="Z110:Z115" si="111">((X110-T110)/T110)</f>
        <v>-1.8089903402175476E-3</v>
      </c>
      <c r="AA110" s="117">
        <f t="shared" ref="AA110:AA115" si="112">((Y110-U110)/U110)</f>
        <v>-1.5885487838206548E-3</v>
      </c>
      <c r="AB110" s="175">
        <v>520106995.06</v>
      </c>
      <c r="AC110" s="171">
        <v>11.713699999999999</v>
      </c>
      <c r="AD110" s="117">
        <f t="shared" ref="AD110:AD115" si="113">((AB110-X110)/X110)</f>
        <v>1.5916854329093878E-3</v>
      </c>
      <c r="AE110" s="117">
        <f t="shared" ref="AE110:AE115" si="114">((AC110-Y110)/Y110)</f>
        <v>2.0102307916030964E-3</v>
      </c>
      <c r="AF110" s="175">
        <v>519178690.31</v>
      </c>
      <c r="AG110" s="171">
        <v>11.6995</v>
      </c>
      <c r="AH110" s="117">
        <f t="shared" ref="AH110:AH115" si="115">((AF110-AB110)/AB110)</f>
        <v>-1.7848341953041987E-3</v>
      </c>
      <c r="AI110" s="117">
        <f t="shared" ref="AI110:AI115" si="116">((AG110-AC110)/AC110)</f>
        <v>-1.2122557347378608E-3</v>
      </c>
      <c r="AJ110" s="118">
        <f t="shared" si="70"/>
        <v>-8.3985615403410149E-4</v>
      </c>
      <c r="AK110" s="118">
        <f t="shared" si="71"/>
        <v>-9.1463867982754859E-4</v>
      </c>
      <c r="AL110" s="119">
        <f t="shared" si="72"/>
        <v>-7.1352666435088698E-3</v>
      </c>
      <c r="AM110" s="119">
        <f t="shared" si="73"/>
        <v>-7.3729043643521322E-3</v>
      </c>
      <c r="AN110" s="120">
        <f t="shared" si="74"/>
        <v>4.3371694361909012E-3</v>
      </c>
      <c r="AO110" s="205">
        <f t="shared" si="75"/>
        <v>4.7569452474027643E-3</v>
      </c>
      <c r="AP110" s="124"/>
      <c r="AQ110" s="122">
        <v>2128320668.46</v>
      </c>
      <c r="AR110" s="129">
        <v>1.04</v>
      </c>
      <c r="AS110" s="123" t="e">
        <f>(#REF!/AQ110)-1</f>
        <v>#REF!</v>
      </c>
      <c r="AT110" s="123" t="e">
        <f>(#REF!/AR110)-1</f>
        <v>#REF!</v>
      </c>
    </row>
    <row r="111" spans="1:46">
      <c r="A111" s="201" t="s">
        <v>39</v>
      </c>
      <c r="B111" s="175">
        <v>2433102524.3699999</v>
      </c>
      <c r="C111" s="171">
        <v>1.24</v>
      </c>
      <c r="D111" s="175">
        <v>2439455549.8899999</v>
      </c>
      <c r="E111" s="171">
        <v>1.25</v>
      </c>
      <c r="F111" s="117">
        <f t="shared" si="102"/>
        <v>2.6110800742541506E-3</v>
      </c>
      <c r="G111" s="117">
        <f t="shared" si="102"/>
        <v>8.0645161290322648E-3</v>
      </c>
      <c r="H111" s="175">
        <v>2447130163.2399998</v>
      </c>
      <c r="I111" s="171">
        <v>1.25</v>
      </c>
      <c r="J111" s="117">
        <f t="shared" si="103"/>
        <v>3.1460353316730733E-3</v>
      </c>
      <c r="K111" s="117">
        <f t="shared" si="104"/>
        <v>0</v>
      </c>
      <c r="L111" s="175">
        <v>2464024724.7399998</v>
      </c>
      <c r="M111" s="171">
        <v>1.26</v>
      </c>
      <c r="N111" s="117">
        <f t="shared" si="105"/>
        <v>6.9038262671044862E-3</v>
      </c>
      <c r="O111" s="117">
        <f t="shared" si="106"/>
        <v>8.0000000000000071E-3</v>
      </c>
      <c r="P111" s="175">
        <v>2473174387.77</v>
      </c>
      <c r="Q111" s="171">
        <v>1.27</v>
      </c>
      <c r="R111" s="117">
        <f t="shared" si="107"/>
        <v>3.7133000079638684E-3</v>
      </c>
      <c r="S111" s="117">
        <f t="shared" si="108"/>
        <v>7.936507936507943E-3</v>
      </c>
      <c r="T111" s="175">
        <v>2473032932.79</v>
      </c>
      <c r="U111" s="171">
        <v>1.27</v>
      </c>
      <c r="V111" s="117">
        <f t="shared" si="109"/>
        <v>-5.7195716039888932E-5</v>
      </c>
      <c r="W111" s="117">
        <f t="shared" si="110"/>
        <v>0</v>
      </c>
      <c r="X111" s="175">
        <v>2470787515.3400002</v>
      </c>
      <c r="Y111" s="171">
        <v>1.27</v>
      </c>
      <c r="Z111" s="117">
        <f t="shared" si="111"/>
        <v>-9.0796099810389432E-4</v>
      </c>
      <c r="AA111" s="117">
        <f t="shared" si="112"/>
        <v>0</v>
      </c>
      <c r="AB111" s="175">
        <v>2472519927.27</v>
      </c>
      <c r="AC111" s="171">
        <v>1.27</v>
      </c>
      <c r="AD111" s="117">
        <f t="shared" si="113"/>
        <v>7.0115779655031756E-4</v>
      </c>
      <c r="AE111" s="117">
        <f t="shared" si="114"/>
        <v>0</v>
      </c>
      <c r="AF111" s="175">
        <v>2475732743.8200002</v>
      </c>
      <c r="AG111" s="171">
        <v>1.27</v>
      </c>
      <c r="AH111" s="117">
        <f t="shared" si="115"/>
        <v>1.2994097699942824E-3</v>
      </c>
      <c r="AI111" s="117">
        <f t="shared" si="116"/>
        <v>0</v>
      </c>
      <c r="AJ111" s="118">
        <f t="shared" si="70"/>
        <v>2.1762065666745488E-3</v>
      </c>
      <c r="AK111" s="118">
        <f t="shared" si="71"/>
        <v>3.0001280081925269E-3</v>
      </c>
      <c r="AL111" s="119">
        <f t="shared" si="72"/>
        <v>1.4871020679854617E-2</v>
      </c>
      <c r="AM111" s="119">
        <f t="shared" si="73"/>
        <v>1.6000000000000014E-2</v>
      </c>
      <c r="AN111" s="120">
        <f t="shared" si="74"/>
        <v>2.4867489936271736E-3</v>
      </c>
      <c r="AO111" s="205">
        <f t="shared" si="75"/>
        <v>4.1407113622341542E-3</v>
      </c>
      <c r="AP111" s="124"/>
      <c r="AQ111" s="122">
        <v>1789192828.73</v>
      </c>
      <c r="AR111" s="126">
        <v>0.79</v>
      </c>
      <c r="AS111" s="123" t="e">
        <f>(#REF!/AQ111)-1</f>
        <v>#REF!</v>
      </c>
      <c r="AT111" s="123" t="e">
        <f>(#REF!/AR111)-1</f>
        <v>#REF!</v>
      </c>
    </row>
    <row r="112" spans="1:46">
      <c r="A112" s="201" t="s">
        <v>40</v>
      </c>
      <c r="B112" s="171">
        <v>1183824654.5599999</v>
      </c>
      <c r="C112" s="171">
        <v>0.86</v>
      </c>
      <c r="D112" s="171">
        <v>1188399228.04</v>
      </c>
      <c r="E112" s="171">
        <v>0.87</v>
      </c>
      <c r="F112" s="117">
        <f t="shared" si="102"/>
        <v>3.8642323104009701E-3</v>
      </c>
      <c r="G112" s="117">
        <f t="shared" si="102"/>
        <v>1.1627906976744196E-2</v>
      </c>
      <c r="H112" s="171">
        <v>1176184651.9300001</v>
      </c>
      <c r="I112" s="171">
        <v>0.87</v>
      </c>
      <c r="J112" s="117">
        <f t="shared" si="103"/>
        <v>-1.0278175735729079E-2</v>
      </c>
      <c r="K112" s="117">
        <f t="shared" si="104"/>
        <v>0</v>
      </c>
      <c r="L112" s="171">
        <v>1176609070.9300001</v>
      </c>
      <c r="M112" s="171">
        <v>0.87</v>
      </c>
      <c r="N112" s="117">
        <f t="shared" si="105"/>
        <v>3.6084385160405839E-4</v>
      </c>
      <c r="O112" s="117">
        <f t="shared" si="106"/>
        <v>0</v>
      </c>
      <c r="P112" s="171">
        <v>1186359835.96</v>
      </c>
      <c r="Q112" s="171">
        <v>0.88</v>
      </c>
      <c r="R112" s="117">
        <f t="shared" si="107"/>
        <v>8.2871747897480495E-3</v>
      </c>
      <c r="S112" s="117">
        <f t="shared" si="108"/>
        <v>1.1494252873563229E-2</v>
      </c>
      <c r="T112" s="171">
        <v>1210673767.1700001</v>
      </c>
      <c r="U112" s="171">
        <v>0.9</v>
      </c>
      <c r="V112" s="117">
        <f t="shared" si="109"/>
        <v>2.0494567055471202E-2</v>
      </c>
      <c r="W112" s="117">
        <f t="shared" si="110"/>
        <v>2.2727272727272749E-2</v>
      </c>
      <c r="X112" s="171">
        <v>1222163606.49</v>
      </c>
      <c r="Y112" s="171">
        <v>0.9</v>
      </c>
      <c r="Z112" s="117">
        <f t="shared" si="111"/>
        <v>9.4904503852081528E-3</v>
      </c>
      <c r="AA112" s="117">
        <f t="shared" si="112"/>
        <v>0</v>
      </c>
      <c r="AB112" s="171">
        <v>1221608467.6099999</v>
      </c>
      <c r="AC112" s="171">
        <v>0.9</v>
      </c>
      <c r="AD112" s="117">
        <f t="shared" si="113"/>
        <v>-4.5422632211611081E-4</v>
      </c>
      <c r="AE112" s="117">
        <f t="shared" si="114"/>
        <v>0</v>
      </c>
      <c r="AF112" s="171">
        <v>1220169902.9100001</v>
      </c>
      <c r="AG112" s="171">
        <v>0.9</v>
      </c>
      <c r="AH112" s="117">
        <f t="shared" si="115"/>
        <v>-1.1775988282188897E-3</v>
      </c>
      <c r="AI112" s="117">
        <f t="shared" si="116"/>
        <v>0</v>
      </c>
      <c r="AJ112" s="118">
        <f t="shared" si="70"/>
        <v>3.8234084382960439E-3</v>
      </c>
      <c r="AK112" s="118">
        <f t="shared" si="71"/>
        <v>5.7311790721975217E-3</v>
      </c>
      <c r="AL112" s="119">
        <f t="shared" si="72"/>
        <v>2.6734008336911141E-2</v>
      </c>
      <c r="AM112" s="119">
        <f t="shared" si="73"/>
        <v>3.4482758620689689E-2</v>
      </c>
      <c r="AN112" s="120">
        <f t="shared" si="74"/>
        <v>9.1348784748607071E-3</v>
      </c>
      <c r="AO112" s="205">
        <f t="shared" si="75"/>
        <v>8.6278923675344125E-3</v>
      </c>
      <c r="AP112" s="124"/>
      <c r="AQ112" s="122">
        <v>204378030.47999999</v>
      </c>
      <c r="AR112" s="126">
        <v>22.9087</v>
      </c>
      <c r="AS112" s="123" t="e">
        <f>(#REF!/AQ112)-1</f>
        <v>#REF!</v>
      </c>
      <c r="AT112" s="123" t="e">
        <f>(#REF!/AR112)-1</f>
        <v>#REF!</v>
      </c>
    </row>
    <row r="113" spans="1:46">
      <c r="A113" s="201" t="s">
        <v>41</v>
      </c>
      <c r="B113" s="171">
        <v>268434155.78999999</v>
      </c>
      <c r="C113" s="171">
        <v>31.422599999999999</v>
      </c>
      <c r="D113" s="171">
        <v>261972814.62</v>
      </c>
      <c r="E113" s="171">
        <v>30.930099999999999</v>
      </c>
      <c r="F113" s="117">
        <f t="shared" si="102"/>
        <v>-2.4070488164906964E-2</v>
      </c>
      <c r="G113" s="117">
        <f t="shared" si="102"/>
        <v>-1.5673432497629085E-2</v>
      </c>
      <c r="H113" s="171">
        <v>248442949.36000001</v>
      </c>
      <c r="I113" s="171">
        <v>29.3355</v>
      </c>
      <c r="J113" s="117">
        <f t="shared" si="103"/>
        <v>-5.1646065946291009E-2</v>
      </c>
      <c r="K113" s="117">
        <f t="shared" si="104"/>
        <v>-5.1554957791924365E-2</v>
      </c>
      <c r="L113" s="171">
        <v>263462730.91</v>
      </c>
      <c r="M113" s="171">
        <v>31.1282</v>
      </c>
      <c r="N113" s="117">
        <f t="shared" si="105"/>
        <v>6.0455656273166944E-2</v>
      </c>
      <c r="O113" s="117">
        <f t="shared" si="106"/>
        <v>6.1110258901331149E-2</v>
      </c>
      <c r="P113" s="171">
        <v>265163343.87</v>
      </c>
      <c r="Q113" s="171">
        <v>31.255199999999999</v>
      </c>
      <c r="R113" s="117">
        <f t="shared" si="107"/>
        <v>6.4548520928409611E-3</v>
      </c>
      <c r="S113" s="117">
        <f t="shared" si="108"/>
        <v>4.0799018253544666E-3</v>
      </c>
      <c r="T113" s="171">
        <v>267429101.19999999</v>
      </c>
      <c r="U113" s="171">
        <v>31.443999999999999</v>
      </c>
      <c r="V113" s="117">
        <f t="shared" si="109"/>
        <v>8.5447607385385899E-3</v>
      </c>
      <c r="W113" s="117">
        <f t="shared" si="110"/>
        <v>6.0405948450178064E-3</v>
      </c>
      <c r="X113" s="171">
        <v>266806454.58000001</v>
      </c>
      <c r="Y113" s="171">
        <v>31.392199999999999</v>
      </c>
      <c r="Z113" s="117">
        <f t="shared" si="111"/>
        <v>-2.328268005262155E-3</v>
      </c>
      <c r="AA113" s="117">
        <f t="shared" si="112"/>
        <v>-1.6473731077471083E-3</v>
      </c>
      <c r="AB113" s="171">
        <v>266518335.09999999</v>
      </c>
      <c r="AC113" s="171">
        <v>31.296500000000002</v>
      </c>
      <c r="AD113" s="117">
        <f t="shared" si="113"/>
        <v>-1.0798819708225181E-3</v>
      </c>
      <c r="AE113" s="117">
        <f t="shared" si="114"/>
        <v>-3.0485279782875119E-3</v>
      </c>
      <c r="AF113" s="171">
        <v>266518335.09999999</v>
      </c>
      <c r="AG113" s="171">
        <v>31.296500000000002</v>
      </c>
      <c r="AH113" s="117">
        <f t="shared" si="115"/>
        <v>0</v>
      </c>
      <c r="AI113" s="117">
        <f t="shared" si="116"/>
        <v>0</v>
      </c>
      <c r="AJ113" s="118">
        <f t="shared" si="70"/>
        <v>-4.586793728420189E-4</v>
      </c>
      <c r="AK113" s="118">
        <f t="shared" si="71"/>
        <v>-8.6691975485580944E-5</v>
      </c>
      <c r="AL113" s="119">
        <f t="shared" si="72"/>
        <v>1.7351115178089807E-2</v>
      </c>
      <c r="AM113" s="119">
        <f t="shared" si="73"/>
        <v>1.1846065806447516E-2</v>
      </c>
      <c r="AN113" s="120">
        <f t="shared" si="74"/>
        <v>3.1670565059018961E-2</v>
      </c>
      <c r="AO113" s="205">
        <f t="shared" si="75"/>
        <v>3.0944917709099014E-2</v>
      </c>
      <c r="AP113" s="124"/>
      <c r="AQ113" s="122">
        <v>160273731.87</v>
      </c>
      <c r="AR113" s="126">
        <v>133.94</v>
      </c>
      <c r="AS113" s="123" t="e">
        <f>(#REF!/AQ113)-1</f>
        <v>#REF!</v>
      </c>
      <c r="AT113" s="123" t="e">
        <f>(#REF!/AR113)-1</f>
        <v>#REF!</v>
      </c>
    </row>
    <row r="114" spans="1:46" s="286" customFormat="1">
      <c r="A114" s="200" t="s">
        <v>90</v>
      </c>
      <c r="B114" s="167">
        <v>166951424.66999999</v>
      </c>
      <c r="C114" s="179">
        <v>163.79</v>
      </c>
      <c r="D114" s="167">
        <v>165752655.41</v>
      </c>
      <c r="E114" s="179">
        <v>161.06</v>
      </c>
      <c r="F114" s="117">
        <f t="shared" si="102"/>
        <v>-7.1803475913398479E-3</v>
      </c>
      <c r="G114" s="117">
        <f t="shared" si="102"/>
        <v>-1.6667684229806398E-2</v>
      </c>
      <c r="H114" s="167">
        <v>167560320.28999999</v>
      </c>
      <c r="I114" s="179">
        <v>163.53</v>
      </c>
      <c r="J114" s="117">
        <f t="shared" si="103"/>
        <v>1.090579740957162E-2</v>
      </c>
      <c r="K114" s="117">
        <f t="shared" si="104"/>
        <v>1.5335899664721214E-2</v>
      </c>
      <c r="L114" s="167">
        <v>169737096.50999999</v>
      </c>
      <c r="M114" s="179">
        <v>163.53</v>
      </c>
      <c r="N114" s="117">
        <f t="shared" si="105"/>
        <v>1.2991000591504055E-2</v>
      </c>
      <c r="O114" s="117">
        <f t="shared" si="106"/>
        <v>0</v>
      </c>
      <c r="P114" s="167">
        <v>170439324.93000001</v>
      </c>
      <c r="Q114" s="179">
        <v>164.14</v>
      </c>
      <c r="R114" s="117">
        <f t="shared" si="107"/>
        <v>4.137153482878418E-3</v>
      </c>
      <c r="S114" s="117">
        <f t="shared" si="108"/>
        <v>3.7302024093437609E-3</v>
      </c>
      <c r="T114" s="167">
        <v>171521788.69999999</v>
      </c>
      <c r="U114" s="179">
        <v>165.12</v>
      </c>
      <c r="V114" s="117">
        <f t="shared" si="109"/>
        <v>6.351021223796517E-3</v>
      </c>
      <c r="W114" s="117">
        <f t="shared" si="110"/>
        <v>5.9705129767272953E-3</v>
      </c>
      <c r="X114" s="167">
        <v>169906080.16</v>
      </c>
      <c r="Y114" s="179">
        <v>166.19</v>
      </c>
      <c r="Z114" s="117">
        <f t="shared" si="111"/>
        <v>-9.4198442789443209E-3</v>
      </c>
      <c r="AA114" s="117">
        <f t="shared" si="112"/>
        <v>6.4801356589146873E-3</v>
      </c>
      <c r="AB114" s="167">
        <v>167751988.49000001</v>
      </c>
      <c r="AC114" s="179">
        <v>166.02</v>
      </c>
      <c r="AD114" s="117">
        <f t="shared" si="113"/>
        <v>-1.2678131753563415E-2</v>
      </c>
      <c r="AE114" s="117">
        <f t="shared" si="114"/>
        <v>-1.0229255671218935E-3</v>
      </c>
      <c r="AF114" s="167">
        <v>166723071.44999999</v>
      </c>
      <c r="AG114" s="179">
        <v>166.13</v>
      </c>
      <c r="AH114" s="117">
        <f t="shared" si="115"/>
        <v>-6.1335609149059771E-3</v>
      </c>
      <c r="AI114" s="117">
        <f t="shared" si="116"/>
        <v>6.6257077460538018E-4</v>
      </c>
      <c r="AJ114" s="118">
        <f t="shared" si="70"/>
        <v>-1.2836397887536861E-4</v>
      </c>
      <c r="AK114" s="118">
        <f t="shared" si="71"/>
        <v>1.8110889609230054E-3</v>
      </c>
      <c r="AL114" s="119">
        <f t="shared" si="72"/>
        <v>5.8546032798063134E-3</v>
      </c>
      <c r="AM114" s="119">
        <f t="shared" si="73"/>
        <v>3.1478951943375098E-2</v>
      </c>
      <c r="AN114" s="120">
        <f t="shared" si="74"/>
        <v>9.882659102648279E-3</v>
      </c>
      <c r="AO114" s="205">
        <f t="shared" si="75"/>
        <v>9.1010214531982957E-3</v>
      </c>
      <c r="AP114" s="124"/>
      <c r="AQ114" s="122"/>
      <c r="AR114" s="126"/>
      <c r="AS114" s="123"/>
      <c r="AT114" s="123"/>
    </row>
    <row r="115" spans="1:46">
      <c r="A115" s="200" t="s">
        <v>191</v>
      </c>
      <c r="B115" s="167">
        <v>331849972.16000003</v>
      </c>
      <c r="C115" s="179">
        <v>106.36</v>
      </c>
      <c r="D115" s="167">
        <v>376965410.26999998</v>
      </c>
      <c r="E115" s="179">
        <v>0.87</v>
      </c>
      <c r="F115" s="117">
        <f t="shared" si="102"/>
        <v>0.13595130900974656</v>
      </c>
      <c r="G115" s="117">
        <f t="shared" si="102"/>
        <v>-0.99182023317036472</v>
      </c>
      <c r="H115" s="167">
        <v>399370731.88999999</v>
      </c>
      <c r="I115" s="179">
        <v>107.23</v>
      </c>
      <c r="J115" s="117">
        <f t="shared" si="103"/>
        <v>5.9436014577444338E-2</v>
      </c>
      <c r="K115" s="117">
        <f t="shared" si="104"/>
        <v>122.25287356321839</v>
      </c>
      <c r="L115" s="167">
        <v>486564059.81</v>
      </c>
      <c r="M115" s="179">
        <v>107.67</v>
      </c>
      <c r="N115" s="117">
        <f t="shared" si="105"/>
        <v>0.2183267850084116</v>
      </c>
      <c r="O115" s="117">
        <f t="shared" si="106"/>
        <v>4.1033292921756753E-3</v>
      </c>
      <c r="P115" s="167">
        <v>509638638.81999999</v>
      </c>
      <c r="Q115" s="179">
        <v>108.07</v>
      </c>
      <c r="R115" s="117">
        <f t="shared" si="107"/>
        <v>4.7423517098674442E-2</v>
      </c>
      <c r="S115" s="117">
        <f t="shared" si="108"/>
        <v>3.7150552614469349E-3</v>
      </c>
      <c r="T115" s="167">
        <v>610247016.22000003</v>
      </c>
      <c r="U115" s="179">
        <v>107.53</v>
      </c>
      <c r="V115" s="117">
        <f t="shared" si="109"/>
        <v>0.19741120420725017</v>
      </c>
      <c r="W115" s="117">
        <f t="shared" si="110"/>
        <v>-4.9967613583787552E-3</v>
      </c>
      <c r="X115" s="167">
        <v>685088577.24000001</v>
      </c>
      <c r="Y115" s="179">
        <v>107.08</v>
      </c>
      <c r="Z115" s="117">
        <f t="shared" si="111"/>
        <v>0.12264142065549873</v>
      </c>
      <c r="AA115" s="117">
        <f t="shared" si="112"/>
        <v>-4.1848786385195094E-3</v>
      </c>
      <c r="AB115" s="167">
        <v>699117800.01999998</v>
      </c>
      <c r="AC115" s="179">
        <v>107.21</v>
      </c>
      <c r="AD115" s="117">
        <f t="shared" si="113"/>
        <v>2.0477969194172184E-2</v>
      </c>
      <c r="AE115" s="117">
        <f t="shared" si="114"/>
        <v>1.2140455734030208E-3</v>
      </c>
      <c r="AF115" s="167">
        <v>745734555.60000002</v>
      </c>
      <c r="AG115" s="179">
        <v>107.38</v>
      </c>
      <c r="AH115" s="117">
        <f t="shared" si="115"/>
        <v>6.6679400207899808E-2</v>
      </c>
      <c r="AI115" s="117">
        <f t="shared" si="116"/>
        <v>1.5856729782669687E-3</v>
      </c>
      <c r="AJ115" s="118">
        <f t="shared" si="70"/>
        <v>0.10854345249488725</v>
      </c>
      <c r="AK115" s="118">
        <f t="shared" si="71"/>
        <v>15.157811224144552</v>
      </c>
      <c r="AL115" s="119">
        <f t="shared" si="72"/>
        <v>0.97825724929475788</v>
      </c>
      <c r="AM115" s="119">
        <f t="shared" si="73"/>
        <v>122.42528735632183</v>
      </c>
      <c r="AN115" s="120">
        <f t="shared" si="74"/>
        <v>7.2264510042433477E-2</v>
      </c>
      <c r="AO115" s="205">
        <f t="shared" si="75"/>
        <v>43.274332461786841</v>
      </c>
      <c r="AP115" s="124"/>
      <c r="AQ115" s="152">
        <f>SUM(AQ109:AQ113)</f>
        <v>4923038917.1999998</v>
      </c>
      <c r="AR115" s="100"/>
      <c r="AS115" s="123" t="e">
        <f>(#REF!/AQ115)-1</f>
        <v>#REF!</v>
      </c>
      <c r="AT115" s="123" t="e">
        <f>(#REF!/AR115)-1</f>
        <v>#REF!</v>
      </c>
    </row>
    <row r="116" spans="1:46">
      <c r="A116" s="202" t="s">
        <v>57</v>
      </c>
      <c r="B116" s="183">
        <f>SUM(B110:B115)</f>
        <v>4906877545.6300001</v>
      </c>
      <c r="C116" s="174"/>
      <c r="D116" s="183">
        <f>SUM(D110:D115)</f>
        <v>4955455449.3299999</v>
      </c>
      <c r="E116" s="174"/>
      <c r="F116" s="117">
        <f>((D116-B116)/B116)</f>
        <v>9.8999625012575754E-3</v>
      </c>
      <c r="G116" s="117"/>
      <c r="H116" s="183">
        <f>SUM(H110:H115)</f>
        <v>4956019898.9300003</v>
      </c>
      <c r="I116" s="174"/>
      <c r="J116" s="117">
        <f>((H116-D116)/D116)</f>
        <v>1.1390468661698848E-4</v>
      </c>
      <c r="K116" s="117"/>
      <c r="L116" s="183">
        <f>SUM(L110:L115)</f>
        <v>5078565028.4900007</v>
      </c>
      <c r="M116" s="174"/>
      <c r="N116" s="117">
        <f>((L116-H116)/H116)</f>
        <v>2.4726520889566603E-2</v>
      </c>
      <c r="O116" s="117"/>
      <c r="P116" s="183">
        <f>SUM(P110:P115)</f>
        <v>5124693734.5200005</v>
      </c>
      <c r="Q116" s="174"/>
      <c r="R116" s="117">
        <f>((P116-L116)/L116)</f>
        <v>9.0830196662294357E-3</v>
      </c>
      <c r="S116" s="117"/>
      <c r="T116" s="183">
        <f>SUM(T110:T115)</f>
        <v>5253126145.7300005</v>
      </c>
      <c r="U116" s="174"/>
      <c r="V116" s="117">
        <f>((T116-P116)/P116)</f>
        <v>2.5061480327083299E-2</v>
      </c>
      <c r="W116" s="117"/>
      <c r="X116" s="183">
        <f>SUM(X110:X115)</f>
        <v>5334032697.7199993</v>
      </c>
      <c r="Y116" s="174"/>
      <c r="Z116" s="117">
        <f>((X116-T116)/T116)</f>
        <v>1.5401600826921632E-2</v>
      </c>
      <c r="AA116" s="117"/>
      <c r="AB116" s="183">
        <f>SUM(AB110:AB115)</f>
        <v>5347623513.5499992</v>
      </c>
      <c r="AC116" s="174"/>
      <c r="AD116" s="117">
        <f>((AB116-X116)/X116)</f>
        <v>2.5479438541517073E-3</v>
      </c>
      <c r="AE116" s="117"/>
      <c r="AF116" s="183">
        <f>SUM(AF110:AF115)</f>
        <v>5394057299.1900005</v>
      </c>
      <c r="AG116" s="174"/>
      <c r="AH116" s="117">
        <f>((AF116-AB116)/AB116)</f>
        <v>8.6830693152473645E-3</v>
      </c>
      <c r="AI116" s="117"/>
      <c r="AJ116" s="118">
        <f t="shared" si="70"/>
        <v>1.1939687758384325E-2</v>
      </c>
      <c r="AK116" s="118"/>
      <c r="AL116" s="119">
        <f t="shared" si="72"/>
        <v>8.8508887698566949E-2</v>
      </c>
      <c r="AM116" s="119"/>
      <c r="AN116" s="120">
        <f t="shared" si="74"/>
        <v>9.247779486800679E-3</v>
      </c>
      <c r="AO116" s="205"/>
      <c r="AP116" s="124"/>
      <c r="AQ116" s="99">
        <f>SUM(AQ18,AQ43,AQ56,AQ79,AQ84,AQ107,AQ115)</f>
        <v>244396494528.38519</v>
      </c>
      <c r="AR116" s="100"/>
      <c r="AS116" s="123" t="e">
        <f>(#REF!/AQ116)-1</f>
        <v>#REF!</v>
      </c>
      <c r="AT116" s="123" t="e">
        <f>(#REF!/AR116)-1</f>
        <v>#REF!</v>
      </c>
    </row>
    <row r="117" spans="1:46" ht="15" customHeight="1">
      <c r="A117" s="202" t="s">
        <v>43</v>
      </c>
      <c r="B117" s="73">
        <f>SUM(B18,B43,B56,B80,B85,B108,B116)</f>
        <v>1302720657837.8218</v>
      </c>
      <c r="C117" s="98"/>
      <c r="D117" s="73">
        <f>SUM(D18,D43,D56,D80,D85,D108,D116)</f>
        <v>1319223915660.9104</v>
      </c>
      <c r="E117" s="98"/>
      <c r="F117" s="117">
        <f>((D117-B117)/B117)</f>
        <v>1.2668301315248771E-2</v>
      </c>
      <c r="G117" s="117"/>
      <c r="H117" s="73">
        <f>SUM(H18,H43,H56,H80,H85,H108,H116)</f>
        <v>1310154847686.7959</v>
      </c>
      <c r="I117" s="98"/>
      <c r="J117" s="117">
        <f>((H117-D117)/D117)</f>
        <v>-6.8745478811086001E-3</v>
      </c>
      <c r="K117" s="117"/>
      <c r="L117" s="73">
        <f>SUM(L18,L43,L56,L80,L85,L108,L116)</f>
        <v>1310224054620.3721</v>
      </c>
      <c r="M117" s="98"/>
      <c r="N117" s="117">
        <f>((L117-H117)/H117)</f>
        <v>5.2823476322942554E-5</v>
      </c>
      <c r="O117" s="117"/>
      <c r="P117" s="73">
        <f>SUM(P18,P43,P56,P80,P85,P108,P116)</f>
        <v>1308902032503.8818</v>
      </c>
      <c r="Q117" s="98"/>
      <c r="R117" s="117">
        <f>((P117-L117)/L117)</f>
        <v>-1.0090046140034275E-3</v>
      </c>
      <c r="S117" s="117"/>
      <c r="T117" s="73">
        <f>SUM(T18,T43,T56,T80,T85,T108,T116)</f>
        <v>1322437925711.5618</v>
      </c>
      <c r="U117" s="98"/>
      <c r="V117" s="117">
        <f>((T117-P117)/P117)</f>
        <v>1.0341410488748544E-2</v>
      </c>
      <c r="W117" s="117"/>
      <c r="X117" s="73">
        <f>SUM(X18,X43,X56,X80,X85,X108,X116)</f>
        <v>1324608867502.0117</v>
      </c>
      <c r="Y117" s="98"/>
      <c r="Z117" s="117">
        <f>((X117-T117)/T117)</f>
        <v>1.641620939812231E-3</v>
      </c>
      <c r="AA117" s="117"/>
      <c r="AB117" s="73">
        <f>SUM(AB18,AB43,AB56,AB80,AB85,AB108,AB116)</f>
        <v>1327829325155.3521</v>
      </c>
      <c r="AC117" s="98"/>
      <c r="AD117" s="117">
        <f>((AB117-X117)/X117)</f>
        <v>2.4312517697496396E-3</v>
      </c>
      <c r="AE117" s="117"/>
      <c r="AF117" s="73">
        <f>SUM(AF18,AF43,AF56,AF80,AF85,AF108,AF116)</f>
        <v>1332771401055.0618</v>
      </c>
      <c r="AG117" s="98"/>
      <c r="AH117" s="117">
        <f>((AF117-AB117)/AB117)</f>
        <v>3.7219210376540739E-3</v>
      </c>
      <c r="AI117" s="117"/>
      <c r="AJ117" s="118">
        <f t="shared" si="70"/>
        <v>2.8717220665530215E-3</v>
      </c>
      <c r="AK117" s="118"/>
      <c r="AL117" s="119">
        <f t="shared" si="72"/>
        <v>1.0269284261242559E-2</v>
      </c>
      <c r="AM117" s="119"/>
      <c r="AN117" s="120">
        <f t="shared" si="74"/>
        <v>6.2357863289171506E-3</v>
      </c>
      <c r="AO117" s="205"/>
      <c r="AP117" s="124"/>
      <c r="AQ117" s="153"/>
      <c r="AR117" s="154"/>
      <c r="AS117" s="123" t="e">
        <f>(#REF!/AQ117)-1</f>
        <v>#REF!</v>
      </c>
      <c r="AT117" s="123" t="e">
        <f>(#REF!/AR117)-1</f>
        <v>#REF!</v>
      </c>
    </row>
    <row r="118" spans="1:46" ht="17.25" customHeight="1" thickBot="1">
      <c r="A118" s="201"/>
      <c r="B118" s="279"/>
      <c r="C118" s="279"/>
      <c r="D118" s="279"/>
      <c r="E118" s="279"/>
      <c r="F118" s="117"/>
      <c r="G118" s="117"/>
      <c r="H118" s="279"/>
      <c r="I118" s="279"/>
      <c r="J118" s="117"/>
      <c r="K118" s="117"/>
      <c r="L118" s="279"/>
      <c r="M118" s="279"/>
      <c r="N118" s="117"/>
      <c r="O118" s="117"/>
      <c r="P118" s="279"/>
      <c r="Q118" s="279"/>
      <c r="R118" s="117"/>
      <c r="S118" s="117"/>
      <c r="T118" s="279"/>
      <c r="U118" s="279"/>
      <c r="V118" s="117"/>
      <c r="W118" s="117"/>
      <c r="X118" s="279"/>
      <c r="Y118" s="279"/>
      <c r="Z118" s="117"/>
      <c r="AA118" s="117"/>
      <c r="AB118" s="279"/>
      <c r="AC118" s="279"/>
      <c r="AD118" s="117"/>
      <c r="AE118" s="117"/>
      <c r="AF118" s="279"/>
      <c r="AG118" s="279"/>
      <c r="AH118" s="117"/>
      <c r="AI118" s="117"/>
      <c r="AJ118" s="118"/>
      <c r="AK118" s="118"/>
      <c r="AL118" s="119"/>
      <c r="AM118" s="119"/>
      <c r="AN118" s="120"/>
      <c r="AO118" s="205"/>
      <c r="AP118" s="124"/>
      <c r="AQ118" s="436" t="s">
        <v>111</v>
      </c>
      <c r="AR118" s="436"/>
      <c r="AS118" s="123" t="e">
        <f>(#REF!/AQ118)-1</f>
        <v>#REF!</v>
      </c>
      <c r="AT118" s="123" t="e">
        <f>(#REF!/AR118)-1</f>
        <v>#REF!</v>
      </c>
    </row>
    <row r="119" spans="1:46" ht="29.25" customHeight="1">
      <c r="A119" s="204" t="s">
        <v>64</v>
      </c>
      <c r="B119" s="428" t="s">
        <v>192</v>
      </c>
      <c r="C119" s="429"/>
      <c r="D119" s="428" t="s">
        <v>193</v>
      </c>
      <c r="E119" s="429"/>
      <c r="F119" s="428" t="s">
        <v>85</v>
      </c>
      <c r="G119" s="429"/>
      <c r="H119" s="428" t="s">
        <v>195</v>
      </c>
      <c r="I119" s="429"/>
      <c r="J119" s="428" t="s">
        <v>85</v>
      </c>
      <c r="K119" s="429"/>
      <c r="L119" s="428" t="s">
        <v>196</v>
      </c>
      <c r="M119" s="429"/>
      <c r="N119" s="428" t="s">
        <v>85</v>
      </c>
      <c r="O119" s="429"/>
      <c r="P119" s="428" t="s">
        <v>197</v>
      </c>
      <c r="Q119" s="429"/>
      <c r="R119" s="428" t="s">
        <v>85</v>
      </c>
      <c r="S119" s="429"/>
      <c r="T119" s="428" t="s">
        <v>198</v>
      </c>
      <c r="U119" s="429"/>
      <c r="V119" s="428" t="s">
        <v>85</v>
      </c>
      <c r="W119" s="429"/>
      <c r="X119" s="428" t="s">
        <v>202</v>
      </c>
      <c r="Y119" s="429"/>
      <c r="Z119" s="428" t="s">
        <v>85</v>
      </c>
      <c r="AA119" s="429"/>
      <c r="AB119" s="428" t="s">
        <v>203</v>
      </c>
      <c r="AC119" s="429"/>
      <c r="AD119" s="428" t="s">
        <v>85</v>
      </c>
      <c r="AE119" s="429"/>
      <c r="AF119" s="428" t="s">
        <v>205</v>
      </c>
      <c r="AG119" s="429"/>
      <c r="AH119" s="428" t="s">
        <v>85</v>
      </c>
      <c r="AI119" s="429"/>
      <c r="AJ119" s="435" t="s">
        <v>105</v>
      </c>
      <c r="AK119" s="435"/>
      <c r="AL119" s="435" t="s">
        <v>106</v>
      </c>
      <c r="AM119" s="435"/>
      <c r="AN119" s="435" t="s">
        <v>95</v>
      </c>
      <c r="AO119" s="437"/>
      <c r="AP119" s="124"/>
      <c r="AQ119" s="155" t="s">
        <v>98</v>
      </c>
      <c r="AR119" s="156" t="s">
        <v>99</v>
      </c>
      <c r="AS119" s="123" t="e">
        <f>(#REF!/AQ119)-1</f>
        <v>#REF!</v>
      </c>
      <c r="AT119" s="123" t="e">
        <f>(#REF!/AR119)-1</f>
        <v>#REF!</v>
      </c>
    </row>
    <row r="120" spans="1:46" ht="25.5" customHeight="1">
      <c r="A120" s="204"/>
      <c r="B120" s="208" t="s">
        <v>98</v>
      </c>
      <c r="C120" s="209" t="s">
        <v>99</v>
      </c>
      <c r="D120" s="208" t="s">
        <v>98</v>
      </c>
      <c r="E120" s="209" t="s">
        <v>99</v>
      </c>
      <c r="F120" s="370" t="s">
        <v>97</v>
      </c>
      <c r="G120" s="370" t="s">
        <v>5</v>
      </c>
      <c r="H120" s="208" t="s">
        <v>98</v>
      </c>
      <c r="I120" s="209" t="s">
        <v>99</v>
      </c>
      <c r="J120" s="371" t="s">
        <v>97</v>
      </c>
      <c r="K120" s="371" t="s">
        <v>5</v>
      </c>
      <c r="L120" s="208" t="s">
        <v>98</v>
      </c>
      <c r="M120" s="209" t="s">
        <v>99</v>
      </c>
      <c r="N120" s="372" t="s">
        <v>97</v>
      </c>
      <c r="O120" s="372" t="s">
        <v>5</v>
      </c>
      <c r="P120" s="208" t="s">
        <v>98</v>
      </c>
      <c r="Q120" s="209" t="s">
        <v>99</v>
      </c>
      <c r="R120" s="373" t="s">
        <v>97</v>
      </c>
      <c r="S120" s="373" t="s">
        <v>5</v>
      </c>
      <c r="T120" s="208" t="s">
        <v>98</v>
      </c>
      <c r="U120" s="209" t="s">
        <v>99</v>
      </c>
      <c r="V120" s="376" t="s">
        <v>97</v>
      </c>
      <c r="W120" s="376" t="s">
        <v>5</v>
      </c>
      <c r="X120" s="208" t="s">
        <v>98</v>
      </c>
      <c r="Y120" s="209" t="s">
        <v>99</v>
      </c>
      <c r="Z120" s="379" t="s">
        <v>97</v>
      </c>
      <c r="AA120" s="379" t="s">
        <v>5</v>
      </c>
      <c r="AB120" s="208" t="s">
        <v>98</v>
      </c>
      <c r="AC120" s="209" t="s">
        <v>99</v>
      </c>
      <c r="AD120" s="386" t="s">
        <v>97</v>
      </c>
      <c r="AE120" s="386" t="s">
        <v>5</v>
      </c>
      <c r="AF120" s="208" t="s">
        <v>98</v>
      </c>
      <c r="AG120" s="209" t="s">
        <v>99</v>
      </c>
      <c r="AH120" s="391" t="s">
        <v>97</v>
      </c>
      <c r="AI120" s="391" t="s">
        <v>5</v>
      </c>
      <c r="AJ120" s="254" t="s">
        <v>104</v>
      </c>
      <c r="AK120" s="254" t="s">
        <v>104</v>
      </c>
      <c r="AL120" s="254" t="s">
        <v>104</v>
      </c>
      <c r="AM120" s="254" t="s">
        <v>104</v>
      </c>
      <c r="AN120" s="254" t="s">
        <v>104</v>
      </c>
      <c r="AO120" s="255" t="s">
        <v>104</v>
      </c>
      <c r="AP120" s="124"/>
      <c r="AQ120" s="149">
        <v>1901056000</v>
      </c>
      <c r="AR120" s="141">
        <v>12.64</v>
      </c>
      <c r="AS120" s="123" t="e">
        <f>(#REF!/AQ120)-1</f>
        <v>#REF!</v>
      </c>
      <c r="AT120" s="123" t="e">
        <f>(#REF!/AR120)-1</f>
        <v>#REF!</v>
      </c>
    </row>
    <row r="121" spans="1:46">
      <c r="A121" s="201" t="s">
        <v>45</v>
      </c>
      <c r="B121" s="181">
        <v>1692371000</v>
      </c>
      <c r="C121" s="180">
        <v>11.29</v>
      </c>
      <c r="D121" s="181">
        <v>1689373000</v>
      </c>
      <c r="E121" s="180">
        <v>11.61</v>
      </c>
      <c r="F121" s="117">
        <f t="shared" ref="F121:F130" si="117">((D121-B121)/B121)</f>
        <v>-1.7714791851195749E-3</v>
      </c>
      <c r="G121" s="117">
        <f t="shared" ref="G121:G130" si="118">((E121-C121)/C121)</f>
        <v>2.8343666961913226E-2</v>
      </c>
      <c r="H121" s="181">
        <v>1689373000</v>
      </c>
      <c r="I121" s="180">
        <v>11.53</v>
      </c>
      <c r="J121" s="117">
        <f t="shared" ref="J121:J130" si="119">((H121-D121)/D121)</f>
        <v>0</v>
      </c>
      <c r="K121" s="117">
        <f t="shared" ref="K121:K130" si="120">((I121-E121)/E121)</f>
        <v>-6.8906115417743385E-3</v>
      </c>
      <c r="L121" s="181">
        <v>1687874000</v>
      </c>
      <c r="M121" s="180">
        <v>11.26</v>
      </c>
      <c r="N121" s="117">
        <f t="shared" ref="N121:N130" si="121">((L121-H121)/H121)</f>
        <v>-8.8731144631765753E-4</v>
      </c>
      <c r="O121" s="117">
        <f t="shared" ref="O121:O130" si="122">((M121-I121)/I121)</f>
        <v>-2.3417172593235003E-2</v>
      </c>
      <c r="P121" s="181">
        <v>1705862000</v>
      </c>
      <c r="Q121" s="180">
        <v>11.28</v>
      </c>
      <c r="R121" s="117">
        <f t="shared" ref="R121:R130" si="123">((P121-L121)/L121)</f>
        <v>1.0657193605683837E-2</v>
      </c>
      <c r="S121" s="117">
        <f t="shared" ref="S121:S130" si="124">((Q121-M121)/M121)</f>
        <v>1.7761989342806016E-3</v>
      </c>
      <c r="T121" s="181">
        <v>1729846000</v>
      </c>
      <c r="U121" s="180">
        <v>11.54</v>
      </c>
      <c r="V121" s="117">
        <f t="shared" ref="V121:V130" si="125">((T121-P121)/P121)</f>
        <v>1.4059753954305799E-2</v>
      </c>
      <c r="W121" s="117">
        <f t="shared" ref="W121:W130" si="126">((U121-Q121)/Q121)</f>
        <v>2.3049645390070903E-2</v>
      </c>
      <c r="X121" s="181">
        <v>1726848000</v>
      </c>
      <c r="Y121" s="180">
        <v>11.52</v>
      </c>
      <c r="Z121" s="117">
        <f t="shared" ref="Z121:Z130" si="127">((X121-T121)/T121)</f>
        <v>-1.7331022530329288E-3</v>
      </c>
      <c r="AA121" s="117">
        <f t="shared" ref="AA121:AA130" si="128">((Y121-U121)/U121)</f>
        <v>-1.7331022530328922E-3</v>
      </c>
      <c r="AB121" s="181">
        <v>1269164950.4000001</v>
      </c>
      <c r="AC121" s="180">
        <v>11.54</v>
      </c>
      <c r="AD121" s="117">
        <f t="shared" ref="AD121:AD130" si="129">((AB121-X121)/X121)</f>
        <v>-0.26503956897190717</v>
      </c>
      <c r="AE121" s="117">
        <f t="shared" ref="AE121:AE130" si="130">((AC121-Y121)/Y121)</f>
        <v>1.7361111111110742E-3</v>
      </c>
      <c r="AF121" s="181">
        <v>1737341000</v>
      </c>
      <c r="AG121" s="180">
        <v>11.59</v>
      </c>
      <c r="AH121" s="117">
        <f t="shared" ref="AH121:AH130" si="131">((AF121-AB121)/AB121)</f>
        <v>0.36888510784389833</v>
      </c>
      <c r="AI121" s="117">
        <f t="shared" ref="AI121:AI130" si="132">((AG121-AC121)/AC121)</f>
        <v>4.3327556325823847E-3</v>
      </c>
      <c r="AJ121" s="118">
        <f t="shared" ref="AJ121" si="133">AVERAGE(F121,J121,N121,R121,V121,Z121,AD121,AH121)</f>
        <v>1.552132419343883E-2</v>
      </c>
      <c r="AK121" s="118">
        <f t="shared" ref="AK121" si="134">AVERAGE(G121,K121,O121,S121,W121,AA121,AE121,AI121)</f>
        <v>3.3996864552394944E-3</v>
      </c>
      <c r="AL121" s="119">
        <f t="shared" ref="AL121" si="135">((AF121-D121)/D121)</f>
        <v>2.8393966282165041E-2</v>
      </c>
      <c r="AM121" s="119">
        <f t="shared" ref="AM121" si="136">((AG121-E121)/E121)</f>
        <v>-1.7226528854435465E-3</v>
      </c>
      <c r="AN121" s="120">
        <f t="shared" ref="AN121" si="137">STDEV(F121,J121,N121,R121,V121,Z121,AD121,AH121)</f>
        <v>0.17101089582346432</v>
      </c>
      <c r="AO121" s="205">
        <f t="shared" ref="AO121" si="138">STDEV(G121,K121,O121,S121,W121,AA121,AE121,AI121)</f>
        <v>1.632691268349265E-2</v>
      </c>
      <c r="AP121" s="124"/>
      <c r="AQ121" s="149">
        <v>106884243.56</v>
      </c>
      <c r="AR121" s="141">
        <v>2.92</v>
      </c>
      <c r="AS121" s="123" t="e">
        <f>(#REF!/AQ121)-1</f>
        <v>#REF!</v>
      </c>
      <c r="AT121" s="123" t="e">
        <f>(#REF!/AR121)-1</f>
        <v>#REF!</v>
      </c>
    </row>
    <row r="122" spans="1:46">
      <c r="A122" s="201" t="s">
        <v>81</v>
      </c>
      <c r="B122" s="181">
        <v>228347237.24000001</v>
      </c>
      <c r="C122" s="180">
        <v>2.68</v>
      </c>
      <c r="D122" s="181">
        <v>250500327.41999999</v>
      </c>
      <c r="E122" s="180">
        <v>2.94</v>
      </c>
      <c r="F122" s="117">
        <f t="shared" si="117"/>
        <v>9.701492537313422E-2</v>
      </c>
      <c r="G122" s="117">
        <f t="shared" si="118"/>
        <v>9.7014925373134248E-2</v>
      </c>
      <c r="H122" s="181">
        <v>275209543.38999999</v>
      </c>
      <c r="I122" s="180">
        <v>3.23</v>
      </c>
      <c r="J122" s="117">
        <f t="shared" si="119"/>
        <v>9.8639455782312924E-2</v>
      </c>
      <c r="K122" s="117">
        <f t="shared" si="120"/>
        <v>9.8639455782312938E-2</v>
      </c>
      <c r="L122" s="181">
        <v>251352369.34999999</v>
      </c>
      <c r="M122" s="180">
        <v>2.95</v>
      </c>
      <c r="N122" s="117">
        <f t="shared" si="121"/>
        <v>-8.6687306501547962E-2</v>
      </c>
      <c r="O122" s="117">
        <f t="shared" si="122"/>
        <v>-8.6687306501547934E-2</v>
      </c>
      <c r="P122" s="181">
        <v>237719698.47</v>
      </c>
      <c r="Q122" s="180">
        <v>2.79</v>
      </c>
      <c r="R122" s="117">
        <f t="shared" si="123"/>
        <v>-5.4237288135593205E-2</v>
      </c>
      <c r="S122" s="117">
        <f t="shared" si="124"/>
        <v>-5.4237288135593267E-2</v>
      </c>
      <c r="T122" s="181">
        <v>247092159.69999999</v>
      </c>
      <c r="U122" s="180">
        <v>2.9</v>
      </c>
      <c r="V122" s="117">
        <f t="shared" si="125"/>
        <v>3.9426523297490995E-2</v>
      </c>
      <c r="W122" s="117">
        <f t="shared" si="126"/>
        <v>3.9426523297490995E-2</v>
      </c>
      <c r="X122" s="181">
        <v>244536033.91</v>
      </c>
      <c r="Y122" s="180">
        <v>2.87</v>
      </c>
      <c r="Z122" s="117">
        <f t="shared" si="127"/>
        <v>-1.0344827586206863E-2</v>
      </c>
      <c r="AA122" s="117">
        <f t="shared" si="128"/>
        <v>-1.0344827586206829E-2</v>
      </c>
      <c r="AB122" s="181">
        <v>251352369.34999999</v>
      </c>
      <c r="AC122" s="180">
        <v>2.95</v>
      </c>
      <c r="AD122" s="117">
        <f t="shared" si="129"/>
        <v>2.7874564459930303E-2</v>
      </c>
      <c r="AE122" s="117">
        <f t="shared" si="130"/>
        <v>2.7874564459930338E-2</v>
      </c>
      <c r="AF122" s="181">
        <v>249648285.49000001</v>
      </c>
      <c r="AG122" s="180">
        <v>2.93</v>
      </c>
      <c r="AH122" s="117">
        <f t="shared" si="131"/>
        <v>-6.7796610169490908E-3</v>
      </c>
      <c r="AI122" s="117">
        <f t="shared" si="132"/>
        <v>-6.7796610169491584E-3</v>
      </c>
      <c r="AJ122" s="118">
        <f t="shared" ref="AJ122:AJ132" si="139">AVERAGE(F122,J122,N122,R122,V122,Z122,AD122,AH122)</f>
        <v>1.3113298209071417E-2</v>
      </c>
      <c r="AK122" s="118">
        <f t="shared" ref="AK122:AK130" si="140">AVERAGE(G122,K122,O122,S122,W122,AA122,AE122,AI122)</f>
        <v>1.3113298209071417E-2</v>
      </c>
      <c r="AL122" s="119">
        <f t="shared" ref="AL122:AL132" si="141">((AF122-D122)/D122)</f>
        <v>-3.4013605442175967E-3</v>
      </c>
      <c r="AM122" s="119">
        <f t="shared" ref="AM122:AM130" si="142">((AG122-E122)/E122)</f>
        <v>-3.4013605442176145E-3</v>
      </c>
      <c r="AN122" s="120">
        <f t="shared" ref="AN122:AN132" si="143">STDEV(F122,J122,N122,R122,V122,Z122,AD122,AH122)</f>
        <v>6.62320198135459E-2</v>
      </c>
      <c r="AO122" s="205">
        <f t="shared" ref="AO122:AO130" si="144">STDEV(G122,K122,O122,S122,W122,AA122,AE122,AI122)</f>
        <v>6.6232019813545914E-2</v>
      </c>
      <c r="AP122" s="124"/>
      <c r="AQ122" s="149">
        <v>84059843.040000007</v>
      </c>
      <c r="AR122" s="141">
        <v>7.19</v>
      </c>
      <c r="AS122" s="123" t="e">
        <f>(#REF!/AQ122)-1</f>
        <v>#REF!</v>
      </c>
      <c r="AT122" s="123" t="e">
        <f>(#REF!/AR122)-1</f>
        <v>#REF!</v>
      </c>
    </row>
    <row r="123" spans="1:46">
      <c r="A123" s="201" t="s">
        <v>70</v>
      </c>
      <c r="B123" s="181">
        <v>110686040.95999999</v>
      </c>
      <c r="C123" s="180">
        <v>4.3099999999999996</v>
      </c>
      <c r="D123" s="181">
        <v>106320234.23999999</v>
      </c>
      <c r="E123" s="180">
        <v>4.1399999999999997</v>
      </c>
      <c r="F123" s="117">
        <f t="shared" si="117"/>
        <v>-3.9443155452436186E-2</v>
      </c>
      <c r="G123" s="117">
        <f t="shared" si="118"/>
        <v>-3.9443155452436179E-2</v>
      </c>
      <c r="H123" s="181">
        <v>106320234.23999999</v>
      </c>
      <c r="I123" s="180">
        <v>4.1399999999999997</v>
      </c>
      <c r="J123" s="117">
        <f t="shared" si="119"/>
        <v>0</v>
      </c>
      <c r="K123" s="117">
        <f t="shared" si="120"/>
        <v>0</v>
      </c>
      <c r="L123" s="181">
        <v>103752112.64</v>
      </c>
      <c r="M123" s="180">
        <v>4.04</v>
      </c>
      <c r="N123" s="117">
        <f t="shared" si="121"/>
        <v>-2.4154589371980621E-2</v>
      </c>
      <c r="O123" s="117">
        <f t="shared" si="122"/>
        <v>-2.4154589371980593E-2</v>
      </c>
      <c r="P123" s="181">
        <v>103238488.31999999</v>
      </c>
      <c r="Q123" s="180">
        <v>4.0199999999999996</v>
      </c>
      <c r="R123" s="117">
        <f t="shared" si="123"/>
        <v>-4.9504950495050251E-3</v>
      </c>
      <c r="S123" s="117">
        <f t="shared" si="124"/>
        <v>-4.950495049505065E-3</v>
      </c>
      <c r="T123" s="181">
        <v>104008924.8</v>
      </c>
      <c r="U123" s="180">
        <v>4.05</v>
      </c>
      <c r="V123" s="117">
        <f t="shared" si="125"/>
        <v>7.4626865671642197E-3</v>
      </c>
      <c r="W123" s="117">
        <f t="shared" si="126"/>
        <v>7.4626865671642414E-3</v>
      </c>
      <c r="X123" s="181">
        <v>106320234.23999999</v>
      </c>
      <c r="Y123" s="180">
        <v>4.1399999999999997</v>
      </c>
      <c r="Z123" s="117">
        <f t="shared" si="127"/>
        <v>2.2222222222222199E-2</v>
      </c>
      <c r="AA123" s="117">
        <f t="shared" si="128"/>
        <v>2.2222222222222188E-2</v>
      </c>
      <c r="AB123" s="181">
        <v>108374731.52</v>
      </c>
      <c r="AC123" s="180">
        <v>4.22</v>
      </c>
      <c r="AD123" s="117">
        <f t="shared" si="129"/>
        <v>1.9323671497584554E-2</v>
      </c>
      <c r="AE123" s="117">
        <f t="shared" si="130"/>
        <v>1.9323671497584561E-2</v>
      </c>
      <c r="AF123" s="181">
        <v>109658792.31999999</v>
      </c>
      <c r="AG123" s="180">
        <v>4.2699999999999996</v>
      </c>
      <c r="AH123" s="117">
        <f t="shared" si="131"/>
        <v>1.1848341232227461E-2</v>
      </c>
      <c r="AI123" s="117">
        <f t="shared" si="132"/>
        <v>1.1848341232227447E-2</v>
      </c>
      <c r="AJ123" s="118">
        <f t="shared" si="139"/>
        <v>-9.6141479434042488E-4</v>
      </c>
      <c r="AK123" s="118">
        <f t="shared" si="140"/>
        <v>-9.6141479434042488E-4</v>
      </c>
      <c r="AL123" s="119">
        <f t="shared" si="141"/>
        <v>3.1400966183574866E-2</v>
      </c>
      <c r="AM123" s="119">
        <f t="shared" si="142"/>
        <v>3.1400966183574859E-2</v>
      </c>
      <c r="AN123" s="120">
        <f t="shared" si="143"/>
        <v>2.1446364577543633E-2</v>
      </c>
      <c r="AO123" s="205">
        <f t="shared" si="144"/>
        <v>2.144636457754363E-2</v>
      </c>
      <c r="AP123" s="124"/>
      <c r="AQ123" s="149">
        <v>82672021.189999998</v>
      </c>
      <c r="AR123" s="141">
        <v>18.53</v>
      </c>
      <c r="AS123" s="123" t="e">
        <f>(#REF!/AQ123)-1</f>
        <v>#REF!</v>
      </c>
      <c r="AT123" s="123" t="e">
        <f>(#REF!/AR123)-1</f>
        <v>#REF!</v>
      </c>
    </row>
    <row r="124" spans="1:46">
      <c r="A124" s="201" t="s">
        <v>71</v>
      </c>
      <c r="B124" s="181">
        <v>117791792.37</v>
      </c>
      <c r="C124" s="180">
        <v>11.19</v>
      </c>
      <c r="D124" s="181">
        <v>115791753</v>
      </c>
      <c r="E124" s="180">
        <v>11</v>
      </c>
      <c r="F124" s="117">
        <f t="shared" si="117"/>
        <v>-1.6979445933869568E-2</v>
      </c>
      <c r="G124" s="117">
        <f t="shared" si="118"/>
        <v>-1.6979445933869481E-2</v>
      </c>
      <c r="H124" s="181">
        <v>115791753</v>
      </c>
      <c r="I124" s="180">
        <v>11</v>
      </c>
      <c r="J124" s="117">
        <f t="shared" si="119"/>
        <v>0</v>
      </c>
      <c r="K124" s="117">
        <f t="shared" si="120"/>
        <v>0</v>
      </c>
      <c r="L124" s="181">
        <v>116528609.61</v>
      </c>
      <c r="M124" s="180">
        <v>11.04</v>
      </c>
      <c r="N124" s="117">
        <f t="shared" si="121"/>
        <v>6.3636363636363586E-3</v>
      </c>
      <c r="O124" s="117">
        <f t="shared" si="122"/>
        <v>3.6363636363635587E-3</v>
      </c>
      <c r="P124" s="181">
        <v>120739218.81</v>
      </c>
      <c r="Q124" s="180">
        <v>11.47</v>
      </c>
      <c r="R124" s="117">
        <f t="shared" si="123"/>
        <v>3.6133694670280062E-2</v>
      </c>
      <c r="S124" s="117">
        <f t="shared" si="124"/>
        <v>3.8949275362318979E-2</v>
      </c>
      <c r="T124" s="181">
        <v>120844484.04000001</v>
      </c>
      <c r="U124" s="180">
        <v>11.48</v>
      </c>
      <c r="V124" s="117">
        <f t="shared" si="125"/>
        <v>8.7183958151703538E-4</v>
      </c>
      <c r="W124" s="117">
        <f t="shared" si="126"/>
        <v>8.7183958151698226E-4</v>
      </c>
      <c r="X124" s="181">
        <v>117581261.91</v>
      </c>
      <c r="Y124" s="180">
        <v>11.17</v>
      </c>
      <c r="Z124" s="117">
        <f t="shared" si="127"/>
        <v>-2.7003484320557575E-2</v>
      </c>
      <c r="AA124" s="117">
        <f t="shared" si="128"/>
        <v>-2.7003484320557533E-2</v>
      </c>
      <c r="AB124" s="181">
        <v>117054935.76000001</v>
      </c>
      <c r="AC124" s="180">
        <v>11.12</v>
      </c>
      <c r="AD124" s="117">
        <f t="shared" si="129"/>
        <v>-4.4762757385854212E-3</v>
      </c>
      <c r="AE124" s="117">
        <f t="shared" si="130"/>
        <v>-4.4762757385855608E-3</v>
      </c>
      <c r="AF124" s="181">
        <v>117791792.37</v>
      </c>
      <c r="AG124" s="180">
        <v>11.19</v>
      </c>
      <c r="AH124" s="117">
        <f t="shared" si="131"/>
        <v>6.2949640287769731E-3</v>
      </c>
      <c r="AI124" s="117">
        <f t="shared" si="132"/>
        <v>6.2949640287770043E-3</v>
      </c>
      <c r="AJ124" s="118">
        <f t="shared" si="139"/>
        <v>1.5061608139973321E-4</v>
      </c>
      <c r="AK124" s="118">
        <f t="shared" si="140"/>
        <v>1.6165457699549382E-4</v>
      </c>
      <c r="AL124" s="119">
        <f t="shared" si="141"/>
        <v>1.7272727272727315E-2</v>
      </c>
      <c r="AM124" s="119">
        <f t="shared" si="142"/>
        <v>1.7272727272727228E-2</v>
      </c>
      <c r="AN124" s="120">
        <f t="shared" si="143"/>
        <v>1.8608261403400349E-2</v>
      </c>
      <c r="AO124" s="205">
        <f t="shared" si="144"/>
        <v>1.9302011755501568E-2</v>
      </c>
      <c r="AP124" s="124"/>
      <c r="AQ124" s="149">
        <v>541500000</v>
      </c>
      <c r="AR124" s="141">
        <v>3610</v>
      </c>
      <c r="AS124" s="123" t="e">
        <f>(#REF!/AQ124)-1</f>
        <v>#REF!</v>
      </c>
      <c r="AT124" s="123" t="e">
        <f>(#REF!/AR124)-1</f>
        <v>#REF!</v>
      </c>
    </row>
    <row r="125" spans="1:46">
      <c r="A125" s="201" t="s">
        <v>119</v>
      </c>
      <c r="B125" s="181">
        <v>754940987.54999995</v>
      </c>
      <c r="C125" s="180">
        <v>214.45</v>
      </c>
      <c r="D125" s="181">
        <v>762157723.5</v>
      </c>
      <c r="E125" s="180">
        <v>216.5</v>
      </c>
      <c r="F125" s="117">
        <f t="shared" si="117"/>
        <v>9.5593378409886392E-3</v>
      </c>
      <c r="G125" s="117">
        <f t="shared" si="118"/>
        <v>9.5593378409886288E-3</v>
      </c>
      <c r="H125" s="181">
        <v>762157723.5</v>
      </c>
      <c r="I125" s="180">
        <v>216.5</v>
      </c>
      <c r="J125" s="117">
        <f t="shared" si="119"/>
        <v>0</v>
      </c>
      <c r="K125" s="117">
        <f t="shared" si="120"/>
        <v>0</v>
      </c>
      <c r="L125" s="181">
        <v>782963045.19000006</v>
      </c>
      <c r="M125" s="180">
        <v>222.41</v>
      </c>
      <c r="N125" s="117">
        <f t="shared" si="121"/>
        <v>2.7297921478060122E-2</v>
      </c>
      <c r="O125" s="117">
        <f t="shared" si="122"/>
        <v>2.7297921478060032E-2</v>
      </c>
      <c r="P125" s="181">
        <v>768811202.00999999</v>
      </c>
      <c r="Q125" s="180">
        <v>218.39</v>
      </c>
      <c r="R125" s="117">
        <f t="shared" si="123"/>
        <v>-1.8074726855806928E-2</v>
      </c>
      <c r="S125" s="117">
        <f t="shared" si="124"/>
        <v>-1.807472685580689E-2</v>
      </c>
      <c r="T125" s="181">
        <v>732516300.72000003</v>
      </c>
      <c r="U125" s="180">
        <v>208.08</v>
      </c>
      <c r="V125" s="117">
        <f t="shared" si="125"/>
        <v>-4.7209121296762621E-2</v>
      </c>
      <c r="W125" s="117">
        <f t="shared" si="126"/>
        <v>-4.7209121296762559E-2</v>
      </c>
      <c r="X125" s="181">
        <v>737409599.73000002</v>
      </c>
      <c r="Y125" s="180">
        <v>209.47</v>
      </c>
      <c r="Z125" s="117">
        <f t="shared" si="127"/>
        <v>6.6801230296039855E-3</v>
      </c>
      <c r="AA125" s="117">
        <f t="shared" si="128"/>
        <v>6.6801230296039326E-3</v>
      </c>
      <c r="AB125" s="181">
        <v>735543809.46000004</v>
      </c>
      <c r="AC125" s="180">
        <v>208.94</v>
      </c>
      <c r="AD125" s="117">
        <f t="shared" si="129"/>
        <v>-2.5301952546903832E-3</v>
      </c>
      <c r="AE125" s="117">
        <f t="shared" si="130"/>
        <v>-2.5301952546904144E-3</v>
      </c>
      <c r="AF125" s="181">
        <v>740648330.00999999</v>
      </c>
      <c r="AG125" s="180">
        <v>210.94</v>
      </c>
      <c r="AH125" s="117">
        <f t="shared" si="131"/>
        <v>6.9397913276538067E-3</v>
      </c>
      <c r="AI125" s="117">
        <f t="shared" si="132"/>
        <v>9.5721259691777544E-3</v>
      </c>
      <c r="AJ125" s="118">
        <f t="shared" si="139"/>
        <v>-2.1671087163691719E-3</v>
      </c>
      <c r="AK125" s="118">
        <f t="shared" si="140"/>
        <v>-1.8380668861786894E-3</v>
      </c>
      <c r="AL125" s="119">
        <f t="shared" si="141"/>
        <v>-2.8221709006928417E-2</v>
      </c>
      <c r="AM125" s="119">
        <f t="shared" si="142"/>
        <v>-2.5681293302540428E-2</v>
      </c>
      <c r="AN125" s="120">
        <f t="shared" si="143"/>
        <v>2.2211869720571039E-2</v>
      </c>
      <c r="AO125" s="205">
        <f t="shared" si="144"/>
        <v>2.2384873559002587E-2</v>
      </c>
      <c r="AP125" s="124"/>
      <c r="AQ125" s="149">
        <v>551092000</v>
      </c>
      <c r="AR125" s="141">
        <v>8.86</v>
      </c>
      <c r="AS125" s="123" t="e">
        <f>(#REF!/AQ125)-1</f>
        <v>#REF!</v>
      </c>
      <c r="AT125" s="123" t="e">
        <f>(#REF!/AR125)-1</f>
        <v>#REF!</v>
      </c>
    </row>
    <row r="126" spans="1:46">
      <c r="A126" s="201" t="s">
        <v>47</v>
      </c>
      <c r="B126" s="181">
        <v>8200500000</v>
      </c>
      <c r="C126" s="180">
        <v>7810</v>
      </c>
      <c r="D126" s="181">
        <v>15600000000</v>
      </c>
      <c r="E126" s="180">
        <v>8000</v>
      </c>
      <c r="F126" s="117">
        <f t="shared" si="117"/>
        <v>0.90232302908359241</v>
      </c>
      <c r="G126" s="117">
        <f t="shared" si="118"/>
        <v>2.4327784891165175E-2</v>
      </c>
      <c r="H126" s="181">
        <v>15580500000</v>
      </c>
      <c r="I126" s="180">
        <v>7990</v>
      </c>
      <c r="J126" s="117">
        <f t="shared" si="119"/>
        <v>-1.25E-3</v>
      </c>
      <c r="K126" s="117">
        <f t="shared" si="120"/>
        <v>-1.25E-3</v>
      </c>
      <c r="L126" s="181">
        <v>16575000000</v>
      </c>
      <c r="M126" s="180">
        <v>8500</v>
      </c>
      <c r="N126" s="117">
        <f t="shared" si="121"/>
        <v>6.3829787234042548E-2</v>
      </c>
      <c r="O126" s="117">
        <f t="shared" si="122"/>
        <v>6.3829787234042548E-2</v>
      </c>
      <c r="P126" s="181">
        <v>19461000000</v>
      </c>
      <c r="Q126" s="180">
        <v>9980</v>
      </c>
      <c r="R126" s="117">
        <f t="shared" si="123"/>
        <v>0.17411764705882352</v>
      </c>
      <c r="S126" s="117">
        <f t="shared" si="124"/>
        <v>0.17411764705882352</v>
      </c>
      <c r="T126" s="181">
        <v>19003500000</v>
      </c>
      <c r="U126" s="180">
        <v>9270</v>
      </c>
      <c r="V126" s="117">
        <f t="shared" si="125"/>
        <v>-2.3508555572683828E-2</v>
      </c>
      <c r="W126" s="117">
        <f t="shared" si="126"/>
        <v>-7.1142284569138278E-2</v>
      </c>
      <c r="X126" s="181">
        <v>17896500000</v>
      </c>
      <c r="Y126" s="180">
        <v>8730</v>
      </c>
      <c r="Z126" s="117">
        <f t="shared" si="127"/>
        <v>-5.8252427184466021E-2</v>
      </c>
      <c r="AA126" s="117">
        <f t="shared" si="128"/>
        <v>-5.8252427184466021E-2</v>
      </c>
      <c r="AB126" s="181">
        <v>20459000000</v>
      </c>
      <c r="AC126" s="180">
        <v>9980</v>
      </c>
      <c r="AD126" s="117">
        <f t="shared" si="129"/>
        <v>0.14318442153493699</v>
      </c>
      <c r="AE126" s="117">
        <f t="shared" si="130"/>
        <v>0.14318442153493699</v>
      </c>
      <c r="AF126" s="181">
        <v>18552500000</v>
      </c>
      <c r="AG126" s="180">
        <v>9050</v>
      </c>
      <c r="AH126" s="117">
        <f t="shared" si="131"/>
        <v>-9.3186372745490978E-2</v>
      </c>
      <c r="AI126" s="117">
        <f t="shared" si="132"/>
        <v>-9.3186372745490978E-2</v>
      </c>
      <c r="AJ126" s="118">
        <f t="shared" si="139"/>
        <v>0.13840719117609435</v>
      </c>
      <c r="AK126" s="118">
        <f t="shared" si="140"/>
        <v>2.2703569527484112E-2</v>
      </c>
      <c r="AL126" s="119">
        <f t="shared" si="141"/>
        <v>0.18926282051282051</v>
      </c>
      <c r="AM126" s="119">
        <f t="shared" si="142"/>
        <v>0.13125000000000001</v>
      </c>
      <c r="AN126" s="120">
        <f t="shared" si="143"/>
        <v>0.32259188715552434</v>
      </c>
      <c r="AO126" s="205">
        <f t="shared" si="144"/>
        <v>9.8923514741292087E-2</v>
      </c>
      <c r="AP126" s="124"/>
      <c r="AQ126" s="122">
        <v>913647681</v>
      </c>
      <c r="AR126" s="126">
        <v>81</v>
      </c>
      <c r="AS126" s="123" t="e">
        <f>(#REF!/AQ126)-1</f>
        <v>#REF!</v>
      </c>
      <c r="AT126" s="123" t="e">
        <f>(#REF!/AR126)-1</f>
        <v>#REF!</v>
      </c>
    </row>
    <row r="127" spans="1:46">
      <c r="A127" s="201" t="s">
        <v>65</v>
      </c>
      <c r="B127" s="181">
        <v>445850000</v>
      </c>
      <c r="C127" s="180">
        <v>9.25</v>
      </c>
      <c r="D127" s="181">
        <v>445850000</v>
      </c>
      <c r="E127" s="180">
        <v>9.25</v>
      </c>
      <c r="F127" s="117">
        <f t="shared" si="117"/>
        <v>0</v>
      </c>
      <c r="G127" s="117">
        <f t="shared" si="118"/>
        <v>0</v>
      </c>
      <c r="H127" s="181">
        <v>445850000</v>
      </c>
      <c r="I127" s="180">
        <v>9.25</v>
      </c>
      <c r="J127" s="117">
        <f t="shared" si="119"/>
        <v>0</v>
      </c>
      <c r="K127" s="117">
        <f t="shared" si="120"/>
        <v>0</v>
      </c>
      <c r="L127" s="181">
        <v>445850000</v>
      </c>
      <c r="M127" s="180">
        <v>9.25</v>
      </c>
      <c r="N127" s="117">
        <f t="shared" si="121"/>
        <v>0</v>
      </c>
      <c r="O127" s="117">
        <f t="shared" si="122"/>
        <v>0</v>
      </c>
      <c r="P127" s="181">
        <v>445850000</v>
      </c>
      <c r="Q127" s="180">
        <v>9.25</v>
      </c>
      <c r="R127" s="117">
        <f t="shared" si="123"/>
        <v>0</v>
      </c>
      <c r="S127" s="117">
        <f t="shared" si="124"/>
        <v>0</v>
      </c>
      <c r="T127" s="181">
        <v>445850000</v>
      </c>
      <c r="U127" s="180">
        <v>9.25</v>
      </c>
      <c r="V127" s="117">
        <f t="shared" si="125"/>
        <v>0</v>
      </c>
      <c r="W127" s="117">
        <f t="shared" si="126"/>
        <v>0</v>
      </c>
      <c r="X127" s="181">
        <v>445850000</v>
      </c>
      <c r="Y127" s="180">
        <v>9.25</v>
      </c>
      <c r="Z127" s="117">
        <f t="shared" si="127"/>
        <v>0</v>
      </c>
      <c r="AA127" s="117">
        <f t="shared" si="128"/>
        <v>0</v>
      </c>
      <c r="AB127" s="181">
        <v>445850000</v>
      </c>
      <c r="AC127" s="180">
        <v>9.25</v>
      </c>
      <c r="AD127" s="117">
        <f t="shared" si="129"/>
        <v>0</v>
      </c>
      <c r="AE127" s="117">
        <f t="shared" si="130"/>
        <v>0</v>
      </c>
      <c r="AF127" s="181">
        <v>445850000</v>
      </c>
      <c r="AG127" s="180">
        <v>9.25</v>
      </c>
      <c r="AH127" s="117">
        <f t="shared" si="131"/>
        <v>0</v>
      </c>
      <c r="AI127" s="117">
        <f t="shared" si="132"/>
        <v>0</v>
      </c>
      <c r="AJ127" s="118">
        <f t="shared" si="139"/>
        <v>0</v>
      </c>
      <c r="AK127" s="118">
        <f t="shared" si="140"/>
        <v>0</v>
      </c>
      <c r="AL127" s="119">
        <f t="shared" si="141"/>
        <v>0</v>
      </c>
      <c r="AM127" s="119">
        <f t="shared" si="142"/>
        <v>0</v>
      </c>
      <c r="AN127" s="120">
        <f t="shared" si="143"/>
        <v>0</v>
      </c>
      <c r="AO127" s="205">
        <f t="shared" si="144"/>
        <v>0</v>
      </c>
      <c r="AP127" s="124"/>
      <c r="AQ127" s="157">
        <f>SUM(AQ120:AQ126)</f>
        <v>4180911788.79</v>
      </c>
      <c r="AR127" s="158"/>
      <c r="AS127" s="123" t="e">
        <f>(#REF!/AQ127)-1</f>
        <v>#REF!</v>
      </c>
      <c r="AT127" s="123" t="e">
        <f>(#REF!/AR127)-1</f>
        <v>#REF!</v>
      </c>
    </row>
    <row r="128" spans="1:46">
      <c r="A128" s="201" t="s">
        <v>55</v>
      </c>
      <c r="B128" s="181">
        <v>375647337.56999999</v>
      </c>
      <c r="C128" s="179">
        <v>100</v>
      </c>
      <c r="D128" s="181">
        <v>375481211.06</v>
      </c>
      <c r="E128" s="179">
        <v>94</v>
      </c>
      <c r="F128" s="117">
        <f t="shared" si="117"/>
        <v>-4.4224061609123911E-4</v>
      </c>
      <c r="G128" s="117">
        <f t="shared" si="118"/>
        <v>-0.06</v>
      </c>
      <c r="H128" s="181">
        <v>369794276.38</v>
      </c>
      <c r="I128" s="179">
        <v>94</v>
      </c>
      <c r="J128" s="117">
        <f t="shared" si="119"/>
        <v>-1.5145723707307591E-2</v>
      </c>
      <c r="K128" s="117">
        <f t="shared" si="120"/>
        <v>0</v>
      </c>
      <c r="L128" s="181">
        <v>372880726.38</v>
      </c>
      <c r="M128" s="179">
        <v>95</v>
      </c>
      <c r="N128" s="117">
        <f t="shared" si="121"/>
        <v>8.3463974353901824E-3</v>
      </c>
      <c r="O128" s="117">
        <f t="shared" si="122"/>
        <v>1.0638297872340425E-2</v>
      </c>
      <c r="P128" s="181">
        <v>377021948.38</v>
      </c>
      <c r="Q128" s="179">
        <v>92.8</v>
      </c>
      <c r="R128" s="117">
        <f t="shared" si="123"/>
        <v>1.1106023205339155E-2</v>
      </c>
      <c r="S128" s="117">
        <f t="shared" si="124"/>
        <v>-2.3157894736842134E-2</v>
      </c>
      <c r="T128" s="181">
        <v>382682029.56999999</v>
      </c>
      <c r="U128" s="179">
        <v>90</v>
      </c>
      <c r="V128" s="117">
        <f t="shared" si="125"/>
        <v>1.5012603946057825E-2</v>
      </c>
      <c r="W128" s="117">
        <f t="shared" si="126"/>
        <v>-3.0172413793103418E-2</v>
      </c>
      <c r="X128" s="181">
        <v>382682029.56999999</v>
      </c>
      <c r="Y128" s="179">
        <v>90</v>
      </c>
      <c r="Z128" s="117">
        <f t="shared" si="127"/>
        <v>0</v>
      </c>
      <c r="AA128" s="117">
        <f t="shared" si="128"/>
        <v>0</v>
      </c>
      <c r="AB128" s="181">
        <v>382037842.41000003</v>
      </c>
      <c r="AC128" s="179">
        <v>81</v>
      </c>
      <c r="AD128" s="117">
        <f t="shared" si="129"/>
        <v>-1.6833483420264244E-3</v>
      </c>
      <c r="AE128" s="117">
        <f t="shared" si="130"/>
        <v>-0.1</v>
      </c>
      <c r="AF128" s="181">
        <v>385341232.42000002</v>
      </c>
      <c r="AG128" s="179">
        <v>81</v>
      </c>
      <c r="AH128" s="117">
        <f t="shared" si="131"/>
        <v>8.6467612453292476E-3</v>
      </c>
      <c r="AI128" s="117">
        <f t="shared" si="132"/>
        <v>0</v>
      </c>
      <c r="AJ128" s="118">
        <f t="shared" si="139"/>
        <v>3.2300591458363946E-3</v>
      </c>
      <c r="AK128" s="118">
        <f t="shared" si="140"/>
        <v>-2.5336501332200643E-2</v>
      </c>
      <c r="AL128" s="119">
        <f t="shared" si="141"/>
        <v>2.6259693080686354E-2</v>
      </c>
      <c r="AM128" s="119">
        <f t="shared" si="142"/>
        <v>-0.13829787234042554</v>
      </c>
      <c r="AN128" s="120">
        <f t="shared" si="143"/>
        <v>9.5775540211651029E-3</v>
      </c>
      <c r="AO128" s="205">
        <f t="shared" si="144"/>
        <v>3.7842398040732646E-2</v>
      </c>
      <c r="AP128" s="124"/>
      <c r="AQ128" s="206"/>
      <c r="AR128" s="207"/>
      <c r="AS128" s="123"/>
      <c r="AT128" s="123"/>
    </row>
    <row r="129" spans="1:46" s="286" customFormat="1">
      <c r="A129" s="201" t="s">
        <v>121</v>
      </c>
      <c r="B129" s="181">
        <v>617748393.42999995</v>
      </c>
      <c r="C129" s="169">
        <v>120.92</v>
      </c>
      <c r="D129" s="181">
        <v>612475752.29999995</v>
      </c>
      <c r="E129" s="169">
        <v>120.92</v>
      </c>
      <c r="F129" s="117">
        <f t="shared" si="117"/>
        <v>-8.5352567260014479E-3</v>
      </c>
      <c r="G129" s="117">
        <f t="shared" si="118"/>
        <v>0</v>
      </c>
      <c r="H129" s="181">
        <v>598331009.10000002</v>
      </c>
      <c r="I129" s="169">
        <v>120.92</v>
      </c>
      <c r="J129" s="117">
        <f t="shared" si="119"/>
        <v>-2.309437254761984E-2</v>
      </c>
      <c r="K129" s="117">
        <f t="shared" si="120"/>
        <v>0</v>
      </c>
      <c r="L129" s="181">
        <v>600582268.72000003</v>
      </c>
      <c r="M129" s="169">
        <v>120.92</v>
      </c>
      <c r="N129" s="117">
        <f t="shared" si="121"/>
        <v>3.7625655126688382E-3</v>
      </c>
      <c r="O129" s="117">
        <f t="shared" si="122"/>
        <v>0</v>
      </c>
      <c r="P129" s="181">
        <v>610045774.85000002</v>
      </c>
      <c r="Q129" s="169">
        <v>120.92</v>
      </c>
      <c r="R129" s="117">
        <f t="shared" si="123"/>
        <v>1.5757218657435949E-2</v>
      </c>
      <c r="S129" s="117">
        <f t="shared" si="124"/>
        <v>0</v>
      </c>
      <c r="T129" s="181">
        <v>626915485.54999995</v>
      </c>
      <c r="U129" s="169">
        <v>120.92</v>
      </c>
      <c r="V129" s="117">
        <f t="shared" si="125"/>
        <v>2.7653188326970883E-2</v>
      </c>
      <c r="W129" s="117">
        <f t="shared" si="126"/>
        <v>0</v>
      </c>
      <c r="X129" s="181">
        <v>626915485.54999995</v>
      </c>
      <c r="Y129" s="169">
        <v>120.92</v>
      </c>
      <c r="Z129" s="117">
        <f t="shared" si="127"/>
        <v>0</v>
      </c>
      <c r="AA129" s="117">
        <f t="shared" si="128"/>
        <v>0</v>
      </c>
      <c r="AB129" s="181">
        <v>634886301.16999996</v>
      </c>
      <c r="AC129" s="169">
        <v>120.92</v>
      </c>
      <c r="AD129" s="117">
        <f t="shared" si="129"/>
        <v>1.2714338381683329E-2</v>
      </c>
      <c r="AE129" s="117">
        <f t="shared" si="130"/>
        <v>0</v>
      </c>
      <c r="AF129" s="181">
        <v>636514976.24000001</v>
      </c>
      <c r="AG129" s="169">
        <v>120.92</v>
      </c>
      <c r="AH129" s="117">
        <f t="shared" si="131"/>
        <v>2.5653019556393787E-3</v>
      </c>
      <c r="AI129" s="117">
        <f t="shared" si="132"/>
        <v>0</v>
      </c>
      <c r="AJ129" s="118">
        <f t="shared" si="139"/>
        <v>3.8528729450971366E-3</v>
      </c>
      <c r="AK129" s="118">
        <f t="shared" si="140"/>
        <v>0</v>
      </c>
      <c r="AL129" s="119">
        <f t="shared" si="141"/>
        <v>3.9249266358262751E-2</v>
      </c>
      <c r="AM129" s="119">
        <f t="shared" si="142"/>
        <v>0</v>
      </c>
      <c r="AN129" s="120">
        <f t="shared" si="143"/>
        <v>1.5504950590092012E-2</v>
      </c>
      <c r="AO129" s="205">
        <f t="shared" si="144"/>
        <v>0</v>
      </c>
      <c r="AP129" s="124"/>
      <c r="AQ129" s="206"/>
      <c r="AR129" s="207"/>
      <c r="AS129" s="123"/>
      <c r="AT129" s="123"/>
    </row>
    <row r="130" spans="1:46" ht="15.75" thickBot="1">
      <c r="A130" s="201" t="s">
        <v>186</v>
      </c>
      <c r="B130" s="181">
        <v>654350000</v>
      </c>
      <c r="C130" s="169">
        <v>100</v>
      </c>
      <c r="D130" s="181">
        <v>654350000</v>
      </c>
      <c r="E130" s="169">
        <v>100</v>
      </c>
      <c r="F130" s="117">
        <f t="shared" si="117"/>
        <v>0</v>
      </c>
      <c r="G130" s="117">
        <f t="shared" si="118"/>
        <v>0</v>
      </c>
      <c r="H130" s="181">
        <v>654350000</v>
      </c>
      <c r="I130" s="169">
        <v>100</v>
      </c>
      <c r="J130" s="117">
        <f t="shared" si="119"/>
        <v>0</v>
      </c>
      <c r="K130" s="117">
        <f t="shared" si="120"/>
        <v>0</v>
      </c>
      <c r="L130" s="181">
        <v>654350000</v>
      </c>
      <c r="M130" s="169">
        <v>100</v>
      </c>
      <c r="N130" s="117">
        <f t="shared" si="121"/>
        <v>0</v>
      </c>
      <c r="O130" s="117">
        <f t="shared" si="122"/>
        <v>0</v>
      </c>
      <c r="P130" s="181">
        <v>654350000</v>
      </c>
      <c r="Q130" s="169">
        <v>100</v>
      </c>
      <c r="R130" s="117">
        <f t="shared" si="123"/>
        <v>0</v>
      </c>
      <c r="S130" s="117">
        <f t="shared" si="124"/>
        <v>0</v>
      </c>
      <c r="T130" s="181">
        <v>610247016.22000003</v>
      </c>
      <c r="U130" s="169">
        <v>107.53</v>
      </c>
      <c r="V130" s="117">
        <f t="shared" si="125"/>
        <v>-6.7399684847558608E-2</v>
      </c>
      <c r="W130" s="117">
        <f t="shared" si="126"/>
        <v>7.5300000000000006E-2</v>
      </c>
      <c r="X130" s="181">
        <v>654350000</v>
      </c>
      <c r="Y130" s="169">
        <v>100</v>
      </c>
      <c r="Z130" s="117">
        <f t="shared" si="127"/>
        <v>7.2270707775325543E-2</v>
      </c>
      <c r="AA130" s="117">
        <f t="shared" si="128"/>
        <v>-7.0026969217892684E-2</v>
      </c>
      <c r="AB130" s="181">
        <v>654350000</v>
      </c>
      <c r="AC130" s="169">
        <v>100</v>
      </c>
      <c r="AD130" s="117">
        <f t="shared" si="129"/>
        <v>0</v>
      </c>
      <c r="AE130" s="117">
        <f t="shared" si="130"/>
        <v>0</v>
      </c>
      <c r="AF130" s="181">
        <v>654350000</v>
      </c>
      <c r="AG130" s="169">
        <v>100</v>
      </c>
      <c r="AH130" s="117">
        <f t="shared" si="131"/>
        <v>0</v>
      </c>
      <c r="AI130" s="117">
        <f t="shared" si="132"/>
        <v>0</v>
      </c>
      <c r="AJ130" s="118">
        <f t="shared" si="139"/>
        <v>6.0887786597086692E-4</v>
      </c>
      <c r="AK130" s="118">
        <f t="shared" si="140"/>
        <v>6.5912884776341517E-4</v>
      </c>
      <c r="AL130" s="119">
        <f t="shared" si="141"/>
        <v>0</v>
      </c>
      <c r="AM130" s="119">
        <f t="shared" si="142"/>
        <v>0</v>
      </c>
      <c r="AN130" s="120">
        <f t="shared" si="143"/>
        <v>3.7345504341890948E-2</v>
      </c>
      <c r="AO130" s="205">
        <f t="shared" si="144"/>
        <v>3.8859436822512826E-2</v>
      </c>
      <c r="AP130" s="124"/>
      <c r="AQ130" s="160">
        <f>SUM(AQ116,AQ127)</f>
        <v>248577406317.1752</v>
      </c>
      <c r="AR130" s="161"/>
      <c r="AS130" s="123" t="e">
        <f>(#REF!/AQ130)-1</f>
        <v>#REF!</v>
      </c>
      <c r="AT130" s="123" t="e">
        <f>(#REF!/AR130)-1</f>
        <v>#REF!</v>
      </c>
    </row>
    <row r="131" spans="1:46">
      <c r="A131" s="202" t="s">
        <v>48</v>
      </c>
      <c r="B131" s="184">
        <f>SUM(B121:B130)</f>
        <v>13198232789.119999</v>
      </c>
      <c r="C131" s="174"/>
      <c r="D131" s="184">
        <f>SUM(D121:D130)</f>
        <v>20612300001.52</v>
      </c>
      <c r="E131" s="174"/>
      <c r="F131" s="117">
        <f>((D131-B131)/B131)</f>
        <v>0.56174696498093357</v>
      </c>
      <c r="G131" s="117"/>
      <c r="H131" s="184">
        <f>SUM(H121:H130)</f>
        <v>20597677539.610001</v>
      </c>
      <c r="I131" s="174"/>
      <c r="J131" s="117">
        <f>((H131-D131)/D131)</f>
        <v>-7.0940467143024079E-4</v>
      </c>
      <c r="K131" s="117"/>
      <c r="L131" s="184">
        <f>SUM(L121:L130)</f>
        <v>21591133131.890003</v>
      </c>
      <c r="M131" s="174"/>
      <c r="N131" s="117">
        <f>((L131-H131)/H131)</f>
        <v>4.823143727585575E-2</v>
      </c>
      <c r="O131" s="117"/>
      <c r="P131" s="184">
        <f>SUM(P121:P130)</f>
        <v>24484638330.84</v>
      </c>
      <c r="Q131" s="174"/>
      <c r="R131" s="117">
        <f>((P131-L131)/L131)</f>
        <v>0.13401358702551389</v>
      </c>
      <c r="S131" s="117"/>
      <c r="T131" s="184">
        <f>SUM(T121:T130)</f>
        <v>24003502400.600002</v>
      </c>
      <c r="U131" s="174"/>
      <c r="V131" s="117">
        <f>((T131-P131)/P131)</f>
        <v>-1.9650522247411584E-2</v>
      </c>
      <c r="W131" s="117"/>
      <c r="X131" s="184">
        <f>SUM(X121:X130)</f>
        <v>22938992644.91</v>
      </c>
      <c r="Y131" s="174"/>
      <c r="Z131" s="117">
        <f>((X131-T131)/T131)</f>
        <v>-4.4348101286393667E-2</v>
      </c>
      <c r="AA131" s="117"/>
      <c r="AB131" s="184">
        <f>SUM(AB121:AB130)</f>
        <v>25057614940.069996</v>
      </c>
      <c r="AC131" s="174"/>
      <c r="AD131" s="117">
        <f>((AB131-X131)/X131)</f>
        <v>9.2358994484010318E-2</v>
      </c>
      <c r="AE131" s="117"/>
      <c r="AF131" s="184">
        <f>SUM(AF121:AF130)</f>
        <v>23629644408.849998</v>
      </c>
      <c r="AG131" s="174"/>
      <c r="AH131" s="117">
        <f>((AF131-AB131)/AB131)</f>
        <v>-5.6987488020518229E-2</v>
      </c>
      <c r="AI131" s="117"/>
      <c r="AJ131" s="118">
        <f t="shared" si="139"/>
        <v>8.9331933442569983E-2</v>
      </c>
      <c r="AK131" s="118"/>
      <c r="AL131" s="119">
        <f t="shared" si="141"/>
        <v>0.14638562446245648</v>
      </c>
      <c r="AM131" s="119"/>
      <c r="AN131" s="120">
        <f t="shared" si="143"/>
        <v>0.20217925888888313</v>
      </c>
      <c r="AO131" s="205"/>
    </row>
    <row r="132" spans="1:46" ht="15.75" thickBot="1">
      <c r="A132" s="159" t="s">
        <v>58</v>
      </c>
      <c r="B132" s="185">
        <f>SUM(B117,B131)</f>
        <v>1315918890626.9419</v>
      </c>
      <c r="C132" s="186"/>
      <c r="D132" s="185">
        <f>SUM(D117,D131)</f>
        <v>1339836215662.4304</v>
      </c>
      <c r="E132" s="186"/>
      <c r="F132" s="117">
        <f>((D132-B132)/B132)</f>
        <v>1.8175379353429312E-2</v>
      </c>
      <c r="G132" s="117"/>
      <c r="H132" s="185">
        <f>SUM(H117,H131)</f>
        <v>1330752525226.406</v>
      </c>
      <c r="I132" s="186"/>
      <c r="J132" s="117">
        <f>((H132-D132)/D132)</f>
        <v>-6.7797021231683404E-3</v>
      </c>
      <c r="K132" s="117"/>
      <c r="L132" s="185">
        <f>SUM(L117,L131)</f>
        <v>1331815187752.262</v>
      </c>
      <c r="M132" s="186"/>
      <c r="N132" s="117">
        <f>((L132-H132)/H132)</f>
        <v>7.9854255822295903E-4</v>
      </c>
      <c r="O132" s="117"/>
      <c r="P132" s="185">
        <f>SUM(P117,P131)</f>
        <v>1333386670834.7219</v>
      </c>
      <c r="Q132" s="186"/>
      <c r="R132" s="117">
        <f>((P132-L132)/L132)</f>
        <v>1.1799558203808987E-3</v>
      </c>
      <c r="S132" s="117"/>
      <c r="T132" s="185">
        <f>SUM(T117,T131)</f>
        <v>1346441428112.1619</v>
      </c>
      <c r="U132" s="186"/>
      <c r="V132" s="117">
        <f>((T132-P132)/P132)</f>
        <v>9.79067630042188E-3</v>
      </c>
      <c r="W132" s="117"/>
      <c r="X132" s="185">
        <f>SUM(X117,X131)</f>
        <v>1347547860146.9216</v>
      </c>
      <c r="Y132" s="186"/>
      <c r="Z132" s="117">
        <f>((X132-T132)/T132)</f>
        <v>8.2174538874007163E-4</v>
      </c>
      <c r="AA132" s="117"/>
      <c r="AB132" s="185">
        <f>SUM(AB117,AB131)</f>
        <v>1352886940095.4221</v>
      </c>
      <c r="AC132" s="186"/>
      <c r="AD132" s="117">
        <f>((AB132-X132)/X132)</f>
        <v>3.9620707407886603E-3</v>
      </c>
      <c r="AE132" s="117"/>
      <c r="AF132" s="185">
        <f>SUM(AF117,AF131)</f>
        <v>1356401045463.9119</v>
      </c>
      <c r="AG132" s="186"/>
      <c r="AH132" s="117">
        <f>((AF132-AB132)/AB132)</f>
        <v>2.5974863562818399E-3</v>
      </c>
      <c r="AI132" s="117"/>
      <c r="AJ132" s="118">
        <f t="shared" si="139"/>
        <v>3.81826929938716E-3</v>
      </c>
      <c r="AK132" s="118"/>
      <c r="AL132" s="119">
        <f t="shared" si="141"/>
        <v>1.2363324418195102E-2</v>
      </c>
      <c r="AM132" s="119"/>
      <c r="AN132" s="120">
        <f t="shared" si="143"/>
        <v>7.374500910606996E-3</v>
      </c>
      <c r="AO132" s="205"/>
    </row>
  </sheetData>
  <protectedRanges>
    <protectedRange password="CADF" sqref="C74" name="BidOffer Prices_2_1_6"/>
    <protectedRange password="CADF" sqref="B17" name="Fund Name_1_1_1_2_1"/>
    <protectedRange password="CADF" sqref="C17" name="Fund Name_1_1_1_3_5"/>
    <protectedRange password="CADF" sqref="B42" name="Yield_2_1_2_2"/>
    <protectedRange password="CADF" sqref="B77" name="Yield_2_1_2_3"/>
    <protectedRange password="CADF" sqref="E74" name="BidOffer Prices_2_1_7"/>
    <protectedRange password="CADF" sqref="D17" name="Fund Name_1_1_1_4"/>
    <protectedRange password="CADF" sqref="E17" name="Fund Name_1_1_1_5_1"/>
    <protectedRange password="CADF" sqref="D42" name="Yield_2_1_2_4"/>
    <protectedRange password="CADF" sqref="D77" name="Yield_2_1_2_5_2"/>
    <protectedRange password="CADF" sqref="I74" name="BidOffer Prices_2_1"/>
    <protectedRange password="CADF" sqref="H17" name="Fund Name_1_1_1"/>
    <protectedRange password="CADF" sqref="I17" name="Fund Name_1_1_1_1_3"/>
    <protectedRange password="CADF" sqref="H42" name="Yield_2_1_2_5"/>
    <protectedRange password="CADF" sqref="H77" name="Yield_2_1_2_1_1"/>
    <protectedRange password="CADF" sqref="M74" name="BidOffer Prices_2_1_1"/>
    <protectedRange password="CADF" sqref="L42" name="Yield_2_1_2_2_1"/>
    <protectedRange password="CADF" sqref="L17" name="Fund Name_1_1_1_2_2"/>
    <protectedRange password="CADF" sqref="M17" name="Fund Name_1_1_1_3_1"/>
    <protectedRange password="CADF" sqref="L77" name="Yield_2_1_2_3_2"/>
    <protectedRange password="CADF" sqref="Q74" name="BidOffer Prices_2_1_8"/>
    <protectedRange password="CADF" sqref="P17" name="Fund Name_1_1_1_4_2"/>
    <protectedRange password="CADF" sqref="Q17" name="Fund Name_1_1_1_5_2"/>
    <protectedRange password="CADF" sqref="P42" name="Yield_2_1_2_4_2"/>
    <protectedRange password="CADF" sqref="P77" name="Yield_2_1_2_5_3"/>
    <protectedRange password="CADF" sqref="U74" name="BidOffer Prices_2_1_2"/>
    <protectedRange password="CADF" sqref="T42" name="Yield_2_1_2_6"/>
    <protectedRange password="CADF" sqref="T17" name="Fund Name_1_1_1_1"/>
    <protectedRange password="CADF" sqref="U17" name="Fund Name_1_1_1_1_2"/>
    <protectedRange password="CADF" sqref="T77" name="Yield_2_1_2_1_2"/>
    <protectedRange password="CADF" sqref="Y74" name="BidOffer Prices_2_1_9"/>
    <protectedRange password="CADF" sqref="X17" name="Fund Name_1_1_1_2"/>
    <protectedRange password="CADF" sqref="Y17" name="Fund Name_1_1_1_3_2"/>
    <protectedRange password="CADF" sqref="X42" name="Yield_2_1_2_2_2"/>
    <protectedRange password="CADF" sqref="X77" name="Yield_2_1_2_3_3"/>
    <protectedRange password="CADF" sqref="AC74" name="BidOffer Prices_2_1_3"/>
    <protectedRange password="CADF" sqref="AB17" name="Fund Name_1_1_1_5"/>
    <protectedRange password="CADF" sqref="AC17" name="Fund Name_1_1_1_1_4"/>
    <protectedRange password="CADF" sqref="AB42" name="Yield_2_1_2_7"/>
    <protectedRange password="CADF" sqref="AB77" name="Yield_2_1_2_1_3"/>
    <protectedRange password="CADF" sqref="AG74" name="BidOffer Prices_2_1_4"/>
    <protectedRange password="CADF" sqref="AF77" name="Yield_2_1_2_1"/>
    <protectedRange password="CADF" sqref="AF17" name="Fund Name_1_1_1_2_3"/>
    <protectedRange password="CADF" sqref="AG17" name="Fund Name_1_1_1_3"/>
    <protectedRange password="CADF" sqref="AF42" name="Yield_2_1_2_2_3"/>
  </protectedRanges>
  <mergeCells count="43">
    <mergeCell ref="H2:I2"/>
    <mergeCell ref="H119:I119"/>
    <mergeCell ref="V119:W119"/>
    <mergeCell ref="T2:U2"/>
    <mergeCell ref="T119:U119"/>
    <mergeCell ref="P2:Q2"/>
    <mergeCell ref="P119:Q119"/>
    <mergeCell ref="N119:O119"/>
    <mergeCell ref="L2:M2"/>
    <mergeCell ref="L119:M119"/>
    <mergeCell ref="R119:S119"/>
    <mergeCell ref="D119:E119"/>
    <mergeCell ref="B119:C119"/>
    <mergeCell ref="F2:G2"/>
    <mergeCell ref="F119:G119"/>
    <mergeCell ref="AQ2:AR2"/>
    <mergeCell ref="AJ119:AK119"/>
    <mergeCell ref="AQ118:AR118"/>
    <mergeCell ref="AN119:AO119"/>
    <mergeCell ref="AL119:AM119"/>
    <mergeCell ref="J119:K119"/>
    <mergeCell ref="AD2:AE2"/>
    <mergeCell ref="AD119:AE119"/>
    <mergeCell ref="AB2:AC2"/>
    <mergeCell ref="AB119:AC119"/>
    <mergeCell ref="Z119:AA119"/>
    <mergeCell ref="X119:Y119"/>
    <mergeCell ref="AH119:AI119"/>
    <mergeCell ref="AF2:AG2"/>
    <mergeCell ref="AF119:AG119"/>
    <mergeCell ref="A1:AO1"/>
    <mergeCell ref="AN2:AO2"/>
    <mergeCell ref="AL2:AM2"/>
    <mergeCell ref="AJ2:AK2"/>
    <mergeCell ref="J2:K2"/>
    <mergeCell ref="N2:O2"/>
    <mergeCell ref="R2:S2"/>
    <mergeCell ref="V2:W2"/>
    <mergeCell ref="Z2:AA2"/>
    <mergeCell ref="X2:Y2"/>
    <mergeCell ref="D2:E2"/>
    <mergeCell ref="B2:C2"/>
    <mergeCell ref="AH2:AI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Data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2020-01-29T12:46:31Z</cp:lastPrinted>
  <dcterms:created xsi:type="dcterms:W3CDTF">2014-07-02T14:15:07Z</dcterms:created>
  <dcterms:modified xsi:type="dcterms:W3CDTF">2020-09-03T23:12:44Z</dcterms:modified>
</cp:coreProperties>
</file>