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Data!$F$141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J118" i="11" l="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L127" i="11"/>
  <c r="AN127" i="11"/>
  <c r="AJ128" i="11"/>
  <c r="AL128" i="11"/>
  <c r="AN128" i="11"/>
  <c r="AO117" i="11"/>
  <c r="AN117" i="11"/>
  <c r="AM117" i="11"/>
  <c r="AL117" i="11"/>
  <c r="AK117" i="11"/>
  <c r="AJ117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L54" i="11"/>
  <c r="AN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L77" i="11"/>
  <c r="AN77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L105" i="11"/>
  <c r="AN105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L112" i="11"/>
  <c r="AN112" i="11"/>
  <c r="AJ113" i="11"/>
  <c r="AL113" i="11"/>
  <c r="AN113" i="11"/>
  <c r="AO5" i="11"/>
  <c r="AN5" i="11"/>
  <c r="AM5" i="11"/>
  <c r="AL5" i="11"/>
  <c r="AK5" i="11"/>
  <c r="AJ5" i="11"/>
  <c r="AF128" i="11"/>
  <c r="AB128" i="11"/>
  <c r="AH128" i="11" s="1"/>
  <c r="X128" i="11"/>
  <c r="T128" i="11"/>
  <c r="P128" i="11"/>
  <c r="L128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H113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H82" i="11"/>
  <c r="AI81" i="11"/>
  <c r="AH81" i="11"/>
  <c r="AI80" i="11"/>
  <c r="AH80" i="11"/>
  <c r="AI79" i="11"/>
  <c r="AH79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7" i="11"/>
  <c r="AF112" i="11"/>
  <c r="AF105" i="11"/>
  <c r="AF82" i="11"/>
  <c r="AF77" i="11"/>
  <c r="AF54" i="11"/>
  <c r="AF43" i="11"/>
  <c r="AF18" i="11"/>
  <c r="I9" i="1"/>
  <c r="H9" i="1"/>
  <c r="G9" i="1"/>
  <c r="F9" i="1"/>
  <c r="E9" i="1"/>
  <c r="D9" i="1"/>
  <c r="C9" i="1"/>
  <c r="AF113" i="11" l="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1" i="11"/>
  <c r="AD111" i="11"/>
  <c r="AE110" i="11"/>
  <c r="AD110" i="11"/>
  <c r="AE109" i="11"/>
  <c r="AD109" i="11"/>
  <c r="AE108" i="11"/>
  <c r="AD108" i="11"/>
  <c r="AE107" i="11"/>
  <c r="AD107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1" i="11"/>
  <c r="AD81" i="11"/>
  <c r="AE80" i="11"/>
  <c r="AD80" i="11"/>
  <c r="AE79" i="11"/>
  <c r="AD79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7" i="11"/>
  <c r="AB112" i="11"/>
  <c r="AB105" i="11"/>
  <c r="AB82" i="11"/>
  <c r="AB77" i="11"/>
  <c r="AB54" i="11"/>
  <c r="AB43" i="11"/>
  <c r="AB18" i="11"/>
  <c r="G54" i="9"/>
  <c r="AB113" i="11" l="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1" i="11"/>
  <c r="Z111" i="11"/>
  <c r="AA110" i="11"/>
  <c r="Z110" i="11"/>
  <c r="AA109" i="11"/>
  <c r="Z109" i="11"/>
  <c r="AA108" i="11"/>
  <c r="Z108" i="11"/>
  <c r="AA107" i="11"/>
  <c r="Z107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1" i="11"/>
  <c r="Z81" i="11"/>
  <c r="AA80" i="11"/>
  <c r="Z80" i="11"/>
  <c r="AA79" i="11"/>
  <c r="Z79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7" i="11"/>
  <c r="AD127" i="11" s="1"/>
  <c r="X112" i="11"/>
  <c r="AD112" i="11" s="1"/>
  <c r="X105" i="11"/>
  <c r="AD105" i="11" s="1"/>
  <c r="X82" i="11"/>
  <c r="AD82" i="11" s="1"/>
  <c r="X77" i="11"/>
  <c r="AD77" i="11" s="1"/>
  <c r="X54" i="11"/>
  <c r="AD54" i="11" s="1"/>
  <c r="X43" i="11"/>
  <c r="AD43" i="11" s="1"/>
  <c r="X18" i="11"/>
  <c r="AD18" i="11" s="1"/>
  <c r="W103" i="11"/>
  <c r="V103" i="11"/>
  <c r="S103" i="11"/>
  <c r="R103" i="11"/>
  <c r="O103" i="11"/>
  <c r="N103" i="11"/>
  <c r="K103" i="11"/>
  <c r="J103" i="11"/>
  <c r="G103" i="11"/>
  <c r="F103" i="11"/>
  <c r="X113" i="11" l="1"/>
  <c r="AD113" i="11" s="1"/>
  <c r="AD128" i="11"/>
  <c r="K103" i="9"/>
  <c r="J103" i="9"/>
  <c r="W126" i="11" l="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1" i="11"/>
  <c r="V111" i="11"/>
  <c r="W110" i="11"/>
  <c r="V110" i="11"/>
  <c r="W109" i="11"/>
  <c r="V109" i="11"/>
  <c r="W108" i="11"/>
  <c r="V108" i="11"/>
  <c r="W107" i="11"/>
  <c r="V107" i="11"/>
  <c r="W104" i="11"/>
  <c r="V104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1" i="11"/>
  <c r="V81" i="11"/>
  <c r="W80" i="11"/>
  <c r="V80" i="11"/>
  <c r="W79" i="11"/>
  <c r="V79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7" i="11"/>
  <c r="Z127" i="11" s="1"/>
  <c r="T112" i="11"/>
  <c r="Z112" i="11" s="1"/>
  <c r="T105" i="11"/>
  <c r="Z105" i="11" s="1"/>
  <c r="T82" i="11"/>
  <c r="Z82" i="11" s="1"/>
  <c r="T77" i="11"/>
  <c r="Z77" i="11" s="1"/>
  <c r="T54" i="11"/>
  <c r="Z54" i="11" s="1"/>
  <c r="T43" i="11"/>
  <c r="Z43" i="11" s="1"/>
  <c r="T18" i="11"/>
  <c r="Z18" i="11" s="1"/>
  <c r="Z128" i="11" l="1"/>
  <c r="T113" i="11"/>
  <c r="Z113" i="11" s="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1" i="11"/>
  <c r="R111" i="11"/>
  <c r="S110" i="11"/>
  <c r="R110" i="11"/>
  <c r="S109" i="11"/>
  <c r="R109" i="11"/>
  <c r="S108" i="11"/>
  <c r="R108" i="11"/>
  <c r="S107" i="11"/>
  <c r="R107" i="11"/>
  <c r="S104" i="11"/>
  <c r="R104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1" i="11"/>
  <c r="R81" i="11"/>
  <c r="S80" i="11"/>
  <c r="R80" i="11"/>
  <c r="S79" i="11"/>
  <c r="R79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27" i="11"/>
  <c r="V127" i="11" s="1"/>
  <c r="P112" i="11"/>
  <c r="V112" i="11" s="1"/>
  <c r="P105" i="11"/>
  <c r="V105" i="11" s="1"/>
  <c r="P82" i="11"/>
  <c r="V82" i="11" s="1"/>
  <c r="P77" i="11"/>
  <c r="V77" i="11" s="1"/>
  <c r="P54" i="11"/>
  <c r="V54" i="11" s="1"/>
  <c r="P43" i="11"/>
  <c r="V43" i="11" s="1"/>
  <c r="P18" i="11"/>
  <c r="V18" i="11" s="1"/>
  <c r="V128" i="11" l="1"/>
  <c r="P113" i="11"/>
  <c r="V113" i="11" s="1"/>
  <c r="O126" i="11" l="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1" i="11"/>
  <c r="N111" i="11"/>
  <c r="O110" i="11"/>
  <c r="N110" i="11"/>
  <c r="O109" i="11"/>
  <c r="N109" i="11"/>
  <c r="O108" i="11"/>
  <c r="N108" i="11"/>
  <c r="O107" i="11"/>
  <c r="N107" i="11"/>
  <c r="O104" i="11"/>
  <c r="N104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1" i="11"/>
  <c r="N81" i="11"/>
  <c r="O80" i="11"/>
  <c r="N80" i="11"/>
  <c r="O79" i="11"/>
  <c r="N79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27" i="11"/>
  <c r="R127" i="11" s="1"/>
  <c r="L112" i="11"/>
  <c r="R112" i="11" s="1"/>
  <c r="L105" i="11"/>
  <c r="R105" i="11" s="1"/>
  <c r="L82" i="11"/>
  <c r="R82" i="11" s="1"/>
  <c r="L77" i="11"/>
  <c r="R77" i="11" s="1"/>
  <c r="L54" i="11"/>
  <c r="R54" i="11" s="1"/>
  <c r="L43" i="11"/>
  <c r="R43" i="11" s="1"/>
  <c r="L18" i="11"/>
  <c r="R18" i="11" s="1"/>
  <c r="R128" i="11" l="1"/>
  <c r="L113" i="11"/>
  <c r="R113" i="11" s="1"/>
  <c r="J58" i="9"/>
  <c r="K58" i="9" l="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1" i="11"/>
  <c r="J111" i="11"/>
  <c r="K110" i="11"/>
  <c r="J110" i="11"/>
  <c r="K109" i="11"/>
  <c r="J109" i="11"/>
  <c r="K108" i="11"/>
  <c r="J108" i="11"/>
  <c r="K107" i="11"/>
  <c r="J107" i="11"/>
  <c r="K104" i="11"/>
  <c r="J104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1" i="11"/>
  <c r="J81" i="11"/>
  <c r="K80" i="11"/>
  <c r="J80" i="11"/>
  <c r="K79" i="11"/>
  <c r="J79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27" i="11"/>
  <c r="N127" i="11" s="1"/>
  <c r="H112" i="11"/>
  <c r="N112" i="11" s="1"/>
  <c r="H105" i="11"/>
  <c r="N105" i="11" s="1"/>
  <c r="H82" i="11"/>
  <c r="N82" i="11" s="1"/>
  <c r="H77" i="11"/>
  <c r="N77" i="11" s="1"/>
  <c r="H54" i="11"/>
  <c r="N54" i="11" s="1"/>
  <c r="H43" i="11"/>
  <c r="N43" i="11" s="1"/>
  <c r="H18" i="11"/>
  <c r="H113" i="11" l="1"/>
  <c r="N113" i="11" s="1"/>
  <c r="N18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1" i="11"/>
  <c r="F111" i="11"/>
  <c r="G110" i="11"/>
  <c r="F110" i="11"/>
  <c r="G109" i="11"/>
  <c r="F109" i="11"/>
  <c r="G108" i="11"/>
  <c r="F108" i="11"/>
  <c r="G107" i="11"/>
  <c r="F107" i="11"/>
  <c r="G104" i="11"/>
  <c r="F104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1" i="11"/>
  <c r="F81" i="11"/>
  <c r="G80" i="11"/>
  <c r="F80" i="11"/>
  <c r="G79" i="11"/>
  <c r="F79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27" i="11"/>
  <c r="J127" i="11" s="1"/>
  <c r="D112" i="11"/>
  <c r="J112" i="11" s="1"/>
  <c r="D105" i="11"/>
  <c r="J105" i="11" s="1"/>
  <c r="D82" i="11"/>
  <c r="J82" i="11" s="1"/>
  <c r="D77" i="11"/>
  <c r="J77" i="11" s="1"/>
  <c r="D54" i="11"/>
  <c r="J54" i="11" s="1"/>
  <c r="D43" i="11"/>
  <c r="J43" i="11" s="1"/>
  <c r="D18" i="11"/>
  <c r="J18" i="11" s="1"/>
  <c r="H128" i="11" l="1"/>
  <c r="N128" i="11" s="1"/>
  <c r="D113" i="11"/>
  <c r="J113" i="11" s="1"/>
  <c r="K107" i="9"/>
  <c r="D128" i="11" l="1"/>
  <c r="J128" i="11" s="1"/>
  <c r="B127" i="11"/>
  <c r="B112" i="11"/>
  <c r="B105" i="11"/>
  <c r="B82" i="11"/>
  <c r="B77" i="11"/>
  <c r="B54" i="11"/>
  <c r="B43" i="11"/>
  <c r="B18" i="11"/>
  <c r="F77" i="11" l="1"/>
  <c r="F54" i="11"/>
  <c r="F105" i="11"/>
  <c r="F43" i="11"/>
  <c r="F82" i="11"/>
  <c r="F112" i="11"/>
  <c r="F127" i="11"/>
  <c r="F18" i="11"/>
  <c r="B113" i="11"/>
  <c r="F113" i="11" l="1"/>
  <c r="B128" i="11"/>
  <c r="J57" i="9"/>
  <c r="K57" i="9"/>
  <c r="F128" i="11" l="1"/>
  <c r="J76" i="9" l="1"/>
  <c r="K76" i="9"/>
  <c r="G77" i="9"/>
  <c r="K75" i="9"/>
  <c r="J75" i="9"/>
  <c r="H57" i="9" l="1"/>
  <c r="H58" i="9"/>
  <c r="H76" i="9"/>
  <c r="K126" i="9"/>
  <c r="J126" i="9"/>
  <c r="J20" i="9" l="1"/>
  <c r="J45" i="9" l="1"/>
  <c r="J46" i="9"/>
  <c r="AS5" i="11" l="1"/>
  <c r="AT5" i="11"/>
  <c r="AS6" i="11"/>
  <c r="AT6" i="11"/>
  <c r="AS7" i="11"/>
  <c r="AT7" i="11"/>
  <c r="AS8" i="11"/>
  <c r="AT8" i="11"/>
  <c r="AS9" i="11"/>
  <c r="AT9" i="11"/>
  <c r="AS10" i="11"/>
  <c r="AT10" i="11"/>
  <c r="AS11" i="11"/>
  <c r="AT11" i="11"/>
  <c r="AS12" i="11"/>
  <c r="AT12" i="11"/>
  <c r="AS13" i="11"/>
  <c r="AT13" i="11"/>
  <c r="AS17" i="11"/>
  <c r="AT17" i="11"/>
  <c r="AQ18" i="11"/>
  <c r="AS18" i="11" s="1"/>
  <c r="AT18" i="11"/>
  <c r="AS19" i="11"/>
  <c r="AT19" i="11"/>
  <c r="AS20" i="11"/>
  <c r="AT20" i="11"/>
  <c r="AS21" i="11"/>
  <c r="AT21" i="11"/>
  <c r="AS22" i="11"/>
  <c r="AT22" i="11"/>
  <c r="AS23" i="11"/>
  <c r="AT23" i="11"/>
  <c r="AS24" i="11"/>
  <c r="AT24" i="11"/>
  <c r="AS25" i="11"/>
  <c r="AT25" i="11"/>
  <c r="AS42" i="11"/>
  <c r="AT42" i="11"/>
  <c r="AQ43" i="11"/>
  <c r="AS43" i="11" s="1"/>
  <c r="AT43" i="11"/>
  <c r="AS44" i="11"/>
  <c r="AT44" i="11"/>
  <c r="AS45" i="11"/>
  <c r="AT45" i="11"/>
  <c r="AS46" i="11"/>
  <c r="AT46" i="11"/>
  <c r="AS47" i="11"/>
  <c r="AT47" i="11"/>
  <c r="AS48" i="11"/>
  <c r="AT48" i="11"/>
  <c r="AS49" i="11"/>
  <c r="AT49" i="11"/>
  <c r="AS53" i="11"/>
  <c r="AT53" i="11"/>
  <c r="AQ54" i="11"/>
  <c r="AS54" i="11" s="1"/>
  <c r="AT54" i="11"/>
  <c r="AS55" i="11"/>
  <c r="AT55" i="11"/>
  <c r="AS56" i="11"/>
  <c r="AT56" i="11"/>
  <c r="AS57" i="11"/>
  <c r="AT57" i="11"/>
  <c r="AS58" i="11"/>
  <c r="AT58" i="11"/>
  <c r="AS59" i="11"/>
  <c r="AT59" i="11"/>
  <c r="AS60" i="11"/>
  <c r="AT60" i="11"/>
  <c r="AS61" i="11"/>
  <c r="AT61" i="11"/>
  <c r="AS62" i="11"/>
  <c r="AT62" i="11"/>
  <c r="AS63" i="11"/>
  <c r="AT63" i="11"/>
  <c r="AS65" i="11"/>
  <c r="AT65" i="11"/>
  <c r="AQ76" i="11"/>
  <c r="AS76" i="11" s="1"/>
  <c r="AT76" i="11"/>
  <c r="AS77" i="11"/>
  <c r="AT77" i="11"/>
  <c r="AS78" i="11"/>
  <c r="AT78" i="11"/>
  <c r="AS79" i="11"/>
  <c r="AT79" i="11"/>
  <c r="AS80" i="11"/>
  <c r="AT80" i="11"/>
  <c r="AQ81" i="11"/>
  <c r="AS81" i="11" s="1"/>
  <c r="AT81" i="11"/>
  <c r="AS82" i="11"/>
  <c r="AT82" i="11"/>
  <c r="AS83" i="11"/>
  <c r="AT83" i="11"/>
  <c r="AS84" i="11"/>
  <c r="AT84" i="11"/>
  <c r="AS85" i="11"/>
  <c r="AT85" i="11"/>
  <c r="AS86" i="11"/>
  <c r="AT86" i="11"/>
  <c r="AS87" i="11"/>
  <c r="AT87" i="11"/>
  <c r="AS88" i="11"/>
  <c r="AT88" i="11"/>
  <c r="AS89" i="11"/>
  <c r="AT89" i="11"/>
  <c r="AS90" i="11"/>
  <c r="AT90" i="11"/>
  <c r="AS91" i="11"/>
  <c r="AT91" i="11"/>
  <c r="AS92" i="11"/>
  <c r="AT92" i="11"/>
  <c r="AS93" i="11"/>
  <c r="AT93" i="11"/>
  <c r="AS94" i="11"/>
  <c r="AT94" i="11"/>
  <c r="AS95" i="11"/>
  <c r="AT95" i="11"/>
  <c r="AQ104" i="11"/>
  <c r="AS104" i="11" s="1"/>
  <c r="AT104" i="11"/>
  <c r="AS105" i="11"/>
  <c r="AT105" i="11"/>
  <c r="AS106" i="11"/>
  <c r="AT106" i="11"/>
  <c r="AS107" i="11"/>
  <c r="AT107" i="11"/>
  <c r="AS108" i="11"/>
  <c r="AT108" i="11"/>
  <c r="AS109" i="11"/>
  <c r="AT109" i="11"/>
  <c r="AS110" i="11"/>
  <c r="AT110" i="11"/>
  <c r="AQ111" i="11"/>
  <c r="AS111" i="11" s="1"/>
  <c r="AT111" i="11"/>
  <c r="AT112" i="11"/>
  <c r="AS113" i="11"/>
  <c r="AT113" i="11"/>
  <c r="AS114" i="11"/>
  <c r="AT114" i="11"/>
  <c r="AS115" i="11"/>
  <c r="AT115" i="11"/>
  <c r="AS116" i="11"/>
  <c r="AT116" i="11"/>
  <c r="AS117" i="11"/>
  <c r="AT117" i="11"/>
  <c r="AS118" i="11"/>
  <c r="AT118" i="11"/>
  <c r="AS119" i="11"/>
  <c r="AT119" i="11"/>
  <c r="AS120" i="11"/>
  <c r="AT120" i="11"/>
  <c r="AS121" i="11"/>
  <c r="AT121" i="11"/>
  <c r="AS122" i="11"/>
  <c r="AT122" i="11"/>
  <c r="AQ123" i="11"/>
  <c r="AS123" i="11" s="1"/>
  <c r="AT123" i="11"/>
  <c r="AT126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J56" i="9"/>
  <c r="K56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D77" i="9"/>
  <c r="J77" i="9" s="1"/>
  <c r="J79" i="9"/>
  <c r="K79" i="9"/>
  <c r="J80" i="9"/>
  <c r="K80" i="9"/>
  <c r="J81" i="9"/>
  <c r="K81" i="9"/>
  <c r="D82" i="9"/>
  <c r="G82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4" i="9"/>
  <c r="K104" i="9"/>
  <c r="D105" i="9"/>
  <c r="G105" i="9"/>
  <c r="J107" i="9"/>
  <c r="J108" i="9"/>
  <c r="K108" i="9"/>
  <c r="J109" i="9"/>
  <c r="K109" i="9"/>
  <c r="J110" i="9"/>
  <c r="K110" i="9"/>
  <c r="J111" i="9"/>
  <c r="K111" i="9"/>
  <c r="D112" i="9"/>
  <c r="G112" i="9"/>
  <c r="H107" i="9" s="1"/>
  <c r="J118" i="9"/>
  <c r="K118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J125" i="9"/>
  <c r="K125" i="9"/>
  <c r="J127" i="9"/>
  <c r="K127" i="9"/>
  <c r="D128" i="9"/>
  <c r="G128" i="9"/>
  <c r="J135" i="9"/>
  <c r="K135" i="9"/>
  <c r="E103" i="9" l="1"/>
  <c r="H103" i="9"/>
  <c r="H32" i="9"/>
  <c r="H35" i="9"/>
  <c r="H36" i="9"/>
  <c r="H75" i="9"/>
  <c r="E75" i="9"/>
  <c r="E80" i="9"/>
  <c r="E79" i="9"/>
  <c r="E81" i="9"/>
  <c r="E53" i="9"/>
  <c r="E49" i="9"/>
  <c r="E52" i="9"/>
  <c r="E48" i="9"/>
  <c r="E51" i="9"/>
  <c r="E47" i="9"/>
  <c r="E50" i="9"/>
  <c r="E46" i="9"/>
  <c r="E121" i="9"/>
  <c r="E124" i="9"/>
  <c r="E120" i="9"/>
  <c r="E127" i="9"/>
  <c r="E123" i="9"/>
  <c r="E119" i="9"/>
  <c r="E126" i="9"/>
  <c r="E122" i="9"/>
  <c r="E118" i="9"/>
  <c r="E125" i="9"/>
  <c r="E110" i="9"/>
  <c r="E109" i="9"/>
  <c r="E108" i="9"/>
  <c r="E111" i="9"/>
  <c r="E107" i="9"/>
  <c r="E102" i="9"/>
  <c r="E98" i="9"/>
  <c r="E94" i="9"/>
  <c r="E90" i="9"/>
  <c r="E86" i="9"/>
  <c r="E104" i="9"/>
  <c r="E91" i="9"/>
  <c r="E101" i="9"/>
  <c r="E97" i="9"/>
  <c r="E93" i="9"/>
  <c r="E89" i="9"/>
  <c r="E85" i="9"/>
  <c r="E95" i="9"/>
  <c r="E100" i="9"/>
  <c r="E96" i="9"/>
  <c r="E92" i="9"/>
  <c r="E88" i="9"/>
  <c r="E84" i="9"/>
  <c r="E99" i="9"/>
  <c r="E87" i="9"/>
  <c r="E73" i="9"/>
  <c r="E69" i="9"/>
  <c r="E65" i="9"/>
  <c r="E61" i="9"/>
  <c r="E57" i="9"/>
  <c r="E68" i="9"/>
  <c r="E64" i="9"/>
  <c r="E56" i="9"/>
  <c r="E76" i="9"/>
  <c r="E63" i="9"/>
  <c r="E74" i="9"/>
  <c r="E70" i="9"/>
  <c r="E66" i="9"/>
  <c r="E62" i="9"/>
  <c r="E58" i="9"/>
  <c r="E72" i="9"/>
  <c r="E60" i="9"/>
  <c r="E71" i="9"/>
  <c r="E67" i="9"/>
  <c r="E59" i="9"/>
  <c r="E41" i="9"/>
  <c r="E37" i="9"/>
  <c r="E33" i="9"/>
  <c r="E29" i="9"/>
  <c r="E25" i="9"/>
  <c r="E21" i="9"/>
  <c r="E35" i="9"/>
  <c r="E27" i="9"/>
  <c r="E42" i="9"/>
  <c r="E30" i="9"/>
  <c r="E22" i="9"/>
  <c r="E40" i="9"/>
  <c r="E36" i="9"/>
  <c r="E32" i="9"/>
  <c r="E28" i="9"/>
  <c r="E24" i="9"/>
  <c r="E20" i="9"/>
  <c r="E39" i="9"/>
  <c r="E31" i="9"/>
  <c r="E23" i="9"/>
  <c r="E38" i="9"/>
  <c r="E34" i="9"/>
  <c r="E26" i="9"/>
  <c r="E15" i="9"/>
  <c r="E11" i="9"/>
  <c r="E7" i="9"/>
  <c r="E6" i="9"/>
  <c r="E12" i="9"/>
  <c r="E14" i="9"/>
  <c r="E10" i="9"/>
  <c r="E8" i="9"/>
  <c r="E17" i="9"/>
  <c r="E13" i="9"/>
  <c r="E9" i="9"/>
  <c r="E5" i="9"/>
  <c r="E16" i="9"/>
  <c r="H126" i="9"/>
  <c r="H89" i="9"/>
  <c r="H93" i="9"/>
  <c r="H97" i="9"/>
  <c r="H101" i="9"/>
  <c r="H91" i="9"/>
  <c r="H95" i="9"/>
  <c r="H104" i="9"/>
  <c r="H96" i="9"/>
  <c r="H90" i="9"/>
  <c r="H94" i="9"/>
  <c r="H98" i="9"/>
  <c r="H102" i="9"/>
  <c r="H87" i="9"/>
  <c r="H99" i="9"/>
  <c r="H88" i="9"/>
  <c r="H92" i="9"/>
  <c r="H100" i="9"/>
  <c r="H14" i="9"/>
  <c r="H31" i="9"/>
  <c r="H53" i="9"/>
  <c r="H46" i="9"/>
  <c r="H47" i="9"/>
  <c r="H15" i="9"/>
  <c r="D113" i="9"/>
  <c r="H11" i="9"/>
  <c r="H6" i="9"/>
  <c r="H8" i="9"/>
  <c r="H52" i="9"/>
  <c r="H45" i="9"/>
  <c r="H122" i="9"/>
  <c r="H80" i="9"/>
  <c r="H49" i="9"/>
  <c r="H62" i="9"/>
  <c r="H9" i="9"/>
  <c r="H30" i="9"/>
  <c r="H11" i="1"/>
  <c r="G11" i="1"/>
  <c r="E11" i="1"/>
  <c r="H48" i="9"/>
  <c r="J54" i="9"/>
  <c r="H51" i="9"/>
  <c r="H50" i="9"/>
  <c r="H17" i="9"/>
  <c r="H16" i="9"/>
  <c r="H13" i="9"/>
  <c r="H7" i="9"/>
  <c r="H5" i="9"/>
  <c r="H10" i="9"/>
  <c r="H12" i="9"/>
  <c r="H66" i="9"/>
  <c r="H85" i="9"/>
  <c r="H26" i="9"/>
  <c r="H41" i="9"/>
  <c r="H28" i="9"/>
  <c r="J43" i="9"/>
  <c r="H25" i="9"/>
  <c r="H121" i="9"/>
  <c r="H118" i="9"/>
  <c r="H125" i="9"/>
  <c r="H127" i="9"/>
  <c r="H81" i="9"/>
  <c r="H79" i="9"/>
  <c r="H61" i="9"/>
  <c r="H60" i="9"/>
  <c r="H69" i="9"/>
  <c r="H68" i="9"/>
  <c r="H65" i="9"/>
  <c r="H73" i="9"/>
  <c r="H72" i="9"/>
  <c r="H64" i="9"/>
  <c r="H59" i="9"/>
  <c r="H63" i="9"/>
  <c r="H67" i="9"/>
  <c r="H71" i="9"/>
  <c r="H56" i="9"/>
  <c r="H74" i="9"/>
  <c r="H70" i="9"/>
  <c r="H22" i="9"/>
  <c r="H23" i="9"/>
  <c r="H39" i="9"/>
  <c r="H33" i="9"/>
  <c r="H34" i="9"/>
  <c r="H38" i="9"/>
  <c r="H27" i="9"/>
  <c r="H20" i="9"/>
  <c r="H37" i="9"/>
  <c r="H29" i="9"/>
  <c r="H21" i="9"/>
  <c r="H40" i="9"/>
  <c r="H24" i="9"/>
  <c r="J128" i="9"/>
  <c r="H123" i="9"/>
  <c r="H119" i="9"/>
  <c r="H124" i="9"/>
  <c r="H120" i="9"/>
  <c r="J82" i="9"/>
  <c r="I11" i="1"/>
  <c r="F11" i="1"/>
  <c r="D11" i="1"/>
  <c r="AQ112" i="11"/>
  <c r="J11" i="1"/>
  <c r="H86" i="9"/>
  <c r="J105" i="9"/>
  <c r="H84" i="9"/>
  <c r="H42" i="9"/>
  <c r="H110" i="9"/>
  <c r="H109" i="9"/>
  <c r="H111" i="9"/>
  <c r="H108" i="9"/>
  <c r="J112" i="9"/>
  <c r="G113" i="9"/>
  <c r="D129" i="9" l="1"/>
  <c r="M113" i="9"/>
  <c r="H77" i="9"/>
  <c r="H105" i="9"/>
  <c r="J113" i="9"/>
  <c r="AQ126" i="11"/>
  <c r="AS126" i="11" s="1"/>
  <c r="AS112" i="11"/>
  <c r="E112" i="9"/>
  <c r="E82" i="9"/>
  <c r="H82" i="9"/>
  <c r="H18" i="9"/>
  <c r="E105" i="9"/>
  <c r="E18" i="9"/>
  <c r="H112" i="9"/>
  <c r="E54" i="9"/>
  <c r="G129" i="9"/>
  <c r="H54" i="9"/>
  <c r="E43" i="9"/>
  <c r="E77" i="9"/>
  <c r="H43" i="9"/>
  <c r="J129" i="9" l="1"/>
</calcChain>
</file>

<file path=xl/sharedStrings.xml><?xml version="1.0" encoding="utf-8"?>
<sst xmlns="http://schemas.openxmlformats.org/spreadsheetml/2006/main" count="591" uniqueCount="203">
  <si>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</si>
  <si>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</si>
  <si>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</si>
  <si>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</si>
  <si>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</si>
  <si>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</si>
  <si>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</si>
  <si>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</si>
  <si>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</si>
  <si>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</si>
  <si>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</si>
  <si>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</si>
  <si>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</si>
  <si>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</si>
  <si>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</si>
  <si>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</si>
  <si>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</si>
  <si>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</si>
  <si>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</si>
  <si>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</si>
  <si>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</si>
  <si>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</si>
  <si>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</si>
  <si>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</si>
  <si>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</si>
  <si>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</si>
  <si>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</si>
  <si>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</si>
  <si>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</si>
  <si>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</si>
  <si>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</si>
  <si>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</si>
  <si>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</si>
  <si>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</si>
  <si>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</si>
  <si>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</si>
  <si>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</si>
  <si>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</si>
  <si>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</si>
  <si>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</si>
  <si>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</si>
  <si>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</si>
  <si>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</si>
  <si>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</si>
  <si>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</si>
  <si>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</si>
  <si>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</si>
  <si>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</si>
  <si>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</si>
  <si>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</si>
  <si>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</si>
  <si>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</si>
  <si>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</si>
  <si>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</si>
  <si>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</si>
  <si>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</si>
  <si>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</si>
  <si>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</si>
  <si>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</si>
  <si>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</si>
  <si>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</si>
  <si>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</si>
  <si>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</si>
  <si>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</si>
  <si>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</si>
  <si>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</si>
  <si>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</si>
  <si>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</si>
  <si>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</si>
  <si>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</si>
  <si>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</si>
  <si>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</si>
  <si>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</si>
  <si>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</si>
  <si>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</si>
  <si>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</si>
  <si>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</si>
  <si>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</si>
  <si>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</si>
  <si>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</si>
  <si>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</si>
  <si>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</si>
  <si>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</si>
  <si>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</si>
  <si>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</si>
  <si>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</si>
  <si>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</si>
  <si>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</si>
  <si>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</si>
  <si>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</si>
  <si>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</si>
  <si>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</si>
  <si>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</si>
  <si>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</si>
  <si>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</si>
  <si>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</si>
  <si>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</si>
  <si>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</si>
  <si>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</si>
  <si>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</si>
  <si>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</si>
  <si>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</si>
  <si>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</si>
  <si>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</si>
  <si>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</si>
  <si>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</si>
  <si>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</si>
  <si>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</si>
  <si>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</si>
  <si>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</si>
  <si>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</si>
  <si>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</si>
  <si>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</si>
  <si>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</si>
  <si>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</si>
  <si>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</si>
  <si>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</si>
  <si>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</si>
  <si>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</si>
  <si>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</si>
  <si>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</si>
  <si>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</si>
  <si>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</si>
  <si>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</si>
  <si>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</si>
  <si>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</si>
  <si>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</si>
  <si>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</si>
  <si>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</si>
  <si>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</si>
  <si>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</si>
  <si>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</si>
  <si>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</si>
  <si>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</si>
  <si>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</si>
  <si>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</si>
  <si>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</si>
  <si>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</si>
  <si>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</si>
  <si>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</si>
  <si>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</si>
  <si>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</si>
  <si>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</si>
  <si>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</si>
  <si>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</si>
  <si>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</si>
  <si>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</si>
  <si>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</si>
  <si>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</si>
  <si>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</si>
  <si>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</si>
  <si>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</si>
  <si>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</si>
  <si>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</si>
  <si>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</si>
  <si>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</si>
  <si>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</si>
  <si>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</si>
  <si>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</si>
  <si>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</si>
  <si>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</si>
  <si>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</si>
  <si>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</si>
  <si>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</si>
  <si>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</si>
  <si>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</si>
  <si>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</si>
  <si>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</si>
  <si>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</si>
  <si>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</si>
  <si>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</si>
  <si>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</si>
  <si>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</si>
  <si>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</si>
  <si>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</si>
  <si>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</si>
  <si>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</si>
  <si>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</si>
  <si>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</si>
  <si>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</si>
  <si>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</si>
  <si>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</si>
  <si>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</si>
  <si>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</si>
  <si>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</si>
  <si>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</si>
  <si>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</si>
  <si>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</si>
  <si>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</si>
  <si>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>NAV and Unit Price as at Week Ended April 24, 2020</t>
  </si>
  <si>
    <t>NAV and Unit Price as at Week Ended April 30, 2020</t>
  </si>
  <si>
    <t xml:space="preserve"> </t>
  </si>
  <si>
    <t>NAV and Unit Price as at Week Ended May 8, 2020</t>
  </si>
  <si>
    <t>% Change</t>
  </si>
  <si>
    <t>NAV and Unit Price as at Week Ended May 15, 2020</t>
  </si>
  <si>
    <t>NAV and Unit Price as at Week Ended May 22, 2020</t>
  </si>
  <si>
    <t>NAV and Unit Price as at Week Ended May 29, 2020</t>
  </si>
  <si>
    <t>NAV and Unit Price as at Week Ended June 5, 2020</t>
  </si>
  <si>
    <t>Union Trustees Mixed Fund</t>
  </si>
  <si>
    <t>NAV and Unit Price as at Week Ended June 11, 2020</t>
  </si>
  <si>
    <t>NET ASSET VALUES AND UNIT PRICES OF FUND MANAGEMENT AND COLLECTIVE INVESTMENT SCHEMES AS AT WEEK ENDED JUNE 19, 2020</t>
  </si>
  <si>
    <t>NAV and Unit Price as at Week Ended June 19, 2020</t>
  </si>
  <si>
    <t>MARKET CAPITALIZATION OF EXCHANGE TRADED FUNDS AS AT JUNE 19,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</si>
</sst>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34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0" fontId="24" fillId="0" borderId="0" xfId="0" applyFont="1" applyBorder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32" fillId="0" borderId="0" xfId="0" applyFont="1" applyBorder="1"/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164" fontId="42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164" fontId="9" fillId="8" borderId="14" xfId="2" applyFont="1" applyFill="1" applyBorder="1" applyAlignment="1"/>
    <xf numFmtId="164" fontId="9" fillId="8" borderId="5" xfId="2" applyFont="1" applyFill="1" applyBorder="1" applyAlignment="1"/>
    <xf numFmtId="0" fontId="45" fillId="0" borderId="0" xfId="0" applyFont="1" applyAlignment="1">
      <alignment vertical="center"/>
    </xf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4" fontId="51" fillId="0" borderId="32" xfId="0" applyNumberFormat="1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4" fontId="0" fillId="0" borderId="37" xfId="0" applyNumberFormat="1" applyFont="1" applyBorder="1" applyAlignment="1">
      <alignment vertical="center" wrapText="1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61" fillId="0" borderId="0" xfId="0" applyNumberFormat="1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14" xfId="2" applyNumberFormat="1" applyFont="1" applyFill="1" applyBorder="1" applyAlignment="1">
      <alignment horizontal="center"/>
    </xf>
    <xf numFmtId="164" fontId="9" fillId="8" borderId="5" xfId="2" applyNumberFormat="1" applyFont="1" applyFill="1" applyBorder="1" applyAlignment="1">
      <alignment horizontal="center"/>
    </xf>
    <xf numFmtId="164" fontId="9" fillId="8" borderId="14" xfId="2" applyFont="1" applyFill="1" applyBorder="1" applyAlignment="1">
      <alignment horizontal="center"/>
    </xf>
    <xf numFmtId="164" fontId="9" fillId="8" borderId="5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June 19,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43951</c:v>
                </c:pt>
                <c:pt idx="1">
                  <c:v>43959</c:v>
                </c:pt>
                <c:pt idx="2">
                  <c:v>43966</c:v>
                </c:pt>
                <c:pt idx="3">
                  <c:v>43973</c:v>
                </c:pt>
                <c:pt idx="4">
                  <c:v>43980</c:v>
                </c:pt>
                <c:pt idx="5">
                  <c:v>43987</c:v>
                </c:pt>
                <c:pt idx="6">
                  <c:v>43993</c:v>
                </c:pt>
                <c:pt idx="7">
                  <c:v>44001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1224354877427.792</c:v>
                </c:pt>
                <c:pt idx="1">
                  <c:v>1238966993885.2117</c:v>
                </c:pt>
                <c:pt idx="2">
                  <c:v>1247076803177.3821</c:v>
                </c:pt>
                <c:pt idx="3">
                  <c:v>1249124071937.3818</c:v>
                </c:pt>
                <c:pt idx="4">
                  <c:v>1256549455831.3418</c:v>
                </c:pt>
                <c:pt idx="5">
                  <c:v>1260256611329.1318</c:v>
                </c:pt>
                <c:pt idx="6">
                  <c:v>1258149626284.532</c:v>
                </c:pt>
                <c:pt idx="7">
                  <c:v>1265504518000.1021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June 19,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43951</c:v>
                </c:pt>
                <c:pt idx="1">
                  <c:v>43959</c:v>
                </c:pt>
                <c:pt idx="2">
                  <c:v>43966</c:v>
                </c:pt>
                <c:pt idx="3">
                  <c:v>43973</c:v>
                </c:pt>
                <c:pt idx="4">
                  <c:v>43980</c:v>
                </c:pt>
                <c:pt idx="5">
                  <c:v>43987</c:v>
                </c:pt>
                <c:pt idx="6">
                  <c:v>43993</c:v>
                </c:pt>
                <c:pt idx="7">
                  <c:v>44001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43951</c:v>
                </c:pt>
                <c:pt idx="1">
                  <c:v>43959</c:v>
                </c:pt>
                <c:pt idx="2">
                  <c:v>43966</c:v>
                </c:pt>
                <c:pt idx="3">
                  <c:v>43973</c:v>
                </c:pt>
                <c:pt idx="4">
                  <c:v>43980</c:v>
                </c:pt>
                <c:pt idx="5">
                  <c:v>43987</c:v>
                </c:pt>
                <c:pt idx="6">
                  <c:v>43993</c:v>
                </c:pt>
                <c:pt idx="7">
                  <c:v>44001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4349441924.0699997</c:v>
                </c:pt>
                <c:pt idx="1">
                  <c:v>4443201309.1900005</c:v>
                </c:pt>
                <c:pt idx="2">
                  <c:v>4467811353.3200006</c:v>
                </c:pt>
                <c:pt idx="3">
                  <c:v>4586548579.4299994</c:v>
                </c:pt>
                <c:pt idx="4">
                  <c:v>4609218206.0599995</c:v>
                </c:pt>
                <c:pt idx="5">
                  <c:v>4639159997.8800001</c:v>
                </c:pt>
                <c:pt idx="6">
                  <c:v>4613116917.0100002</c:v>
                </c:pt>
                <c:pt idx="7">
                  <c:v>4583661678.21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43951</c:v>
                </c:pt>
                <c:pt idx="1">
                  <c:v>43959</c:v>
                </c:pt>
                <c:pt idx="2">
                  <c:v>43966</c:v>
                </c:pt>
                <c:pt idx="3">
                  <c:v>43973</c:v>
                </c:pt>
                <c:pt idx="4">
                  <c:v>43980</c:v>
                </c:pt>
                <c:pt idx="5">
                  <c:v>43987</c:v>
                </c:pt>
                <c:pt idx="6">
                  <c:v>43993</c:v>
                </c:pt>
                <c:pt idx="7">
                  <c:v>44001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22612715694.420006</c:v>
                </c:pt>
                <c:pt idx="1">
                  <c:v>23065329238.690002</c:v>
                </c:pt>
                <c:pt idx="2">
                  <c:v>23027254221.399998</c:v>
                </c:pt>
                <c:pt idx="3">
                  <c:v>23609981356.890003</c:v>
                </c:pt>
                <c:pt idx="4">
                  <c:v>23705149118.630005</c:v>
                </c:pt>
                <c:pt idx="5">
                  <c:v>24713173772.939999</c:v>
                </c:pt>
                <c:pt idx="6">
                  <c:v>24756008175.310001</c:v>
                </c:pt>
                <c:pt idx="7">
                  <c:v>24848431823.599998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43951</c:v>
                </c:pt>
                <c:pt idx="1">
                  <c:v>43959</c:v>
                </c:pt>
                <c:pt idx="2">
                  <c:v>43966</c:v>
                </c:pt>
                <c:pt idx="3">
                  <c:v>43973</c:v>
                </c:pt>
                <c:pt idx="4">
                  <c:v>43980</c:v>
                </c:pt>
                <c:pt idx="5">
                  <c:v>43987</c:v>
                </c:pt>
                <c:pt idx="6">
                  <c:v>43993</c:v>
                </c:pt>
                <c:pt idx="7">
                  <c:v>44001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9985797801.4400005</c:v>
                </c:pt>
                <c:pt idx="1">
                  <c:v>10408759359.720003</c:v>
                </c:pt>
                <c:pt idx="2">
                  <c:v>10415241677.380001</c:v>
                </c:pt>
                <c:pt idx="3">
                  <c:v>10849529404.829998</c:v>
                </c:pt>
                <c:pt idx="4">
                  <c:v>10969538984.709999</c:v>
                </c:pt>
                <c:pt idx="5">
                  <c:v>10920789015.190001</c:v>
                </c:pt>
                <c:pt idx="6">
                  <c:v>10925603937.280003</c:v>
                </c:pt>
                <c:pt idx="7">
                  <c:v>10754012397.580002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43951</c:v>
                </c:pt>
                <c:pt idx="1">
                  <c:v>43959</c:v>
                </c:pt>
                <c:pt idx="2">
                  <c:v>43966</c:v>
                </c:pt>
                <c:pt idx="3">
                  <c:v>43973</c:v>
                </c:pt>
                <c:pt idx="4">
                  <c:v>43980</c:v>
                </c:pt>
                <c:pt idx="5">
                  <c:v>43987</c:v>
                </c:pt>
                <c:pt idx="6">
                  <c:v>43993</c:v>
                </c:pt>
                <c:pt idx="7">
                  <c:v>44001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45038012776.77182</c:v>
                </c:pt>
                <c:pt idx="1">
                  <c:v>45054161669.421814</c:v>
                </c:pt>
                <c:pt idx="2">
                  <c:v>45067470436.241821</c:v>
                </c:pt>
                <c:pt idx="3">
                  <c:v>45062798060.571815</c:v>
                </c:pt>
                <c:pt idx="4">
                  <c:v>45072570366.121819</c:v>
                </c:pt>
                <c:pt idx="5">
                  <c:v>46081141363.051819</c:v>
                </c:pt>
                <c:pt idx="6">
                  <c:v>45090399333.211815</c:v>
                </c:pt>
                <c:pt idx="7">
                  <c:v>45103517589.331818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43951</c:v>
                </c:pt>
                <c:pt idx="1">
                  <c:v>43959</c:v>
                </c:pt>
                <c:pt idx="2">
                  <c:v>43966</c:v>
                </c:pt>
                <c:pt idx="3">
                  <c:v>43973</c:v>
                </c:pt>
                <c:pt idx="4">
                  <c:v>43980</c:v>
                </c:pt>
                <c:pt idx="5">
                  <c:v>43987</c:v>
                </c:pt>
                <c:pt idx="6">
                  <c:v>43993</c:v>
                </c:pt>
                <c:pt idx="7">
                  <c:v>44001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817980614664.8501</c:v>
                </c:pt>
                <c:pt idx="1">
                  <c:v>828753633815.72986</c:v>
                </c:pt>
                <c:pt idx="2">
                  <c:v>833684629141.14014</c:v>
                </c:pt>
                <c:pt idx="3">
                  <c:v>828049288188.62012</c:v>
                </c:pt>
                <c:pt idx="4">
                  <c:v>829804740122.95984</c:v>
                </c:pt>
                <c:pt idx="5">
                  <c:v>825138574363.98022</c:v>
                </c:pt>
                <c:pt idx="6">
                  <c:v>817988983524.22021</c:v>
                </c:pt>
                <c:pt idx="7">
                  <c:v>819374050227.43018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43951</c:v>
                </c:pt>
                <c:pt idx="1">
                  <c:v>43959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213180551407.41</c:v>
                </c:pt>
                <c:pt idx="1">
                  <c:v>214350747170.66003</c:v>
                </c:pt>
                <c:pt idx="2">
                  <c:v>212973839903.34003</c:v>
                </c:pt>
                <c:pt idx="3">
                  <c:v>213917807737.86993</c:v>
                </c:pt>
                <c:pt idx="4">
                  <c:v>215813309201.73004</c:v>
                </c:pt>
                <c:pt idx="5">
                  <c:v>217024156407.87991</c:v>
                </c:pt>
                <c:pt idx="6">
                  <c:v>220706529310.94995</c:v>
                </c:pt>
                <c:pt idx="7">
                  <c:v>221713789053.10001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111207743158.83</c:v>
                </c:pt>
                <c:pt idx="1">
                  <c:v>112891161321.79999</c:v>
                </c:pt>
                <c:pt idx="2">
                  <c:v>117440556444.56</c:v>
                </c:pt>
                <c:pt idx="3">
                  <c:v>123048118609.16998</c:v>
                </c:pt>
                <c:pt idx="4">
                  <c:v>126574929831.13</c:v>
                </c:pt>
                <c:pt idx="5">
                  <c:v>131739616408.21001</c:v>
                </c:pt>
                <c:pt idx="6">
                  <c:v>134068985086.54996</c:v>
                </c:pt>
                <c:pt idx="7">
                  <c:v>139127055230.84998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66674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304800</xdr:colOff>
      <xdr:row>81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9"/>
  <sheetViews>
    <sheetView tabSelected="1" zoomScale="160" zoomScaleNormal="160" workbookViewId="0">
      <selection activeCell="A2" sqref="A2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9.1406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05" t="s">
        <v>200</v>
      </c>
      <c r="B1" s="406"/>
      <c r="C1" s="406"/>
      <c r="D1" s="406"/>
      <c r="E1" s="406"/>
      <c r="F1" s="406"/>
      <c r="G1" s="406"/>
      <c r="H1" s="406"/>
      <c r="I1" s="406"/>
      <c r="J1" s="406"/>
      <c r="K1" s="407"/>
      <c r="M1" s="4"/>
    </row>
    <row r="2" spans="1:19" ht="24.75" customHeight="1" thickBot="1">
      <c r="A2" s="191"/>
      <c r="B2" s="194"/>
      <c r="C2" s="192"/>
      <c r="D2" s="394" t="s">
        <v>199</v>
      </c>
      <c r="E2" s="408"/>
      <c r="F2" s="409"/>
      <c r="G2" s="394" t="s">
        <v>201</v>
      </c>
      <c r="H2" s="408"/>
      <c r="I2" s="409"/>
      <c r="J2" s="399" t="s">
        <v>85</v>
      </c>
      <c r="K2" s="400"/>
      <c r="M2" s="4"/>
    </row>
    <row r="3" spans="1:19" ht="14.25" customHeight="1">
      <c r="A3" s="195" t="s">
        <v>2</v>
      </c>
      <c r="B3" s="193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2" t="s">
        <v>80</v>
      </c>
      <c r="K3" s="55" t="s">
        <v>5</v>
      </c>
      <c r="L3" s="7"/>
      <c r="M3" s="4"/>
    </row>
    <row r="4" spans="1:19" ht="12.95" customHeight="1">
      <c r="A4" s="196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80" t="s">
        <v>104</v>
      </c>
      <c r="K4" s="280" t="s">
        <v>104</v>
      </c>
      <c r="L4" s="8"/>
      <c r="M4" s="198"/>
    </row>
    <row r="5" spans="1:19" ht="13.5" customHeight="1">
      <c r="A5" s="367">
        <v>1</v>
      </c>
      <c r="B5" s="368" t="s">
        <v>7</v>
      </c>
      <c r="C5" s="368" t="s">
        <v>8</v>
      </c>
      <c r="D5" s="75">
        <v>4660217927.5100002</v>
      </c>
      <c r="E5" s="57">
        <f t="shared" ref="E5:E8" si="0">(D5/$G$18)</f>
        <v>0.43334689929860032</v>
      </c>
      <c r="F5" s="75">
        <v>7747.47</v>
      </c>
      <c r="G5" s="75">
        <v>4590929514.79</v>
      </c>
      <c r="H5" s="57">
        <f t="shared" ref="H5:H12" si="1">(G5/$G$18)</f>
        <v>0.4269038703938175</v>
      </c>
      <c r="I5" s="75">
        <v>7638.24</v>
      </c>
      <c r="J5" s="190">
        <f t="shared" ref="J5:J12" si="2">((G5-D5)/D5)</f>
        <v>-1.4868062781137305E-2</v>
      </c>
      <c r="K5" s="190">
        <f t="shared" ref="K5:K12" si="3">((I5-F5)/F5)</f>
        <v>-1.4098796123121544E-2</v>
      </c>
      <c r="L5" s="9"/>
      <c r="M5" s="198"/>
      <c r="N5" s="285"/>
    </row>
    <row r="6" spans="1:19" ht="12.75" customHeight="1">
      <c r="A6" s="367">
        <v>2</v>
      </c>
      <c r="B6" s="56" t="s">
        <v>174</v>
      </c>
      <c r="C6" s="368" t="s">
        <v>62</v>
      </c>
      <c r="D6" s="76">
        <v>557445868.29999995</v>
      </c>
      <c r="E6" s="57">
        <f t="shared" si="0"/>
        <v>5.1836081984194399E-2</v>
      </c>
      <c r="F6" s="75">
        <v>1.1100000000000001</v>
      </c>
      <c r="G6" s="76">
        <v>550095908.96000004</v>
      </c>
      <c r="H6" s="57">
        <f t="shared" si="1"/>
        <v>5.1152619935958904E-2</v>
      </c>
      <c r="I6" s="75">
        <v>1.1000000000000001</v>
      </c>
      <c r="J6" s="190">
        <f t="shared" si="2"/>
        <v>-1.3185063802543777E-2</v>
      </c>
      <c r="K6" s="190">
        <f t="shared" si="3"/>
        <v>-9.0090090090090159E-3</v>
      </c>
      <c r="L6" s="9"/>
      <c r="M6" s="198"/>
      <c r="N6" s="285"/>
    </row>
    <row r="7" spans="1:19" ht="12.95" customHeight="1">
      <c r="A7" s="367">
        <v>3</v>
      </c>
      <c r="B7" s="56" t="s">
        <v>77</v>
      </c>
      <c r="C7" s="368" t="s">
        <v>13</v>
      </c>
      <c r="D7" s="76">
        <v>231831000.84999999</v>
      </c>
      <c r="E7" s="57">
        <f t="shared" si="0"/>
        <v>2.1557628193005378E-2</v>
      </c>
      <c r="F7" s="75">
        <v>119.43</v>
      </c>
      <c r="G7" s="76">
        <v>223678107.56999999</v>
      </c>
      <c r="H7" s="57">
        <f t="shared" si="1"/>
        <v>2.0799502483401892E-2</v>
      </c>
      <c r="I7" s="75">
        <v>115.24</v>
      </c>
      <c r="J7" s="190">
        <f t="shared" si="2"/>
        <v>-3.5167398881546096E-2</v>
      </c>
      <c r="K7" s="190">
        <f t="shared" si="3"/>
        <v>-3.5083312400569472E-2</v>
      </c>
      <c r="L7" s="9"/>
      <c r="M7" s="238"/>
      <c r="N7" s="10"/>
    </row>
    <row r="8" spans="1:19" ht="12.95" customHeight="1">
      <c r="A8" s="367">
        <v>4</v>
      </c>
      <c r="B8" s="368" t="s">
        <v>14</v>
      </c>
      <c r="C8" s="368" t="s">
        <v>15</v>
      </c>
      <c r="D8" s="76">
        <v>388844054</v>
      </c>
      <c r="E8" s="57">
        <f t="shared" si="0"/>
        <v>3.6158044051307063E-2</v>
      </c>
      <c r="F8" s="98">
        <v>11.45</v>
      </c>
      <c r="G8" s="76">
        <v>382873579</v>
      </c>
      <c r="H8" s="57">
        <f t="shared" si="1"/>
        <v>3.560285824909025E-2</v>
      </c>
      <c r="I8" s="98">
        <v>11.27</v>
      </c>
      <c r="J8" s="190">
        <f t="shared" si="2"/>
        <v>-1.5354420206718655E-2</v>
      </c>
      <c r="K8" s="190">
        <f t="shared" si="3"/>
        <v>-1.5720524017467225E-2</v>
      </c>
      <c r="L8" s="48"/>
      <c r="M8" s="198"/>
      <c r="N8" s="10"/>
      <c r="O8" s="337"/>
      <c r="P8" s="338"/>
      <c r="Q8" s="338"/>
      <c r="R8" s="339"/>
    </row>
    <row r="9" spans="1:19" ht="12.95" customHeight="1">
      <c r="A9" s="367">
        <v>5</v>
      </c>
      <c r="B9" s="368" t="s">
        <v>56</v>
      </c>
      <c r="C9" s="368" t="s">
        <v>102</v>
      </c>
      <c r="D9" s="76">
        <v>1227253491.3800001</v>
      </c>
      <c r="E9" s="57">
        <f t="shared" ref="E9:E17" si="4">(D9/$G$18)</f>
        <v>0.11412052041674897</v>
      </c>
      <c r="F9" s="98">
        <v>0.67049999999999998</v>
      </c>
      <c r="G9" s="76">
        <v>1204064224.8399999</v>
      </c>
      <c r="H9" s="57">
        <f>(G9/$G$18)</f>
        <v>0.11196418418775052</v>
      </c>
      <c r="I9" s="98">
        <v>0.66190000000000004</v>
      </c>
      <c r="J9" s="190">
        <f t="shared" si="2"/>
        <v>-1.8895254079843559E-2</v>
      </c>
      <c r="K9" s="190">
        <f t="shared" si="3"/>
        <v>-1.2826249067859719E-2</v>
      </c>
      <c r="L9" s="9"/>
      <c r="M9" s="231"/>
      <c r="N9" s="10"/>
      <c r="O9" s="340"/>
      <c r="P9" s="339"/>
      <c r="Q9" s="339"/>
      <c r="R9" s="341"/>
      <c r="S9" s="342"/>
    </row>
    <row r="10" spans="1:19" ht="12.95" customHeight="1">
      <c r="A10" s="367">
        <v>6</v>
      </c>
      <c r="B10" s="368" t="s">
        <v>9</v>
      </c>
      <c r="C10" s="368" t="s">
        <v>16</v>
      </c>
      <c r="D10" s="76">
        <v>2218267521.29</v>
      </c>
      <c r="E10" s="57">
        <f t="shared" si="4"/>
        <v>0.20627347628771392</v>
      </c>
      <c r="F10" s="98">
        <v>15.0784</v>
      </c>
      <c r="G10" s="76">
        <v>2197928098.3600001</v>
      </c>
      <c r="H10" s="57">
        <f t="shared" si="1"/>
        <v>0.20438214287855988</v>
      </c>
      <c r="I10" s="98">
        <v>14.9057</v>
      </c>
      <c r="J10" s="190">
        <f t="shared" si="2"/>
        <v>-9.1690577149918084E-3</v>
      </c>
      <c r="K10" s="190">
        <f t="shared" si="3"/>
        <v>-1.145346986417662E-2</v>
      </c>
      <c r="L10" s="49"/>
      <c r="M10" s="231"/>
      <c r="N10" s="10"/>
    </row>
    <row r="11" spans="1:19" ht="12.95" customHeight="1">
      <c r="A11" s="367">
        <v>7</v>
      </c>
      <c r="B11" s="77" t="s">
        <v>18</v>
      </c>
      <c r="C11" s="77" t="s">
        <v>73</v>
      </c>
      <c r="D11" s="76">
        <v>201061339.75999999</v>
      </c>
      <c r="E11" s="57">
        <f t="shared" si="4"/>
        <v>1.8696402080143153E-2</v>
      </c>
      <c r="F11" s="98">
        <v>120.21</v>
      </c>
      <c r="G11" s="76">
        <v>196858845.03999999</v>
      </c>
      <c r="H11" s="57">
        <f t="shared" si="1"/>
        <v>1.8305618197380871E-2</v>
      </c>
      <c r="I11" s="98">
        <v>199</v>
      </c>
      <c r="J11" s="190">
        <f>((G11-D11)/D11)</f>
        <v>-2.0901555341351911E-2</v>
      </c>
      <c r="K11" s="190">
        <f>((I11-F11)/F11)</f>
        <v>0.6554363197737294</v>
      </c>
      <c r="L11" s="9"/>
      <c r="M11" s="374"/>
      <c r="N11" s="10"/>
    </row>
    <row r="12" spans="1:19" ht="12.95" customHeight="1">
      <c r="A12" s="367">
        <v>8</v>
      </c>
      <c r="B12" s="368" t="s">
        <v>75</v>
      </c>
      <c r="C12" s="368" t="s">
        <v>74</v>
      </c>
      <c r="D12" s="76">
        <v>218091018.84999999</v>
      </c>
      <c r="E12" s="57">
        <f t="shared" si="4"/>
        <v>2.0279967214755813E-2</v>
      </c>
      <c r="F12" s="98">
        <v>7.8552999999999997</v>
      </c>
      <c r="G12" s="76">
        <v>211096614.80000001</v>
      </c>
      <c r="H12" s="57">
        <f t="shared" si="1"/>
        <v>1.9629567736736433E-2</v>
      </c>
      <c r="I12" s="98">
        <v>7.6037999999999997</v>
      </c>
      <c r="J12" s="190">
        <f t="shared" si="2"/>
        <v>-3.207103202544364E-2</v>
      </c>
      <c r="K12" s="190">
        <f t="shared" si="3"/>
        <v>-3.201660025715123E-2</v>
      </c>
      <c r="L12" s="48"/>
      <c r="M12"/>
      <c r="N12" s="50"/>
      <c r="O12" s="50"/>
    </row>
    <row r="13" spans="1:19" ht="12.95" customHeight="1">
      <c r="A13" s="367">
        <v>9</v>
      </c>
      <c r="B13" s="368" t="s">
        <v>7</v>
      </c>
      <c r="C13" s="56" t="s">
        <v>92</v>
      </c>
      <c r="D13" s="75">
        <v>331086259.02999997</v>
      </c>
      <c r="E13" s="79">
        <f t="shared" si="4"/>
        <v>3.0787230550757504E-2</v>
      </c>
      <c r="F13" s="75">
        <v>1948.83</v>
      </c>
      <c r="G13" s="75">
        <v>324570193.61000001</v>
      </c>
      <c r="H13" s="79">
        <f>(G13/$G$18)</f>
        <v>3.0181311087481982E-2</v>
      </c>
      <c r="I13" s="75">
        <v>1910.23</v>
      </c>
      <c r="J13" s="190">
        <f>((G13-D13)/D13)</f>
        <v>-1.968086938760431E-2</v>
      </c>
      <c r="K13" s="190">
        <f>((I13-F13)/F13)</f>
        <v>-1.9806755848380778E-2</v>
      </c>
      <c r="L13" s="48"/>
      <c r="M13" s="358"/>
      <c r="N13" s="291"/>
      <c r="O13" s="291"/>
    </row>
    <row r="14" spans="1:19" ht="12.95" customHeight="1">
      <c r="A14" s="367">
        <v>10</v>
      </c>
      <c r="B14" s="368" t="s">
        <v>107</v>
      </c>
      <c r="C14" s="75" t="s">
        <v>108</v>
      </c>
      <c r="D14" s="75">
        <v>155544201.43000001</v>
      </c>
      <c r="E14" s="79">
        <f t="shared" si="4"/>
        <v>1.4463829469361821E-2</v>
      </c>
      <c r="F14" s="75">
        <v>96.28</v>
      </c>
      <c r="G14" s="75">
        <v>150611608.08000001</v>
      </c>
      <c r="H14" s="79">
        <f>(G14/$G$18)</f>
        <v>1.4005154774964966E-2</v>
      </c>
      <c r="I14" s="75">
        <v>94.53</v>
      </c>
      <c r="J14" s="190">
        <f>((G14-D14)/D14)</f>
        <v>-3.171184335161361E-2</v>
      </c>
      <c r="K14" s="190">
        <f>((I14-F14)/F14)</f>
        <v>-1.8176152887411715E-2</v>
      </c>
      <c r="L14" s="48"/>
      <c r="M14" s="343"/>
      <c r="N14" s="291"/>
      <c r="O14" s="291"/>
    </row>
    <row r="15" spans="1:19" ht="12.95" customHeight="1">
      <c r="A15" s="383">
        <v>11</v>
      </c>
      <c r="B15" s="384" t="s">
        <v>66</v>
      </c>
      <c r="C15" s="384" t="s">
        <v>163</v>
      </c>
      <c r="D15" s="75">
        <v>246317598.90000001</v>
      </c>
      <c r="E15" s="79">
        <f t="shared" si="4"/>
        <v>2.2904715913795056E-2</v>
      </c>
      <c r="F15" s="75">
        <v>0.98</v>
      </c>
      <c r="G15" s="75">
        <v>242712156.09</v>
      </c>
      <c r="H15" s="79">
        <f>(G15/$G$18)</f>
        <v>2.2569451021333956E-2</v>
      </c>
      <c r="I15" s="75">
        <v>0.97</v>
      </c>
      <c r="J15" s="190">
        <f>((G15-D15)/D15)</f>
        <v>-1.463737396800356E-2</v>
      </c>
      <c r="K15" s="190">
        <f>((I15-F15)/F15)</f>
        <v>-1.0204081632653071E-2</v>
      </c>
      <c r="L15" s="48"/>
      <c r="M15" s="50"/>
      <c r="N15" s="291"/>
      <c r="O15" s="291"/>
    </row>
    <row r="16" spans="1:19" ht="12.95" customHeight="1">
      <c r="A16" s="367">
        <v>12</v>
      </c>
      <c r="B16" s="368" t="s">
        <v>117</v>
      </c>
      <c r="C16" s="56" t="s">
        <v>166</v>
      </c>
      <c r="D16" s="75">
        <v>197518056.99000001</v>
      </c>
      <c r="E16" s="79">
        <f t="shared" si="4"/>
        <v>1.836691735955669E-2</v>
      </c>
      <c r="F16" s="75">
        <v>1.0809629999999999</v>
      </c>
      <c r="G16" s="75">
        <v>191939252.36000001</v>
      </c>
      <c r="H16" s="79">
        <f>(G16/$G$18)</f>
        <v>1.7848152416412733E-2</v>
      </c>
      <c r="I16" s="75">
        <v>1.051078</v>
      </c>
      <c r="J16" s="190">
        <f>((G16-D16)/D16)</f>
        <v>-2.824452971549047E-2</v>
      </c>
      <c r="K16" s="190">
        <f>((I16-F16)/F16)</f>
        <v>-2.7646644704767825E-2</v>
      </c>
      <c r="L16" s="48"/>
      <c r="M16" s="50"/>
      <c r="N16" s="291"/>
      <c r="O16" s="291"/>
    </row>
    <row r="17" spans="1:18" ht="12.95" customHeight="1">
      <c r="A17" s="367">
        <v>13</v>
      </c>
      <c r="B17" s="368" t="s">
        <v>178</v>
      </c>
      <c r="C17" s="56" t="s">
        <v>179</v>
      </c>
      <c r="D17" s="75">
        <v>292125598.99000001</v>
      </c>
      <c r="E17" s="79">
        <f t="shared" si="4"/>
        <v>2.7164335337360932E-2</v>
      </c>
      <c r="F17" s="75">
        <v>99.42</v>
      </c>
      <c r="G17" s="75">
        <v>286654294.07999998</v>
      </c>
      <c r="H17" s="79">
        <f>(G17/$G$18)</f>
        <v>2.6655566637109922E-2</v>
      </c>
      <c r="I17" s="75">
        <v>97.62</v>
      </c>
      <c r="J17" s="190">
        <f>((G17-D17)/D17)</f>
        <v>-1.8729289486839253E-2</v>
      </c>
      <c r="K17" s="190">
        <f>((I17-F17)/F17)</f>
        <v>-1.8105009052504499E-2</v>
      </c>
      <c r="L17" s="48"/>
      <c r="N17" s="50"/>
      <c r="O17" s="50"/>
    </row>
    <row r="18" spans="1:18" ht="12.95" customHeight="1">
      <c r="A18" s="241"/>
      <c r="B18" s="242"/>
      <c r="C18" s="243" t="s">
        <v>57</v>
      </c>
      <c r="D18" s="80">
        <f>SUM(D5:D17)</f>
        <v>10925603937.280003</v>
      </c>
      <c r="E18" s="68">
        <f>(D18/$G$113)</f>
        <v>8.6333978123965278E-3</v>
      </c>
      <c r="F18" s="81"/>
      <c r="G18" s="80">
        <f>SUM(G5:G17)</f>
        <v>10754012397.580002</v>
      </c>
      <c r="H18" s="68">
        <f>(G18/$G$113)</f>
        <v>8.497806404180009E-3</v>
      </c>
      <c r="I18" s="81"/>
      <c r="J18" s="190"/>
      <c r="K18" s="190"/>
      <c r="L18" s="9"/>
      <c r="M18" s="49"/>
      <c r="Q18" s="50"/>
      <c r="R18" s="50"/>
    </row>
    <row r="19" spans="1:18" ht="12.95" customHeight="1">
      <c r="A19" s="244"/>
      <c r="B19" s="82"/>
      <c r="C19" s="82" t="s">
        <v>60</v>
      </c>
      <c r="D19" s="83"/>
      <c r="E19" s="84"/>
      <c r="F19" s="85"/>
      <c r="G19" s="83"/>
      <c r="H19" s="84"/>
      <c r="I19" s="85"/>
      <c r="J19" s="190"/>
      <c r="K19" s="190"/>
      <c r="L19" s="9"/>
      <c r="M19" s="4"/>
      <c r="O19" s="96"/>
    </row>
    <row r="20" spans="1:18" ht="12.95" customHeight="1">
      <c r="A20" s="367">
        <v>14</v>
      </c>
      <c r="B20" s="368" t="s">
        <v>7</v>
      </c>
      <c r="C20" s="368" t="s">
        <v>49</v>
      </c>
      <c r="D20" s="86">
        <v>334441192909.90002</v>
      </c>
      <c r="E20" s="57">
        <f t="shared" ref="E20:E39" si="5">(D20/$G$43)</f>
        <v>0.40816668872668177</v>
      </c>
      <c r="F20" s="86">
        <v>100</v>
      </c>
      <c r="G20" s="86">
        <v>332460838671.04999</v>
      </c>
      <c r="H20" s="57">
        <f t="shared" ref="H20:H42" si="6">(G20/$G$43)</f>
        <v>0.40574977762448083</v>
      </c>
      <c r="I20" s="86">
        <v>100</v>
      </c>
      <c r="J20" s="190">
        <f>((G20-D20)/D20)</f>
        <v>-5.9213825355046894E-3</v>
      </c>
      <c r="K20" s="190">
        <f t="shared" ref="K20:K29" si="7">((I20-F20)/F20)</f>
        <v>0</v>
      </c>
      <c r="L20" s="9"/>
      <c r="M20" s="4"/>
      <c r="N20" s="198"/>
      <c r="O20" s="198"/>
    </row>
    <row r="21" spans="1:18" ht="12.95" customHeight="1">
      <c r="A21" s="367">
        <v>15</v>
      </c>
      <c r="B21" s="368" t="s">
        <v>22</v>
      </c>
      <c r="C21" s="368" t="s">
        <v>23</v>
      </c>
      <c r="D21" s="86">
        <v>228259992659.17999</v>
      </c>
      <c r="E21" s="57">
        <f t="shared" si="5"/>
        <v>0.2785784985451063</v>
      </c>
      <c r="F21" s="86">
        <v>100</v>
      </c>
      <c r="G21" s="86">
        <v>230151198227.95001</v>
      </c>
      <c r="H21" s="57">
        <f t="shared" si="6"/>
        <v>0.28088660870339732</v>
      </c>
      <c r="I21" s="86">
        <v>100</v>
      </c>
      <c r="J21" s="190">
        <f t="shared" ref="J21:J43" si="8">((G21-D21)/D21)</f>
        <v>8.2853133689258455E-3</v>
      </c>
      <c r="K21" s="190">
        <f t="shared" si="7"/>
        <v>0</v>
      </c>
      <c r="L21" s="9"/>
      <c r="M21" s="237"/>
      <c r="N21" s="97"/>
      <c r="O21" s="96"/>
      <c r="P21" s="218"/>
    </row>
    <row r="22" spans="1:18" ht="12.95" customHeight="1">
      <c r="A22" s="367">
        <v>16</v>
      </c>
      <c r="B22" s="368" t="s">
        <v>56</v>
      </c>
      <c r="C22" s="368" t="s">
        <v>103</v>
      </c>
      <c r="D22" s="86">
        <v>18742139800.029999</v>
      </c>
      <c r="E22" s="57">
        <f t="shared" si="5"/>
        <v>2.2873728787026905E-2</v>
      </c>
      <c r="F22" s="86">
        <v>1</v>
      </c>
      <c r="G22" s="86">
        <v>19140896925.869999</v>
      </c>
      <c r="H22" s="57">
        <f t="shared" si="6"/>
        <v>2.3360389458949964E-2</v>
      </c>
      <c r="I22" s="86">
        <v>1</v>
      </c>
      <c r="J22" s="190">
        <f t="shared" si="8"/>
        <v>2.1275965823249376E-2</v>
      </c>
      <c r="K22" s="190">
        <f t="shared" si="7"/>
        <v>0</v>
      </c>
      <c r="L22" s="9"/>
      <c r="M22" s="4"/>
      <c r="N22" s="10"/>
    </row>
    <row r="23" spans="1:18" ht="12.95" customHeight="1">
      <c r="A23" s="367">
        <v>17</v>
      </c>
      <c r="B23" s="368" t="s">
        <v>51</v>
      </c>
      <c r="C23" s="368" t="s">
        <v>52</v>
      </c>
      <c r="D23" s="86">
        <v>857228815.59000003</v>
      </c>
      <c r="E23" s="57">
        <f t="shared" si="5"/>
        <v>1.046199614635175E-3</v>
      </c>
      <c r="F23" s="86">
        <v>100</v>
      </c>
      <c r="G23" s="86">
        <v>849010988.59000003</v>
      </c>
      <c r="H23" s="57">
        <f t="shared" si="6"/>
        <v>1.0361702184177588E-3</v>
      </c>
      <c r="I23" s="86">
        <v>100</v>
      </c>
      <c r="J23" s="190">
        <f t="shared" si="8"/>
        <v>-9.5865034522246689E-3</v>
      </c>
      <c r="K23" s="190">
        <f t="shared" si="7"/>
        <v>0</v>
      </c>
      <c r="L23" s="9"/>
      <c r="M23" s="237"/>
      <c r="N23" s="97"/>
    </row>
    <row r="24" spans="1:18" ht="12.95" customHeight="1">
      <c r="A24" s="367">
        <v>18</v>
      </c>
      <c r="B24" s="368" t="s">
        <v>9</v>
      </c>
      <c r="C24" s="368" t="s">
        <v>24</v>
      </c>
      <c r="D24" s="86">
        <v>92984382107.149994</v>
      </c>
      <c r="E24" s="57">
        <f t="shared" si="5"/>
        <v>0.11348221496804874</v>
      </c>
      <c r="F24" s="78">
        <v>1</v>
      </c>
      <c r="G24" s="86">
        <v>93053801045.360001</v>
      </c>
      <c r="H24" s="57">
        <f t="shared" si="6"/>
        <v>0.11356693688252814</v>
      </c>
      <c r="I24" s="78">
        <v>1</v>
      </c>
      <c r="J24" s="190">
        <f t="shared" si="8"/>
        <v>7.4656556979657313E-4</v>
      </c>
      <c r="K24" s="190">
        <f t="shared" si="7"/>
        <v>0</v>
      </c>
      <c r="L24" s="9"/>
      <c r="M24" s="219"/>
      <c r="N24" s="10"/>
    </row>
    <row r="25" spans="1:18" ht="12.95" customHeight="1">
      <c r="A25" s="367">
        <v>19</v>
      </c>
      <c r="B25" s="368" t="s">
        <v>75</v>
      </c>
      <c r="C25" s="368" t="s">
        <v>76</v>
      </c>
      <c r="D25" s="86">
        <v>1152839388.98</v>
      </c>
      <c r="E25" s="57">
        <f t="shared" si="5"/>
        <v>1.4069757135462262E-3</v>
      </c>
      <c r="F25" s="78">
        <v>10</v>
      </c>
      <c r="G25" s="86">
        <v>1178546409.02</v>
      </c>
      <c r="H25" s="57">
        <f t="shared" si="6"/>
        <v>1.4383496874142839E-3</v>
      </c>
      <c r="I25" s="78">
        <v>10</v>
      </c>
      <c r="J25" s="190">
        <f t="shared" si="8"/>
        <v>2.2298873794332107E-2</v>
      </c>
      <c r="K25" s="190">
        <f t="shared" si="7"/>
        <v>0</v>
      </c>
      <c r="L25" s="9"/>
      <c r="M25" s="271"/>
      <c r="N25" s="272"/>
      <c r="O25" s="413"/>
      <c r="P25" s="414"/>
    </row>
    <row r="26" spans="1:18" ht="12.95" customHeight="1">
      <c r="A26" s="367">
        <v>20</v>
      </c>
      <c r="B26" s="368" t="s">
        <v>107</v>
      </c>
      <c r="C26" s="368" t="s">
        <v>109</v>
      </c>
      <c r="D26" s="86">
        <v>34974039507.980003</v>
      </c>
      <c r="E26" s="57">
        <f t="shared" si="5"/>
        <v>4.2683850554301066E-2</v>
      </c>
      <c r="F26" s="78">
        <v>1</v>
      </c>
      <c r="G26" s="86">
        <v>34709510290.68</v>
      </c>
      <c r="H26" s="57">
        <f t="shared" si="6"/>
        <v>4.2361007504503993E-2</v>
      </c>
      <c r="I26" s="78">
        <v>1</v>
      </c>
      <c r="J26" s="190">
        <f t="shared" si="8"/>
        <v>-7.5635877645659315E-3</v>
      </c>
      <c r="K26" s="190">
        <f t="shared" si="7"/>
        <v>0</v>
      </c>
      <c r="L26" s="9"/>
      <c r="M26" s="237"/>
      <c r="N26" s="10"/>
      <c r="O26" s="411"/>
      <c r="P26" s="412"/>
    </row>
    <row r="27" spans="1:18" ht="12.95" customHeight="1">
      <c r="A27" s="367">
        <v>21</v>
      </c>
      <c r="B27" s="368" t="s">
        <v>114</v>
      </c>
      <c r="C27" s="368" t="s">
        <v>113</v>
      </c>
      <c r="D27" s="86">
        <v>6366041959.2700005</v>
      </c>
      <c r="E27" s="57">
        <f t="shared" si="5"/>
        <v>7.7693965991515171E-3</v>
      </c>
      <c r="F27" s="78">
        <v>100</v>
      </c>
      <c r="G27" s="86">
        <v>6403302692.6499996</v>
      </c>
      <c r="H27" s="57">
        <f t="shared" si="6"/>
        <v>7.814871231121687E-3</v>
      </c>
      <c r="I27" s="78">
        <v>100</v>
      </c>
      <c r="J27" s="190">
        <f t="shared" si="8"/>
        <v>5.8530455215962604E-3</v>
      </c>
      <c r="K27" s="190">
        <f t="shared" si="7"/>
        <v>0</v>
      </c>
      <c r="L27" s="9"/>
      <c r="M27" s="4"/>
      <c r="N27" s="10"/>
      <c r="O27" s="413"/>
      <c r="P27" s="414"/>
    </row>
    <row r="28" spans="1:18" ht="12.95" customHeight="1">
      <c r="A28" s="367">
        <v>22</v>
      </c>
      <c r="B28" s="368" t="s">
        <v>115</v>
      </c>
      <c r="C28" s="368" t="s">
        <v>116</v>
      </c>
      <c r="D28" s="86">
        <v>9571083958.1100006</v>
      </c>
      <c r="E28" s="57">
        <f t="shared" si="5"/>
        <v>1.1680970315637158E-2</v>
      </c>
      <c r="F28" s="78">
        <v>100</v>
      </c>
      <c r="G28" s="86">
        <v>9353311907.7000008</v>
      </c>
      <c r="H28" s="57">
        <f t="shared" si="6"/>
        <v>1.1415191761447462E-2</v>
      </c>
      <c r="I28" s="78">
        <v>100</v>
      </c>
      <c r="J28" s="190">
        <f t="shared" si="8"/>
        <v>-2.275312298618716E-2</v>
      </c>
      <c r="K28" s="190">
        <f t="shared" si="7"/>
        <v>0</v>
      </c>
      <c r="L28" s="9"/>
      <c r="M28" s="4"/>
      <c r="N28" s="10"/>
    </row>
    <row r="29" spans="1:18" ht="12.95" customHeight="1">
      <c r="A29" s="367">
        <v>23</v>
      </c>
      <c r="B29" s="368" t="s">
        <v>117</v>
      </c>
      <c r="C29" s="56" t="s">
        <v>122</v>
      </c>
      <c r="D29" s="86">
        <v>741647940.41999996</v>
      </c>
      <c r="E29" s="57">
        <f t="shared" si="5"/>
        <v>9.0513964924095885E-4</v>
      </c>
      <c r="F29" s="78">
        <v>10</v>
      </c>
      <c r="G29" s="86">
        <v>722956015.24000001</v>
      </c>
      <c r="H29" s="57">
        <f t="shared" si="6"/>
        <v>8.8232720457687445E-4</v>
      </c>
      <c r="I29" s="78">
        <v>10</v>
      </c>
      <c r="J29" s="190">
        <f t="shared" si="8"/>
        <v>-2.520323210149359E-2</v>
      </c>
      <c r="K29" s="190">
        <f t="shared" si="7"/>
        <v>0</v>
      </c>
      <c r="L29" s="9"/>
      <c r="M29" s="273"/>
      <c r="N29" s="259"/>
    </row>
    <row r="30" spans="1:18" ht="12.95" customHeight="1">
      <c r="A30" s="367">
        <v>24</v>
      </c>
      <c r="B30" s="368" t="s">
        <v>14</v>
      </c>
      <c r="C30" s="368" t="s">
        <v>124</v>
      </c>
      <c r="D30" s="77">
        <v>2752114859</v>
      </c>
      <c r="E30" s="57">
        <f t="shared" si="5"/>
        <v>3.3588015854738224E-3</v>
      </c>
      <c r="F30" s="78">
        <v>100</v>
      </c>
      <c r="G30" s="77">
        <v>2769456931</v>
      </c>
      <c r="H30" s="57">
        <f t="shared" si="6"/>
        <v>3.3799666101596623E-3</v>
      </c>
      <c r="I30" s="78">
        <v>100</v>
      </c>
      <c r="J30" s="190">
        <f t="shared" si="8"/>
        <v>6.3013620028567275E-3</v>
      </c>
      <c r="K30" s="190">
        <f t="shared" ref="K30:K42" si="9">((I30-F30)/F30)</f>
        <v>0</v>
      </c>
      <c r="L30" s="9"/>
      <c r="M30" s="4"/>
      <c r="N30" s="10"/>
      <c r="O30" s="413"/>
      <c r="P30" s="414"/>
    </row>
    <row r="31" spans="1:18" ht="12.95" customHeight="1">
      <c r="A31" s="367">
        <v>25</v>
      </c>
      <c r="B31" s="368" t="s">
        <v>66</v>
      </c>
      <c r="C31" s="368" t="s">
        <v>125</v>
      </c>
      <c r="D31" s="77">
        <v>13576029703.74</v>
      </c>
      <c r="E31" s="57">
        <f t="shared" si="5"/>
        <v>1.6568781620520882E-2</v>
      </c>
      <c r="F31" s="78">
        <v>100</v>
      </c>
      <c r="G31" s="77">
        <v>13388603394.76</v>
      </c>
      <c r="H31" s="57">
        <f t="shared" si="6"/>
        <v>1.6340038339075765E-2</v>
      </c>
      <c r="I31" s="78">
        <v>100</v>
      </c>
      <c r="J31" s="190">
        <f t="shared" si="8"/>
        <v>-1.3805679058610656E-2</v>
      </c>
      <c r="K31" s="190">
        <f t="shared" si="9"/>
        <v>0</v>
      </c>
      <c r="L31" s="9"/>
      <c r="M31" s="344"/>
      <c r="N31" s="217"/>
    </row>
    <row r="32" spans="1:18" ht="12.95" customHeight="1" thickBot="1">
      <c r="A32" s="367">
        <v>26</v>
      </c>
      <c r="B32" s="368" t="s">
        <v>128</v>
      </c>
      <c r="C32" s="368" t="s">
        <v>130</v>
      </c>
      <c r="D32" s="77">
        <v>14898061640.610001</v>
      </c>
      <c r="E32" s="57">
        <f t="shared" si="5"/>
        <v>1.8182247334382642E-2</v>
      </c>
      <c r="F32" s="78">
        <v>100</v>
      </c>
      <c r="G32" s="77">
        <v>14922435583.09</v>
      </c>
      <c r="H32" s="57">
        <f t="shared" si="6"/>
        <v>1.8211994361974293E-2</v>
      </c>
      <c r="I32" s="78">
        <v>100</v>
      </c>
      <c r="J32" s="190">
        <f t="shared" si="8"/>
        <v>1.636047901262513E-3</v>
      </c>
      <c r="K32" s="190">
        <f t="shared" si="9"/>
        <v>0</v>
      </c>
      <c r="L32" s="9"/>
      <c r="M32" s="350"/>
      <c r="N32" s="351"/>
    </row>
    <row r="33" spans="1:16" ht="12.95" customHeight="1" thickBot="1">
      <c r="A33" s="367">
        <v>27</v>
      </c>
      <c r="B33" s="368" t="s">
        <v>128</v>
      </c>
      <c r="C33" s="368" t="s">
        <v>129</v>
      </c>
      <c r="D33" s="77">
        <v>737883604.05999994</v>
      </c>
      <c r="E33" s="57">
        <f t="shared" si="5"/>
        <v>9.0054548817501451E-4</v>
      </c>
      <c r="F33" s="78">
        <v>1000000</v>
      </c>
      <c r="G33" s="77">
        <v>738471162.63999999</v>
      </c>
      <c r="H33" s="57">
        <f t="shared" si="6"/>
        <v>9.0126257041582623E-4</v>
      </c>
      <c r="I33" s="78">
        <v>1000000</v>
      </c>
      <c r="J33" s="190">
        <f t="shared" si="8"/>
        <v>7.9627542442624387E-4</v>
      </c>
      <c r="K33" s="190">
        <f t="shared" si="9"/>
        <v>0</v>
      </c>
      <c r="L33" s="9"/>
      <c r="M33" s="320"/>
      <c r="N33" s="217"/>
    </row>
    <row r="34" spans="1:16" ht="12.95" customHeight="1">
      <c r="A34" s="367">
        <v>28</v>
      </c>
      <c r="B34" s="368" t="s">
        <v>140</v>
      </c>
      <c r="C34" s="368" t="s">
        <v>141</v>
      </c>
      <c r="D34" s="77">
        <v>10524139287.42</v>
      </c>
      <c r="E34" s="57">
        <f t="shared" si="5"/>
        <v>1.284412080721724E-2</v>
      </c>
      <c r="F34" s="78">
        <v>1</v>
      </c>
      <c r="G34" s="77">
        <v>10645315901.66</v>
      </c>
      <c r="H34" s="57">
        <f t="shared" si="6"/>
        <v>1.2992010057805986E-2</v>
      </c>
      <c r="I34" s="78">
        <v>1</v>
      </c>
      <c r="J34" s="190">
        <f t="shared" si="8"/>
        <v>1.1514159108939949E-2</v>
      </c>
      <c r="K34" s="190">
        <f t="shared" si="9"/>
        <v>0</v>
      </c>
      <c r="L34" s="9"/>
      <c r="M34" s="355"/>
      <c r="N34" s="217"/>
      <c r="O34" s="61"/>
    </row>
    <row r="35" spans="1:16" ht="12.95" customHeight="1">
      <c r="A35" s="367">
        <v>29</v>
      </c>
      <c r="B35" s="368" t="s">
        <v>19</v>
      </c>
      <c r="C35" s="77" t="s">
        <v>146</v>
      </c>
      <c r="D35" s="77">
        <v>16280593019.5</v>
      </c>
      <c r="E35" s="57">
        <f t="shared" si="5"/>
        <v>1.9869549218676213E-2</v>
      </c>
      <c r="F35" s="78">
        <v>1</v>
      </c>
      <c r="G35" s="77">
        <v>16561126511.6</v>
      </c>
      <c r="H35" s="57">
        <f t="shared" si="6"/>
        <v>2.0211924586827225E-2</v>
      </c>
      <c r="I35" s="78">
        <v>1</v>
      </c>
      <c r="J35" s="190">
        <f t="shared" si="8"/>
        <v>1.723115931735366E-2</v>
      </c>
      <c r="K35" s="190">
        <f t="shared" si="9"/>
        <v>0</v>
      </c>
      <c r="L35" s="9"/>
      <c r="M35" s="323"/>
      <c r="N35" s="415"/>
      <c r="O35" s="364"/>
    </row>
    <row r="36" spans="1:16" ht="12.95" customHeight="1" thickBot="1">
      <c r="A36" s="367">
        <v>30</v>
      </c>
      <c r="B36" s="368" t="s">
        <v>79</v>
      </c>
      <c r="C36" s="368" t="s">
        <v>149</v>
      </c>
      <c r="D36" s="77">
        <v>766257018.85000002</v>
      </c>
      <c r="E36" s="57">
        <f t="shared" si="5"/>
        <v>9.3517364705083508E-4</v>
      </c>
      <c r="F36" s="78">
        <v>100</v>
      </c>
      <c r="G36" s="77">
        <v>769856695.17999995</v>
      </c>
      <c r="H36" s="57">
        <f t="shared" si="6"/>
        <v>9.395668497999346E-4</v>
      </c>
      <c r="I36" s="78">
        <v>100</v>
      </c>
      <c r="J36" s="234">
        <f t="shared" ref="J36:J41" si="10">((G36-D36)/D36)</f>
        <v>4.6977401073628336E-3</v>
      </c>
      <c r="K36" s="234">
        <f t="shared" ref="K36:K41" si="11">((I36-F36)/F36)</f>
        <v>0</v>
      </c>
      <c r="L36" s="9"/>
      <c r="M36" s="314"/>
      <c r="N36" s="416"/>
      <c r="O36" s="365"/>
    </row>
    <row r="37" spans="1:16" ht="12.95" customHeight="1">
      <c r="A37" s="367">
        <v>31</v>
      </c>
      <c r="B37" s="56" t="s">
        <v>174</v>
      </c>
      <c r="C37" s="368" t="s">
        <v>161</v>
      </c>
      <c r="D37" s="76">
        <v>16527771441.799999</v>
      </c>
      <c r="E37" s="57">
        <f t="shared" si="5"/>
        <v>2.0171216597855954E-2</v>
      </c>
      <c r="F37" s="78">
        <v>1</v>
      </c>
      <c r="G37" s="76">
        <v>17563305508.669998</v>
      </c>
      <c r="H37" s="57">
        <f t="shared" si="6"/>
        <v>2.1435027755388428E-2</v>
      </c>
      <c r="I37" s="78">
        <v>1</v>
      </c>
      <c r="J37" s="234">
        <f t="shared" si="10"/>
        <v>6.2654186047796739E-2</v>
      </c>
      <c r="K37" s="234">
        <f t="shared" si="11"/>
        <v>0</v>
      </c>
      <c r="L37" s="9"/>
      <c r="M37" s="4"/>
      <c r="N37" s="217"/>
    </row>
    <row r="38" spans="1:16" ht="12.95" customHeight="1">
      <c r="A38" s="367">
        <v>32</v>
      </c>
      <c r="B38" s="56" t="s">
        <v>188</v>
      </c>
      <c r="C38" s="368" t="s">
        <v>162</v>
      </c>
      <c r="D38" s="76">
        <v>850998693.24000001</v>
      </c>
      <c r="E38" s="57">
        <f t="shared" si="5"/>
        <v>1.0385961002838593E-3</v>
      </c>
      <c r="F38" s="78">
        <v>10</v>
      </c>
      <c r="G38" s="76">
        <v>840697528.28999996</v>
      </c>
      <c r="H38" s="57">
        <f t="shared" si="6"/>
        <v>1.0260241071298891E-3</v>
      </c>
      <c r="I38" s="78">
        <v>10</v>
      </c>
      <c r="J38" s="190">
        <f t="shared" si="10"/>
        <v>-1.2104795262117867E-2</v>
      </c>
      <c r="K38" s="190">
        <f t="shared" si="11"/>
        <v>0</v>
      </c>
      <c r="L38" s="9"/>
      <c r="M38" s="4"/>
      <c r="N38" s="217"/>
    </row>
    <row r="39" spans="1:16" ht="12.95" customHeight="1">
      <c r="A39" s="367">
        <v>33</v>
      </c>
      <c r="B39" s="56" t="s">
        <v>53</v>
      </c>
      <c r="C39" s="368" t="s">
        <v>173</v>
      </c>
      <c r="D39" s="76">
        <v>1257842939.72</v>
      </c>
      <c r="E39" s="57">
        <f t="shared" si="5"/>
        <v>1.5351266486543795E-3</v>
      </c>
      <c r="F39" s="78">
        <v>1</v>
      </c>
      <c r="G39" s="76">
        <v>1258515265.55</v>
      </c>
      <c r="H39" s="57">
        <f t="shared" si="6"/>
        <v>1.5359471845620193E-3</v>
      </c>
      <c r="I39" s="78">
        <v>1</v>
      </c>
      <c r="J39" s="190">
        <f t="shared" si="10"/>
        <v>5.3450697918580017E-4</v>
      </c>
      <c r="K39" s="190">
        <f t="shared" si="11"/>
        <v>0</v>
      </c>
      <c r="L39" s="9"/>
      <c r="M39" s="4"/>
      <c r="N39" s="217"/>
    </row>
    <row r="40" spans="1:16" ht="12.95" customHeight="1">
      <c r="A40" s="367">
        <v>34</v>
      </c>
      <c r="B40" s="368" t="s">
        <v>11</v>
      </c>
      <c r="C40" s="56" t="s">
        <v>175</v>
      </c>
      <c r="D40" s="76">
        <v>10662083275.84</v>
      </c>
      <c r="E40" s="57">
        <f>(D40/$G$43)</f>
        <v>1.3012473696086142E-2</v>
      </c>
      <c r="F40" s="78">
        <v>100</v>
      </c>
      <c r="G40" s="76">
        <v>10844236324.049999</v>
      </c>
      <c r="H40" s="57">
        <f>(G40/$G$43)</f>
        <v>1.3234781258986675E-2</v>
      </c>
      <c r="I40" s="78">
        <v>100</v>
      </c>
      <c r="J40" s="190">
        <f t="shared" si="10"/>
        <v>1.7084189224328524E-2</v>
      </c>
      <c r="K40" s="190">
        <f t="shared" si="11"/>
        <v>0</v>
      </c>
      <c r="L40" s="9"/>
      <c r="M40" s="347"/>
      <c r="N40" s="217"/>
    </row>
    <row r="41" spans="1:16" ht="12.95" customHeight="1">
      <c r="A41" s="367">
        <v>35</v>
      </c>
      <c r="B41" s="368" t="s">
        <v>176</v>
      </c>
      <c r="C41" s="56" t="s">
        <v>177</v>
      </c>
      <c r="D41" s="76">
        <v>669961116.40999997</v>
      </c>
      <c r="E41" s="57">
        <f>(D41/$G$43)</f>
        <v>8.1764990754105732E-4</v>
      </c>
      <c r="F41" s="78">
        <v>1</v>
      </c>
      <c r="G41" s="76">
        <v>670783071.20000005</v>
      </c>
      <c r="H41" s="57">
        <f>(G41/$G$43)</f>
        <v>8.1865305718897689E-4</v>
      </c>
      <c r="I41" s="78">
        <v>1</v>
      </c>
      <c r="J41" s="190">
        <f t="shared" si="10"/>
        <v>1.2268693956517093E-3</v>
      </c>
      <c r="K41" s="190">
        <f t="shared" si="11"/>
        <v>0</v>
      </c>
      <c r="L41" s="9"/>
      <c r="M41" s="4"/>
      <c r="N41" s="217"/>
    </row>
    <row r="42" spans="1:16" ht="12.95" customHeight="1">
      <c r="A42" s="367">
        <v>36</v>
      </c>
      <c r="B42" s="368" t="s">
        <v>178</v>
      </c>
      <c r="C42" s="56" t="s">
        <v>180</v>
      </c>
      <c r="D42" s="76">
        <v>394657877.42000002</v>
      </c>
      <c r="E42" s="57">
        <f>(D42/$G$43)</f>
        <v>4.8165776950155609E-4</v>
      </c>
      <c r="F42" s="78">
        <v>100</v>
      </c>
      <c r="G42" s="76">
        <v>377873175.63</v>
      </c>
      <c r="H42" s="57">
        <f t="shared" si="6"/>
        <v>4.6117298384677345E-4</v>
      </c>
      <c r="I42" s="78">
        <v>100</v>
      </c>
      <c r="J42" s="190">
        <f t="shared" si="8"/>
        <v>-4.252975235088878E-2</v>
      </c>
      <c r="K42" s="190">
        <f t="shared" si="9"/>
        <v>0</v>
      </c>
      <c r="L42" s="9"/>
      <c r="M42" s="255"/>
      <c r="N42" s="217"/>
    </row>
    <row r="43" spans="1:16" ht="12.95" customHeight="1">
      <c r="A43" s="241"/>
      <c r="B43" s="245"/>
      <c r="C43" s="243" t="s">
        <v>57</v>
      </c>
      <c r="D43" s="87">
        <f>SUM(D20:D42)</f>
        <v>817988983524.22021</v>
      </c>
      <c r="E43" s="68">
        <f>(D43/$G$113)</f>
        <v>0.64637381525662341</v>
      </c>
      <c r="F43" s="88"/>
      <c r="G43" s="87">
        <f>SUM(G20:G42)</f>
        <v>819374050227.43018</v>
      </c>
      <c r="H43" s="68">
        <f>(G43/$G$113)</f>
        <v>0.64746829313758647</v>
      </c>
      <c r="I43" s="88"/>
      <c r="J43" s="190">
        <f t="shared" si="8"/>
        <v>1.6932583825793662E-3</v>
      </c>
      <c r="K43" s="190"/>
      <c r="L43" s="9"/>
      <c r="M43" s="4"/>
    </row>
    <row r="44" spans="1:16" ht="12.95" customHeight="1">
      <c r="A44" s="244"/>
      <c r="B44" s="82"/>
      <c r="C44" s="82" t="s">
        <v>82</v>
      </c>
      <c r="D44" s="83"/>
      <c r="E44" s="84"/>
      <c r="F44" s="85"/>
      <c r="G44" s="83"/>
      <c r="H44" s="84"/>
      <c r="I44" s="85"/>
      <c r="J44" s="190"/>
      <c r="K44" s="190"/>
      <c r="L44" s="9"/>
      <c r="M44" s="4"/>
      <c r="O44" s="61"/>
      <c r="P44" s="62"/>
    </row>
    <row r="45" spans="1:16" ht="12.95" customHeight="1">
      <c r="A45" s="367">
        <v>37</v>
      </c>
      <c r="B45" s="368" t="s">
        <v>7</v>
      </c>
      <c r="C45" s="368" t="s">
        <v>25</v>
      </c>
      <c r="D45" s="75">
        <v>51973282868.199997</v>
      </c>
      <c r="E45" s="57">
        <v>0</v>
      </c>
      <c r="F45" s="98">
        <v>217.98</v>
      </c>
      <c r="G45" s="75">
        <v>57235088001.540001</v>
      </c>
      <c r="H45" s="57">
        <f t="shared" ref="H45:H51" si="12">(G45/$G$54)</f>
        <v>0.41138718782318279</v>
      </c>
      <c r="I45" s="98">
        <v>218.33</v>
      </c>
      <c r="J45" s="190">
        <f>((G45-D45)/D45)</f>
        <v>0.10124057675331982</v>
      </c>
      <c r="K45" s="190">
        <f t="shared" ref="K45:K53" si="13">((I45-F45)/F45)</f>
        <v>1.6056518946693402E-3</v>
      </c>
      <c r="L45" s="9"/>
      <c r="M45" s="4"/>
    </row>
    <row r="46" spans="1:16" ht="12.95" customHeight="1">
      <c r="A46" s="367">
        <v>38</v>
      </c>
      <c r="B46" s="368" t="s">
        <v>56</v>
      </c>
      <c r="C46" s="368" t="s">
        <v>101</v>
      </c>
      <c r="D46" s="75">
        <v>40919039660.129997</v>
      </c>
      <c r="E46" s="57">
        <f t="shared" ref="E46:E51" si="14">(D46/$G$54)</f>
        <v>0.29411274171105023</v>
      </c>
      <c r="F46" s="98">
        <v>1.8099000000000001</v>
      </c>
      <c r="G46" s="75">
        <v>40923361416.040001</v>
      </c>
      <c r="H46" s="57">
        <f t="shared" si="12"/>
        <v>0.29414380508619914</v>
      </c>
      <c r="I46" s="98">
        <v>1.8128</v>
      </c>
      <c r="J46" s="234">
        <f t="shared" ref="J46:J54" si="15">((G46-D46)/D46)</f>
        <v>1.0561723700995412E-4</v>
      </c>
      <c r="K46" s="234">
        <f t="shared" si="13"/>
        <v>1.6022984695286493E-3</v>
      </c>
      <c r="L46" s="9"/>
      <c r="M46" s="348"/>
    </row>
    <row r="47" spans="1:16" ht="12.95" customHeight="1">
      <c r="A47" s="367">
        <v>39</v>
      </c>
      <c r="B47" s="368" t="s">
        <v>79</v>
      </c>
      <c r="C47" s="368" t="s">
        <v>26</v>
      </c>
      <c r="D47" s="75">
        <v>1731807955.95</v>
      </c>
      <c r="E47" s="57">
        <f t="shared" si="14"/>
        <v>1.2447672043920251E-2</v>
      </c>
      <c r="F47" s="98">
        <v>334.25</v>
      </c>
      <c r="G47" s="75">
        <v>1721245045.95</v>
      </c>
      <c r="H47" s="57">
        <f t="shared" si="12"/>
        <v>1.2371749284091307E-2</v>
      </c>
      <c r="I47" s="98">
        <v>332.69630000000001</v>
      </c>
      <c r="J47" s="234">
        <f t="shared" si="15"/>
        <v>-6.0993541250973253E-3</v>
      </c>
      <c r="K47" s="234">
        <f t="shared" si="13"/>
        <v>-4.6483171278982561E-3</v>
      </c>
      <c r="L47" s="9"/>
      <c r="M47" s="219"/>
      <c r="N47" s="220"/>
    </row>
    <row r="48" spans="1:16" ht="12.95" customHeight="1">
      <c r="A48" s="367">
        <v>40</v>
      </c>
      <c r="B48" s="385" t="s">
        <v>22</v>
      </c>
      <c r="C48" s="385" t="s">
        <v>29</v>
      </c>
      <c r="D48" s="75">
        <v>10814193424.15</v>
      </c>
      <c r="E48" s="57">
        <f t="shared" si="14"/>
        <v>7.77289033122011E-2</v>
      </c>
      <c r="F48" s="359">
        <v>1290.76</v>
      </c>
      <c r="G48" s="75">
        <v>11032871477.559999</v>
      </c>
      <c r="H48" s="57">
        <f t="shared" si="12"/>
        <v>7.930069000061446E-2</v>
      </c>
      <c r="I48" s="98">
        <v>1314.73</v>
      </c>
      <c r="J48" s="190">
        <f t="shared" si="15"/>
        <v>2.0221392833759864E-2</v>
      </c>
      <c r="K48" s="190">
        <f t="shared" si="13"/>
        <v>1.8570454615885235E-2</v>
      </c>
      <c r="L48" s="9"/>
      <c r="M48" s="320" t="s">
        <v>191</v>
      </c>
      <c r="N48" s="221"/>
      <c r="O48" s="97"/>
    </row>
    <row r="49" spans="1:16" ht="12.95" customHeight="1">
      <c r="A49" s="367" t="s">
        <v>182</v>
      </c>
      <c r="B49" s="368" t="s">
        <v>22</v>
      </c>
      <c r="C49" s="368" t="s">
        <v>87</v>
      </c>
      <c r="D49" s="75">
        <v>4720763780</v>
      </c>
      <c r="E49" s="57">
        <f t="shared" si="14"/>
        <v>3.3931313878288856E-2</v>
      </c>
      <c r="F49" s="359">
        <v>46486.73</v>
      </c>
      <c r="G49" s="75">
        <v>4676553158.3400002</v>
      </c>
      <c r="H49" s="57">
        <f t="shared" si="12"/>
        <v>3.3613542316268501E-2</v>
      </c>
      <c r="I49" s="359">
        <v>46798.64</v>
      </c>
      <c r="J49" s="190">
        <f t="shared" si="15"/>
        <v>-9.3651416847635293E-3</v>
      </c>
      <c r="K49" s="190">
        <f t="shared" si="13"/>
        <v>6.7096567127865568E-3</v>
      </c>
      <c r="L49" s="9"/>
      <c r="M49" s="327"/>
      <c r="N49" s="222"/>
    </row>
    <row r="50" spans="1:16" ht="12.95" customHeight="1">
      <c r="A50" s="367" t="s">
        <v>183</v>
      </c>
      <c r="B50" s="368" t="s">
        <v>22</v>
      </c>
      <c r="C50" s="368" t="s">
        <v>86</v>
      </c>
      <c r="D50" s="75">
        <v>517695795.22000003</v>
      </c>
      <c r="E50" s="57">
        <f t="shared" si="14"/>
        <v>3.721028913901761E-3</v>
      </c>
      <c r="F50" s="359">
        <v>46347.86</v>
      </c>
      <c r="G50" s="75">
        <v>521483545.04000002</v>
      </c>
      <c r="H50" s="57">
        <f t="shared" si="12"/>
        <v>3.7482540270453914E-3</v>
      </c>
      <c r="I50" s="359">
        <v>46667.4</v>
      </c>
      <c r="J50" s="190">
        <f t="shared" si="15"/>
        <v>7.3165551178377844E-3</v>
      </c>
      <c r="K50" s="190">
        <f>((I50-F50)/F50)</f>
        <v>6.8943851992303608E-3</v>
      </c>
      <c r="L50" s="9"/>
      <c r="M50" s="320"/>
      <c r="N50" s="222"/>
    </row>
    <row r="51" spans="1:16" ht="12.95" customHeight="1">
      <c r="A51" s="367">
        <v>42</v>
      </c>
      <c r="B51" s="368" t="s">
        <v>56</v>
      </c>
      <c r="C51" s="368" t="s">
        <v>134</v>
      </c>
      <c r="D51" s="75">
        <v>20057031772.349998</v>
      </c>
      <c r="E51" s="57">
        <f t="shared" si="14"/>
        <v>0.14416341766933741</v>
      </c>
      <c r="F51" s="359">
        <v>44475.51</v>
      </c>
      <c r="G51" s="75">
        <v>19654620286.889999</v>
      </c>
      <c r="H51" s="57">
        <f t="shared" si="12"/>
        <v>0.14127101485960145</v>
      </c>
      <c r="I51" s="359">
        <v>44615.09</v>
      </c>
      <c r="J51" s="190">
        <f t="shared" si="15"/>
        <v>-2.0063361818808658E-2</v>
      </c>
      <c r="K51" s="190">
        <f>((I51-F51)/F51)</f>
        <v>3.1383563673580014E-3</v>
      </c>
      <c r="L51" s="9"/>
      <c r="M51" s="290"/>
      <c r="N51" s="222"/>
    </row>
    <row r="52" spans="1:16" ht="12.95" customHeight="1">
      <c r="A52" s="367">
        <v>43</v>
      </c>
      <c r="B52" s="56" t="s">
        <v>174</v>
      </c>
      <c r="C52" s="368" t="s">
        <v>158</v>
      </c>
      <c r="D52" s="75">
        <v>2791122622.1500001</v>
      </c>
      <c r="E52" s="57">
        <f>(D52/$G$54)</f>
        <v>2.0061681155536294E-2</v>
      </c>
      <c r="F52" s="359">
        <v>360.5</v>
      </c>
      <c r="G52" s="75">
        <v>2817056080.0900002</v>
      </c>
      <c r="H52" s="57">
        <f>(G52/$G$54)</f>
        <v>2.0248082412265039E-2</v>
      </c>
      <c r="I52" s="76">
        <v>360.5</v>
      </c>
      <c r="J52" s="190">
        <f>((G52-D52)/D52)</f>
        <v>9.2914075985753471E-3</v>
      </c>
      <c r="K52" s="190">
        <f>((I52-F52)/F52)</f>
        <v>0</v>
      </c>
      <c r="L52" s="9"/>
      <c r="M52" s="328"/>
      <c r="N52" s="222"/>
    </row>
    <row r="53" spans="1:16" ht="12.95" customHeight="1">
      <c r="A53" s="367">
        <v>44</v>
      </c>
      <c r="B53" s="368" t="s">
        <v>117</v>
      </c>
      <c r="C53" s="368" t="s">
        <v>168</v>
      </c>
      <c r="D53" s="75">
        <v>544047208.39999998</v>
      </c>
      <c r="E53" s="57">
        <f>(D53/$G$54)</f>
        <v>3.91043429688982E-3</v>
      </c>
      <c r="F53" s="359">
        <v>41296.92</v>
      </c>
      <c r="G53" s="75">
        <v>544776219.39999998</v>
      </c>
      <c r="H53" s="57">
        <f>(G53/$G$54)</f>
        <v>3.9156741907321099E-3</v>
      </c>
      <c r="I53" s="76">
        <v>41362.79</v>
      </c>
      <c r="J53" s="190">
        <f t="shared" si="15"/>
        <v>1.3399774665583965E-3</v>
      </c>
      <c r="K53" s="190">
        <f t="shared" si="13"/>
        <v>1.5950342059408455E-3</v>
      </c>
      <c r="L53" s="9"/>
      <c r="M53" s="223"/>
      <c r="N53" s="236"/>
      <c r="O53"/>
    </row>
    <row r="54" spans="1:16" ht="12.95" customHeight="1">
      <c r="A54" s="241"/>
      <c r="B54" s="245"/>
      <c r="C54" s="243" t="s">
        <v>57</v>
      </c>
      <c r="D54" s="212">
        <f>SUM(D45:D53)</f>
        <v>134068985086.54996</v>
      </c>
      <c r="E54" s="68">
        <f>(D54/$G$113)</f>
        <v>0.10594113508059333</v>
      </c>
      <c r="F54" s="88"/>
      <c r="G54" s="212">
        <f>SUM(G45:G53)</f>
        <v>139127055230.84998</v>
      </c>
      <c r="H54" s="68">
        <f>(G54/$G$113)</f>
        <v>0.10993801543333467</v>
      </c>
      <c r="I54" s="88"/>
      <c r="J54" s="190">
        <f t="shared" si="15"/>
        <v>3.7727369540648911E-2</v>
      </c>
      <c r="K54" s="190"/>
      <c r="L54" s="9"/>
      <c r="M54" s="329"/>
      <c r="N54"/>
      <c r="O54"/>
    </row>
    <row r="55" spans="1:16" ht="12.95" customHeight="1">
      <c r="A55" s="244"/>
      <c r="B55" s="82"/>
      <c r="C55" s="82" t="s">
        <v>63</v>
      </c>
      <c r="D55" s="83"/>
      <c r="E55" s="84"/>
      <c r="F55" s="89"/>
      <c r="G55" s="89"/>
      <c r="H55" s="84"/>
      <c r="I55" s="89"/>
      <c r="J55" s="190"/>
      <c r="K55" s="190"/>
      <c r="L55" s="9"/>
      <c r="M55" s="4"/>
      <c r="N55" s="224"/>
      <c r="O55"/>
    </row>
    <row r="56" spans="1:16" ht="12.95" customHeight="1">
      <c r="A56" s="367">
        <v>45</v>
      </c>
      <c r="B56" s="368" t="s">
        <v>11</v>
      </c>
      <c r="C56" s="56" t="s">
        <v>27</v>
      </c>
      <c r="D56" s="78">
        <v>8331679401.04</v>
      </c>
      <c r="E56" s="57">
        <f>(D56/$G$77)</f>
        <v>3.7578535086261952E-2</v>
      </c>
      <c r="F56" s="78">
        <v>3173.49</v>
      </c>
      <c r="G56" s="78">
        <v>8429968659.4499998</v>
      </c>
      <c r="H56" s="57">
        <f>(G56/$G$77)</f>
        <v>3.802185103350085E-2</v>
      </c>
      <c r="I56" s="78">
        <v>3176.52</v>
      </c>
      <c r="J56" s="190">
        <f t="shared" ref="J56:J63" si="16">((G56-D56)/D56)</f>
        <v>1.1797052392310116E-2</v>
      </c>
      <c r="K56" s="190">
        <f t="shared" ref="K56:K76" si="17">((I56-F56)/F56)</f>
        <v>9.5478479528853097E-4</v>
      </c>
      <c r="L56" s="9"/>
      <c r="M56" s="239"/>
      <c r="N56"/>
      <c r="O56"/>
    </row>
    <row r="57" spans="1:16" ht="12.95" customHeight="1">
      <c r="A57" s="367">
        <v>46</v>
      </c>
      <c r="B57" s="368" t="s">
        <v>66</v>
      </c>
      <c r="C57" s="368" t="s">
        <v>69</v>
      </c>
      <c r="D57" s="78">
        <v>5331254416.6800003</v>
      </c>
      <c r="E57" s="57">
        <f t="shared" ref="E57:E71" si="18">(D57/$G$77)</f>
        <v>2.4045660125375314E-2</v>
      </c>
      <c r="F57" s="78">
        <v>1</v>
      </c>
      <c r="G57" s="78">
        <v>5018010644.0299997</v>
      </c>
      <c r="H57" s="57">
        <f t="shared" ref="H57:H76" si="19">(G57/$G$77)</f>
        <v>2.2632830666333505E-2</v>
      </c>
      <c r="I57" s="78">
        <v>1</v>
      </c>
      <c r="J57" s="190">
        <f t="shared" si="16"/>
        <v>-5.8756110319918071E-2</v>
      </c>
      <c r="K57" s="190">
        <f t="shared" si="17"/>
        <v>0</v>
      </c>
      <c r="L57" s="9"/>
      <c r="M57" s="353"/>
      <c r="N57" s="224"/>
      <c r="O57"/>
    </row>
    <row r="58" spans="1:16" ht="12" customHeight="1" thickBot="1">
      <c r="A58" s="367">
        <v>47</v>
      </c>
      <c r="B58" s="368" t="s">
        <v>19</v>
      </c>
      <c r="C58" s="368" t="s">
        <v>28</v>
      </c>
      <c r="D58" s="78">
        <v>10412989769.719999</v>
      </c>
      <c r="E58" s="57">
        <f t="shared" si="18"/>
        <v>4.6965909581862357E-2</v>
      </c>
      <c r="F58" s="78">
        <v>23.446000000000002</v>
      </c>
      <c r="G58" s="78">
        <v>10489787246.85</v>
      </c>
      <c r="H58" s="57">
        <f t="shared" si="19"/>
        <v>4.7312290731442587E-2</v>
      </c>
      <c r="I58" s="78">
        <v>23.4712</v>
      </c>
      <c r="J58" s="190">
        <f t="shared" si="16"/>
        <v>7.3751611043853084E-3</v>
      </c>
      <c r="K58" s="190">
        <f t="shared" si="17"/>
        <v>1.0748102021666003E-3</v>
      </c>
      <c r="L58" s="9"/>
      <c r="M58" s="324"/>
      <c r="N58" s="324"/>
      <c r="O58" s="309"/>
    </row>
    <row r="59" spans="1:16" ht="12.95" customHeight="1" thickBot="1">
      <c r="A59" s="367">
        <v>48</v>
      </c>
      <c r="B59" s="368" t="s">
        <v>135</v>
      </c>
      <c r="C59" s="382" t="s">
        <v>138</v>
      </c>
      <c r="D59" s="78">
        <v>449664681.12</v>
      </c>
      <c r="E59" s="57">
        <f t="shared" si="18"/>
        <v>2.0281313266100297E-3</v>
      </c>
      <c r="F59" s="78">
        <v>2.0425</v>
      </c>
      <c r="G59" s="78">
        <v>455572209.57999998</v>
      </c>
      <c r="H59" s="57">
        <f t="shared" si="19"/>
        <v>2.0547761667222752E-3</v>
      </c>
      <c r="I59" s="78">
        <v>2.0693000000000001</v>
      </c>
      <c r="J59" s="234">
        <f t="shared" si="16"/>
        <v>1.3137630567928601E-2</v>
      </c>
      <c r="K59" s="234">
        <f t="shared" si="17"/>
        <v>1.3121175030599832E-2</v>
      </c>
      <c r="L59" s="9"/>
      <c r="N59" s="322"/>
      <c r="O59" s="321"/>
      <c r="P59" s="305"/>
    </row>
    <row r="60" spans="1:16" ht="12.95" customHeight="1" thickBot="1">
      <c r="A60" s="367">
        <v>49</v>
      </c>
      <c r="B60" s="368" t="s">
        <v>7</v>
      </c>
      <c r="C60" s="368" t="s">
        <v>88</v>
      </c>
      <c r="D60" s="75">
        <v>16846993806.16</v>
      </c>
      <c r="E60" s="57">
        <f t="shared" si="18"/>
        <v>7.5985322690620652E-2</v>
      </c>
      <c r="F60" s="98">
        <v>284.27</v>
      </c>
      <c r="G60" s="75">
        <v>17098905641.07</v>
      </c>
      <c r="H60" s="57">
        <f t="shared" si="19"/>
        <v>7.7121525522144435E-2</v>
      </c>
      <c r="I60" s="98">
        <v>284.76</v>
      </c>
      <c r="J60" s="190">
        <f t="shared" si="16"/>
        <v>1.495292500302872E-2</v>
      </c>
      <c r="K60" s="190">
        <f t="shared" si="17"/>
        <v>1.7237133710908965E-3</v>
      </c>
      <c r="L60" s="9"/>
      <c r="M60" s="4"/>
      <c r="N60"/>
      <c r="O60" s="315"/>
      <c r="P60" s="307"/>
    </row>
    <row r="61" spans="1:16" ht="12.95" customHeight="1">
      <c r="A61" s="367">
        <v>50</v>
      </c>
      <c r="B61" s="368" t="s">
        <v>30</v>
      </c>
      <c r="C61" s="368" t="s">
        <v>50</v>
      </c>
      <c r="D61" s="75">
        <v>4259343265.6700001</v>
      </c>
      <c r="E61" s="57">
        <f t="shared" si="18"/>
        <v>1.9210998485303481E-2</v>
      </c>
      <c r="F61" s="98">
        <v>1.02</v>
      </c>
      <c r="G61" s="76">
        <v>4271508851.75</v>
      </c>
      <c r="H61" s="57">
        <f t="shared" si="19"/>
        <v>1.9265869163992241E-2</v>
      </c>
      <c r="I61" s="98">
        <v>1.02</v>
      </c>
      <c r="J61" s="190">
        <f t="shared" si="16"/>
        <v>2.8562117024128275E-3</v>
      </c>
      <c r="K61" s="190">
        <f t="shared" si="17"/>
        <v>0</v>
      </c>
      <c r="L61" s="9"/>
      <c r="M61" s="4"/>
      <c r="N61" s="226"/>
      <c r="O61" s="225"/>
    </row>
    <row r="62" spans="1:16" ht="12.95" customHeight="1">
      <c r="A62" s="367">
        <v>51</v>
      </c>
      <c r="B62" s="56" t="s">
        <v>174</v>
      </c>
      <c r="C62" s="368" t="s">
        <v>145</v>
      </c>
      <c r="D62" s="76">
        <v>17600002948.900002</v>
      </c>
      <c r="E62" s="57">
        <f t="shared" si="18"/>
        <v>7.9381634421866451E-2</v>
      </c>
      <c r="F62" s="98">
        <v>3.77</v>
      </c>
      <c r="G62" s="76">
        <v>17780911185.810001</v>
      </c>
      <c r="H62" s="57">
        <f t="shared" si="19"/>
        <v>8.019758834914642E-2</v>
      </c>
      <c r="I62" s="98">
        <v>3.77</v>
      </c>
      <c r="J62" s="190">
        <f t="shared" si="16"/>
        <v>1.0278875374921831E-2</v>
      </c>
      <c r="K62" s="190">
        <f t="shared" si="17"/>
        <v>0</v>
      </c>
      <c r="L62" s="9"/>
      <c r="M62" s="4"/>
      <c r="N62" s="321"/>
      <c r="O62" s="325"/>
    </row>
    <row r="63" spans="1:16" ht="12" customHeight="1" thickBot="1">
      <c r="A63" s="367">
        <v>52</v>
      </c>
      <c r="B63" s="368" t="s">
        <v>7</v>
      </c>
      <c r="C63" s="56" t="s">
        <v>93</v>
      </c>
      <c r="D63" s="75">
        <v>33229863980.330002</v>
      </c>
      <c r="E63" s="57">
        <f t="shared" si="18"/>
        <v>0.14987729956828041</v>
      </c>
      <c r="F63" s="75">
        <v>3827.11</v>
      </c>
      <c r="G63" s="75">
        <v>33367740869.869999</v>
      </c>
      <c r="H63" s="57">
        <f t="shared" si="19"/>
        <v>0.15049916837548832</v>
      </c>
      <c r="I63" s="75">
        <v>3832.03</v>
      </c>
      <c r="J63" s="190">
        <f t="shared" si="16"/>
        <v>4.1491860942196928E-3</v>
      </c>
      <c r="K63" s="190">
        <f t="shared" si="17"/>
        <v>1.2855653482654202E-3</v>
      </c>
      <c r="L63" s="9"/>
      <c r="M63" s="4"/>
      <c r="N63" s="315"/>
      <c r="O63" s="326"/>
    </row>
    <row r="64" spans="1:16" ht="12.95" customHeight="1">
      <c r="A64" s="367">
        <v>53</v>
      </c>
      <c r="B64" s="368" t="s">
        <v>7</v>
      </c>
      <c r="C64" s="56" t="s">
        <v>94</v>
      </c>
      <c r="D64" s="75">
        <v>250275652.33000001</v>
      </c>
      <c r="E64" s="57">
        <f t="shared" si="18"/>
        <v>1.1288231255208918E-3</v>
      </c>
      <c r="F64" s="75">
        <v>3161.69</v>
      </c>
      <c r="G64" s="75">
        <v>248935886.78</v>
      </c>
      <c r="H64" s="57">
        <f t="shared" si="19"/>
        <v>1.1227803549935288E-3</v>
      </c>
      <c r="I64" s="75">
        <v>3144.66</v>
      </c>
      <c r="J64" s="190">
        <f t="shared" ref="J64:J76" si="20">((G64-D64)/D64)</f>
        <v>-5.3531597561614552E-3</v>
      </c>
      <c r="K64" s="190">
        <f t="shared" si="17"/>
        <v>-5.3863598265485226E-3</v>
      </c>
      <c r="L64" s="9"/>
      <c r="M64" s="4"/>
      <c r="N64" s="410"/>
      <c r="O64" s="410"/>
    </row>
    <row r="65" spans="1:16" ht="12.95" customHeight="1">
      <c r="A65" s="367">
        <v>54</v>
      </c>
      <c r="B65" s="368" t="s">
        <v>117</v>
      </c>
      <c r="C65" s="56" t="s">
        <v>118</v>
      </c>
      <c r="D65" s="75">
        <v>54680199.75</v>
      </c>
      <c r="E65" s="57">
        <f t="shared" si="18"/>
        <v>2.4662516473841962E-4</v>
      </c>
      <c r="F65" s="75">
        <v>11.972353999999999</v>
      </c>
      <c r="G65" s="75">
        <v>54645339.719999999</v>
      </c>
      <c r="H65" s="57">
        <f t="shared" si="19"/>
        <v>2.4646793486945707E-4</v>
      </c>
      <c r="I65" s="75">
        <v>11.97893</v>
      </c>
      <c r="J65" s="190">
        <f t="shared" si="20"/>
        <v>-6.3752565205289313E-4</v>
      </c>
      <c r="K65" s="190">
        <f t="shared" si="17"/>
        <v>5.4926541597423559E-4</v>
      </c>
      <c r="L65" s="9"/>
      <c r="M65" s="258"/>
      <c r="N65" s="259"/>
      <c r="O65" s="387"/>
      <c r="P65" s="61"/>
    </row>
    <row r="66" spans="1:16" ht="12.95" customHeight="1">
      <c r="A66" s="367">
        <v>55</v>
      </c>
      <c r="B66" s="368" t="s">
        <v>38</v>
      </c>
      <c r="C66" s="368" t="s">
        <v>112</v>
      </c>
      <c r="D66" s="75">
        <v>7771584976.9300003</v>
      </c>
      <c r="E66" s="57">
        <f t="shared" si="18"/>
        <v>3.5052330349506236E-2</v>
      </c>
      <c r="F66" s="75">
        <v>1130.3399999999999</v>
      </c>
      <c r="G66" s="75">
        <v>7990361124.5200005</v>
      </c>
      <c r="H66" s="57">
        <f t="shared" si="19"/>
        <v>3.6039080648278148E-2</v>
      </c>
      <c r="I66" s="75">
        <v>1131.8499999999999</v>
      </c>
      <c r="J66" s="190">
        <f t="shared" si="20"/>
        <v>2.8150775966477692E-2</v>
      </c>
      <c r="K66" s="190">
        <f t="shared" si="17"/>
        <v>1.3358812392731312E-3</v>
      </c>
      <c r="L66" s="9"/>
      <c r="M66" s="4"/>
      <c r="N66" s="227"/>
      <c r="O66" s="387"/>
    </row>
    <row r="67" spans="1:16" ht="12.95" customHeight="1">
      <c r="A67" s="367">
        <v>56</v>
      </c>
      <c r="B67" s="368" t="s">
        <v>7</v>
      </c>
      <c r="C67" s="56" t="s">
        <v>120</v>
      </c>
      <c r="D67" s="75">
        <v>105089488820.84</v>
      </c>
      <c r="E67" s="57">
        <f t="shared" si="18"/>
        <v>0.47398715826227333</v>
      </c>
      <c r="F67" s="75">
        <v>462.72</v>
      </c>
      <c r="G67" s="75">
        <v>105428036904.38</v>
      </c>
      <c r="H67" s="57">
        <f t="shared" si="19"/>
        <v>0.47551411824516787</v>
      </c>
      <c r="I67" s="75">
        <v>460.28</v>
      </c>
      <c r="J67" s="190">
        <f t="shared" si="20"/>
        <v>3.2215218414200909E-3</v>
      </c>
      <c r="K67" s="190">
        <f t="shared" si="17"/>
        <v>-5.2731673582297163E-3</v>
      </c>
      <c r="L67" s="9"/>
      <c r="M67" s="260"/>
      <c r="N67" s="261"/>
      <c r="O67" s="387"/>
    </row>
    <row r="68" spans="1:16" ht="12.95" customHeight="1">
      <c r="A68" s="367">
        <v>57</v>
      </c>
      <c r="B68" s="56" t="s">
        <v>126</v>
      </c>
      <c r="C68" s="368" t="s">
        <v>127</v>
      </c>
      <c r="D68" s="75">
        <v>221804618.93000001</v>
      </c>
      <c r="E68" s="57">
        <f t="shared" si="18"/>
        <v>1.0004096717542374E-3</v>
      </c>
      <c r="F68" s="75">
        <v>0.78400000000000003</v>
      </c>
      <c r="G68" s="75">
        <v>221527262.13999999</v>
      </c>
      <c r="H68" s="57">
        <f t="shared" si="19"/>
        <v>9.9915870404859958E-4</v>
      </c>
      <c r="I68" s="75">
        <v>0.78449999999999998</v>
      </c>
      <c r="J68" s="190">
        <f t="shared" si="20"/>
        <v>-1.250455429368463E-3</v>
      </c>
      <c r="K68" s="190">
        <f t="shared" si="17"/>
        <v>6.3775510204074602E-4</v>
      </c>
      <c r="L68" s="9"/>
      <c r="M68" s="262"/>
      <c r="N68" s="261"/>
      <c r="O68" s="387"/>
    </row>
    <row r="69" spans="1:16" ht="12.95" customHeight="1">
      <c r="A69" s="367">
        <v>58</v>
      </c>
      <c r="B69" s="368" t="s">
        <v>128</v>
      </c>
      <c r="C69" s="368" t="s">
        <v>131</v>
      </c>
      <c r="D69" s="75">
        <v>522071037.89999998</v>
      </c>
      <c r="E69" s="57">
        <f t="shared" si="18"/>
        <v>2.3547071209674064E-3</v>
      </c>
      <c r="F69" s="75">
        <v>1222.7</v>
      </c>
      <c r="G69" s="75">
        <v>534106156.5</v>
      </c>
      <c r="H69" s="57">
        <f t="shared" si="19"/>
        <v>2.4089893496524145E-3</v>
      </c>
      <c r="I69" s="75">
        <v>1240.07</v>
      </c>
      <c r="J69" s="190">
        <f t="shared" si="20"/>
        <v>2.3052645571780002E-2</v>
      </c>
      <c r="K69" s="190">
        <f t="shared" si="17"/>
        <v>1.4206264823750626E-2</v>
      </c>
      <c r="L69" s="9"/>
      <c r="M69" s="376"/>
      <c r="N69" s="261"/>
      <c r="O69" s="387"/>
    </row>
    <row r="70" spans="1:16" ht="12.95" customHeight="1">
      <c r="A70" s="367">
        <v>59</v>
      </c>
      <c r="B70" s="368" t="s">
        <v>66</v>
      </c>
      <c r="C70" s="368" t="s">
        <v>132</v>
      </c>
      <c r="D70" s="75">
        <v>321163048.86000001</v>
      </c>
      <c r="E70" s="57">
        <f t="shared" si="18"/>
        <v>1.4485479240223624E-3</v>
      </c>
      <c r="F70" s="75">
        <v>144.15</v>
      </c>
      <c r="G70" s="75">
        <v>321444226.10000002</v>
      </c>
      <c r="H70" s="57">
        <f t="shared" si="19"/>
        <v>1.4498161231776827E-3</v>
      </c>
      <c r="I70" s="75">
        <v>144.27000000000001</v>
      </c>
      <c r="J70" s="190">
        <f t="shared" si="20"/>
        <v>8.7549685743137614E-4</v>
      </c>
      <c r="K70" s="190">
        <f t="shared" si="17"/>
        <v>8.3246618106142586E-4</v>
      </c>
      <c r="L70" s="9"/>
      <c r="M70" s="376"/>
      <c r="N70" s="261"/>
      <c r="O70" s="387"/>
    </row>
    <row r="71" spans="1:16" ht="12.95" customHeight="1">
      <c r="A71" s="367">
        <v>60</v>
      </c>
      <c r="B71" s="368" t="s">
        <v>136</v>
      </c>
      <c r="C71" s="368" t="s">
        <v>137</v>
      </c>
      <c r="D71" s="75">
        <v>436271634.51999998</v>
      </c>
      <c r="E71" s="57">
        <f t="shared" si="18"/>
        <v>1.9677244089474012E-3</v>
      </c>
      <c r="F71" s="75">
        <v>155.15459300000001</v>
      </c>
      <c r="G71" s="75">
        <v>424052429.61000001</v>
      </c>
      <c r="H71" s="57">
        <f t="shared" si="19"/>
        <v>1.9126118922104583E-3</v>
      </c>
      <c r="I71" s="75">
        <v>155.401231</v>
      </c>
      <c r="J71" s="190">
        <f t="shared" si="20"/>
        <v>-2.8008249776412641E-2</v>
      </c>
      <c r="K71" s="190">
        <f t="shared" si="17"/>
        <v>1.5896274498299263E-3</v>
      </c>
      <c r="L71" s="9"/>
      <c r="M71" s="376"/>
      <c r="N71" s="228"/>
      <c r="O71" s="387"/>
    </row>
    <row r="72" spans="1:16" ht="12.95" customHeight="1">
      <c r="A72" s="367">
        <v>61</v>
      </c>
      <c r="B72" s="368" t="s">
        <v>140</v>
      </c>
      <c r="C72" s="368" t="s">
        <v>143</v>
      </c>
      <c r="D72" s="75">
        <v>1518898572.74</v>
      </c>
      <c r="E72" s="57">
        <f>(D72/$G$77)</f>
        <v>6.8507176717647758E-3</v>
      </c>
      <c r="F72" s="75">
        <v>1.423</v>
      </c>
      <c r="G72" s="75">
        <v>1564052344.0599999</v>
      </c>
      <c r="H72" s="57">
        <f>(G72/$G$77)</f>
        <v>7.0543756017151125E-3</v>
      </c>
      <c r="I72" s="75">
        <v>1.466</v>
      </c>
      <c r="J72" s="190">
        <f>((G72-D72)/D72)</f>
        <v>2.9727970076728227E-2</v>
      </c>
      <c r="K72" s="190">
        <f>((I72-F72)/F72)</f>
        <v>3.0217849613492571E-2</v>
      </c>
      <c r="L72" s="9"/>
      <c r="M72" s="377"/>
      <c r="N72" s="228"/>
      <c r="O72" s="387"/>
    </row>
    <row r="73" spans="1:16" ht="12.95" customHeight="1">
      <c r="A73" s="367">
        <v>62</v>
      </c>
      <c r="B73" s="368" t="s">
        <v>66</v>
      </c>
      <c r="C73" s="368" t="s">
        <v>164</v>
      </c>
      <c r="D73" s="75">
        <v>2174484189.1500001</v>
      </c>
      <c r="E73" s="57">
        <f>(D73/$G$77)</f>
        <v>9.8076181839516323E-3</v>
      </c>
      <c r="F73" s="75">
        <v>472.5</v>
      </c>
      <c r="G73" s="75">
        <v>2078107954.6500001</v>
      </c>
      <c r="H73" s="57">
        <f>(G73/$G$77)</f>
        <v>9.3729305855320411E-3</v>
      </c>
      <c r="I73" s="75">
        <v>455</v>
      </c>
      <c r="J73" s="190">
        <f>((G73-D73)/D73)</f>
        <v>-4.4321423434986303E-2</v>
      </c>
      <c r="K73" s="190">
        <f>((I73-F73)/F73)</f>
        <v>-3.7037037037037035E-2</v>
      </c>
      <c r="L73" s="9"/>
      <c r="M73" s="270"/>
      <c r="N73" s="228"/>
      <c r="O73" s="387"/>
    </row>
    <row r="74" spans="1:16" ht="12.95" customHeight="1">
      <c r="A74" s="367">
        <v>63</v>
      </c>
      <c r="B74" s="368" t="s">
        <v>7</v>
      </c>
      <c r="C74" s="56" t="s">
        <v>172</v>
      </c>
      <c r="D74" s="75">
        <v>4357213208.3900003</v>
      </c>
      <c r="E74" s="57">
        <f>(D74/$G$77)</f>
        <v>1.9652423184858641E-2</v>
      </c>
      <c r="F74" s="98">
        <v>107.37</v>
      </c>
      <c r="G74" s="75">
        <v>4401883686.9700003</v>
      </c>
      <c r="H74" s="57">
        <f>(G74/$G$77)</f>
        <v>1.9853901310196626E-2</v>
      </c>
      <c r="I74" s="98">
        <v>107.52</v>
      </c>
      <c r="J74" s="190">
        <f>((G74-D74)/D74)</f>
        <v>1.0252075453637433E-2</v>
      </c>
      <c r="K74" s="190">
        <f>((I74-F74)/F74)</f>
        <v>1.3970382788487609E-3</v>
      </c>
      <c r="L74" s="9"/>
      <c r="M74" s="270"/>
      <c r="N74" s="228"/>
      <c r="O74" s="387"/>
    </row>
    <row r="75" spans="1:16" ht="12.95" customHeight="1">
      <c r="A75" s="367">
        <v>64</v>
      </c>
      <c r="B75" s="368" t="s">
        <v>178</v>
      </c>
      <c r="C75" s="56" t="s">
        <v>181</v>
      </c>
      <c r="D75" s="75">
        <v>417900894.06</v>
      </c>
      <c r="E75" s="57">
        <f>(D75/$G$77)</f>
        <v>1.8848665021908655E-3</v>
      </c>
      <c r="F75" s="98">
        <v>1.22</v>
      </c>
      <c r="G75" s="75">
        <v>425425644.77999997</v>
      </c>
      <c r="H75" s="57">
        <f t="shared" ref="H75" si="21">(G75/$G$77)</f>
        <v>1.918805531207224E-3</v>
      </c>
      <c r="I75" s="98">
        <v>1.24</v>
      </c>
      <c r="J75" s="190">
        <f t="shared" ref="J75" si="22">((G75-D75)/D75)</f>
        <v>1.8006065138782893E-2</v>
      </c>
      <c r="K75" s="190">
        <f t="shared" ref="K75" si="23">((I75-F75)/F75)</f>
        <v>1.6393442622950834E-2</v>
      </c>
      <c r="L75" s="9"/>
      <c r="M75" s="270"/>
      <c r="N75" s="228"/>
      <c r="O75" s="387"/>
    </row>
    <row r="76" spans="1:16" ht="12.95" customHeight="1">
      <c r="A76" s="367">
        <v>65</v>
      </c>
      <c r="B76" s="368" t="s">
        <v>115</v>
      </c>
      <c r="C76" s="56" t="s">
        <v>187</v>
      </c>
      <c r="D76" s="75">
        <v>1108900186.9300001</v>
      </c>
      <c r="E76" s="57">
        <f>(D76/$G$77)</f>
        <v>5.0014940056994864E-3</v>
      </c>
      <c r="F76" s="359">
        <v>36667.49</v>
      </c>
      <c r="G76" s="75">
        <v>1108804784.48</v>
      </c>
      <c r="H76" s="57">
        <f t="shared" si="19"/>
        <v>5.0010637101801708E-3</v>
      </c>
      <c r="I76" s="359">
        <v>36573.879999999997</v>
      </c>
      <c r="J76" s="190">
        <f t="shared" si="20"/>
        <v>-8.6033396986044536E-5</v>
      </c>
      <c r="K76" s="190">
        <f t="shared" si="17"/>
        <v>-2.5529426748326809E-3</v>
      </c>
      <c r="L76" s="9"/>
      <c r="M76" s="352"/>
      <c r="N76" s="352"/>
      <c r="O76" s="387"/>
    </row>
    <row r="77" spans="1:16" ht="12.95" customHeight="1">
      <c r="A77" s="241"/>
      <c r="B77" s="242"/>
      <c r="C77" s="243" t="s">
        <v>57</v>
      </c>
      <c r="D77" s="80">
        <f>SUM(D56:D76)</f>
        <v>220706529310.94995</v>
      </c>
      <c r="E77" s="68">
        <f>(D77/$G$113)</f>
        <v>0.17440200818858884</v>
      </c>
      <c r="F77" s="90"/>
      <c r="G77" s="80">
        <f>SUM(G56:G76)</f>
        <v>221713789053.10001</v>
      </c>
      <c r="H77" s="68">
        <f>(G77/$G$113)</f>
        <v>0.17519794350752538</v>
      </c>
      <c r="I77" s="90"/>
      <c r="J77" s="190">
        <f>((G77-D77)/D77)</f>
        <v>4.5637967544265197E-3</v>
      </c>
      <c r="K77" s="190"/>
      <c r="L77" s="9"/>
      <c r="M77" s="4"/>
      <c r="N77"/>
      <c r="O77"/>
    </row>
    <row r="78" spans="1:16" ht="12.95" customHeight="1">
      <c r="A78" s="244"/>
      <c r="B78" s="82"/>
      <c r="C78" s="346" t="s">
        <v>59</v>
      </c>
      <c r="D78" s="83"/>
      <c r="E78" s="84"/>
      <c r="F78" s="85"/>
      <c r="G78" s="83"/>
      <c r="H78" s="84"/>
      <c r="I78" s="85"/>
      <c r="J78" s="190"/>
      <c r="K78" s="190"/>
      <c r="L78" s="9"/>
      <c r="M78" s="4"/>
      <c r="N78" s="224"/>
      <c r="O78"/>
    </row>
    <row r="79" spans="1:16" ht="12.95" customHeight="1">
      <c r="A79" s="367">
        <v>65</v>
      </c>
      <c r="B79" s="368" t="s">
        <v>30</v>
      </c>
      <c r="C79" s="368" t="s">
        <v>185</v>
      </c>
      <c r="D79" s="75">
        <v>2310088301.8200002</v>
      </c>
      <c r="E79" s="57">
        <f>(D79/$G$82)</f>
        <v>5.1217475383037475E-2</v>
      </c>
      <c r="F79" s="98">
        <v>69.3</v>
      </c>
      <c r="G79" s="75">
        <v>2313474809.1100001</v>
      </c>
      <c r="H79" s="57">
        <f>(G79/$G$82)</f>
        <v>5.1292558380351218E-2</v>
      </c>
      <c r="I79" s="98">
        <v>69.3</v>
      </c>
      <c r="J79" s="190">
        <f>((G79-D79)/D79)</f>
        <v>1.465964434057307E-3</v>
      </c>
      <c r="K79" s="190">
        <f>((I79-F79)/F79)</f>
        <v>0</v>
      </c>
      <c r="L79" s="9"/>
      <c r="M79" s="4"/>
      <c r="N79" s="229"/>
      <c r="O79"/>
    </row>
    <row r="80" spans="1:16" ht="12.95" customHeight="1">
      <c r="A80" s="367">
        <v>66</v>
      </c>
      <c r="B80" s="368" t="s">
        <v>30</v>
      </c>
      <c r="C80" s="368" t="s">
        <v>32</v>
      </c>
      <c r="D80" s="75">
        <v>9963139918.2600002</v>
      </c>
      <c r="E80" s="57">
        <f>(D80/$G$82)</f>
        <v>0.22089496453413088</v>
      </c>
      <c r="F80" s="98">
        <v>40.700000000000003</v>
      </c>
      <c r="G80" s="75">
        <v>9972871667.0900002</v>
      </c>
      <c r="H80" s="57">
        <f>(G80/$G$82)</f>
        <v>0.22111072927599887</v>
      </c>
      <c r="I80" s="98">
        <v>40.700000000000003</v>
      </c>
      <c r="J80" s="190">
        <f>((G80-D80)/D80)</f>
        <v>9.7677528468349687E-4</v>
      </c>
      <c r="K80" s="190">
        <f>((I80-F80)/F80)</f>
        <v>0</v>
      </c>
      <c r="L80" s="9"/>
      <c r="M80" s="4"/>
      <c r="N80" s="229"/>
      <c r="O80"/>
    </row>
    <row r="81" spans="1:17" ht="12.95" customHeight="1">
      <c r="A81" s="367">
        <v>67</v>
      </c>
      <c r="B81" s="56" t="s">
        <v>11</v>
      </c>
      <c r="C81" s="368" t="s">
        <v>33</v>
      </c>
      <c r="D81" s="75">
        <v>32817171113.131817</v>
      </c>
      <c r="E81" s="57">
        <f>(D81/$G$82)</f>
        <v>0.72759671234364987</v>
      </c>
      <c r="F81" s="98">
        <v>12.299046671684332</v>
      </c>
      <c r="G81" s="75">
        <v>32817171113.131817</v>
      </c>
      <c r="H81" s="57">
        <f>(G81/$G$82)</f>
        <v>0.72759671234364987</v>
      </c>
      <c r="I81" s="98">
        <v>12.299046671684332</v>
      </c>
      <c r="J81" s="190">
        <f>((G81-D81)/D81)</f>
        <v>0</v>
      </c>
      <c r="K81" s="190">
        <f>((I81-F81)/F81)</f>
        <v>0</v>
      </c>
      <c r="L81" s="9"/>
      <c r="M81" s="4"/>
      <c r="N81" s="229"/>
      <c r="O81"/>
    </row>
    <row r="82" spans="1:17" ht="12.95" customHeight="1">
      <c r="A82" s="241"/>
      <c r="B82" s="245"/>
      <c r="C82" s="243" t="s">
        <v>57</v>
      </c>
      <c r="D82" s="80">
        <f>SUM(D79:D81)</f>
        <v>45090399333.211815</v>
      </c>
      <c r="E82" s="68">
        <f>(D82/$G$113)</f>
        <v>3.5630374045972531E-2</v>
      </c>
      <c r="F82" s="90"/>
      <c r="G82" s="80">
        <f>SUM(G79:G81)</f>
        <v>45103517589.331818</v>
      </c>
      <c r="H82" s="68">
        <f>(G82/$G$113)</f>
        <v>3.5640740074646009E-2</v>
      </c>
      <c r="I82" s="90"/>
      <c r="J82" s="190">
        <f>((G82-D82)/D82)</f>
        <v>2.9093235619983421E-4</v>
      </c>
      <c r="K82" s="190"/>
      <c r="L82" s="9"/>
      <c r="M82" s="4"/>
      <c r="N82"/>
      <c r="O82"/>
    </row>
    <row r="83" spans="1:17" ht="12.95" customHeight="1">
      <c r="A83" s="244"/>
      <c r="B83" s="82"/>
      <c r="C83" s="82" t="s">
        <v>83</v>
      </c>
      <c r="D83" s="83"/>
      <c r="E83" s="84"/>
      <c r="F83" s="85"/>
      <c r="G83" s="83"/>
      <c r="H83" s="84"/>
      <c r="I83" s="85"/>
      <c r="J83" s="190"/>
      <c r="K83" s="190"/>
      <c r="L83" s="9"/>
      <c r="M83" s="4"/>
      <c r="N83"/>
      <c r="O83"/>
    </row>
    <row r="84" spans="1:17" ht="12.95" customHeight="1">
      <c r="A84" s="367">
        <v>68</v>
      </c>
      <c r="B84" s="368" t="s">
        <v>7</v>
      </c>
      <c r="C84" s="368" t="s">
        <v>36</v>
      </c>
      <c r="D84" s="75">
        <v>1222635451.9400001</v>
      </c>
      <c r="E84" s="57">
        <f t="shared" ref="E84:E104" si="24">(D84/$G$105)</f>
        <v>4.9203726843590673E-2</v>
      </c>
      <c r="F84" s="75">
        <v>2677.35</v>
      </c>
      <c r="G84" s="75">
        <v>1232000664.21</v>
      </c>
      <c r="H84" s="57">
        <f t="shared" ref="H84:H104" si="25">(G84/$G$105)</f>
        <v>4.9580620336769E-2</v>
      </c>
      <c r="I84" s="75">
        <v>2657.41</v>
      </c>
      <c r="J84" s="190">
        <f>((G84-D84)/D84)</f>
        <v>7.6598566278606259E-3</v>
      </c>
      <c r="K84" s="190">
        <f t="shared" ref="K84:K95" si="26">((I84-F84)/F84)</f>
        <v>-7.4476628009038995E-3</v>
      </c>
      <c r="L84" s="9"/>
      <c r="M84" s="4"/>
      <c r="N84" s="230"/>
      <c r="O84"/>
    </row>
    <row r="85" spans="1:17" ht="12.95" customHeight="1">
      <c r="A85" s="367">
        <v>69</v>
      </c>
      <c r="B85" s="368" t="s">
        <v>14</v>
      </c>
      <c r="C85" s="368" t="s">
        <v>34</v>
      </c>
      <c r="D85" s="75">
        <v>147950831</v>
      </c>
      <c r="E85" s="67">
        <f t="shared" si="24"/>
        <v>5.9541315142262819E-3</v>
      </c>
      <c r="F85" s="75">
        <v>109.54</v>
      </c>
      <c r="G85" s="75">
        <v>147072633</v>
      </c>
      <c r="H85" s="67">
        <f t="shared" si="25"/>
        <v>5.9187893241744362E-3</v>
      </c>
      <c r="I85" s="75">
        <v>108.88</v>
      </c>
      <c r="J85" s="190">
        <f>((G85-D85)/D85)</f>
        <v>-5.9357422602107591E-3</v>
      </c>
      <c r="K85" s="190">
        <f t="shared" si="26"/>
        <v>-6.02519627533331E-3</v>
      </c>
      <c r="L85" s="9"/>
      <c r="M85" s="4"/>
      <c r="N85" s="372"/>
      <c r="O85" s="288"/>
    </row>
    <row r="86" spans="1:17" ht="12.95" customHeight="1">
      <c r="A86" s="367">
        <v>70</v>
      </c>
      <c r="B86" s="368" t="s">
        <v>56</v>
      </c>
      <c r="C86" s="368" t="s">
        <v>100</v>
      </c>
      <c r="D86" s="75">
        <v>758531825.02999997</v>
      </c>
      <c r="E86" s="67">
        <f t="shared" si="24"/>
        <v>3.0526345904435637E-2</v>
      </c>
      <c r="F86" s="75">
        <v>1.1768000000000001</v>
      </c>
      <c r="G86" s="75">
        <v>749242832.20000005</v>
      </c>
      <c r="H86" s="67">
        <f t="shared" si="25"/>
        <v>3.0152519785510191E-2</v>
      </c>
      <c r="I86" s="75">
        <v>1.1624000000000001</v>
      </c>
      <c r="J86" s="190">
        <f t="shared" ref="J86:J93" si="27">((G86-D86)/D86)</f>
        <v>-1.224601595276842E-2</v>
      </c>
      <c r="K86" s="190">
        <f t="shared" si="26"/>
        <v>-1.2236573759347355E-2</v>
      </c>
      <c r="L86" s="9"/>
      <c r="M86" s="4"/>
      <c r="N86" s="404"/>
      <c r="O86" s="63"/>
    </row>
    <row r="87" spans="1:17" ht="12.95" customHeight="1" thickBot="1">
      <c r="A87" s="367">
        <v>71</v>
      </c>
      <c r="B87" s="368" t="s">
        <v>9</v>
      </c>
      <c r="C87" s="368" t="s">
        <v>10</v>
      </c>
      <c r="D87" s="75">
        <v>3474707220.48</v>
      </c>
      <c r="E87" s="67">
        <f t="shared" si="24"/>
        <v>0.13983607678533133</v>
      </c>
      <c r="F87" s="75">
        <v>350.98329999999999</v>
      </c>
      <c r="G87" s="75">
        <v>3454492804.3299999</v>
      </c>
      <c r="H87" s="67">
        <f t="shared" si="25"/>
        <v>0.13902256805795959</v>
      </c>
      <c r="I87" s="75">
        <v>348.75979999999998</v>
      </c>
      <c r="J87" s="190">
        <f>((G87-D87)/D87)</f>
        <v>-5.8175883225084074E-3</v>
      </c>
      <c r="K87" s="190">
        <f t="shared" si="26"/>
        <v>-6.3350592464085937E-3</v>
      </c>
      <c r="L87" s="9"/>
      <c r="M87" s="4"/>
      <c r="N87" s="404"/>
      <c r="O87" s="286"/>
    </row>
    <row r="88" spans="1:17" ht="12" customHeight="1">
      <c r="A88" s="367">
        <v>72</v>
      </c>
      <c r="B88" s="368" t="s">
        <v>19</v>
      </c>
      <c r="C88" s="368" t="s">
        <v>20</v>
      </c>
      <c r="D88" s="75">
        <v>2123989169.9400001</v>
      </c>
      <c r="E88" s="67">
        <f t="shared" si="24"/>
        <v>8.5477795340095641E-2</v>
      </c>
      <c r="F88" s="75">
        <v>10.5229</v>
      </c>
      <c r="G88" s="75">
        <v>2101142229.54</v>
      </c>
      <c r="H88" s="67">
        <f t="shared" si="25"/>
        <v>8.455834333756318E-2</v>
      </c>
      <c r="I88" s="75">
        <v>10.4093</v>
      </c>
      <c r="J88" s="190">
        <f>((G88-D88)/D88)</f>
        <v>-1.0756618123738123E-2</v>
      </c>
      <c r="K88" s="190">
        <f t="shared" si="26"/>
        <v>-1.0795503140769172E-2</v>
      </c>
      <c r="L88" s="9"/>
      <c r="M88" s="323"/>
      <c r="N88" s="305"/>
      <c r="O88" s="305"/>
      <c r="P88" s="318"/>
    </row>
    <row r="89" spans="1:17" ht="12.95" customHeight="1" thickBot="1">
      <c r="A89" s="367">
        <v>73</v>
      </c>
      <c r="B89" s="56" t="s">
        <v>35</v>
      </c>
      <c r="C89" s="56" t="s">
        <v>167</v>
      </c>
      <c r="D89" s="75">
        <v>2892348292.9299998</v>
      </c>
      <c r="E89" s="67">
        <f t="shared" si="24"/>
        <v>0.11639963090881932</v>
      </c>
      <c r="F89" s="75">
        <v>147.97999999999999</v>
      </c>
      <c r="G89" s="75">
        <v>2917202257.8499999</v>
      </c>
      <c r="H89" s="67">
        <f t="shared" si="25"/>
        <v>0.11739985358268619</v>
      </c>
      <c r="I89" s="75">
        <v>149.32</v>
      </c>
      <c r="J89" s="190">
        <f t="shared" si="27"/>
        <v>8.5930055452701284E-3</v>
      </c>
      <c r="K89" s="190">
        <f t="shared" si="26"/>
        <v>9.0552777402351913E-3</v>
      </c>
      <c r="L89" s="9"/>
      <c r="M89" s="315"/>
      <c r="N89" s="307"/>
      <c r="O89" s="307"/>
      <c r="P89" s="307"/>
    </row>
    <row r="90" spans="1:17" ht="12.75" customHeight="1">
      <c r="A90" s="367">
        <v>74</v>
      </c>
      <c r="B90" s="379" t="s">
        <v>139</v>
      </c>
      <c r="C90" s="379" t="s">
        <v>165</v>
      </c>
      <c r="D90" s="75">
        <v>4722858744.8199997</v>
      </c>
      <c r="E90" s="67">
        <f t="shared" si="24"/>
        <v>0.19006667214847847</v>
      </c>
      <c r="F90" s="75">
        <v>103.2</v>
      </c>
      <c r="G90" s="75">
        <v>4676442704.8800001</v>
      </c>
      <c r="H90" s="67">
        <f t="shared" si="25"/>
        <v>0.18819870557942056</v>
      </c>
      <c r="I90" s="75">
        <v>103.2</v>
      </c>
      <c r="J90" s="190">
        <f>((G90-D90)/D90)</f>
        <v>-9.8279543064692301E-3</v>
      </c>
      <c r="K90" s="190">
        <f t="shared" si="26"/>
        <v>0</v>
      </c>
      <c r="L90" s="9"/>
      <c r="M90" s="4"/>
      <c r="N90" s="318"/>
      <c r="O90" s="318"/>
      <c r="P90" s="318"/>
      <c r="Q90" s="316"/>
    </row>
    <row r="91" spans="1:17" ht="12.95" customHeight="1" thickBot="1">
      <c r="A91" s="367">
        <v>75</v>
      </c>
      <c r="B91" s="368" t="s">
        <v>11</v>
      </c>
      <c r="C91" s="75" t="s">
        <v>12</v>
      </c>
      <c r="D91" s="75">
        <v>1791613920.53</v>
      </c>
      <c r="E91" s="67">
        <f t="shared" si="24"/>
        <v>7.2101689686042886E-2</v>
      </c>
      <c r="F91" s="75">
        <v>3081.91</v>
      </c>
      <c r="G91" s="75">
        <v>1796800340.3499999</v>
      </c>
      <c r="H91" s="67">
        <f t="shared" si="25"/>
        <v>7.231041190468504E-2</v>
      </c>
      <c r="I91" s="75">
        <v>3091.27</v>
      </c>
      <c r="J91" s="190">
        <f t="shared" si="27"/>
        <v>2.8948311690197587E-3</v>
      </c>
      <c r="K91" s="190">
        <f t="shared" si="26"/>
        <v>3.0370776563884501E-3</v>
      </c>
      <c r="L91" s="9"/>
      <c r="M91" s="4"/>
      <c r="N91" s="307"/>
      <c r="O91" s="307"/>
      <c r="P91" s="307"/>
      <c r="Q91" s="317"/>
    </row>
    <row r="92" spans="1:17" ht="13.5" customHeight="1">
      <c r="A92" s="367">
        <v>76</v>
      </c>
      <c r="B92" s="56" t="s">
        <v>61</v>
      </c>
      <c r="C92" s="368" t="s">
        <v>17</v>
      </c>
      <c r="D92" s="75">
        <v>1612143958.74</v>
      </c>
      <c r="E92" s="67">
        <f t="shared" si="24"/>
        <v>6.4879102640547859E-2</v>
      </c>
      <c r="F92" s="75">
        <v>0.93669999999999998</v>
      </c>
      <c r="G92" s="75">
        <v>1620400420.4100001</v>
      </c>
      <c r="H92" s="67">
        <f t="shared" si="25"/>
        <v>6.5211375587533524E-2</v>
      </c>
      <c r="I92" s="75">
        <v>0.94169999999999998</v>
      </c>
      <c r="J92" s="190">
        <f>((G92-D92)/D92)</f>
        <v>5.1214171198787125E-3</v>
      </c>
      <c r="K92" s="190">
        <f t="shared" si="26"/>
        <v>5.3378883313761121E-3</v>
      </c>
      <c r="L92" s="9"/>
      <c r="M92" s="4"/>
      <c r="N92" s="318"/>
      <c r="O92" s="318"/>
      <c r="P92" s="318"/>
      <c r="Q92" s="318"/>
    </row>
    <row r="93" spans="1:17" ht="12.95" customHeight="1" thickBot="1">
      <c r="A93" s="367">
        <v>77</v>
      </c>
      <c r="B93" s="368" t="s">
        <v>78</v>
      </c>
      <c r="C93" s="368" t="s">
        <v>21</v>
      </c>
      <c r="D93" s="75">
        <v>260660591.72</v>
      </c>
      <c r="E93" s="67">
        <f t="shared" si="24"/>
        <v>1.0490021807832376E-2</v>
      </c>
      <c r="F93" s="75">
        <v>120.96</v>
      </c>
      <c r="G93" s="75">
        <v>260457665.47999999</v>
      </c>
      <c r="H93" s="67">
        <f t="shared" si="25"/>
        <v>1.0481855246600641E-2</v>
      </c>
      <c r="I93" s="75">
        <v>119.5697</v>
      </c>
      <c r="J93" s="234">
        <f t="shared" si="27"/>
        <v>-7.7850755521184287E-4</v>
      </c>
      <c r="K93" s="234">
        <f t="shared" si="26"/>
        <v>-1.1493882275132246E-2</v>
      </c>
      <c r="L93" s="9"/>
      <c r="M93" s="61"/>
      <c r="N93" s="307"/>
      <c r="O93" s="307"/>
      <c r="P93" s="307"/>
      <c r="Q93" s="307"/>
    </row>
    <row r="94" spans="1:17" ht="12.95" customHeight="1">
      <c r="A94" s="367">
        <v>78</v>
      </c>
      <c r="B94" s="56" t="s">
        <v>77</v>
      </c>
      <c r="C94" s="368" t="s">
        <v>42</v>
      </c>
      <c r="D94" s="75">
        <v>1033831458.64</v>
      </c>
      <c r="E94" s="67">
        <f t="shared" si="24"/>
        <v>4.1605501143058464E-2</v>
      </c>
      <c r="F94" s="76">
        <v>552.20000000000005</v>
      </c>
      <c r="G94" s="75">
        <v>1005328917.25</v>
      </c>
      <c r="H94" s="67">
        <f t="shared" si="25"/>
        <v>4.0458445200359919E-2</v>
      </c>
      <c r="I94" s="76">
        <v>552.20000000000005</v>
      </c>
      <c r="J94" s="190">
        <f>((G94-D94)/D94)</f>
        <v>-2.7569814355905685E-2</v>
      </c>
      <c r="K94" s="190">
        <f t="shared" si="26"/>
        <v>0</v>
      </c>
      <c r="L94" s="9"/>
      <c r="M94" s="302"/>
      <c r="N94" s="259"/>
    </row>
    <row r="95" spans="1:17" ht="12.95" customHeight="1">
      <c r="A95" s="367">
        <v>79</v>
      </c>
      <c r="B95" s="56" t="s">
        <v>66</v>
      </c>
      <c r="C95" s="368" t="s">
        <v>72</v>
      </c>
      <c r="D95" s="75">
        <v>1646613277.03</v>
      </c>
      <c r="E95" s="67">
        <f t="shared" si="24"/>
        <v>6.6266285483099013E-2</v>
      </c>
      <c r="F95" s="76">
        <v>2.31</v>
      </c>
      <c r="G95" s="75">
        <v>1627167318.5999999</v>
      </c>
      <c r="H95" s="67">
        <f t="shared" si="25"/>
        <v>6.5483702559232915E-2</v>
      </c>
      <c r="I95" s="76">
        <v>2.2799999999999998</v>
      </c>
      <c r="J95" s="190">
        <f>((G95-D95)/D95)</f>
        <v>-1.1809669399165047E-2</v>
      </c>
      <c r="K95" s="190">
        <f t="shared" si="26"/>
        <v>-1.2987012987013094E-2</v>
      </c>
      <c r="L95" s="9"/>
      <c r="M95" s="213"/>
    </row>
    <row r="96" spans="1:17" ht="12.95" customHeight="1" thickBot="1">
      <c r="A96" s="367">
        <v>80</v>
      </c>
      <c r="B96" s="56" t="s">
        <v>117</v>
      </c>
      <c r="C96" s="378" t="s">
        <v>68</v>
      </c>
      <c r="D96" s="75">
        <v>136414427.34</v>
      </c>
      <c r="E96" s="67">
        <f t="shared" si="24"/>
        <v>5.4898606201152422E-3</v>
      </c>
      <c r="F96" s="76">
        <v>1.417492</v>
      </c>
      <c r="G96" s="75">
        <v>135979632.59999999</v>
      </c>
      <c r="H96" s="67">
        <f t="shared" si="25"/>
        <v>5.4723627456784718E-3</v>
      </c>
      <c r="I96" s="76">
        <v>1.413392</v>
      </c>
      <c r="J96" s="190">
        <f>((G96-D96)/D96)</f>
        <v>-3.1873075925930102E-3</v>
      </c>
      <c r="K96" s="190">
        <f t="shared" ref="K96:K104" si="28">((I96-F96)/F96)</f>
        <v>-2.892432549883874E-3</v>
      </c>
      <c r="L96" s="9"/>
      <c r="M96" s="302"/>
      <c r="N96" s="303"/>
      <c r="O96" s="259"/>
    </row>
    <row r="97" spans="1:17" ht="12.95" customHeight="1">
      <c r="A97" s="367">
        <v>81</v>
      </c>
      <c r="B97" s="368" t="s">
        <v>56</v>
      </c>
      <c r="C97" s="368" t="s">
        <v>133</v>
      </c>
      <c r="D97" s="75">
        <v>530581488.74000001</v>
      </c>
      <c r="E97" s="67">
        <f t="shared" si="24"/>
        <v>2.1352715233968044E-2</v>
      </c>
      <c r="F97" s="76">
        <v>1.0698000000000001</v>
      </c>
      <c r="G97" s="75">
        <v>530471797.47000003</v>
      </c>
      <c r="H97" s="67">
        <f t="shared" si="25"/>
        <v>2.1348300819779707E-2</v>
      </c>
      <c r="I97" s="76">
        <v>1.0694999999999999</v>
      </c>
      <c r="J97" s="190">
        <f t="shared" ref="J97:J104" si="29">((G97-D97)/D97)</f>
        <v>-2.0673783825453579E-4</v>
      </c>
      <c r="K97" s="190">
        <f t="shared" si="28"/>
        <v>-2.8042624789697981E-4</v>
      </c>
      <c r="L97" s="9"/>
      <c r="M97" s="4"/>
      <c r="Q97" s="318"/>
    </row>
    <row r="98" spans="1:17" ht="12.95" customHeight="1">
      <c r="A98" s="367">
        <v>82</v>
      </c>
      <c r="B98" s="368" t="s">
        <v>140</v>
      </c>
      <c r="C98" s="368" t="s">
        <v>142</v>
      </c>
      <c r="D98" s="75">
        <v>94153534.140000001</v>
      </c>
      <c r="E98" s="67">
        <f t="shared" si="24"/>
        <v>3.7891137279165007E-3</v>
      </c>
      <c r="F98" s="76">
        <v>0.92</v>
      </c>
      <c r="G98" s="75">
        <v>293488056.14999998</v>
      </c>
      <c r="H98" s="67">
        <f t="shared" si="25"/>
        <v>1.1811129902823779E-2</v>
      </c>
      <c r="I98" s="76">
        <v>0.92</v>
      </c>
      <c r="J98" s="190">
        <f t="shared" si="29"/>
        <v>2.117122037220641</v>
      </c>
      <c r="K98" s="190">
        <f t="shared" si="28"/>
        <v>0</v>
      </c>
      <c r="L98" s="9"/>
      <c r="M98" s="4"/>
    </row>
    <row r="99" spans="1:17" ht="12.95" customHeight="1">
      <c r="A99" s="367">
        <v>83</v>
      </c>
      <c r="B99" s="368" t="s">
        <v>114</v>
      </c>
      <c r="C99" s="368" t="s">
        <v>144</v>
      </c>
      <c r="D99" s="75">
        <v>241782720.21000001</v>
      </c>
      <c r="E99" s="67">
        <f t="shared" si="24"/>
        <v>9.730300967337702E-3</v>
      </c>
      <c r="F99" s="76">
        <v>121</v>
      </c>
      <c r="G99" s="75">
        <v>241163317.02000001</v>
      </c>
      <c r="H99" s="67">
        <f t="shared" si="25"/>
        <v>9.7053737125959473E-3</v>
      </c>
      <c r="I99" s="76">
        <v>121.72</v>
      </c>
      <c r="J99" s="190">
        <f t="shared" si="29"/>
        <v>-2.5618174427933307E-3</v>
      </c>
      <c r="K99" s="190">
        <f t="shared" si="28"/>
        <v>5.9504132231404869E-3</v>
      </c>
      <c r="L99" s="9"/>
    </row>
    <row r="100" spans="1:17" ht="12.95" customHeight="1">
      <c r="A100" s="367">
        <v>84</v>
      </c>
      <c r="B100" s="368" t="s">
        <v>51</v>
      </c>
      <c r="C100" s="368" t="s">
        <v>150</v>
      </c>
      <c r="D100" s="75">
        <v>116698550.63</v>
      </c>
      <c r="E100" s="67">
        <f t="shared" si="24"/>
        <v>4.6964151081423421E-3</v>
      </c>
      <c r="F100" s="76">
        <v>2.6789999999999998</v>
      </c>
      <c r="G100" s="75">
        <v>120320135.19</v>
      </c>
      <c r="H100" s="67">
        <f t="shared" si="25"/>
        <v>4.8421621148633199E-3</v>
      </c>
      <c r="I100" s="76">
        <v>2.7621000000000002</v>
      </c>
      <c r="J100" s="190">
        <f t="shared" si="29"/>
        <v>3.1033672144587823E-2</v>
      </c>
      <c r="K100" s="190">
        <f t="shared" si="28"/>
        <v>3.1019036954087496E-2</v>
      </c>
      <c r="L100" s="9"/>
      <c r="M100" s="4"/>
    </row>
    <row r="101" spans="1:17" ht="12.95" customHeight="1">
      <c r="A101" s="367">
        <v>85</v>
      </c>
      <c r="B101" s="368" t="s">
        <v>115</v>
      </c>
      <c r="C101" s="368" t="s">
        <v>159</v>
      </c>
      <c r="D101" s="75">
        <v>447318197.13</v>
      </c>
      <c r="E101" s="67">
        <f t="shared" si="24"/>
        <v>1.8001868299196085E-2</v>
      </c>
      <c r="F101" s="76">
        <v>97.77</v>
      </c>
      <c r="G101" s="75">
        <v>449293592.81999999</v>
      </c>
      <c r="H101" s="67">
        <f t="shared" si="25"/>
        <v>1.8081366100265523E-2</v>
      </c>
      <c r="I101" s="76">
        <v>98.2</v>
      </c>
      <c r="J101" s="190">
        <f>((G101-D101)/D101)</f>
        <v>4.4160861388473907E-3</v>
      </c>
      <c r="K101" s="190">
        <f t="shared" si="28"/>
        <v>4.3980771197709607E-3</v>
      </c>
      <c r="L101" s="9"/>
      <c r="M101" s="4"/>
    </row>
    <row r="102" spans="1:17" ht="12.95" customHeight="1">
      <c r="A102" s="367">
        <v>86</v>
      </c>
      <c r="B102" s="368" t="s">
        <v>115</v>
      </c>
      <c r="C102" s="368" t="s">
        <v>160</v>
      </c>
      <c r="D102" s="75">
        <v>304027225.08999997</v>
      </c>
      <c r="E102" s="67">
        <f t="shared" si="24"/>
        <v>1.2235268094514024E-2</v>
      </c>
      <c r="F102" s="76">
        <v>105.48</v>
      </c>
      <c r="G102" s="75">
        <v>293870111.41000003</v>
      </c>
      <c r="H102" s="67">
        <f t="shared" si="25"/>
        <v>1.1826505330243597E-2</v>
      </c>
      <c r="I102" s="76">
        <v>103.57</v>
      </c>
      <c r="J102" s="190">
        <f>((G102-D102)/D102)</f>
        <v>-3.3408566213085612E-2</v>
      </c>
      <c r="K102" s="190">
        <f>((I102-F102)/F102)</f>
        <v>-1.8107698141827937E-2</v>
      </c>
      <c r="L102" s="9"/>
      <c r="M102" s="4"/>
    </row>
    <row r="103" spans="1:17" ht="12.95" customHeight="1">
      <c r="A103" s="367">
        <v>87</v>
      </c>
      <c r="B103" s="368" t="s">
        <v>136</v>
      </c>
      <c r="C103" s="368" t="s">
        <v>170</v>
      </c>
      <c r="D103" s="75">
        <v>207389113.18000001</v>
      </c>
      <c r="E103" s="67">
        <f t="shared" ref="E103" si="30">(D103/$G$105)</f>
        <v>8.3461650478494388E-3</v>
      </c>
      <c r="F103" s="76">
        <v>105.402321</v>
      </c>
      <c r="G103" s="75">
        <v>205345243.24000001</v>
      </c>
      <c r="H103" s="67">
        <f t="shared" ref="H103" si="31">(G103/$G$105)</f>
        <v>8.2639115698630011E-3</v>
      </c>
      <c r="I103" s="76">
        <v>103.917593</v>
      </c>
      <c r="J103" s="190">
        <f t="shared" ref="J103" si="32">((G103-D103)/D103)</f>
        <v>-9.8552421998451475E-3</v>
      </c>
      <c r="K103" s="190">
        <f t="shared" ref="K103" si="33">((I103-F103)/F103)</f>
        <v>-1.4086293223087602E-2</v>
      </c>
      <c r="L103" s="9"/>
      <c r="M103" s="4"/>
    </row>
    <row r="104" spans="1:17" ht="12.95" customHeight="1">
      <c r="A104" s="367">
        <v>88</v>
      </c>
      <c r="B104" s="368" t="s">
        <v>135</v>
      </c>
      <c r="C104" s="382" t="s">
        <v>198</v>
      </c>
      <c r="D104" s="75">
        <v>989758176.04999995</v>
      </c>
      <c r="E104" s="67">
        <f t="shared" si="24"/>
        <v>3.983181647342305E-2</v>
      </c>
      <c r="F104" s="76">
        <v>1.8315999999999999</v>
      </c>
      <c r="G104" s="75">
        <v>990749149.60000002</v>
      </c>
      <c r="H104" s="67">
        <f t="shared" si="25"/>
        <v>3.9871697201391519E-2</v>
      </c>
      <c r="I104" s="76">
        <v>1.833</v>
      </c>
      <c r="J104" s="190">
        <f t="shared" si="29"/>
        <v>1.0012279504019073E-3</v>
      </c>
      <c r="K104" s="190">
        <f t="shared" si="28"/>
        <v>7.6435903035600996E-4</v>
      </c>
      <c r="L104" s="9"/>
      <c r="M104" s="282"/>
      <c r="N104" s="309"/>
    </row>
    <row r="105" spans="1:17" ht="12.95" customHeight="1">
      <c r="A105" s="246"/>
      <c r="B105" s="70"/>
      <c r="C105" s="43" t="s">
        <v>57</v>
      </c>
      <c r="D105" s="71">
        <f>SUM(D84:D104)</f>
        <v>24756008175.310001</v>
      </c>
      <c r="E105" s="68">
        <f>(D105/$G$113)</f>
        <v>1.9562164988894969E-2</v>
      </c>
      <c r="F105" s="70"/>
      <c r="G105" s="71">
        <f>SUM(G84:G104)</f>
        <v>24848431823.599998</v>
      </c>
      <c r="H105" s="68">
        <f>(G105/$G$113)</f>
        <v>1.9635198033799508E-2</v>
      </c>
      <c r="I105" s="70"/>
      <c r="J105" s="190">
        <f>((G105-D105)/D105)</f>
        <v>3.7333825241734372E-3</v>
      </c>
      <c r="K105" s="214"/>
      <c r="L105" s="9"/>
      <c r="M105" s="283"/>
      <c r="N105" s="10"/>
    </row>
    <row r="106" spans="1:17" s="13" customFormat="1" ht="12.95" customHeight="1">
      <c r="A106" s="240"/>
      <c r="B106" s="240"/>
      <c r="C106" s="82" t="s">
        <v>91</v>
      </c>
      <c r="D106" s="83"/>
      <c r="E106" s="84"/>
      <c r="F106" s="85"/>
      <c r="G106" s="83"/>
      <c r="H106" s="84"/>
      <c r="I106" s="85"/>
      <c r="J106" s="190"/>
      <c r="K106" s="190"/>
      <c r="L106" s="9"/>
      <c r="M106" s="283"/>
      <c r="N106" s="10"/>
    </row>
    <row r="107" spans="1:17" ht="16.5" customHeight="1" thickBot="1">
      <c r="A107" s="367">
        <v>89</v>
      </c>
      <c r="B107" s="368" t="s">
        <v>19</v>
      </c>
      <c r="C107" s="56" t="s">
        <v>37</v>
      </c>
      <c r="D107" s="86">
        <v>541441237.59000003</v>
      </c>
      <c r="E107" s="57">
        <f>(D107/$G$112)</f>
        <v>0.11812417137240423</v>
      </c>
      <c r="F107" s="78">
        <v>12.2079</v>
      </c>
      <c r="G107" s="86">
        <v>537408885.84000003</v>
      </c>
      <c r="H107" s="57">
        <f>(G107/$G$112)</f>
        <v>0.11724444855839962</v>
      </c>
      <c r="I107" s="78">
        <v>12.1166</v>
      </c>
      <c r="J107" s="190">
        <f t="shared" ref="J107:J112" si="34">((G107-D107)/D107)</f>
        <v>-7.4474411442104647E-3</v>
      </c>
      <c r="K107" s="234">
        <f>((I107-F107)/F107)</f>
        <v>-7.4787637513413757E-3</v>
      </c>
      <c r="L107" s="9"/>
      <c r="M107" s="309"/>
      <c r="N107" s="308"/>
      <c r="O107" s="312"/>
      <c r="P107" s="390"/>
    </row>
    <row r="108" spans="1:17" ht="12" customHeight="1" thickBot="1">
      <c r="A108" s="367">
        <v>90</v>
      </c>
      <c r="B108" s="368" t="s">
        <v>38</v>
      </c>
      <c r="C108" s="56" t="s">
        <v>169</v>
      </c>
      <c r="D108" s="86">
        <v>2420948093.5500002</v>
      </c>
      <c r="E108" s="57">
        <f>(D108/$G$112)</f>
        <v>0.52816901933639715</v>
      </c>
      <c r="F108" s="78">
        <v>1.24</v>
      </c>
      <c r="G108" s="86">
        <v>2417864779.2399998</v>
      </c>
      <c r="H108" s="57">
        <f>(G108/$G$112)</f>
        <v>0.52749634440389548</v>
      </c>
      <c r="I108" s="78">
        <v>1.24</v>
      </c>
      <c r="J108" s="234">
        <f t="shared" si="34"/>
        <v>-1.2735978595390482E-3</v>
      </c>
      <c r="K108" s="234">
        <f>((I108-F108)/F108)</f>
        <v>0</v>
      </c>
      <c r="L108" s="9"/>
      <c r="M108" s="324"/>
      <c r="N108" s="322"/>
      <c r="O108" s="313"/>
      <c r="P108" s="391"/>
    </row>
    <row r="109" spans="1:17" ht="12" customHeight="1" thickBot="1">
      <c r="A109" s="367">
        <v>91</v>
      </c>
      <c r="B109" s="368" t="s">
        <v>7</v>
      </c>
      <c r="C109" s="56" t="s">
        <v>40</v>
      </c>
      <c r="D109" s="78">
        <v>1219227451.3199999</v>
      </c>
      <c r="E109" s="57">
        <f>(D109/$G$112)</f>
        <v>0.26599420657855566</v>
      </c>
      <c r="F109" s="78">
        <v>0.89</v>
      </c>
      <c r="G109" s="78">
        <v>1198633477.5599999</v>
      </c>
      <c r="H109" s="57">
        <f>(G109/$G$112)</f>
        <v>0.26150129780697234</v>
      </c>
      <c r="I109" s="78">
        <v>0.88</v>
      </c>
      <c r="J109" s="190">
        <f t="shared" si="34"/>
        <v>-1.6891002361949667E-2</v>
      </c>
      <c r="K109" s="190">
        <f>((I109-F109)/F109)</f>
        <v>-1.1235955056179785E-2</v>
      </c>
      <c r="L109" s="9"/>
      <c r="M109" s="388"/>
      <c r="N109" s="306"/>
      <c r="O109" s="307"/>
    </row>
    <row r="110" spans="1:17" ht="12" customHeight="1" thickBot="1">
      <c r="A110" s="367">
        <v>92</v>
      </c>
      <c r="B110" s="380" t="s">
        <v>9</v>
      </c>
      <c r="C110" s="368" t="s">
        <v>41</v>
      </c>
      <c r="D110" s="78">
        <v>264732856.19999999</v>
      </c>
      <c r="E110" s="57">
        <f>(D110/$G$112)</f>
        <v>5.7755758340214756E-2</v>
      </c>
      <c r="F110" s="78">
        <v>31.186399999999999</v>
      </c>
      <c r="G110" s="78">
        <v>266864289.02000001</v>
      </c>
      <c r="H110" s="57">
        <f>(G110/$G$112)</f>
        <v>5.8220764915663491E-2</v>
      </c>
      <c r="I110" s="78">
        <v>31.328800000000001</v>
      </c>
      <c r="J110" s="190">
        <f t="shared" si="34"/>
        <v>8.0512591092575646E-3</v>
      </c>
      <c r="K110" s="190">
        <f>((I110-F110)/F110)</f>
        <v>4.5660929122951699E-3</v>
      </c>
      <c r="L110" s="9"/>
      <c r="M110" s="389"/>
      <c r="N110" s="10"/>
      <c r="P110" s="310"/>
    </row>
    <row r="111" spans="1:17" ht="12" customHeight="1" thickBot="1">
      <c r="A111" s="367">
        <v>93</v>
      </c>
      <c r="B111" s="368" t="s">
        <v>7</v>
      </c>
      <c r="C111" s="368" t="s">
        <v>90</v>
      </c>
      <c r="D111" s="75">
        <v>166767278.34999999</v>
      </c>
      <c r="E111" s="57">
        <f>(D111/$G$112)</f>
        <v>3.6382981567506426E-2</v>
      </c>
      <c r="F111" s="98">
        <v>162.16999999999999</v>
      </c>
      <c r="G111" s="75">
        <v>162890246.55000001</v>
      </c>
      <c r="H111" s="57">
        <f>(G111/$G$112)</f>
        <v>3.5537144315068971E-2</v>
      </c>
      <c r="I111" s="98">
        <v>161.19</v>
      </c>
      <c r="J111" s="190">
        <f t="shared" si="34"/>
        <v>-2.3248156582990624E-2</v>
      </c>
      <c r="K111" s="190">
        <f>((I111-F111)/F111)</f>
        <v>-6.0430412530060422E-3</v>
      </c>
      <c r="L111" s="9"/>
      <c r="M111" s="4"/>
      <c r="N111" s="10"/>
      <c r="P111" s="311"/>
    </row>
    <row r="112" spans="1:17" ht="12" customHeight="1">
      <c r="A112" s="247"/>
      <c r="B112" s="248"/>
      <c r="C112" s="243" t="s">
        <v>57</v>
      </c>
      <c r="D112" s="93">
        <f>SUM(D107:D111)</f>
        <v>4613116917.0100002</v>
      </c>
      <c r="E112" s="68">
        <f>(D112/$G$113)</f>
        <v>3.6452788997546892E-3</v>
      </c>
      <c r="F112" s="90"/>
      <c r="G112" s="93">
        <f>SUM(G107:G111)</f>
        <v>4583661678.21</v>
      </c>
      <c r="H112" s="68">
        <f>(G112/$G$113)</f>
        <v>3.6220034089278776E-3</v>
      </c>
      <c r="I112" s="90"/>
      <c r="J112" s="190">
        <f t="shared" si="34"/>
        <v>-6.3851056302929466E-3</v>
      </c>
      <c r="K112" s="190"/>
      <c r="L112" s="9"/>
      <c r="M112" s="362" t="s">
        <v>193</v>
      </c>
      <c r="N112" s="10"/>
    </row>
    <row r="113" spans="1:15" ht="15" customHeight="1">
      <c r="A113" s="249"/>
      <c r="B113" s="250"/>
      <c r="C113" s="251" t="s">
        <v>43</v>
      </c>
      <c r="D113" s="42">
        <f>SUM(D18,D43,D54,D77,D82,D105,D112)</f>
        <v>1258149626284.532</v>
      </c>
      <c r="E113" s="58"/>
      <c r="F113" s="41"/>
      <c r="G113" s="42">
        <f>SUM(G18,G43,G54,G77,G82,G105,G112)</f>
        <v>1265504518000.1021</v>
      </c>
      <c r="H113" s="58"/>
      <c r="I113" s="41"/>
      <c r="J113" s="190">
        <f>((G113-D113)/D113)</f>
        <v>5.8458005009228934E-3</v>
      </c>
      <c r="K113" s="190"/>
      <c r="L113" s="9"/>
      <c r="M113" s="363">
        <f>((G113-D113)/D113)</f>
        <v>5.8458005009228934E-3</v>
      </c>
      <c r="N113" s="198"/>
    </row>
    <row r="114" spans="1:15" ht="11.25" customHeight="1">
      <c r="A114" s="354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9"/>
      <c r="M114" s="4"/>
    </row>
    <row r="115" spans="1:15" ht="12" customHeight="1">
      <c r="A115" s="396" t="s">
        <v>202</v>
      </c>
      <c r="B115" s="397"/>
      <c r="C115" s="397"/>
      <c r="D115" s="397"/>
      <c r="E115" s="397"/>
      <c r="F115" s="397"/>
      <c r="G115" s="397"/>
      <c r="H115" s="397"/>
      <c r="I115" s="397"/>
      <c r="J115" s="397"/>
      <c r="K115" s="398"/>
      <c r="L115" s="9"/>
      <c r="M115" s="4"/>
    </row>
    <row r="116" spans="1:15" ht="27" customHeight="1">
      <c r="A116" s="276"/>
      <c r="B116" s="277"/>
      <c r="C116" s="276" t="s">
        <v>64</v>
      </c>
      <c r="D116" s="394" t="s">
        <v>199</v>
      </c>
      <c r="E116" s="408"/>
      <c r="F116" s="409"/>
      <c r="G116" s="394" t="s">
        <v>201</v>
      </c>
      <c r="H116" s="408"/>
      <c r="I116" s="409"/>
      <c r="J116" s="394" t="s">
        <v>85</v>
      </c>
      <c r="K116" s="395"/>
      <c r="M116" s="4"/>
    </row>
    <row r="117" spans="1:15" ht="27" customHeight="1">
      <c r="A117" s="252"/>
      <c r="B117" s="253"/>
      <c r="C117" s="253"/>
      <c r="D117" s="94" t="s">
        <v>98</v>
      </c>
      <c r="E117" s="95" t="s">
        <v>84</v>
      </c>
      <c r="F117" s="95" t="s">
        <v>99</v>
      </c>
      <c r="G117" s="94" t="s">
        <v>98</v>
      </c>
      <c r="H117" s="95" t="s">
        <v>84</v>
      </c>
      <c r="I117" s="95" t="s">
        <v>99</v>
      </c>
      <c r="J117" s="215" t="s">
        <v>157</v>
      </c>
      <c r="K117" s="215" t="s">
        <v>156</v>
      </c>
      <c r="M117" s="4"/>
    </row>
    <row r="118" spans="1:15" ht="12" customHeight="1">
      <c r="A118" s="367">
        <v>1</v>
      </c>
      <c r="B118" s="56" t="s">
        <v>44</v>
      </c>
      <c r="C118" s="56" t="s">
        <v>45</v>
      </c>
      <c r="D118" s="92">
        <v>1771818000</v>
      </c>
      <c r="E118" s="79">
        <f t="shared" ref="E118:E127" si="35">(D118/$G$128)</f>
        <v>0.13880553823697456</v>
      </c>
      <c r="F118" s="91">
        <v>11.82</v>
      </c>
      <c r="G118" s="92">
        <v>1648900000</v>
      </c>
      <c r="H118" s="79">
        <f t="shared" ref="H118:H127" si="36">(G118/$G$128)</f>
        <v>0.1291760508127513</v>
      </c>
      <c r="I118" s="91">
        <v>11</v>
      </c>
      <c r="J118" s="190">
        <f t="shared" ref="J118:J127" si="37">((G118-D118)/D118)</f>
        <v>-6.9373942470389166E-2</v>
      </c>
      <c r="K118" s="190">
        <f t="shared" ref="K118:K124" si="38">((I118-F118)/F118)</f>
        <v>-6.9373942470389194E-2</v>
      </c>
      <c r="M118" s="4"/>
    </row>
    <row r="119" spans="1:15" ht="12" customHeight="1">
      <c r="A119" s="367">
        <v>2</v>
      </c>
      <c r="B119" s="56" t="s">
        <v>44</v>
      </c>
      <c r="C119" s="378" t="s">
        <v>81</v>
      </c>
      <c r="D119" s="92">
        <v>255612579</v>
      </c>
      <c r="E119" s="79">
        <f t="shared" si="35"/>
        <v>2.0024879309407728E-2</v>
      </c>
      <c r="F119" s="91">
        <v>3</v>
      </c>
      <c r="G119" s="92">
        <v>255612579</v>
      </c>
      <c r="H119" s="79">
        <f t="shared" si="36"/>
        <v>2.0024879309407728E-2</v>
      </c>
      <c r="I119" s="91">
        <v>3</v>
      </c>
      <c r="J119" s="190">
        <f t="shared" si="37"/>
        <v>0</v>
      </c>
      <c r="K119" s="190">
        <f t="shared" si="38"/>
        <v>0</v>
      </c>
      <c r="M119" s="4"/>
    </row>
    <row r="120" spans="1:15" ht="12" customHeight="1">
      <c r="A120" s="367">
        <v>3</v>
      </c>
      <c r="B120" s="56" t="s">
        <v>44</v>
      </c>
      <c r="C120" s="56" t="s">
        <v>70</v>
      </c>
      <c r="D120" s="92">
        <v>109145168</v>
      </c>
      <c r="E120" s="79">
        <f t="shared" si="35"/>
        <v>8.5505135348015494E-3</v>
      </c>
      <c r="F120" s="91">
        <v>4.25</v>
      </c>
      <c r="G120" s="92">
        <v>110942853.12</v>
      </c>
      <c r="H120" s="79">
        <f t="shared" si="36"/>
        <v>8.6913455224335769E-3</v>
      </c>
      <c r="I120" s="91">
        <v>4.32</v>
      </c>
      <c r="J120" s="190">
        <f t="shared" si="37"/>
        <v>1.647058823529416E-2</v>
      </c>
      <c r="K120" s="190">
        <f t="shared" si="38"/>
        <v>1.6470588235294185E-2</v>
      </c>
      <c r="M120" s="4"/>
      <c r="O120" s="198"/>
    </row>
    <row r="121" spans="1:15" ht="12" customHeight="1">
      <c r="A121" s="367">
        <v>4</v>
      </c>
      <c r="B121" s="56" t="s">
        <v>44</v>
      </c>
      <c r="C121" s="56" t="s">
        <v>71</v>
      </c>
      <c r="D121" s="92">
        <v>125686684.62</v>
      </c>
      <c r="E121" s="79">
        <f t="shared" si="35"/>
        <v>9.8463882339495223E-3</v>
      </c>
      <c r="F121" s="91">
        <v>11.94</v>
      </c>
      <c r="G121" s="92">
        <v>125265623.7</v>
      </c>
      <c r="H121" s="79">
        <f t="shared" si="36"/>
        <v>9.8134020087101599E-3</v>
      </c>
      <c r="I121" s="91">
        <v>11.9</v>
      </c>
      <c r="J121" s="190">
        <f t="shared" si="37"/>
        <v>-3.3500837520938163E-3</v>
      </c>
      <c r="K121" s="190">
        <f t="shared" si="38"/>
        <v>-3.3500837520937313E-3</v>
      </c>
      <c r="M121" s="4"/>
      <c r="O121" s="198"/>
    </row>
    <row r="122" spans="1:15" ht="12" customHeight="1">
      <c r="A122" s="367">
        <v>5</v>
      </c>
      <c r="B122" s="56" t="s">
        <v>44</v>
      </c>
      <c r="C122" s="56" t="s">
        <v>119</v>
      </c>
      <c r="D122" s="92">
        <v>680520598.28999996</v>
      </c>
      <c r="E122" s="79">
        <f t="shared" si="35"/>
        <v>5.33124891647965E-2</v>
      </c>
      <c r="F122" s="91">
        <v>193.31</v>
      </c>
      <c r="G122" s="92">
        <v>689990364</v>
      </c>
      <c r="H122" s="79">
        <f t="shared" si="36"/>
        <v>5.4054357644716333E-2</v>
      </c>
      <c r="I122" s="91">
        <v>196</v>
      </c>
      <c r="J122" s="190">
        <f t="shared" si="37"/>
        <v>1.3915472557032802E-2</v>
      </c>
      <c r="K122" s="190">
        <f t="shared" si="38"/>
        <v>1.3915472557032734E-2</v>
      </c>
      <c r="M122" s="4"/>
    </row>
    <row r="123" spans="1:15" ht="12" customHeight="1">
      <c r="A123" s="367">
        <v>6</v>
      </c>
      <c r="B123" s="56" t="s">
        <v>46</v>
      </c>
      <c r="C123" s="56" t="s">
        <v>47</v>
      </c>
      <c r="D123" s="92">
        <v>7770000000</v>
      </c>
      <c r="E123" s="79">
        <f t="shared" si="35"/>
        <v>0.60870757160232736</v>
      </c>
      <c r="F123" s="91">
        <v>7400</v>
      </c>
      <c r="G123" s="92">
        <v>7796250000</v>
      </c>
      <c r="H123" s="79">
        <f t="shared" si="36"/>
        <v>0.61076401610098385</v>
      </c>
      <c r="I123" s="91">
        <v>7425</v>
      </c>
      <c r="J123" s="190">
        <f t="shared" si="37"/>
        <v>3.3783783783783786E-3</v>
      </c>
      <c r="K123" s="190">
        <f t="shared" si="38"/>
        <v>3.3783783783783786E-3</v>
      </c>
      <c r="M123" s="198"/>
      <c r="O123" s="199"/>
    </row>
    <row r="124" spans="1:15" ht="12" customHeight="1">
      <c r="A124" s="367">
        <v>7</v>
      </c>
      <c r="B124" s="56" t="s">
        <v>38</v>
      </c>
      <c r="C124" s="56" t="s">
        <v>123</v>
      </c>
      <c r="D124" s="92">
        <v>400060000</v>
      </c>
      <c r="E124" s="79">
        <f t="shared" si="35"/>
        <v>3.1340997566953292E-2</v>
      </c>
      <c r="F124" s="91">
        <v>8.3000000000000007</v>
      </c>
      <c r="G124" s="92">
        <v>435246000</v>
      </c>
      <c r="H124" s="79">
        <f t="shared" si="36"/>
        <v>3.4097494943323883E-2</v>
      </c>
      <c r="I124" s="91">
        <v>9.0299999999999994</v>
      </c>
      <c r="J124" s="190">
        <f t="shared" si="37"/>
        <v>8.7951807228915657E-2</v>
      </c>
      <c r="K124" s="190">
        <f t="shared" si="38"/>
        <v>8.7951807228915491E-2</v>
      </c>
      <c r="M124" s="198"/>
      <c r="O124" s="199"/>
    </row>
    <row r="125" spans="1:15" ht="12" customHeight="1">
      <c r="A125" s="367">
        <v>8</v>
      </c>
      <c r="B125" s="56" t="s">
        <v>54</v>
      </c>
      <c r="C125" s="56" t="s">
        <v>55</v>
      </c>
      <c r="D125" s="92">
        <v>397288636.47000003</v>
      </c>
      <c r="E125" s="79">
        <f t="shared" si="35"/>
        <v>3.112388688942774E-2</v>
      </c>
      <c r="F125" s="98">
        <v>108</v>
      </c>
      <c r="G125" s="92">
        <v>388706957.75999999</v>
      </c>
      <c r="H125" s="79">
        <f t="shared" si="36"/>
        <v>3.0451591804764224E-2</v>
      </c>
      <c r="I125" s="98">
        <v>108</v>
      </c>
      <c r="J125" s="190">
        <f t="shared" si="37"/>
        <v>-2.1600614571436545E-2</v>
      </c>
      <c r="K125" s="190">
        <f>((I125-F125)/F125)</f>
        <v>0</v>
      </c>
      <c r="M125" s="198"/>
      <c r="O125" s="199"/>
    </row>
    <row r="126" spans="1:15" ht="12" customHeight="1">
      <c r="A126" s="367">
        <v>9</v>
      </c>
      <c r="B126" s="56" t="s">
        <v>54</v>
      </c>
      <c r="C126" s="56" t="s">
        <v>121</v>
      </c>
      <c r="D126" s="92">
        <v>668163436.38</v>
      </c>
      <c r="E126" s="79">
        <f t="shared" si="35"/>
        <v>5.2344419921793554E-2</v>
      </c>
      <c r="F126" s="56">
        <v>120.92</v>
      </c>
      <c r="G126" s="92">
        <v>659485664.13</v>
      </c>
      <c r="H126" s="79">
        <f>(G126/$G$128)</f>
        <v>5.1664596797827589E-2</v>
      </c>
      <c r="I126" s="56">
        <v>120.92</v>
      </c>
      <c r="J126" s="190">
        <f>((G126-D126)/D126)</f>
        <v>-1.2987499431298948E-2</v>
      </c>
      <c r="K126" s="190">
        <f>((I126-F126)/F126)</f>
        <v>0</v>
      </c>
      <c r="M126" s="198"/>
      <c r="O126" s="199"/>
    </row>
    <row r="127" spans="1:15" ht="12" customHeight="1">
      <c r="A127" s="367">
        <v>10</v>
      </c>
      <c r="B127" s="368" t="s">
        <v>114</v>
      </c>
      <c r="C127" s="56" t="s">
        <v>186</v>
      </c>
      <c r="D127" s="92">
        <v>654350000</v>
      </c>
      <c r="E127" s="79">
        <f t="shared" si="35"/>
        <v>5.1262265055081455E-2</v>
      </c>
      <c r="F127" s="56">
        <v>100</v>
      </c>
      <c r="G127" s="92">
        <v>654350000</v>
      </c>
      <c r="H127" s="79">
        <f t="shared" si="36"/>
        <v>5.1262265055081455E-2</v>
      </c>
      <c r="I127" s="56">
        <v>100</v>
      </c>
      <c r="J127" s="190">
        <f t="shared" si="37"/>
        <v>0</v>
      </c>
      <c r="K127" s="190">
        <f>((I127-F127)/F127)</f>
        <v>0</v>
      </c>
      <c r="M127" s="4"/>
      <c r="N127" s="10"/>
      <c r="O127" s="199"/>
    </row>
    <row r="128" spans="1:15" ht="12" customHeight="1">
      <c r="A128" s="43"/>
      <c r="B128" s="43"/>
      <c r="C128" s="43" t="s">
        <v>48</v>
      </c>
      <c r="D128" s="44">
        <f>SUM(D118:D127)</f>
        <v>12832645102.759998</v>
      </c>
      <c r="E128" s="44"/>
      <c r="F128" s="45"/>
      <c r="G128" s="44">
        <f>SUM(G118:G127)</f>
        <v>12764750041.709999</v>
      </c>
      <c r="H128" s="44"/>
      <c r="I128" s="45"/>
      <c r="J128" s="190">
        <f>((G128-D128)/D128)</f>
        <v>-5.2908079749978141E-3</v>
      </c>
      <c r="K128" s="216"/>
      <c r="M128" s="198"/>
      <c r="N128" s="10"/>
      <c r="O128" s="199"/>
    </row>
    <row r="129" spans="1:21" ht="12" customHeight="1" thickBot="1">
      <c r="A129" s="46"/>
      <c r="B129" s="46"/>
      <c r="C129" s="46" t="s">
        <v>58</v>
      </c>
      <c r="D129" s="47">
        <f>SUM(D113,D128)</f>
        <v>1270982271387.292</v>
      </c>
      <c r="E129" s="54"/>
      <c r="F129" s="59"/>
      <c r="G129" s="47">
        <f>SUM(G113,G128)</f>
        <v>1278269268041.812</v>
      </c>
      <c r="H129" s="54"/>
      <c r="I129" s="59"/>
      <c r="J129" s="197">
        <f>((G129-D129)/D129)</f>
        <v>5.7333582210916112E-3</v>
      </c>
      <c r="K129" s="69"/>
      <c r="M129" s="198"/>
    </row>
    <row r="130" spans="1:21" ht="12" customHeight="1" thickBot="1">
      <c r="A130" s="330"/>
      <c r="B130" s="331"/>
      <c r="C130" s="331"/>
      <c r="D130" s="332"/>
      <c r="E130" s="332"/>
      <c r="F130" s="333"/>
      <c r="G130" s="332"/>
      <c r="H130" s="332"/>
      <c r="I130" s="333"/>
      <c r="J130" s="334"/>
      <c r="K130" s="335"/>
      <c r="M130" s="4"/>
    </row>
    <row r="131" spans="1:21" ht="12" customHeight="1" thickBot="1">
      <c r="A131" s="401" t="s">
        <v>151</v>
      </c>
      <c r="B131" s="402"/>
      <c r="C131" s="402"/>
      <c r="D131" s="402"/>
      <c r="E131" s="402"/>
      <c r="F131" s="402"/>
      <c r="G131" s="402"/>
      <c r="H131" s="402"/>
      <c r="I131" s="402"/>
      <c r="J131" s="402"/>
      <c r="K131" s="403"/>
      <c r="M131" s="4"/>
      <c r="P131" s="72"/>
      <c r="Q131" s="55"/>
      <c r="R131" s="9"/>
    </row>
    <row r="132" spans="1:21" ht="25.5" customHeight="1" thickBot="1">
      <c r="A132" s="191"/>
      <c r="B132" s="194"/>
      <c r="C132" s="192"/>
      <c r="D132" s="394" t="s">
        <v>199</v>
      </c>
      <c r="E132" s="408"/>
      <c r="F132" s="409"/>
      <c r="G132" s="394" t="s">
        <v>201</v>
      </c>
      <c r="H132" s="408"/>
      <c r="I132" s="409"/>
      <c r="J132" s="399" t="s">
        <v>85</v>
      </c>
      <c r="K132" s="400"/>
      <c r="L132" s="9"/>
      <c r="M132" s="4"/>
      <c r="N132" s="10"/>
      <c r="P132" s="189"/>
      <c r="Q132" s="60"/>
      <c r="T132" s="198"/>
      <c r="U132" s="199"/>
    </row>
    <row r="133" spans="1:21" ht="12.75" customHeight="1">
      <c r="A133" s="195" t="s">
        <v>2</v>
      </c>
      <c r="B133" s="193" t="s">
        <v>3</v>
      </c>
      <c r="C133" s="36" t="s">
        <v>4</v>
      </c>
      <c r="D133" s="392" t="s">
        <v>155</v>
      </c>
      <c r="E133" s="393"/>
      <c r="F133" s="38" t="s">
        <v>171</v>
      </c>
      <c r="G133" s="392" t="s">
        <v>155</v>
      </c>
      <c r="H133" s="393"/>
      <c r="I133" s="38" t="s">
        <v>171</v>
      </c>
      <c r="J133" s="72" t="s">
        <v>80</v>
      </c>
      <c r="K133" s="55" t="s">
        <v>5</v>
      </c>
    </row>
    <row r="134" spans="1:21" ht="12.75" customHeight="1">
      <c r="A134" s="196"/>
      <c r="B134" s="39"/>
      <c r="C134" s="39" t="s">
        <v>152</v>
      </c>
      <c r="D134" s="420" t="s">
        <v>6</v>
      </c>
      <c r="E134" s="421"/>
      <c r="F134" s="275" t="s">
        <v>6</v>
      </c>
      <c r="G134" s="420" t="s">
        <v>6</v>
      </c>
      <c r="H134" s="421"/>
      <c r="I134" s="275" t="s">
        <v>6</v>
      </c>
      <c r="J134" s="189" t="s">
        <v>104</v>
      </c>
      <c r="K134" s="60" t="s">
        <v>104</v>
      </c>
    </row>
    <row r="135" spans="1:21" ht="12.75" customHeight="1" thickBot="1">
      <c r="A135" s="304">
        <v>1</v>
      </c>
      <c r="B135" s="349" t="s">
        <v>153</v>
      </c>
      <c r="C135" s="349" t="s">
        <v>154</v>
      </c>
      <c r="D135" s="418">
        <v>58775571637</v>
      </c>
      <c r="E135" s="419"/>
      <c r="F135" s="336">
        <v>108.26</v>
      </c>
      <c r="G135" s="418">
        <v>58775571637</v>
      </c>
      <c r="H135" s="419"/>
      <c r="I135" s="336">
        <v>108.26</v>
      </c>
      <c r="J135" s="197">
        <f>((G135-D135)/D135)</f>
        <v>0</v>
      </c>
      <c r="K135" s="279">
        <f>((I135-F135)/F135)</f>
        <v>0</v>
      </c>
      <c r="M135" s="4"/>
      <c r="O135" s="198"/>
    </row>
    <row r="136" spans="1:21" ht="12" customHeight="1">
      <c r="A136" s="19"/>
      <c r="B136" s="19"/>
      <c r="C136" s="22"/>
      <c r="D136" s="417"/>
      <c r="E136" s="417"/>
      <c r="F136" s="417"/>
      <c r="G136" s="23"/>
      <c r="H136" s="23"/>
      <c r="I136" s="24"/>
      <c r="K136" s="9"/>
      <c r="M136" s="4"/>
      <c r="O136" s="198"/>
    </row>
    <row r="137" spans="1:21" ht="12" customHeight="1">
      <c r="A137" s="19"/>
      <c r="B137" s="12"/>
      <c r="C137" s="53"/>
      <c r="D137" s="235"/>
      <c r="E137" s="22"/>
      <c r="F137" s="22"/>
      <c r="G137" s="293"/>
      <c r="H137" s="22"/>
      <c r="I137" s="12"/>
      <c r="M137" s="33"/>
    </row>
    <row r="138" spans="1:21" ht="12" customHeight="1">
      <c r="A138" s="19"/>
      <c r="B138" s="52"/>
      <c r="C138" s="163"/>
      <c r="D138" s="278"/>
      <c r="E138" s="164"/>
      <c r="F138" s="292"/>
      <c r="G138" s="238"/>
      <c r="H138"/>
      <c r="I138" s="292"/>
      <c r="M138" s="34"/>
    </row>
    <row r="139" spans="1:21" ht="12" customHeight="1">
      <c r="A139" s="20"/>
      <c r="B139" s="52"/>
      <c r="C139" s="166"/>
      <c r="D139" s="164"/>
      <c r="E139" s="164"/>
      <c r="F139" s="28"/>
      <c r="G139" s="284"/>
      <c r="H139"/>
      <c r="I139" s="12"/>
      <c r="L139" s="32"/>
      <c r="M139" s="287"/>
    </row>
    <row r="140" spans="1:21" ht="12" customHeight="1">
      <c r="A140" s="21"/>
      <c r="B140" s="165"/>
      <c r="C140" s="28"/>
      <c r="D140"/>
      <c r="E140"/>
      <c r="F140" s="28"/>
      <c r="G140" s="29"/>
      <c r="H140" s="29"/>
      <c r="I140" s="30"/>
      <c r="J140" s="31"/>
      <c r="K140" s="31"/>
      <c r="L140" s="35"/>
      <c r="M140" s="14"/>
    </row>
    <row r="141" spans="1:21" ht="12" customHeight="1">
      <c r="A141" s="21"/>
      <c r="B141" s="12"/>
      <c r="C141" s="28"/>
      <c r="D141"/>
      <c r="E141"/>
      <c r="F141" s="29"/>
      <c r="G141" s="29"/>
      <c r="H141" s="29"/>
      <c r="I141" s="30"/>
      <c r="J141" s="34"/>
      <c r="K141" s="34"/>
      <c r="M141" s="14"/>
    </row>
    <row r="142" spans="1:21" ht="12" customHeight="1">
      <c r="A142" s="21"/>
      <c r="B142" s="12"/>
      <c r="C142" s="12"/>
      <c r="D142" s="345"/>
      <c r="E142" s="25"/>
      <c r="F142" s="12"/>
      <c r="G142" s="12"/>
      <c r="H142" s="12"/>
      <c r="I142" s="12"/>
      <c r="J142" s="13"/>
      <c r="M142" s="14"/>
    </row>
    <row r="143" spans="1:21" ht="12" customHeight="1">
      <c r="A143" s="21"/>
      <c r="B143" s="12"/>
      <c r="C143" s="12"/>
      <c r="D143" s="25"/>
      <c r="E143" s="25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2"/>
      <c r="C144" s="12"/>
      <c r="D144" s="12"/>
      <c r="E144" s="12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2"/>
      <c r="C145" s="12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1"/>
      <c r="C146" s="26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11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1"/>
      <c r="C148" s="11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1"/>
      <c r="C149" s="11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1"/>
      <c r="C150" s="26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6"/>
      <c r="B151" s="11"/>
      <c r="C151" s="11"/>
      <c r="D151" s="12"/>
      <c r="E151" s="12"/>
      <c r="F151" s="12"/>
      <c r="G151" s="12"/>
      <c r="H151" s="12"/>
      <c r="I151" s="12"/>
      <c r="M151" s="14"/>
    </row>
    <row r="152" spans="1:13" ht="12" customHeight="1">
      <c r="B152" s="16"/>
      <c r="C152" s="16"/>
      <c r="D152" s="13"/>
      <c r="E152" s="13"/>
      <c r="F152" s="13"/>
      <c r="G152" s="13"/>
      <c r="H152" s="13"/>
      <c r="I152" s="13"/>
      <c r="M152" s="14"/>
    </row>
    <row r="153" spans="1:13" ht="12" customHeight="1">
      <c r="B153" s="17"/>
      <c r="C153" s="17"/>
      <c r="M153" s="14"/>
    </row>
    <row r="154" spans="1:13" ht="12" customHeight="1">
      <c r="B154" s="17"/>
      <c r="C154" s="27"/>
      <c r="M154" s="14"/>
    </row>
    <row r="155" spans="1:13" ht="12" customHeight="1">
      <c r="B155" s="17"/>
      <c r="C155" s="1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5"/>
    </row>
    <row r="180" spans="2:13" ht="12" customHeight="1">
      <c r="B180" s="17"/>
      <c r="C180" s="17"/>
      <c r="M180" s="15"/>
    </row>
    <row r="181" spans="2:13" ht="12" customHeight="1">
      <c r="B181" s="17"/>
      <c r="C181" s="17"/>
      <c r="M181" s="15"/>
    </row>
    <row r="182" spans="2:13" ht="12" customHeight="1">
      <c r="B182" s="17"/>
      <c r="C182" s="17"/>
    </row>
    <row r="183" spans="2:13" ht="12" customHeight="1">
      <c r="B183" s="17"/>
      <c r="C183" s="17"/>
    </row>
    <row r="184" spans="2:13" ht="12" customHeight="1">
      <c r="B184" s="17"/>
      <c r="C184" s="17"/>
    </row>
    <row r="185" spans="2:13" ht="12" customHeight="1">
      <c r="B185" s="17"/>
      <c r="C185" s="17"/>
    </row>
    <row r="186" spans="2:13" ht="12" customHeight="1">
      <c r="B186" s="17"/>
      <c r="C186" s="17"/>
    </row>
    <row r="187" spans="2:13" ht="12" customHeight="1">
      <c r="B187" s="18"/>
      <c r="C187" s="18"/>
    </row>
    <row r="188" spans="2:13" ht="12" customHeight="1">
      <c r="B188" s="18"/>
      <c r="C188" s="18"/>
    </row>
    <row r="189" spans="2:13" ht="12" customHeight="1">
      <c r="B189" s="18"/>
      <c r="C189" s="18"/>
    </row>
  </sheetData>
  <protectedRanges>
    <protectedRange password="CADF" sqref="I72 F72" name="BidOffer Prices_2_1"/>
    <protectedRange password="CADF" sqref="D42" name="Yield_2_1_2_2"/>
    <protectedRange password="CADF" sqref="D17" name="Fund Name_1_1_1_2"/>
    <protectedRange password="CADF" sqref="F17" name="Fund Name_1_1_1_3"/>
    <protectedRange password="CADF" sqref="D75" name="Yield_2_1_2_3"/>
    <protectedRange password="CADF" sqref="G42" name="Yield_2_1_2_4"/>
    <protectedRange password="CADF" sqref="G17" name="Fund Name_1_1_1_4"/>
    <protectedRange password="CADF" sqref="I17" name="Fund Name_1_1_1_5"/>
    <protectedRange password="CADF" sqref="G75" name="Yield_2_1_2_5"/>
  </protectedRanges>
  <mergeCells count="29">
    <mergeCell ref="D136:F136"/>
    <mergeCell ref="D116:F116"/>
    <mergeCell ref="G116:I116"/>
    <mergeCell ref="D132:F132"/>
    <mergeCell ref="G132:I132"/>
    <mergeCell ref="D135:E135"/>
    <mergeCell ref="G135:H135"/>
    <mergeCell ref="G134:H134"/>
    <mergeCell ref="D134:E134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N35:N36"/>
    <mergeCell ref="O65:O76"/>
    <mergeCell ref="M109:M110"/>
    <mergeCell ref="P107:P108"/>
    <mergeCell ref="D133:E133"/>
    <mergeCell ref="J116:K116"/>
    <mergeCell ref="A115:K115"/>
    <mergeCell ref="J132:K132"/>
    <mergeCell ref="G133:H133"/>
    <mergeCell ref="A131:K131"/>
    <mergeCell ref="N86:N87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94" t="s">
        <v>89</v>
      </c>
      <c r="C1" s="295">
        <v>43951</v>
      </c>
      <c r="D1" s="295">
        <v>43959</v>
      </c>
      <c r="E1" s="295">
        <v>43966</v>
      </c>
      <c r="F1" s="295">
        <v>43973</v>
      </c>
      <c r="G1" s="295">
        <v>43980</v>
      </c>
      <c r="H1" s="295">
        <v>43987</v>
      </c>
      <c r="I1" s="295">
        <v>43993</v>
      </c>
      <c r="J1" s="295">
        <v>44001</v>
      </c>
    </row>
    <row r="2" spans="2:11">
      <c r="B2" s="296" t="s">
        <v>91</v>
      </c>
      <c r="C2" s="297">
        <v>4349441924.0699997</v>
      </c>
      <c r="D2" s="297">
        <v>4443201309.1900005</v>
      </c>
      <c r="E2" s="297">
        <v>4467811353.3200006</v>
      </c>
      <c r="F2" s="297">
        <v>4586548579.4299994</v>
      </c>
      <c r="G2" s="297">
        <v>4609218206.0599995</v>
      </c>
      <c r="H2" s="297">
        <v>4639159997.8800001</v>
      </c>
      <c r="I2" s="297">
        <v>4613116917.0100002</v>
      </c>
      <c r="J2" s="297">
        <v>4583661678.21</v>
      </c>
      <c r="K2" s="357"/>
    </row>
    <row r="3" spans="2:11">
      <c r="B3" s="296" t="s">
        <v>83</v>
      </c>
      <c r="C3" s="298">
        <v>22612715694.420006</v>
      </c>
      <c r="D3" s="298">
        <v>23065329238.690002</v>
      </c>
      <c r="E3" s="298">
        <v>23027254221.399998</v>
      </c>
      <c r="F3" s="298">
        <v>23609981356.890003</v>
      </c>
      <c r="G3" s="298">
        <v>23705149118.630005</v>
      </c>
      <c r="H3" s="298">
        <v>24713173772.939999</v>
      </c>
      <c r="I3" s="298">
        <v>24756008175.310001</v>
      </c>
      <c r="J3" s="298">
        <v>24848431823.599998</v>
      </c>
      <c r="K3" s="357"/>
    </row>
    <row r="4" spans="2:11">
      <c r="B4" s="296" t="s">
        <v>63</v>
      </c>
      <c r="C4" s="297">
        <v>213180551407.41</v>
      </c>
      <c r="D4" s="297">
        <v>214350747170.66003</v>
      </c>
      <c r="E4" s="297">
        <v>212973839903.34003</v>
      </c>
      <c r="F4" s="297">
        <v>213917807737.86993</v>
      </c>
      <c r="G4" s="297">
        <v>215813309201.73004</v>
      </c>
      <c r="H4" s="297">
        <v>217024156407.87991</v>
      </c>
      <c r="I4" s="297">
        <v>220706529310.94995</v>
      </c>
      <c r="J4" s="297">
        <v>221713789053.10001</v>
      </c>
      <c r="K4" s="357"/>
    </row>
    <row r="5" spans="2:11">
      <c r="B5" s="296" t="s">
        <v>0</v>
      </c>
      <c r="C5" s="297">
        <v>9985797801.4400005</v>
      </c>
      <c r="D5" s="297">
        <v>10408759359.720003</v>
      </c>
      <c r="E5" s="297">
        <v>10415241677.380001</v>
      </c>
      <c r="F5" s="297">
        <v>10849529404.829998</v>
      </c>
      <c r="G5" s="297">
        <v>10969538984.709999</v>
      </c>
      <c r="H5" s="297">
        <v>10920789015.190001</v>
      </c>
      <c r="I5" s="297">
        <v>10925603937.280003</v>
      </c>
      <c r="J5" s="297">
        <v>10754012397.580002</v>
      </c>
      <c r="K5" s="357"/>
    </row>
    <row r="6" spans="2:11">
      <c r="B6" s="296" t="s">
        <v>59</v>
      </c>
      <c r="C6" s="297">
        <v>45038012776.77182</v>
      </c>
      <c r="D6" s="297">
        <v>45054161669.421814</v>
      </c>
      <c r="E6" s="297">
        <v>45067470436.241821</v>
      </c>
      <c r="F6" s="297">
        <v>45062798060.571815</v>
      </c>
      <c r="G6" s="297">
        <v>45072570366.121819</v>
      </c>
      <c r="H6" s="297">
        <v>46081141363.051819</v>
      </c>
      <c r="I6" s="297">
        <v>45090399333.211815</v>
      </c>
      <c r="J6" s="297">
        <v>45103517589.331818</v>
      </c>
      <c r="K6" s="357"/>
    </row>
    <row r="7" spans="2:11">
      <c r="B7" s="296" t="s">
        <v>60</v>
      </c>
      <c r="C7" s="299">
        <v>817980614664.8501</v>
      </c>
      <c r="D7" s="299">
        <v>828753633815.72986</v>
      </c>
      <c r="E7" s="299">
        <v>833684629141.14014</v>
      </c>
      <c r="F7" s="299">
        <v>828049288188.62012</v>
      </c>
      <c r="G7" s="299">
        <v>829804740122.95984</v>
      </c>
      <c r="H7" s="299">
        <v>825138574363.98022</v>
      </c>
      <c r="I7" s="299">
        <v>817988983524.22021</v>
      </c>
      <c r="J7" s="299">
        <v>819374050227.43018</v>
      </c>
      <c r="K7" s="357"/>
    </row>
    <row r="8" spans="2:11">
      <c r="B8" s="296" t="s">
        <v>82</v>
      </c>
      <c r="C8" s="299">
        <v>111207743158.83</v>
      </c>
      <c r="D8" s="299">
        <v>112891161321.79999</v>
      </c>
      <c r="E8" s="299">
        <v>117440556444.56</v>
      </c>
      <c r="F8" s="299">
        <v>123048118609.16998</v>
      </c>
      <c r="G8" s="299">
        <v>126574929831.13</v>
      </c>
      <c r="H8" s="299">
        <v>131739616408.21001</v>
      </c>
      <c r="I8" s="299">
        <v>134068985086.54996</v>
      </c>
      <c r="J8" s="299">
        <v>139127055230.84998</v>
      </c>
      <c r="K8" s="357"/>
    </row>
    <row r="9" spans="2:11" s="2" customFormat="1">
      <c r="B9" s="300" t="s">
        <v>1</v>
      </c>
      <c r="C9" s="301">
        <f t="shared" ref="C9:H9" si="0">SUM(C2:C8)</f>
        <v>1224354877427.792</v>
      </c>
      <c r="D9" s="301">
        <f t="shared" si="0"/>
        <v>1238966993885.2117</v>
      </c>
      <c r="E9" s="301">
        <f t="shared" si="0"/>
        <v>1247076803177.3821</v>
      </c>
      <c r="F9" s="301">
        <f t="shared" si="0"/>
        <v>1249124071937.3818</v>
      </c>
      <c r="G9" s="301">
        <f t="shared" si="0"/>
        <v>1256549455831.3418</v>
      </c>
      <c r="H9" s="301">
        <f t="shared" si="0"/>
        <v>1260256611329.1318</v>
      </c>
      <c r="I9" s="301">
        <f t="shared" ref="I9:J9" si="1">SUM(I2:I8)</f>
        <v>1258149626284.532</v>
      </c>
      <c r="J9" s="301">
        <f t="shared" si="1"/>
        <v>1265504518000.1021</v>
      </c>
      <c r="K9" s="357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3" t="s">
        <v>148</v>
      </c>
      <c r="C11" s="264" t="s">
        <v>147</v>
      </c>
      <c r="D11" s="265">
        <f t="shared" ref="D11:J11" si="2">(C9+D9)/2</f>
        <v>1231660935656.502</v>
      </c>
      <c r="E11" s="266">
        <f t="shared" si="2"/>
        <v>1243021898531.2969</v>
      </c>
      <c r="F11" s="266">
        <f t="shared" si="2"/>
        <v>1248100437557.3818</v>
      </c>
      <c r="G11" s="266">
        <f t="shared" si="2"/>
        <v>1252836763884.3618</v>
      </c>
      <c r="H11" s="266">
        <f>(G9+H9)/2</f>
        <v>1258403033580.2368</v>
      </c>
      <c r="I11" s="266">
        <f t="shared" si="2"/>
        <v>1259203118806.832</v>
      </c>
      <c r="J11" s="266">
        <f t="shared" si="2"/>
        <v>1261827072142.3169</v>
      </c>
    </row>
    <row r="12" spans="2:11">
      <c r="B12" s="63"/>
      <c r="C12" s="66"/>
      <c r="D12" s="66"/>
      <c r="E12" s="66"/>
      <c r="F12" s="66"/>
      <c r="G12" s="66"/>
      <c r="H12" s="66"/>
      <c r="I12" s="66"/>
    </row>
    <row r="13" spans="2:11">
      <c r="B13" s="63"/>
      <c r="C13" s="66"/>
      <c r="D13" s="66"/>
      <c r="E13" s="66"/>
      <c r="F13" s="66"/>
      <c r="G13" s="66"/>
      <c r="H13" s="356"/>
      <c r="I13" s="357"/>
      <c r="J13" s="356"/>
    </row>
    <row r="14" spans="2:11">
      <c r="B14" s="63"/>
      <c r="C14" s="66"/>
      <c r="D14" s="66"/>
      <c r="E14" s="66"/>
      <c r="F14" s="66"/>
      <c r="G14" s="66"/>
      <c r="H14" s="66"/>
      <c r="I14" s="66"/>
    </row>
    <row r="15" spans="2:11">
      <c r="B15" s="63"/>
      <c r="C15" s="66"/>
      <c r="D15" s="66"/>
      <c r="E15" s="66"/>
      <c r="F15" s="66"/>
      <c r="G15" s="66"/>
      <c r="H15" s="66"/>
      <c r="I15" s="66"/>
      <c r="J15" s="357"/>
    </row>
    <row r="16" spans="2:11">
      <c r="B16" s="63"/>
      <c r="C16" s="66"/>
      <c r="D16" s="66"/>
      <c r="E16" s="66"/>
      <c r="F16" s="66"/>
      <c r="G16" s="66"/>
      <c r="H16" s="66"/>
      <c r="I16" s="66"/>
    </row>
    <row r="17" spans="2:9">
      <c r="B17" s="63"/>
      <c r="C17" s="64"/>
      <c r="D17" s="64"/>
      <c r="E17" s="64"/>
      <c r="F17" s="64"/>
      <c r="G17" s="64"/>
      <c r="H17" s="64"/>
      <c r="I17" s="64"/>
    </row>
    <row r="18" spans="2:9">
      <c r="B18" s="63"/>
      <c r="C18" s="65"/>
      <c r="D18" s="65"/>
      <c r="E18" s="63"/>
      <c r="F18" s="63"/>
      <c r="G18" s="63"/>
      <c r="H18" s="63"/>
      <c r="I18" s="63"/>
    </row>
    <row r="19" spans="2:9">
      <c r="B19" s="63"/>
      <c r="C19" s="65"/>
      <c r="D19" s="65"/>
      <c r="E19" s="63"/>
      <c r="F19" s="63"/>
      <c r="G19" s="63"/>
      <c r="H19" s="63"/>
      <c r="I19" s="63"/>
    </row>
    <row r="20" spans="2:9">
      <c r="B20" s="63"/>
      <c r="C20" s="65"/>
      <c r="D20" s="65"/>
      <c r="E20" s="63"/>
      <c r="F20" s="63"/>
      <c r="G20" s="63"/>
      <c r="H20" s="63"/>
      <c r="I20" s="63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8"/>
  <sheetViews>
    <sheetView zoomScale="150" zoomScaleNormal="150" workbookViewId="0">
      <pane xSplit="1" topLeftCell="AD1" activePane="topRight" state="frozen"/>
      <selection pane="topRight" activeCell="AN6" sqref="AN6"/>
    </sheetView>
  </sheetViews>
  <sheetFormatPr defaultRowHeight="15"/>
  <cols>
    <col min="1" max="1" width="31.5703125" customWidth="1"/>
    <col min="2" max="2" width="13.85546875" style="288" customWidth="1"/>
    <col min="3" max="3" width="8.42578125" style="288" customWidth="1"/>
    <col min="4" max="4" width="13.7109375" style="288" customWidth="1"/>
    <col min="5" max="5" width="8.28515625" style="288" customWidth="1"/>
    <col min="6" max="7" width="7.42578125" style="288" customWidth="1"/>
    <col min="8" max="8" width="14.140625" style="288" customWidth="1"/>
    <col min="9" max="9" width="8.28515625" style="288" customWidth="1"/>
    <col min="10" max="11" width="7.42578125" style="288" customWidth="1"/>
    <col min="12" max="12" width="14.42578125" style="288" customWidth="1"/>
    <col min="13" max="13" width="8" style="288" customWidth="1"/>
    <col min="14" max="15" width="7.42578125" style="288" customWidth="1"/>
    <col min="16" max="16" width="14.28515625" style="288" customWidth="1"/>
    <col min="17" max="17" width="8.28515625" style="288" customWidth="1"/>
    <col min="18" max="19" width="7.42578125" style="288" customWidth="1"/>
    <col min="20" max="20" width="14.140625" style="288" customWidth="1"/>
    <col min="21" max="21" width="8.28515625" style="288" customWidth="1"/>
    <col min="22" max="23" width="7.42578125" style="288" customWidth="1"/>
    <col min="24" max="24" width="14.42578125" style="288" customWidth="1"/>
    <col min="25" max="25" width="8.5703125" style="288" customWidth="1"/>
    <col min="26" max="27" width="7.42578125" style="288" customWidth="1"/>
    <col min="28" max="28" width="16.7109375" style="288" customWidth="1"/>
    <col min="29" max="29" width="8.42578125" style="288" customWidth="1"/>
    <col min="30" max="31" width="7.42578125" style="288" customWidth="1"/>
    <col min="32" max="32" width="14.7109375" style="288" customWidth="1"/>
    <col min="33" max="33" width="8.140625" style="288" customWidth="1"/>
    <col min="34" max="35" width="7.42578125" style="288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22" t="s">
        <v>96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  <c r="AG1" s="423"/>
      <c r="AH1" s="423"/>
      <c r="AI1" s="423"/>
      <c r="AJ1" s="423"/>
      <c r="AK1" s="423"/>
      <c r="AL1" s="423"/>
      <c r="AM1" s="423"/>
      <c r="AN1" s="423"/>
      <c r="AO1" s="424"/>
    </row>
    <row r="2" spans="1:49" ht="30.75" customHeight="1" thickBot="1">
      <c r="A2" s="102"/>
      <c r="B2" s="425" t="s">
        <v>189</v>
      </c>
      <c r="C2" s="426"/>
      <c r="D2" s="425" t="s">
        <v>190</v>
      </c>
      <c r="E2" s="426"/>
      <c r="F2" s="425" t="s">
        <v>85</v>
      </c>
      <c r="G2" s="426"/>
      <c r="H2" s="425" t="s">
        <v>192</v>
      </c>
      <c r="I2" s="426"/>
      <c r="J2" s="425" t="s">
        <v>85</v>
      </c>
      <c r="K2" s="426"/>
      <c r="L2" s="425" t="s">
        <v>194</v>
      </c>
      <c r="M2" s="426"/>
      <c r="N2" s="425" t="s">
        <v>85</v>
      </c>
      <c r="O2" s="426"/>
      <c r="P2" s="425" t="s">
        <v>195</v>
      </c>
      <c r="Q2" s="426"/>
      <c r="R2" s="425" t="s">
        <v>85</v>
      </c>
      <c r="S2" s="426"/>
      <c r="T2" s="425" t="s">
        <v>196</v>
      </c>
      <c r="U2" s="426"/>
      <c r="V2" s="425" t="s">
        <v>85</v>
      </c>
      <c r="W2" s="426"/>
      <c r="X2" s="425" t="s">
        <v>197</v>
      </c>
      <c r="Y2" s="426"/>
      <c r="Z2" s="425" t="s">
        <v>85</v>
      </c>
      <c r="AA2" s="426"/>
      <c r="AB2" s="425" t="s">
        <v>199</v>
      </c>
      <c r="AC2" s="426"/>
      <c r="AD2" s="425" t="s">
        <v>85</v>
      </c>
      <c r="AE2" s="426"/>
      <c r="AF2" s="425" t="s">
        <v>201</v>
      </c>
      <c r="AG2" s="426"/>
      <c r="AH2" s="425" t="s">
        <v>85</v>
      </c>
      <c r="AI2" s="426"/>
      <c r="AJ2" s="425" t="s">
        <v>105</v>
      </c>
      <c r="AK2" s="426"/>
      <c r="AL2" s="425" t="s">
        <v>106</v>
      </c>
      <c r="AM2" s="426"/>
      <c r="AN2" s="425" t="s">
        <v>95</v>
      </c>
      <c r="AO2" s="426"/>
      <c r="AP2" s="103"/>
      <c r="AQ2" s="427" t="s">
        <v>110</v>
      </c>
      <c r="AR2" s="428"/>
      <c r="AS2" s="103"/>
      <c r="AT2" s="103"/>
    </row>
    <row r="3" spans="1:49" ht="14.25" customHeight="1">
      <c r="A3" s="200" t="s">
        <v>4</v>
      </c>
      <c r="B3" s="167" t="s">
        <v>80</v>
      </c>
      <c r="C3" s="254" t="s">
        <v>5</v>
      </c>
      <c r="D3" s="167" t="s">
        <v>80</v>
      </c>
      <c r="E3" s="254" t="s">
        <v>5</v>
      </c>
      <c r="F3" s="104" t="s">
        <v>80</v>
      </c>
      <c r="G3" s="105" t="s">
        <v>5</v>
      </c>
      <c r="H3" s="167" t="s">
        <v>80</v>
      </c>
      <c r="I3" s="254" t="s">
        <v>5</v>
      </c>
      <c r="J3" s="104" t="s">
        <v>80</v>
      </c>
      <c r="K3" s="105" t="s">
        <v>5</v>
      </c>
      <c r="L3" s="167" t="s">
        <v>80</v>
      </c>
      <c r="M3" s="254" t="s">
        <v>5</v>
      </c>
      <c r="N3" s="104" t="s">
        <v>80</v>
      </c>
      <c r="O3" s="105" t="s">
        <v>5</v>
      </c>
      <c r="P3" s="167" t="s">
        <v>80</v>
      </c>
      <c r="Q3" s="254" t="s">
        <v>5</v>
      </c>
      <c r="R3" s="104" t="s">
        <v>80</v>
      </c>
      <c r="S3" s="105" t="s">
        <v>5</v>
      </c>
      <c r="T3" s="167" t="s">
        <v>80</v>
      </c>
      <c r="U3" s="254" t="s">
        <v>5</v>
      </c>
      <c r="V3" s="104" t="s">
        <v>80</v>
      </c>
      <c r="W3" s="105" t="s">
        <v>5</v>
      </c>
      <c r="X3" s="167" t="s">
        <v>80</v>
      </c>
      <c r="Y3" s="254" t="s">
        <v>5</v>
      </c>
      <c r="Z3" s="104" t="s">
        <v>80</v>
      </c>
      <c r="AA3" s="105" t="s">
        <v>5</v>
      </c>
      <c r="AB3" s="167" t="s">
        <v>80</v>
      </c>
      <c r="AC3" s="254" t="s">
        <v>5</v>
      </c>
      <c r="AD3" s="104" t="s">
        <v>80</v>
      </c>
      <c r="AE3" s="105" t="s">
        <v>5</v>
      </c>
      <c r="AF3" s="167" t="s">
        <v>80</v>
      </c>
      <c r="AG3" s="254" t="s">
        <v>5</v>
      </c>
      <c r="AH3" s="104" t="s">
        <v>80</v>
      </c>
      <c r="AI3" s="105" t="s">
        <v>5</v>
      </c>
      <c r="AJ3" s="106" t="s">
        <v>80</v>
      </c>
      <c r="AK3" s="107" t="s">
        <v>5</v>
      </c>
      <c r="AL3" s="108" t="s">
        <v>80</v>
      </c>
      <c r="AM3" s="109" t="s">
        <v>5</v>
      </c>
      <c r="AN3" s="110" t="s">
        <v>80</v>
      </c>
      <c r="AO3" s="111" t="s">
        <v>5</v>
      </c>
      <c r="AP3" s="103"/>
      <c r="AQ3" s="112" t="s">
        <v>80</v>
      </c>
      <c r="AR3" s="113" t="s">
        <v>5</v>
      </c>
      <c r="AS3" s="103"/>
      <c r="AT3" s="103"/>
    </row>
    <row r="4" spans="1:49">
      <c r="A4" s="201" t="s">
        <v>0</v>
      </c>
      <c r="B4" s="168" t="s">
        <v>6</v>
      </c>
      <c r="C4" s="168" t="s">
        <v>6</v>
      </c>
      <c r="D4" s="168" t="s">
        <v>6</v>
      </c>
      <c r="E4" s="168" t="s">
        <v>6</v>
      </c>
      <c r="F4" s="114" t="s">
        <v>104</v>
      </c>
      <c r="G4" s="114" t="s">
        <v>104</v>
      </c>
      <c r="H4" s="168" t="s">
        <v>6</v>
      </c>
      <c r="I4" s="168" t="s">
        <v>6</v>
      </c>
      <c r="J4" s="114" t="s">
        <v>104</v>
      </c>
      <c r="K4" s="114" t="s">
        <v>104</v>
      </c>
      <c r="L4" s="168" t="s">
        <v>6</v>
      </c>
      <c r="M4" s="168" t="s">
        <v>6</v>
      </c>
      <c r="N4" s="114" t="s">
        <v>104</v>
      </c>
      <c r="O4" s="114" t="s">
        <v>104</v>
      </c>
      <c r="P4" s="168" t="s">
        <v>6</v>
      </c>
      <c r="Q4" s="168" t="s">
        <v>6</v>
      </c>
      <c r="R4" s="114" t="s">
        <v>104</v>
      </c>
      <c r="S4" s="114" t="s">
        <v>104</v>
      </c>
      <c r="T4" s="168" t="s">
        <v>6</v>
      </c>
      <c r="U4" s="168" t="s">
        <v>6</v>
      </c>
      <c r="V4" s="114" t="s">
        <v>104</v>
      </c>
      <c r="W4" s="114" t="s">
        <v>104</v>
      </c>
      <c r="X4" s="168" t="s">
        <v>6</v>
      </c>
      <c r="Y4" s="168" t="s">
        <v>6</v>
      </c>
      <c r="Z4" s="114" t="s">
        <v>104</v>
      </c>
      <c r="AA4" s="114" t="s">
        <v>104</v>
      </c>
      <c r="AB4" s="168" t="s">
        <v>6</v>
      </c>
      <c r="AC4" s="168" t="s">
        <v>6</v>
      </c>
      <c r="AD4" s="114" t="s">
        <v>104</v>
      </c>
      <c r="AE4" s="114" t="s">
        <v>104</v>
      </c>
      <c r="AF4" s="168" t="s">
        <v>6</v>
      </c>
      <c r="AG4" s="168" t="s">
        <v>6</v>
      </c>
      <c r="AH4" s="114" t="s">
        <v>104</v>
      </c>
      <c r="AI4" s="114" t="s">
        <v>104</v>
      </c>
      <c r="AJ4" s="115" t="s">
        <v>104</v>
      </c>
      <c r="AK4" s="115" t="s">
        <v>104</v>
      </c>
      <c r="AL4" s="116" t="s">
        <v>104</v>
      </c>
      <c r="AM4" s="116" t="s">
        <v>104</v>
      </c>
      <c r="AN4" s="110" t="s">
        <v>104</v>
      </c>
      <c r="AO4" s="111" t="s">
        <v>104</v>
      </c>
      <c r="AP4" s="103"/>
      <c r="AQ4" s="117" t="s">
        <v>6</v>
      </c>
      <c r="AR4" s="117" t="s">
        <v>6</v>
      </c>
      <c r="AS4" s="103"/>
      <c r="AT4" s="103"/>
    </row>
    <row r="5" spans="1:49">
      <c r="A5" s="202" t="s">
        <v>8</v>
      </c>
      <c r="B5" s="169">
        <v>4232765668.8800001</v>
      </c>
      <c r="C5" s="169">
        <v>7037.37</v>
      </c>
      <c r="D5" s="169">
        <v>4296118471.0900002</v>
      </c>
      <c r="E5" s="169">
        <v>7145.68</v>
      </c>
      <c r="F5" s="118">
        <f>((D5-B5)/B5)</f>
        <v>1.4967235884514095E-2</v>
      </c>
      <c r="G5" s="118">
        <f>((E5-C5)/C5)</f>
        <v>1.5390692829849844E-2</v>
      </c>
      <c r="H5" s="169">
        <v>4461366004.1400003</v>
      </c>
      <c r="I5" s="169">
        <v>7418.89</v>
      </c>
      <c r="J5" s="118">
        <f t="shared" ref="J5:J17" si="0">((H5-D5)/D5)</f>
        <v>3.846437991922369E-2</v>
      </c>
      <c r="K5" s="118">
        <f t="shared" ref="K5:K17" si="1">((I5-E5)/E5)</f>
        <v>3.8234289808667617E-2</v>
      </c>
      <c r="L5" s="169">
        <v>4449428484.7700005</v>
      </c>
      <c r="M5" s="169">
        <v>7398.1</v>
      </c>
      <c r="N5" s="118">
        <f t="shared" ref="N5:N17" si="2">((L5-H5)/H5)</f>
        <v>-2.6757543225375954E-3</v>
      </c>
      <c r="O5" s="118">
        <f t="shared" ref="O5:O17" si="3">((M5-I5)/I5)</f>
        <v>-2.8023060053458081E-3</v>
      </c>
      <c r="P5" s="169">
        <v>4616122424.3299999</v>
      </c>
      <c r="Q5" s="169">
        <v>7675.67</v>
      </c>
      <c r="R5" s="118">
        <f t="shared" ref="R5:R17" si="4">((P5-L5)/L5)</f>
        <v>3.7464123792657428E-2</v>
      </c>
      <c r="S5" s="118">
        <f t="shared" ref="S5:S17" si="5">((Q5-M5)/M5)</f>
        <v>3.7519092740027807E-2</v>
      </c>
      <c r="T5" s="169">
        <v>4659600689.54</v>
      </c>
      <c r="U5" s="169">
        <v>7748.1</v>
      </c>
      <c r="V5" s="118">
        <f t="shared" ref="V5:V17" si="6">((T5-P5)/P5)</f>
        <v>9.4187851216512367E-3</v>
      </c>
      <c r="W5" s="118">
        <f t="shared" ref="W5:W17" si="7">((U5-Q5)/Q5)</f>
        <v>9.4363097944544626E-3</v>
      </c>
      <c r="X5" s="169">
        <v>4629491602.4099998</v>
      </c>
      <c r="Y5" s="169">
        <v>7699.2</v>
      </c>
      <c r="Z5" s="118">
        <f t="shared" ref="Z5:Z17" si="8">((X5-T5)/T5)</f>
        <v>-6.4617311946042547E-3</v>
      </c>
      <c r="AA5" s="118">
        <f t="shared" ref="AA5:AA17" si="9">((Y5-U5)/U5)</f>
        <v>-6.3112246873427737E-3</v>
      </c>
      <c r="AB5" s="169">
        <v>4660217927.5100002</v>
      </c>
      <c r="AC5" s="169">
        <v>7747.47</v>
      </c>
      <c r="AD5" s="118">
        <f t="shared" ref="AD5:AD17" si="10">((AB5-X5)/X5)</f>
        <v>6.6370840988252385E-3</v>
      </c>
      <c r="AE5" s="118">
        <f t="shared" ref="AE5:AE17" si="11">((AC5-Y5)/Y5)</f>
        <v>6.269482543640955E-3</v>
      </c>
      <c r="AF5" s="169">
        <v>4590929514.79</v>
      </c>
      <c r="AG5" s="169">
        <v>7638.24</v>
      </c>
      <c r="AH5" s="118">
        <f t="shared" ref="AH5:AH17" si="12">((AF5-AB5)/AB5)</f>
        <v>-1.4868062781137305E-2</v>
      </c>
      <c r="AI5" s="118">
        <f t="shared" ref="AI5:AI17" si="13">((AG5-AC5)/AC5)</f>
        <v>-1.4098796123121544E-2</v>
      </c>
      <c r="AJ5" s="119">
        <f>AVERAGE(F5,J5,N5,R5,V5,Z5,AD5,AH5)</f>
        <v>1.0368257564824068E-2</v>
      </c>
      <c r="AK5" s="119">
        <f>AVERAGE(G5,K5,O5,S5,W5,AA5,AE5,AI5)</f>
        <v>1.045469261260382E-2</v>
      </c>
      <c r="AL5" s="120">
        <f>((AF5-D5)/D5)</f>
        <v>6.8622652211264817E-2</v>
      </c>
      <c r="AM5" s="120">
        <f>((AG5-E5)/E5)</f>
        <v>6.893115840619779E-2</v>
      </c>
      <c r="AN5" s="121">
        <f>STDEV(F5,J5,N5,R5,V5,Z5,AD5,AH5)</f>
        <v>1.9456245582966158E-2</v>
      </c>
      <c r="AO5" s="207">
        <f>STDEV(G5,K5,O5,S5,W5,AA5,AE5,AI5)</f>
        <v>1.9297752511713912E-2</v>
      </c>
      <c r="AP5" s="122"/>
      <c r="AQ5" s="123">
        <v>7877662528.1199999</v>
      </c>
      <c r="AR5" s="123">
        <v>7704.04</v>
      </c>
      <c r="AS5" s="124" t="e">
        <f>(#REF!/AQ5)-1</f>
        <v>#REF!</v>
      </c>
      <c r="AT5" s="124" t="e">
        <f>(#REF!/AR5)-1</f>
        <v>#REF!</v>
      </c>
    </row>
    <row r="6" spans="1:49">
      <c r="A6" s="202" t="s">
        <v>62</v>
      </c>
      <c r="B6" s="170">
        <v>499492776.66000003</v>
      </c>
      <c r="C6" s="169">
        <v>1</v>
      </c>
      <c r="D6" s="170">
        <v>510976220.19</v>
      </c>
      <c r="E6" s="169">
        <v>1.02</v>
      </c>
      <c r="F6" s="118">
        <f>((D6-B6)/B6)</f>
        <v>2.29902094015999E-2</v>
      </c>
      <c r="G6" s="118">
        <f>((E6-C6)/C6)</f>
        <v>2.0000000000000018E-2</v>
      </c>
      <c r="H6" s="170">
        <v>523075045.67000002</v>
      </c>
      <c r="I6" s="169">
        <v>1.05</v>
      </c>
      <c r="J6" s="118">
        <f t="shared" si="0"/>
        <v>2.3677864060877872E-2</v>
      </c>
      <c r="K6" s="118">
        <f t="shared" si="1"/>
        <v>2.9411764705882377E-2</v>
      </c>
      <c r="L6" s="170">
        <v>530293097.72000003</v>
      </c>
      <c r="M6" s="169">
        <v>1.06</v>
      </c>
      <c r="N6" s="118">
        <f t="shared" si="2"/>
        <v>1.3799266682191851E-2</v>
      </c>
      <c r="O6" s="118">
        <f t="shared" si="3"/>
        <v>9.5238095238095316E-3</v>
      </c>
      <c r="P6" s="170">
        <v>549511633.25999999</v>
      </c>
      <c r="Q6" s="169">
        <v>1.1000000000000001</v>
      </c>
      <c r="R6" s="118">
        <f t="shared" si="4"/>
        <v>3.6241345819189856E-2</v>
      </c>
      <c r="S6" s="118">
        <f t="shared" si="5"/>
        <v>3.7735849056603807E-2</v>
      </c>
      <c r="T6" s="170">
        <v>557710925.76999998</v>
      </c>
      <c r="U6" s="169">
        <v>1.1200000000000001</v>
      </c>
      <c r="V6" s="118">
        <f t="shared" si="6"/>
        <v>1.4921053556878052E-2</v>
      </c>
      <c r="W6" s="118">
        <f t="shared" si="7"/>
        <v>1.8181818181818195E-2</v>
      </c>
      <c r="X6" s="170">
        <v>554871358.23000002</v>
      </c>
      <c r="Y6" s="169">
        <v>1.1100000000000001</v>
      </c>
      <c r="Z6" s="118">
        <f t="shared" si="8"/>
        <v>-5.0914683732966705E-3</v>
      </c>
      <c r="AA6" s="118">
        <f t="shared" si="9"/>
        <v>-8.928571428571435E-3</v>
      </c>
      <c r="AB6" s="170">
        <v>557445868.29999995</v>
      </c>
      <c r="AC6" s="169">
        <v>1.1100000000000001</v>
      </c>
      <c r="AD6" s="118">
        <f t="shared" si="10"/>
        <v>4.6398323355749272E-3</v>
      </c>
      <c r="AE6" s="118">
        <f t="shared" si="11"/>
        <v>0</v>
      </c>
      <c r="AF6" s="170">
        <v>550095908.96000004</v>
      </c>
      <c r="AG6" s="169">
        <v>1.1000000000000001</v>
      </c>
      <c r="AH6" s="118">
        <f t="shared" si="12"/>
        <v>-1.3185063802543777E-2</v>
      </c>
      <c r="AI6" s="118">
        <f t="shared" si="13"/>
        <v>-9.0090090090090159E-3</v>
      </c>
      <c r="AJ6" s="119">
        <f t="shared" ref="AJ6:AJ69" si="14">AVERAGE(F6,J6,N6,R6,V6,Z6,AD6,AH6)</f>
        <v>1.2249129960059E-2</v>
      </c>
      <c r="AK6" s="119">
        <f t="shared" ref="AK6:AK69" si="15">AVERAGE(G6,K6,O6,S6,W6,AA6,AE6,AI6)</f>
        <v>1.2114457628816685E-2</v>
      </c>
      <c r="AL6" s="120">
        <f t="shared" ref="AL6:AL69" si="16">((AF6-D6)/D6)</f>
        <v>7.6558726657482964E-2</v>
      </c>
      <c r="AM6" s="120">
        <f t="shared" ref="AM6:AM69" si="17">((AG6-E6)/E6)</f>
        <v>7.8431372549019676E-2</v>
      </c>
      <c r="AN6" s="121">
        <f t="shared" ref="AN6:AN69" si="18">STDEV(F6,J6,N6,R6,V6,Z6,AD6,AH6)</f>
        <v>1.6198109437139195E-2</v>
      </c>
      <c r="AO6" s="207">
        <f t="shared" ref="AO6:AO69" si="19">STDEV(G6,K6,O6,S6,W6,AA6,AE6,AI6)</f>
        <v>1.7308662692155977E-2</v>
      </c>
      <c r="AP6" s="125"/>
      <c r="AQ6" s="126">
        <v>486981928.81999999</v>
      </c>
      <c r="AR6" s="127">
        <v>0.95</v>
      </c>
      <c r="AS6" s="124" t="e">
        <f>(#REF!/AQ6)-1</f>
        <v>#REF!</v>
      </c>
      <c r="AT6" s="124" t="e">
        <f>(#REF!/AR6)-1</f>
        <v>#REF!</v>
      </c>
    </row>
    <row r="7" spans="1:49">
      <c r="A7" s="202" t="s">
        <v>13</v>
      </c>
      <c r="B7" s="170">
        <v>201129839.61000001</v>
      </c>
      <c r="C7" s="169">
        <v>102.97</v>
      </c>
      <c r="D7" s="170">
        <v>217782082.56999999</v>
      </c>
      <c r="E7" s="169">
        <v>111.27</v>
      </c>
      <c r="F7" s="118">
        <f>((D7-B7)/B7)</f>
        <v>8.2793497932924537E-2</v>
      </c>
      <c r="G7" s="118">
        <f>((E7-C7)/C7)</f>
        <v>8.060600174808194E-2</v>
      </c>
      <c r="H7" s="170">
        <v>234461097.52000001</v>
      </c>
      <c r="I7" s="169">
        <v>122.53</v>
      </c>
      <c r="J7" s="118">
        <f t="shared" si="0"/>
        <v>7.6585799681840275E-2</v>
      </c>
      <c r="K7" s="118">
        <f t="shared" si="1"/>
        <v>0.10119529073425007</v>
      </c>
      <c r="L7" s="170">
        <v>220183069.69999999</v>
      </c>
      <c r="M7" s="169">
        <v>113.38</v>
      </c>
      <c r="N7" s="118">
        <f t="shared" si="2"/>
        <v>-6.0897214808874965E-2</v>
      </c>
      <c r="O7" s="118">
        <f t="shared" si="3"/>
        <v>-7.4675589651513954E-2</v>
      </c>
      <c r="P7" s="170">
        <v>235411150.52000001</v>
      </c>
      <c r="Q7" s="169">
        <v>121.3</v>
      </c>
      <c r="R7" s="118">
        <f t="shared" si="4"/>
        <v>6.9160997894835069E-2</v>
      </c>
      <c r="S7" s="118">
        <f t="shared" si="5"/>
        <v>6.9853589698359517E-2</v>
      </c>
      <c r="T7" s="170">
        <v>238725230.03</v>
      </c>
      <c r="U7" s="169">
        <v>123.04</v>
      </c>
      <c r="V7" s="118">
        <f t="shared" si="6"/>
        <v>1.40778357468604E-2</v>
      </c>
      <c r="W7" s="118">
        <f t="shared" si="7"/>
        <v>1.4344600164880537E-2</v>
      </c>
      <c r="X7" s="170">
        <v>232499295.63</v>
      </c>
      <c r="Y7" s="169">
        <v>119.78</v>
      </c>
      <c r="Z7" s="118">
        <f t="shared" si="8"/>
        <v>-2.6079917900666001E-2</v>
      </c>
      <c r="AA7" s="118">
        <f t="shared" si="9"/>
        <v>-2.6495448634590416E-2</v>
      </c>
      <c r="AB7" s="170">
        <v>231831000.84999999</v>
      </c>
      <c r="AC7" s="169">
        <v>119.43</v>
      </c>
      <c r="AD7" s="118">
        <f t="shared" si="10"/>
        <v>-2.8743948586559477E-3</v>
      </c>
      <c r="AE7" s="118">
        <f t="shared" si="11"/>
        <v>-2.9220237101352004E-3</v>
      </c>
      <c r="AF7" s="170">
        <v>223678107.56999999</v>
      </c>
      <c r="AG7" s="169">
        <v>115.24</v>
      </c>
      <c r="AH7" s="118">
        <f t="shared" si="12"/>
        <v>-3.5167398881546096E-2</v>
      </c>
      <c r="AI7" s="118">
        <f t="shared" si="13"/>
        <v>-3.5083312400569472E-2</v>
      </c>
      <c r="AJ7" s="119">
        <f t="shared" si="14"/>
        <v>1.4699900600839658E-2</v>
      </c>
      <c r="AK7" s="119">
        <f t="shared" si="15"/>
        <v>1.5852888493595379E-2</v>
      </c>
      <c r="AL7" s="120">
        <f t="shared" si="16"/>
        <v>2.7073049033337657E-2</v>
      </c>
      <c r="AM7" s="120">
        <f t="shared" si="17"/>
        <v>3.5678979059944271E-2</v>
      </c>
      <c r="AN7" s="121">
        <f t="shared" si="18"/>
        <v>5.5557591045798792E-2</v>
      </c>
      <c r="AO7" s="207">
        <f t="shared" si="19"/>
        <v>6.2484767130218395E-2</v>
      </c>
      <c r="AP7" s="125"/>
      <c r="AQ7" s="123">
        <v>204065067.03999999</v>
      </c>
      <c r="AR7" s="127">
        <v>105.02</v>
      </c>
      <c r="AS7" s="124" t="e">
        <f>(#REF!/AQ7)-1</f>
        <v>#REF!</v>
      </c>
      <c r="AT7" s="124" t="e">
        <f>(#REF!/AR7)-1</f>
        <v>#REF!</v>
      </c>
    </row>
    <row r="8" spans="1:49">
      <c r="A8" s="202" t="s">
        <v>15</v>
      </c>
      <c r="B8" s="170">
        <v>269593195</v>
      </c>
      <c r="C8" s="181">
        <v>10.07</v>
      </c>
      <c r="D8" s="170">
        <v>279827621</v>
      </c>
      <c r="E8" s="181">
        <v>10.45</v>
      </c>
      <c r="F8" s="118">
        <f>((D8-B8)/B8)</f>
        <v>3.796247898616284E-2</v>
      </c>
      <c r="G8" s="118">
        <f>((E8-C8)/C8)</f>
        <v>3.7735849056603675E-2</v>
      </c>
      <c r="H8" s="170">
        <v>365957869</v>
      </c>
      <c r="I8" s="181">
        <v>10.77</v>
      </c>
      <c r="J8" s="118">
        <f t="shared" si="0"/>
        <v>0.30779752081728917</v>
      </c>
      <c r="K8" s="118">
        <f t="shared" si="1"/>
        <v>3.0622009569378019E-2</v>
      </c>
      <c r="L8" s="170">
        <v>365597461</v>
      </c>
      <c r="M8" s="181">
        <v>10.76</v>
      </c>
      <c r="N8" s="118">
        <f t="shared" si="2"/>
        <v>-9.8483467778636563E-4</v>
      </c>
      <c r="O8" s="118">
        <f t="shared" si="3"/>
        <v>-9.2850510677806755E-4</v>
      </c>
      <c r="P8" s="170">
        <v>380060433</v>
      </c>
      <c r="Q8" s="181">
        <v>11.19</v>
      </c>
      <c r="R8" s="118">
        <f t="shared" si="4"/>
        <v>3.9559826155357247E-2</v>
      </c>
      <c r="S8" s="118">
        <f t="shared" si="5"/>
        <v>3.9962825278810385E-2</v>
      </c>
      <c r="T8" s="170">
        <v>390908238</v>
      </c>
      <c r="U8" s="181">
        <v>11.5</v>
      </c>
      <c r="V8" s="118">
        <f t="shared" si="6"/>
        <v>2.8542316058456946E-2</v>
      </c>
      <c r="W8" s="118">
        <f t="shared" si="7"/>
        <v>2.7703306523681904E-2</v>
      </c>
      <c r="X8" s="170">
        <v>388502868</v>
      </c>
      <c r="Y8" s="181">
        <v>11.43</v>
      </c>
      <c r="Z8" s="118">
        <f t="shared" si="8"/>
        <v>-6.1532855186336591E-3</v>
      </c>
      <c r="AA8" s="118">
        <f t="shared" si="9"/>
        <v>-6.0869565217391555E-3</v>
      </c>
      <c r="AB8" s="170">
        <v>388844054</v>
      </c>
      <c r="AC8" s="181">
        <v>11.45</v>
      </c>
      <c r="AD8" s="118">
        <f t="shared" si="10"/>
        <v>8.7820715907816675E-4</v>
      </c>
      <c r="AE8" s="118">
        <f t="shared" si="11"/>
        <v>1.7497812773402952E-3</v>
      </c>
      <c r="AF8" s="170">
        <v>382873579</v>
      </c>
      <c r="AG8" s="181">
        <v>11.27</v>
      </c>
      <c r="AH8" s="118">
        <f t="shared" si="12"/>
        <v>-1.5354420206718655E-2</v>
      </c>
      <c r="AI8" s="118">
        <f t="shared" si="13"/>
        <v>-1.5720524017467225E-2</v>
      </c>
      <c r="AJ8" s="119">
        <f t="shared" si="14"/>
        <v>4.9030976096650705E-2</v>
      </c>
      <c r="AK8" s="119">
        <f t="shared" si="15"/>
        <v>1.4379723257478728E-2</v>
      </c>
      <c r="AL8" s="120">
        <f t="shared" si="16"/>
        <v>0.36824798649880242</v>
      </c>
      <c r="AM8" s="120">
        <f t="shared" si="17"/>
        <v>7.8468899521531132E-2</v>
      </c>
      <c r="AN8" s="121">
        <f t="shared" si="18"/>
        <v>0.10663902839369555</v>
      </c>
      <c r="AO8" s="207">
        <f t="shared" si="19"/>
        <v>2.1909230325984953E-2</v>
      </c>
      <c r="AP8" s="125"/>
      <c r="AQ8" s="128">
        <v>166618649</v>
      </c>
      <c r="AR8" s="129">
        <v>9.4</v>
      </c>
      <c r="AS8" s="124" t="e">
        <f>(#REF!/AQ8)-1</f>
        <v>#REF!</v>
      </c>
      <c r="AT8" s="124" t="e">
        <f>(#REF!/AR8)-1</f>
        <v>#REF!</v>
      </c>
    </row>
    <row r="9" spans="1:49">
      <c r="A9" s="202" t="s">
        <v>102</v>
      </c>
      <c r="B9" s="170">
        <v>1093579086.26</v>
      </c>
      <c r="C9" s="181">
        <v>0.60019999999999996</v>
      </c>
      <c r="D9" s="170">
        <v>1113680193.3800001</v>
      </c>
      <c r="E9" s="181">
        <v>0.61099999999999999</v>
      </c>
      <c r="F9" s="118">
        <f>((D9-B9)/B9)</f>
        <v>1.8381027373836459E-2</v>
      </c>
      <c r="G9" s="118">
        <f>((E9-C9)/C9)</f>
        <v>1.7994001999333611E-2</v>
      </c>
      <c r="H9" s="170">
        <v>1141501470.21</v>
      </c>
      <c r="I9" s="181">
        <v>0.62619999999999998</v>
      </c>
      <c r="J9" s="118">
        <f t="shared" si="0"/>
        <v>2.4981387830525056E-2</v>
      </c>
      <c r="K9" s="118">
        <f t="shared" si="1"/>
        <v>2.4877250409165289E-2</v>
      </c>
      <c r="L9" s="170">
        <v>1164555283.27</v>
      </c>
      <c r="M9" s="181">
        <v>0.6391</v>
      </c>
      <c r="N9" s="118">
        <f t="shared" si="2"/>
        <v>2.0196043247985282E-2</v>
      </c>
      <c r="O9" s="118">
        <f t="shared" si="3"/>
        <v>2.0600447141488377E-2</v>
      </c>
      <c r="P9" s="170">
        <v>1232832111.5699999</v>
      </c>
      <c r="Q9" s="181">
        <v>0.67589999999999995</v>
      </c>
      <c r="R9" s="118">
        <f t="shared" si="4"/>
        <v>5.8629100121621362E-2</v>
      </c>
      <c r="S9" s="118">
        <f t="shared" si="5"/>
        <v>5.7580973243623761E-2</v>
      </c>
      <c r="T9" s="170">
        <v>1238928092.52</v>
      </c>
      <c r="U9" s="181">
        <v>0.67920000000000003</v>
      </c>
      <c r="V9" s="118">
        <f t="shared" si="6"/>
        <v>4.944696761862306E-3</v>
      </c>
      <c r="W9" s="118">
        <f t="shared" si="7"/>
        <v>4.8823790501554684E-3</v>
      </c>
      <c r="X9" s="170">
        <v>1228012934.3199999</v>
      </c>
      <c r="Y9" s="181">
        <v>0.67159999999999997</v>
      </c>
      <c r="Z9" s="118">
        <f t="shared" si="8"/>
        <v>-8.8101628059772518E-3</v>
      </c>
      <c r="AA9" s="118">
        <f t="shared" si="9"/>
        <v>-1.11896348645466E-2</v>
      </c>
      <c r="AB9" s="170">
        <v>1227253491.3800001</v>
      </c>
      <c r="AC9" s="181">
        <v>0.67049999999999998</v>
      </c>
      <c r="AD9" s="118">
        <f t="shared" si="10"/>
        <v>-6.1843236237601421E-4</v>
      </c>
      <c r="AE9" s="118">
        <f t="shared" si="11"/>
        <v>-1.6378796902918253E-3</v>
      </c>
      <c r="AF9" s="170">
        <v>1204064224.8399999</v>
      </c>
      <c r="AG9" s="181">
        <v>0.66190000000000004</v>
      </c>
      <c r="AH9" s="118">
        <f t="shared" si="12"/>
        <v>-1.8895254079843559E-2</v>
      </c>
      <c r="AI9" s="118">
        <f t="shared" si="13"/>
        <v>-1.2826249067859719E-2</v>
      </c>
      <c r="AJ9" s="119">
        <f t="shared" si="14"/>
        <v>1.2351050760954201E-2</v>
      </c>
      <c r="AK9" s="119">
        <f t="shared" si="15"/>
        <v>1.2535161027633544E-2</v>
      </c>
      <c r="AL9" s="120">
        <f t="shared" si="16"/>
        <v>8.1157976946403101E-2</v>
      </c>
      <c r="AM9" s="120">
        <f t="shared" si="17"/>
        <v>8.3306055646481275E-2</v>
      </c>
      <c r="AN9" s="121">
        <f t="shared" si="18"/>
        <v>2.4042456167812688E-2</v>
      </c>
      <c r="AO9" s="207">
        <f t="shared" si="19"/>
        <v>2.3120205667327948E-2</v>
      </c>
      <c r="AP9" s="125"/>
      <c r="AQ9" s="123">
        <v>1147996444.8800001</v>
      </c>
      <c r="AR9" s="127">
        <v>0.69840000000000002</v>
      </c>
      <c r="AS9" s="124" t="e">
        <f>(#REF!/AQ9)-1</f>
        <v>#REF!</v>
      </c>
      <c r="AT9" s="124" t="e">
        <f>(#REF!/AR9)-1</f>
        <v>#REF!</v>
      </c>
    </row>
    <row r="10" spans="1:49">
      <c r="A10" s="202" t="s">
        <v>16</v>
      </c>
      <c r="B10" s="170">
        <v>2001861017.0999999</v>
      </c>
      <c r="C10" s="181">
        <v>13.555199999999999</v>
      </c>
      <c r="D10" s="170">
        <v>2035576627</v>
      </c>
      <c r="E10" s="181">
        <v>13.7843</v>
      </c>
      <c r="F10" s="118">
        <f>((D10-B10)/B10)</f>
        <v>1.6842133201056226E-2</v>
      </c>
      <c r="G10" s="118">
        <f>((E10-C10)/C10)</f>
        <v>1.6901262983947177E-2</v>
      </c>
      <c r="H10" s="170">
        <v>2105402571.73</v>
      </c>
      <c r="I10" s="181">
        <v>14.2446</v>
      </c>
      <c r="J10" s="118">
        <f t="shared" si="0"/>
        <v>3.4302783694715719E-2</v>
      </c>
      <c r="K10" s="118">
        <f t="shared" si="1"/>
        <v>3.3393063122537973E-2</v>
      </c>
      <c r="L10" s="170">
        <v>2103777398.4100001</v>
      </c>
      <c r="M10" s="181">
        <v>14.236800000000001</v>
      </c>
      <c r="N10" s="118">
        <f t="shared" si="2"/>
        <v>-7.7190621015748803E-4</v>
      </c>
      <c r="O10" s="118">
        <f t="shared" si="3"/>
        <v>-5.4757592350782643E-4</v>
      </c>
      <c r="P10" s="170">
        <v>2187615038.3099999</v>
      </c>
      <c r="Q10" s="181">
        <v>14.8024</v>
      </c>
      <c r="R10" s="118">
        <f t="shared" si="4"/>
        <v>3.9851003230362184E-2</v>
      </c>
      <c r="S10" s="118">
        <f t="shared" si="5"/>
        <v>3.9728028770510217E-2</v>
      </c>
      <c r="T10" s="170">
        <v>2236275134.1100001</v>
      </c>
      <c r="U10" s="181">
        <v>15.1259</v>
      </c>
      <c r="V10" s="118">
        <f t="shared" si="6"/>
        <v>2.2243445463600221E-2</v>
      </c>
      <c r="W10" s="118">
        <f t="shared" si="7"/>
        <v>2.1854564124736478E-2</v>
      </c>
      <c r="X10" s="170">
        <v>2228007704.98</v>
      </c>
      <c r="Y10" s="181">
        <v>15.0846</v>
      </c>
      <c r="Z10" s="118">
        <f t="shared" si="8"/>
        <v>-3.6969642079798968E-3</v>
      </c>
      <c r="AA10" s="118">
        <f t="shared" si="9"/>
        <v>-2.7304160413595007E-3</v>
      </c>
      <c r="AB10" s="170">
        <v>2218267521.29</v>
      </c>
      <c r="AC10" s="181">
        <v>15.0784</v>
      </c>
      <c r="AD10" s="118">
        <f t="shared" si="10"/>
        <v>-4.3717010799509291E-3</v>
      </c>
      <c r="AE10" s="118">
        <f t="shared" si="11"/>
        <v>-4.1101520756266398E-4</v>
      </c>
      <c r="AF10" s="170">
        <v>2197928098.3600001</v>
      </c>
      <c r="AG10" s="181">
        <v>14.9057</v>
      </c>
      <c r="AH10" s="118">
        <f t="shared" si="12"/>
        <v>-9.1690577149918084E-3</v>
      </c>
      <c r="AI10" s="118">
        <f t="shared" si="13"/>
        <v>-1.145346986417662E-2</v>
      </c>
      <c r="AJ10" s="119">
        <f t="shared" si="14"/>
        <v>1.1903717047081779E-2</v>
      </c>
      <c r="AK10" s="119">
        <f t="shared" si="15"/>
        <v>1.2091805245640654E-2</v>
      </c>
      <c r="AL10" s="120">
        <f t="shared" si="16"/>
        <v>7.9756993279722965E-2</v>
      </c>
      <c r="AM10" s="120">
        <f t="shared" si="17"/>
        <v>8.1353423822754845E-2</v>
      </c>
      <c r="AN10" s="121">
        <f t="shared" si="18"/>
        <v>1.9000265718054899E-2</v>
      </c>
      <c r="AO10" s="207">
        <f t="shared" si="19"/>
        <v>1.8616810690588226E-2</v>
      </c>
      <c r="AP10" s="125"/>
      <c r="AQ10" s="123">
        <v>2845469436.1399999</v>
      </c>
      <c r="AR10" s="127">
        <v>13.0688</v>
      </c>
      <c r="AS10" s="124" t="e">
        <f>(#REF!/AQ10)-1</f>
        <v>#REF!</v>
      </c>
      <c r="AT10" s="124" t="e">
        <f>(#REF!/AR10)-1</f>
        <v>#REF!</v>
      </c>
    </row>
    <row r="11" spans="1:49" ht="12.75" customHeight="1">
      <c r="A11" s="202" t="s">
        <v>73</v>
      </c>
      <c r="B11" s="170">
        <v>182270076.63999999</v>
      </c>
      <c r="C11" s="181">
        <v>109</v>
      </c>
      <c r="D11" s="170">
        <v>184526677.16</v>
      </c>
      <c r="E11" s="181">
        <v>110.35</v>
      </c>
      <c r="F11" s="118">
        <f>((D11-B11)/B11)</f>
        <v>1.2380532019290267E-2</v>
      </c>
      <c r="G11" s="118">
        <f>((E11-C11)/C11)</f>
        <v>1.238532110091738E-2</v>
      </c>
      <c r="H11" s="170">
        <v>188199977.77000001</v>
      </c>
      <c r="I11" s="181">
        <v>113.34</v>
      </c>
      <c r="J11" s="118">
        <f t="shared" si="0"/>
        <v>1.9906610071425915E-2</v>
      </c>
      <c r="K11" s="118">
        <f t="shared" si="1"/>
        <v>2.7095604893520701E-2</v>
      </c>
      <c r="L11" s="170">
        <v>189934437.18000001</v>
      </c>
      <c r="M11" s="181">
        <v>113.59</v>
      </c>
      <c r="N11" s="118">
        <f t="shared" si="2"/>
        <v>9.2160447123946342E-3</v>
      </c>
      <c r="O11" s="118">
        <f t="shared" si="3"/>
        <v>2.2057526027880713E-3</v>
      </c>
      <c r="P11" s="170">
        <v>197393618.00999999</v>
      </c>
      <c r="Q11" s="181">
        <v>118.08</v>
      </c>
      <c r="R11" s="118">
        <f t="shared" si="4"/>
        <v>3.9272398100882316E-2</v>
      </c>
      <c r="S11" s="118">
        <f t="shared" si="5"/>
        <v>3.9528127476010165E-2</v>
      </c>
      <c r="T11" s="170">
        <v>198676345.09</v>
      </c>
      <c r="U11" s="181">
        <v>118.89</v>
      </c>
      <c r="V11" s="118">
        <f t="shared" si="6"/>
        <v>6.4983209332280948E-3</v>
      </c>
      <c r="W11" s="118">
        <f t="shared" si="7"/>
        <v>6.8597560975609947E-3</v>
      </c>
      <c r="X11" s="170">
        <v>201330975.19</v>
      </c>
      <c r="Y11" s="181">
        <v>120.47</v>
      </c>
      <c r="Z11" s="118">
        <f t="shared" si="8"/>
        <v>1.3361581112222755E-2</v>
      </c>
      <c r="AA11" s="118">
        <f t="shared" si="9"/>
        <v>1.3289595424341815E-2</v>
      </c>
      <c r="AB11" s="170">
        <v>201061339.75999999</v>
      </c>
      <c r="AC11" s="181">
        <v>120.21</v>
      </c>
      <c r="AD11" s="118">
        <f t="shared" si="10"/>
        <v>-1.3392645108163158E-3</v>
      </c>
      <c r="AE11" s="118">
        <f t="shared" si="11"/>
        <v>-2.1582136631526946E-3</v>
      </c>
      <c r="AF11" s="170">
        <v>196858845.03999999</v>
      </c>
      <c r="AG11" s="181">
        <v>199</v>
      </c>
      <c r="AH11" s="118">
        <f t="shared" si="12"/>
        <v>-2.0901555341351911E-2</v>
      </c>
      <c r="AI11" s="118">
        <f t="shared" si="13"/>
        <v>0.6554363197737294</v>
      </c>
      <c r="AJ11" s="119">
        <f t="shared" si="14"/>
        <v>9.7993333871594715E-3</v>
      </c>
      <c r="AK11" s="119">
        <f t="shared" si="15"/>
        <v>9.4330282963214482E-2</v>
      </c>
      <c r="AL11" s="120">
        <f t="shared" si="16"/>
        <v>6.6831355063674505E-2</v>
      </c>
      <c r="AM11" s="120">
        <f t="shared" si="17"/>
        <v>0.80335296782963306</v>
      </c>
      <c r="AN11" s="121">
        <f t="shared" si="18"/>
        <v>1.7188121403113547E-2</v>
      </c>
      <c r="AO11" s="207">
        <f t="shared" si="19"/>
        <v>0.22712312101063134</v>
      </c>
      <c r="AP11" s="125"/>
      <c r="AQ11" s="128">
        <v>155057555.75</v>
      </c>
      <c r="AR11" s="128">
        <v>111.51</v>
      </c>
      <c r="AS11" s="124" t="e">
        <f>(#REF!/AQ11)-1</f>
        <v>#REF!</v>
      </c>
      <c r="AT11" s="124" t="e">
        <f>(#REF!/AR11)-1</f>
        <v>#REF!</v>
      </c>
      <c r="AU11" s="231"/>
      <c r="AV11" s="232"/>
      <c r="AW11" s="289"/>
    </row>
    <row r="12" spans="1:49" ht="12.75" customHeight="1">
      <c r="A12" s="202" t="s">
        <v>74</v>
      </c>
      <c r="B12" s="170">
        <v>212612076.61000001</v>
      </c>
      <c r="C12" s="181">
        <v>7.6440000000000001</v>
      </c>
      <c r="D12" s="170">
        <v>206390403.91</v>
      </c>
      <c r="E12" s="181">
        <v>7.4337</v>
      </c>
      <c r="F12" s="118">
        <f>((D12-B12)/B12)</f>
        <v>-2.9263025878876098E-2</v>
      </c>
      <c r="G12" s="118">
        <f>((E12-C12)/C12)</f>
        <v>-2.7511773940345388E-2</v>
      </c>
      <c r="H12" s="170">
        <v>212348552.11000001</v>
      </c>
      <c r="I12" s="181">
        <v>7.6470000000000002</v>
      </c>
      <c r="J12" s="118">
        <f t="shared" si="0"/>
        <v>2.8868339259601278E-2</v>
      </c>
      <c r="K12" s="118">
        <f t="shared" si="1"/>
        <v>2.8693651882642595E-2</v>
      </c>
      <c r="L12" s="170">
        <v>209300551.63</v>
      </c>
      <c r="M12" s="181">
        <v>7.5396999999999998</v>
      </c>
      <c r="N12" s="118">
        <f t="shared" si="2"/>
        <v>-1.4353761538346187E-2</v>
      </c>
      <c r="O12" s="118">
        <f t="shared" si="3"/>
        <v>-1.403164639728003E-2</v>
      </c>
      <c r="P12" s="170">
        <v>217309078.05000001</v>
      </c>
      <c r="Q12" s="181">
        <v>7.8280000000000003</v>
      </c>
      <c r="R12" s="118">
        <f t="shared" si="4"/>
        <v>3.8263283864427802E-2</v>
      </c>
      <c r="S12" s="118">
        <f t="shared" si="5"/>
        <v>3.8237595660304845E-2</v>
      </c>
      <c r="T12" s="170">
        <v>219034657.12</v>
      </c>
      <c r="U12" s="181">
        <v>7.8898000000000001</v>
      </c>
      <c r="V12" s="118">
        <f t="shared" si="6"/>
        <v>7.9406672076670418E-3</v>
      </c>
      <c r="W12" s="118">
        <f t="shared" si="7"/>
        <v>7.8947368421052443E-3</v>
      </c>
      <c r="X12" s="170">
        <v>217838058.84</v>
      </c>
      <c r="Y12" s="181">
        <v>7.8463000000000003</v>
      </c>
      <c r="Z12" s="118">
        <f t="shared" si="8"/>
        <v>-5.4630545491457759E-3</v>
      </c>
      <c r="AA12" s="118">
        <f t="shared" si="9"/>
        <v>-5.5134477426550576E-3</v>
      </c>
      <c r="AB12" s="170">
        <v>218091018.84999999</v>
      </c>
      <c r="AC12" s="181">
        <v>7.8552999999999997</v>
      </c>
      <c r="AD12" s="118">
        <f t="shared" si="10"/>
        <v>1.1612296370387106E-3</v>
      </c>
      <c r="AE12" s="118">
        <f t="shared" si="11"/>
        <v>1.1470374571453364E-3</v>
      </c>
      <c r="AF12" s="170">
        <v>211096614.80000001</v>
      </c>
      <c r="AG12" s="181">
        <v>7.6037999999999997</v>
      </c>
      <c r="AH12" s="118">
        <f t="shared" si="12"/>
        <v>-3.207103202544364E-2</v>
      </c>
      <c r="AI12" s="118">
        <f t="shared" si="13"/>
        <v>-3.201660025715123E-2</v>
      </c>
      <c r="AJ12" s="119">
        <f t="shared" si="14"/>
        <v>-6.146692528846082E-4</v>
      </c>
      <c r="AK12" s="119">
        <f t="shared" si="15"/>
        <v>-3.8755581190421089E-4</v>
      </c>
      <c r="AL12" s="120">
        <f t="shared" si="16"/>
        <v>2.280246949878657E-2</v>
      </c>
      <c r="AM12" s="120">
        <f t="shared" si="17"/>
        <v>2.288227934944909E-2</v>
      </c>
      <c r="AN12" s="121">
        <f t="shared" si="18"/>
        <v>2.5297067084144618E-2</v>
      </c>
      <c r="AO12" s="207">
        <f t="shared" si="19"/>
        <v>2.4948879026976283E-2</v>
      </c>
      <c r="AP12" s="125"/>
      <c r="AQ12" s="133">
        <v>212579164.06</v>
      </c>
      <c r="AR12" s="133">
        <v>9.9</v>
      </c>
      <c r="AS12" s="124" t="e">
        <f>(#REF!/AQ12)-1</f>
        <v>#REF!</v>
      </c>
      <c r="AT12" s="124" t="e">
        <f>(#REF!/AR12)-1</f>
        <v>#REF!</v>
      </c>
    </row>
    <row r="13" spans="1:49" ht="12.75" customHeight="1">
      <c r="A13" s="203" t="s">
        <v>92</v>
      </c>
      <c r="B13" s="169">
        <v>302845720.99000001</v>
      </c>
      <c r="C13" s="169">
        <v>1781.6</v>
      </c>
      <c r="D13" s="169">
        <v>310064808.18000001</v>
      </c>
      <c r="E13" s="169">
        <v>1824.85</v>
      </c>
      <c r="F13" s="118">
        <f>((D13-B13)/B13)</f>
        <v>2.3837507647130905E-2</v>
      </c>
      <c r="G13" s="118">
        <f>((E13-C13)/C13)</f>
        <v>2.42759317467445E-2</v>
      </c>
      <c r="H13" s="169">
        <v>313162872.69</v>
      </c>
      <c r="I13" s="169">
        <v>1843.13</v>
      </c>
      <c r="J13" s="118">
        <f t="shared" si="0"/>
        <v>9.9916676393713485E-3</v>
      </c>
      <c r="K13" s="118">
        <f t="shared" si="1"/>
        <v>1.001726169274198E-2</v>
      </c>
      <c r="L13" s="169">
        <v>315615040.14999998</v>
      </c>
      <c r="M13" s="169">
        <v>1857.64</v>
      </c>
      <c r="N13" s="118">
        <f t="shared" si="2"/>
        <v>7.8303262418574753E-3</v>
      </c>
      <c r="O13" s="118">
        <f t="shared" si="3"/>
        <v>7.8724777959232346E-3</v>
      </c>
      <c r="P13" s="169">
        <v>332007801.70999998</v>
      </c>
      <c r="Q13" s="169">
        <v>1954.31</v>
      </c>
      <c r="R13" s="118">
        <f t="shared" si="4"/>
        <v>5.1939101356542255E-2</v>
      </c>
      <c r="S13" s="118">
        <f t="shared" si="5"/>
        <v>5.2039146443874938E-2</v>
      </c>
      <c r="T13" s="169">
        <v>336238425.82999998</v>
      </c>
      <c r="U13" s="169">
        <v>1979.24</v>
      </c>
      <c r="V13" s="118">
        <f t="shared" si="6"/>
        <v>1.2742544296279348E-2</v>
      </c>
      <c r="W13" s="118">
        <f t="shared" si="7"/>
        <v>1.2756420424600019E-2</v>
      </c>
      <c r="X13" s="169">
        <v>332001192.16000003</v>
      </c>
      <c r="Y13" s="169">
        <v>1954.25</v>
      </c>
      <c r="Z13" s="118">
        <f t="shared" si="8"/>
        <v>-1.2601872196910283E-2</v>
      </c>
      <c r="AA13" s="118">
        <f t="shared" si="9"/>
        <v>-1.2626058487096062E-2</v>
      </c>
      <c r="AB13" s="169">
        <v>331086259.02999997</v>
      </c>
      <c r="AC13" s="169">
        <v>1948.83</v>
      </c>
      <c r="AD13" s="118">
        <f t="shared" si="10"/>
        <v>-2.7558127850309789E-3</v>
      </c>
      <c r="AE13" s="118">
        <f t="shared" si="11"/>
        <v>-2.773442497121695E-3</v>
      </c>
      <c r="AF13" s="169">
        <v>324570193.61000001</v>
      </c>
      <c r="AG13" s="169">
        <v>1910.23</v>
      </c>
      <c r="AH13" s="118">
        <f t="shared" si="12"/>
        <v>-1.968086938760431E-2</v>
      </c>
      <c r="AI13" s="118">
        <f t="shared" si="13"/>
        <v>-1.9806755848380778E-2</v>
      </c>
      <c r="AJ13" s="119">
        <f t="shared" si="14"/>
        <v>8.9128241014544696E-3</v>
      </c>
      <c r="AK13" s="119">
        <f t="shared" si="15"/>
        <v>8.969372658910766E-3</v>
      </c>
      <c r="AL13" s="120">
        <f t="shared" si="16"/>
        <v>4.6781785766475265E-2</v>
      </c>
      <c r="AM13" s="120">
        <f t="shared" si="17"/>
        <v>4.6787407184152183E-2</v>
      </c>
      <c r="AN13" s="121">
        <f t="shared" si="18"/>
        <v>2.2385096209251169E-2</v>
      </c>
      <c r="AO13" s="207">
        <f t="shared" si="19"/>
        <v>2.2482568077714409E-2</v>
      </c>
      <c r="AP13" s="125"/>
      <c r="AQ13" s="123">
        <v>305162610.31</v>
      </c>
      <c r="AR13" s="123">
        <v>1481.86</v>
      </c>
      <c r="AS13" s="124" t="e">
        <f>(#REF!/AQ13)-1</f>
        <v>#REF!</v>
      </c>
      <c r="AT13" s="124" t="e">
        <f>(#REF!/AR13)-1</f>
        <v>#REF!</v>
      </c>
    </row>
    <row r="14" spans="1:49" s="288" customFormat="1" ht="12.75" customHeight="1">
      <c r="A14" s="202" t="s">
        <v>108</v>
      </c>
      <c r="B14" s="169">
        <v>139884688.84999999</v>
      </c>
      <c r="C14" s="169">
        <v>89.64</v>
      </c>
      <c r="D14" s="169">
        <v>141383680.59999999</v>
      </c>
      <c r="E14" s="169">
        <v>90.4</v>
      </c>
      <c r="F14" s="118">
        <f>((D14-B14)/B14)</f>
        <v>1.0715910099406136E-2</v>
      </c>
      <c r="G14" s="118">
        <f>((E14-C14)/C14)</f>
        <v>8.4783578759482937E-3</v>
      </c>
      <c r="H14" s="169">
        <v>145010727.33000001</v>
      </c>
      <c r="I14" s="169">
        <v>92.8</v>
      </c>
      <c r="J14" s="118">
        <f t="shared" si="0"/>
        <v>2.5653927770218334E-2</v>
      </c>
      <c r="K14" s="118">
        <f t="shared" si="1"/>
        <v>2.6548672566371584E-2</v>
      </c>
      <c r="L14" s="169">
        <v>146195188.97999999</v>
      </c>
      <c r="M14" s="169">
        <v>92.89</v>
      </c>
      <c r="N14" s="118">
        <f t="shared" si="2"/>
        <v>8.1680967457290529E-3</v>
      </c>
      <c r="O14" s="118">
        <f t="shared" si="3"/>
        <v>9.6982758620693329E-4</v>
      </c>
      <c r="P14" s="169">
        <v>150622564.15000001</v>
      </c>
      <c r="Q14" s="169">
        <v>95.51</v>
      </c>
      <c r="R14" s="118">
        <f t="shared" si="4"/>
        <v>3.0284000457810531E-2</v>
      </c>
      <c r="S14" s="118">
        <f t="shared" si="5"/>
        <v>2.8205404241576106E-2</v>
      </c>
      <c r="T14" s="169">
        <v>148237483.31</v>
      </c>
      <c r="U14" s="169">
        <v>95.91</v>
      </c>
      <c r="V14" s="118">
        <f t="shared" si="6"/>
        <v>-1.583481766798752E-2</v>
      </c>
      <c r="W14" s="118">
        <f t="shared" si="7"/>
        <v>4.1880431368442198E-3</v>
      </c>
      <c r="X14" s="169">
        <v>155307750.94</v>
      </c>
      <c r="Y14" s="169">
        <v>96.16</v>
      </c>
      <c r="Z14" s="118">
        <f t="shared" si="8"/>
        <v>4.7695545499881267E-2</v>
      </c>
      <c r="AA14" s="118">
        <f t="shared" si="9"/>
        <v>2.6066103638828068E-3</v>
      </c>
      <c r="AB14" s="169">
        <v>155544201.43000001</v>
      </c>
      <c r="AC14" s="169">
        <v>96.28</v>
      </c>
      <c r="AD14" s="118">
        <f t="shared" si="10"/>
        <v>1.522464194921974E-3</v>
      </c>
      <c r="AE14" s="118">
        <f t="shared" si="11"/>
        <v>1.2479201331115281E-3</v>
      </c>
      <c r="AF14" s="169">
        <v>150611608.08000001</v>
      </c>
      <c r="AG14" s="169">
        <v>94.53</v>
      </c>
      <c r="AH14" s="118">
        <f t="shared" si="12"/>
        <v>-3.171184335161361E-2</v>
      </c>
      <c r="AI14" s="118">
        <f t="shared" si="13"/>
        <v>-1.8176152887411715E-2</v>
      </c>
      <c r="AJ14" s="119">
        <f t="shared" si="14"/>
        <v>9.5616604685457712E-3</v>
      </c>
      <c r="AK14" s="119">
        <f t="shared" si="15"/>
        <v>6.7585853770662195E-3</v>
      </c>
      <c r="AL14" s="120">
        <f t="shared" si="16"/>
        <v>6.5268689008793707E-2</v>
      </c>
      <c r="AM14" s="120">
        <f t="shared" si="17"/>
        <v>4.5685840707964546E-2</v>
      </c>
      <c r="AN14" s="121">
        <f t="shared" si="18"/>
        <v>2.5520176435910858E-2</v>
      </c>
      <c r="AO14" s="207">
        <f t="shared" si="19"/>
        <v>1.4947699833774549E-2</v>
      </c>
      <c r="AP14" s="125"/>
      <c r="AQ14" s="123"/>
      <c r="AR14" s="123"/>
      <c r="AS14" s="124"/>
      <c r="AT14" s="124"/>
    </row>
    <row r="15" spans="1:49" s="288" customFormat="1" ht="12.75" customHeight="1">
      <c r="A15" s="202" t="s">
        <v>163</v>
      </c>
      <c r="B15" s="169">
        <v>213839147.38</v>
      </c>
      <c r="C15" s="169">
        <v>0.85</v>
      </c>
      <c r="D15" s="169">
        <v>221212461.16</v>
      </c>
      <c r="E15" s="169">
        <v>0.88</v>
      </c>
      <c r="F15" s="118">
        <f>((D15-B15)/B15)</f>
        <v>3.4480654596407236E-2</v>
      </c>
      <c r="G15" s="118">
        <f>((E15-C15)/C15)</f>
        <v>3.5294117647058858E-2</v>
      </c>
      <c r="H15" s="169">
        <v>228987862.28999999</v>
      </c>
      <c r="I15" s="169">
        <v>0.91</v>
      </c>
      <c r="J15" s="118">
        <f t="shared" si="0"/>
        <v>3.5149019586089916E-2</v>
      </c>
      <c r="K15" s="118">
        <f t="shared" si="1"/>
        <v>3.4090909090909123E-2</v>
      </c>
      <c r="L15" s="169">
        <v>233974026.86000001</v>
      </c>
      <c r="M15" s="169">
        <v>0.93</v>
      </c>
      <c r="N15" s="118">
        <f t="shared" si="2"/>
        <v>2.1774798542314577E-2</v>
      </c>
      <c r="O15" s="118">
        <f t="shared" si="3"/>
        <v>2.1978021978021997E-2</v>
      </c>
      <c r="P15" s="169">
        <v>243845758.41</v>
      </c>
      <c r="Q15" s="169">
        <v>0.97</v>
      </c>
      <c r="R15" s="118">
        <f t="shared" si="4"/>
        <v>4.2191570075027177E-2</v>
      </c>
      <c r="S15" s="118">
        <f t="shared" si="5"/>
        <v>4.3010752688171956E-2</v>
      </c>
      <c r="T15" s="169">
        <v>236140000</v>
      </c>
      <c r="U15" s="169">
        <v>0.94</v>
      </c>
      <c r="V15" s="118">
        <f t="shared" si="6"/>
        <v>-3.1600953242925001E-2</v>
      </c>
      <c r="W15" s="118">
        <f t="shared" si="7"/>
        <v>-3.0927835051546421E-2</v>
      </c>
      <c r="X15" s="169">
        <v>245536632.06</v>
      </c>
      <c r="Y15" s="169">
        <v>0.98</v>
      </c>
      <c r="Z15" s="118">
        <f t="shared" si="8"/>
        <v>3.9792631743880758E-2</v>
      </c>
      <c r="AA15" s="118">
        <f t="shared" si="9"/>
        <v>4.2553191489361743E-2</v>
      </c>
      <c r="AB15" s="169">
        <v>246317598.90000001</v>
      </c>
      <c r="AC15" s="169">
        <v>0.98</v>
      </c>
      <c r="AD15" s="118">
        <f t="shared" si="10"/>
        <v>3.1806530595775394E-3</v>
      </c>
      <c r="AE15" s="118">
        <f t="shared" si="11"/>
        <v>0</v>
      </c>
      <c r="AF15" s="169">
        <v>242712156.09</v>
      </c>
      <c r="AG15" s="169">
        <v>0.97</v>
      </c>
      <c r="AH15" s="118">
        <f t="shared" si="12"/>
        <v>-1.463737396800356E-2</v>
      </c>
      <c r="AI15" s="118">
        <f t="shared" si="13"/>
        <v>-1.0204081632653071E-2</v>
      </c>
      <c r="AJ15" s="119">
        <f t="shared" si="14"/>
        <v>1.6291375049046083E-2</v>
      </c>
      <c r="AK15" s="119">
        <f t="shared" si="15"/>
        <v>1.6974384526165523E-2</v>
      </c>
      <c r="AL15" s="120">
        <f t="shared" si="16"/>
        <v>9.7190252381169281E-2</v>
      </c>
      <c r="AM15" s="120">
        <f t="shared" si="17"/>
        <v>0.10227272727272724</v>
      </c>
      <c r="AN15" s="121">
        <f t="shared" si="18"/>
        <v>2.7676218274476225E-2</v>
      </c>
      <c r="AO15" s="207">
        <f t="shared" si="19"/>
        <v>2.753494830868413E-2</v>
      </c>
      <c r="AP15" s="125"/>
      <c r="AQ15" s="123"/>
      <c r="AR15" s="123"/>
      <c r="AS15" s="124"/>
      <c r="AT15" s="124"/>
    </row>
    <row r="16" spans="1:49" s="288" customFormat="1" ht="12.75" customHeight="1">
      <c r="A16" s="202" t="s">
        <v>166</v>
      </c>
      <c r="B16" s="169">
        <v>194419560.84999999</v>
      </c>
      <c r="C16" s="169">
        <v>0.96404800000000002</v>
      </c>
      <c r="D16" s="169">
        <v>201005222.36000001</v>
      </c>
      <c r="E16" s="169">
        <v>0.99695999999999996</v>
      </c>
      <c r="F16" s="118">
        <f>((D16-B16)/B16)</f>
        <v>3.3873451216572995E-2</v>
      </c>
      <c r="G16" s="118">
        <f>((E16-C16)/C16)</f>
        <v>3.4139378952085311E-2</v>
      </c>
      <c r="H16" s="169">
        <v>209008288.22999999</v>
      </c>
      <c r="I16" s="169">
        <v>1.036707</v>
      </c>
      <c r="J16" s="118">
        <f t="shared" si="0"/>
        <v>3.9815213634929833E-2</v>
      </c>
      <c r="K16" s="118">
        <f t="shared" si="1"/>
        <v>3.9868199325950981E-2</v>
      </c>
      <c r="L16" s="169">
        <v>206765925.37</v>
      </c>
      <c r="M16" s="169">
        <v>1.0259689999999999</v>
      </c>
      <c r="N16" s="118">
        <f t="shared" si="2"/>
        <v>-1.0728583440348598E-2</v>
      </c>
      <c r="O16" s="118">
        <f t="shared" si="3"/>
        <v>-1.0357796368694468E-2</v>
      </c>
      <c r="P16" s="169">
        <v>216091631.65000001</v>
      </c>
      <c r="Q16" s="169">
        <v>1.072192</v>
      </c>
      <c r="R16" s="118">
        <f t="shared" si="4"/>
        <v>4.5102723107359174E-2</v>
      </c>
      <c r="S16" s="118">
        <f t="shared" si="5"/>
        <v>4.5053018171114456E-2</v>
      </c>
      <c r="T16" s="169">
        <v>216714858.59</v>
      </c>
      <c r="U16" s="169">
        <v>1.0754220000000001</v>
      </c>
      <c r="V16" s="118">
        <f t="shared" si="6"/>
        <v>2.8840864185311343E-3</v>
      </c>
      <c r="W16" s="118">
        <f t="shared" si="7"/>
        <v>3.0125201456456178E-3</v>
      </c>
      <c r="X16" s="169">
        <v>216216913.33000001</v>
      </c>
      <c r="Y16" s="169">
        <v>1.073285</v>
      </c>
      <c r="Z16" s="118">
        <f t="shared" si="8"/>
        <v>-2.2976978285648912E-3</v>
      </c>
      <c r="AA16" s="118">
        <f t="shared" si="9"/>
        <v>-1.9871269138998972E-3</v>
      </c>
      <c r="AB16" s="169">
        <v>197518056.99000001</v>
      </c>
      <c r="AC16" s="169">
        <v>1.0809629999999999</v>
      </c>
      <c r="AD16" s="118">
        <f t="shared" si="10"/>
        <v>-8.648193174167168E-2</v>
      </c>
      <c r="AE16" s="118">
        <f t="shared" si="11"/>
        <v>7.1537382894569955E-3</v>
      </c>
      <c r="AF16" s="169">
        <v>191939252.36000001</v>
      </c>
      <c r="AG16" s="169">
        <v>1.051078</v>
      </c>
      <c r="AH16" s="118">
        <f t="shared" si="12"/>
        <v>-2.824452971549047E-2</v>
      </c>
      <c r="AI16" s="118">
        <f t="shared" si="13"/>
        <v>-2.7646644704767825E-2</v>
      </c>
      <c r="AJ16" s="119">
        <f t="shared" si="14"/>
        <v>-7.5965854358531291E-4</v>
      </c>
      <c r="AK16" s="119">
        <f t="shared" si="15"/>
        <v>1.1154410862111396E-2</v>
      </c>
      <c r="AL16" s="120">
        <f t="shared" si="16"/>
        <v>-4.5103156492933616E-2</v>
      </c>
      <c r="AM16" s="120">
        <f t="shared" si="17"/>
        <v>5.4283020381961165E-2</v>
      </c>
      <c r="AN16" s="121">
        <f t="shared" si="18"/>
        <v>4.3371944134479506E-2</v>
      </c>
      <c r="AO16" s="207">
        <f t="shared" si="19"/>
        <v>2.5981308493302917E-2</v>
      </c>
      <c r="AP16" s="125"/>
      <c r="AQ16" s="123"/>
      <c r="AR16" s="123"/>
      <c r="AS16" s="124"/>
      <c r="AT16" s="124"/>
    </row>
    <row r="17" spans="1:46">
      <c r="A17" s="202" t="s">
        <v>179</v>
      </c>
      <c r="B17" s="169">
        <v>263787630.19999999</v>
      </c>
      <c r="C17" s="169">
        <v>89.82</v>
      </c>
      <c r="D17" s="169">
        <v>267253332.84</v>
      </c>
      <c r="E17" s="169">
        <v>90.92</v>
      </c>
      <c r="F17" s="118">
        <f>((D17-B17)/B17)</f>
        <v>1.3138230315698919E-2</v>
      </c>
      <c r="G17" s="118">
        <f>((E17-C17)/C17)</f>
        <v>1.2246715653529376E-2</v>
      </c>
      <c r="H17" s="169">
        <v>280277021.02999997</v>
      </c>
      <c r="I17" s="169">
        <v>94.68</v>
      </c>
      <c r="J17" s="118">
        <f t="shared" si="0"/>
        <v>4.8731621235934323E-2</v>
      </c>
      <c r="K17" s="118">
        <f t="shared" si="1"/>
        <v>4.1355037395512592E-2</v>
      </c>
      <c r="L17" s="169">
        <v>279621712.33999997</v>
      </c>
      <c r="M17" s="169">
        <v>95.2</v>
      </c>
      <c r="N17" s="118">
        <f t="shared" si="2"/>
        <v>-2.3380749787898433E-3</v>
      </c>
      <c r="O17" s="118">
        <f t="shared" si="3"/>
        <v>5.4921841994084912E-3</v>
      </c>
      <c r="P17" s="169">
        <v>290706161.86000001</v>
      </c>
      <c r="Q17" s="169">
        <v>98.92</v>
      </c>
      <c r="R17" s="118">
        <f t="shared" si="4"/>
        <v>3.9640875621711896E-2</v>
      </c>
      <c r="S17" s="118">
        <f t="shared" si="5"/>
        <v>3.9075630252100826E-2</v>
      </c>
      <c r="T17" s="169">
        <v>292348904.80000001</v>
      </c>
      <c r="U17" s="169">
        <v>99.48</v>
      </c>
      <c r="V17" s="118">
        <f t="shared" si="6"/>
        <v>5.6508707262666125E-3</v>
      </c>
      <c r="W17" s="118">
        <f t="shared" si="7"/>
        <v>5.6611403154064122E-3</v>
      </c>
      <c r="X17" s="169">
        <v>291171729.10000002</v>
      </c>
      <c r="Y17" s="169">
        <v>99.09</v>
      </c>
      <c r="Z17" s="118">
        <f t="shared" si="8"/>
        <v>-4.0266123138217686E-3</v>
      </c>
      <c r="AA17" s="118">
        <f t="shared" si="9"/>
        <v>-3.9203860072376416E-3</v>
      </c>
      <c r="AB17" s="169">
        <v>292125598.99000001</v>
      </c>
      <c r="AC17" s="169">
        <v>99.42</v>
      </c>
      <c r="AD17" s="118">
        <f t="shared" si="10"/>
        <v>3.27597013950619E-3</v>
      </c>
      <c r="AE17" s="118">
        <f t="shared" si="11"/>
        <v>3.3303057826218414E-3</v>
      </c>
      <c r="AF17" s="169">
        <v>286654294.07999998</v>
      </c>
      <c r="AG17" s="169">
        <v>97.62</v>
      </c>
      <c r="AH17" s="118">
        <f t="shared" si="12"/>
        <v>-1.8729289486839253E-2</v>
      </c>
      <c r="AI17" s="118">
        <f t="shared" si="13"/>
        <v>-1.8105009052504499E-2</v>
      </c>
      <c r="AJ17" s="119">
        <f t="shared" si="14"/>
        <v>1.0667948907458383E-2</v>
      </c>
      <c r="AK17" s="119">
        <f t="shared" si="15"/>
        <v>1.0641952317354677E-2</v>
      </c>
      <c r="AL17" s="120">
        <f t="shared" si="16"/>
        <v>7.2593898208240512E-2</v>
      </c>
      <c r="AM17" s="120">
        <f t="shared" si="17"/>
        <v>7.3691157061152687E-2</v>
      </c>
      <c r="AN17" s="121">
        <f t="shared" si="18"/>
        <v>2.2751680501083907E-2</v>
      </c>
      <c r="AO17" s="207">
        <f t="shared" si="19"/>
        <v>2.0345519554776214E-2</v>
      </c>
      <c r="AP17" s="125"/>
      <c r="AQ17" s="134">
        <v>100020653.31</v>
      </c>
      <c r="AR17" s="123">
        <v>100</v>
      </c>
      <c r="AS17" s="124" t="e">
        <f>(#REF!/AQ17)-1</f>
        <v>#REF!</v>
      </c>
      <c r="AT17" s="124" t="e">
        <f>(#REF!/AR17)-1</f>
        <v>#REF!</v>
      </c>
    </row>
    <row r="18" spans="1:46">
      <c r="A18" s="204" t="s">
        <v>57</v>
      </c>
      <c r="B18" s="174">
        <f>SUM(B5:B17)</f>
        <v>9808080485.0300007</v>
      </c>
      <c r="C18" s="175"/>
      <c r="D18" s="174">
        <f>SUM(D5:D17)</f>
        <v>9985797801.4400005</v>
      </c>
      <c r="E18" s="175"/>
      <c r="F18" s="118">
        <f>((D18-B18)/B18)</f>
        <v>1.8119479818833915E-2</v>
      </c>
      <c r="G18" s="118"/>
      <c r="H18" s="174">
        <f>SUM(H5:H17)</f>
        <v>10408759359.720003</v>
      </c>
      <c r="I18" s="175"/>
      <c r="J18" s="118">
        <f>((H18-D18)/D18)</f>
        <v>4.235631110205431E-2</v>
      </c>
      <c r="K18" s="118"/>
      <c r="L18" s="174">
        <f>SUM(L5:L17)</f>
        <v>10415241677.380001</v>
      </c>
      <c r="M18" s="175"/>
      <c r="N18" s="118">
        <f>((L18-H18)/H18)</f>
        <v>6.2277524496178913E-4</v>
      </c>
      <c r="O18" s="118"/>
      <c r="P18" s="174">
        <f>SUM(P5:P17)</f>
        <v>10849529404.829998</v>
      </c>
      <c r="Q18" s="175"/>
      <c r="R18" s="118">
        <f>((P18-L18)/L18)</f>
        <v>4.1697325986509791E-2</v>
      </c>
      <c r="S18" s="118"/>
      <c r="T18" s="174">
        <f>SUM(T5:T17)</f>
        <v>10969538984.709999</v>
      </c>
      <c r="U18" s="175"/>
      <c r="V18" s="118">
        <f>((T18-P18)/P18)</f>
        <v>1.1061270530920462E-2</v>
      </c>
      <c r="W18" s="118"/>
      <c r="X18" s="174">
        <f>SUM(X5:X17)</f>
        <v>10920789015.190001</v>
      </c>
      <c r="Y18" s="175"/>
      <c r="Z18" s="118">
        <f>((X18-T18)/T18)</f>
        <v>-4.4441219989234896E-3</v>
      </c>
      <c r="AA18" s="118"/>
      <c r="AB18" s="174">
        <f>SUM(AB5:AB17)</f>
        <v>10925603937.280003</v>
      </c>
      <c r="AC18" s="175"/>
      <c r="AD18" s="118">
        <f>((AB18-X18)/X18)</f>
        <v>4.4089507482516723E-4</v>
      </c>
      <c r="AE18" s="118"/>
      <c r="AF18" s="174">
        <f>SUM(AF5:AF17)</f>
        <v>10754012397.580002</v>
      </c>
      <c r="AG18" s="175"/>
      <c r="AH18" s="118">
        <f>((AF18-AB18)/AB18)</f>
        <v>-1.5705451221282286E-2</v>
      </c>
      <c r="AI18" s="118"/>
      <c r="AJ18" s="119">
        <f t="shared" si="14"/>
        <v>1.1768560567237456E-2</v>
      </c>
      <c r="AK18" s="119"/>
      <c r="AL18" s="120">
        <f t="shared" si="16"/>
        <v>7.6930718147449478E-2</v>
      </c>
      <c r="AM18" s="120"/>
      <c r="AN18" s="121">
        <f t="shared" si="18"/>
        <v>2.1187573354421205E-2</v>
      </c>
      <c r="AO18" s="207"/>
      <c r="AP18" s="125"/>
      <c r="AQ18" s="135">
        <f>SUM(AQ5:AQ17)</f>
        <v>13501614037.429998</v>
      </c>
      <c r="AR18" s="136"/>
      <c r="AS18" s="124" t="e">
        <f>(#REF!/AQ18)-1</f>
        <v>#REF!</v>
      </c>
      <c r="AT18" s="124" t="e">
        <f>(#REF!/AR18)-1</f>
        <v>#REF!</v>
      </c>
    </row>
    <row r="19" spans="1:46">
      <c r="A19" s="205" t="s">
        <v>60</v>
      </c>
      <c r="B19" s="174"/>
      <c r="C19" s="176"/>
      <c r="D19" s="174"/>
      <c r="E19" s="176"/>
      <c r="F19" s="118"/>
      <c r="G19" s="118"/>
      <c r="H19" s="174"/>
      <c r="I19" s="176"/>
      <c r="J19" s="118"/>
      <c r="K19" s="118"/>
      <c r="L19" s="174"/>
      <c r="M19" s="176"/>
      <c r="N19" s="118"/>
      <c r="O19" s="118"/>
      <c r="P19" s="174"/>
      <c r="Q19" s="176"/>
      <c r="R19" s="118"/>
      <c r="S19" s="118"/>
      <c r="T19" s="174"/>
      <c r="U19" s="176"/>
      <c r="V19" s="118"/>
      <c r="W19" s="118"/>
      <c r="X19" s="174"/>
      <c r="Y19" s="176"/>
      <c r="Z19" s="118"/>
      <c r="AA19" s="118"/>
      <c r="AB19" s="174"/>
      <c r="AC19" s="176"/>
      <c r="AD19" s="118"/>
      <c r="AE19" s="118"/>
      <c r="AF19" s="174"/>
      <c r="AG19" s="176"/>
      <c r="AH19" s="118"/>
      <c r="AI19" s="118"/>
      <c r="AJ19" s="119"/>
      <c r="AK19" s="119"/>
      <c r="AL19" s="120"/>
      <c r="AM19" s="120"/>
      <c r="AN19" s="121"/>
      <c r="AO19" s="207"/>
      <c r="AP19" s="125"/>
      <c r="AQ19" s="135"/>
      <c r="AR19" s="101"/>
      <c r="AS19" s="124" t="e">
        <f>(#REF!/AQ19)-1</f>
        <v>#REF!</v>
      </c>
      <c r="AT19" s="124" t="e">
        <f>(#REF!/AR19)-1</f>
        <v>#REF!</v>
      </c>
    </row>
    <row r="20" spans="1:46">
      <c r="A20" s="202" t="s">
        <v>49</v>
      </c>
      <c r="B20" s="177">
        <v>332739410613.71002</v>
      </c>
      <c r="C20" s="177">
        <v>100</v>
      </c>
      <c r="D20" s="177">
        <v>332381807257.06</v>
      </c>
      <c r="E20" s="177">
        <v>100</v>
      </c>
      <c r="F20" s="118">
        <f>((D20-B20)/B20)</f>
        <v>-1.074724980700227E-3</v>
      </c>
      <c r="G20" s="118">
        <f>((E20-C20)/C20)</f>
        <v>0</v>
      </c>
      <c r="H20" s="177">
        <v>343288542800.59003</v>
      </c>
      <c r="I20" s="177">
        <v>100</v>
      </c>
      <c r="J20" s="118">
        <f t="shared" ref="J20:J42" si="20">((H20-D20)/D20)</f>
        <v>3.2813876407786949E-2</v>
      </c>
      <c r="K20" s="118">
        <f t="shared" ref="K20:K42" si="21">((I20-E20)/E20)</f>
        <v>0</v>
      </c>
      <c r="L20" s="177">
        <v>341425627436.96002</v>
      </c>
      <c r="M20" s="177">
        <v>100</v>
      </c>
      <c r="N20" s="118">
        <f t="shared" ref="N20:N42" si="22">((L20-H20)/H20)</f>
        <v>-5.4266750309582513E-3</v>
      </c>
      <c r="O20" s="118">
        <f t="shared" ref="O20:O42" si="23">((M20-I20)/I20)</f>
        <v>0</v>
      </c>
      <c r="P20" s="177">
        <v>340585319302.59003</v>
      </c>
      <c r="Q20" s="177">
        <v>100</v>
      </c>
      <c r="R20" s="118">
        <f t="shared" ref="R20:R42" si="24">((P20-L20)/L20)</f>
        <v>-2.4611747532781426E-3</v>
      </c>
      <c r="S20" s="118">
        <f t="shared" ref="S20:S42" si="25">((Q20-M20)/M20)</f>
        <v>0</v>
      </c>
      <c r="T20" s="177">
        <v>340597891934.76001</v>
      </c>
      <c r="U20" s="177">
        <v>100</v>
      </c>
      <c r="V20" s="118">
        <f t="shared" ref="V20:V42" si="26">((T20-P20)/P20)</f>
        <v>3.6914780107749936E-5</v>
      </c>
      <c r="W20" s="118">
        <f t="shared" ref="W20:W42" si="27">((U20-Q20)/Q20)</f>
        <v>0</v>
      </c>
      <c r="X20" s="177">
        <v>336454129722.45001</v>
      </c>
      <c r="Y20" s="177">
        <v>100</v>
      </c>
      <c r="Z20" s="118">
        <f t="shared" ref="Z20:Z42" si="28">((X20-T20)/T20)</f>
        <v>-1.2166141689167343E-2</v>
      </c>
      <c r="AA20" s="118">
        <f t="shared" ref="AA20:AA42" si="29">((Y20-U20)/U20)</f>
        <v>0</v>
      </c>
      <c r="AB20" s="177">
        <v>334441192909.90002</v>
      </c>
      <c r="AC20" s="177">
        <v>100</v>
      </c>
      <c r="AD20" s="118">
        <f t="shared" ref="AD20:AD42" si="30">((AB20-X20)/X20)</f>
        <v>-5.9827971623071267E-3</v>
      </c>
      <c r="AE20" s="118">
        <f t="shared" ref="AE20:AE42" si="31">((AC20-Y20)/Y20)</f>
        <v>0</v>
      </c>
      <c r="AF20" s="177">
        <v>332460838671.04999</v>
      </c>
      <c r="AG20" s="177">
        <v>100</v>
      </c>
      <c r="AH20" s="118">
        <f t="shared" ref="AH20:AH42" si="32">((AF20-AB20)/AB20)</f>
        <v>-5.9213825355046894E-3</v>
      </c>
      <c r="AI20" s="118">
        <f t="shared" ref="AI20:AI42" si="33">((AG20-AC20)/AC20)</f>
        <v>0</v>
      </c>
      <c r="AJ20" s="119">
        <f t="shared" si="14"/>
        <v>-2.2763120502635511E-5</v>
      </c>
      <c r="AK20" s="119">
        <f t="shared" si="15"/>
        <v>0</v>
      </c>
      <c r="AL20" s="120">
        <f t="shared" si="16"/>
        <v>2.3777298355222046E-4</v>
      </c>
      <c r="AM20" s="120">
        <f t="shared" si="17"/>
        <v>0</v>
      </c>
      <c r="AN20" s="121">
        <f t="shared" si="18"/>
        <v>1.3795861469446934E-2</v>
      </c>
      <c r="AO20" s="207">
        <f t="shared" si="19"/>
        <v>0</v>
      </c>
      <c r="AP20" s="125"/>
      <c r="AQ20" s="123">
        <v>58847545464.410004</v>
      </c>
      <c r="AR20" s="137">
        <v>100</v>
      </c>
      <c r="AS20" s="124" t="e">
        <f>(#REF!/AQ20)-1</f>
        <v>#REF!</v>
      </c>
      <c r="AT20" s="124" t="e">
        <f>(#REF!/AR20)-1</f>
        <v>#REF!</v>
      </c>
    </row>
    <row r="21" spans="1:46">
      <c r="A21" s="202" t="s">
        <v>23</v>
      </c>
      <c r="B21" s="177">
        <v>238451079524.17999</v>
      </c>
      <c r="C21" s="177">
        <v>100</v>
      </c>
      <c r="D21" s="177">
        <v>237322698083.84</v>
      </c>
      <c r="E21" s="177">
        <v>100</v>
      </c>
      <c r="F21" s="118">
        <f>((D21-B21)/B21)</f>
        <v>-4.7321297206606838E-3</v>
      </c>
      <c r="G21" s="118">
        <f>((E21-C21)/C21)</f>
        <v>0</v>
      </c>
      <c r="H21" s="177">
        <v>237123836537.81</v>
      </c>
      <c r="I21" s="177">
        <v>100</v>
      </c>
      <c r="J21" s="118">
        <f t="shared" si="20"/>
        <v>-8.3793732178009419E-4</v>
      </c>
      <c r="K21" s="118">
        <f t="shared" si="21"/>
        <v>0</v>
      </c>
      <c r="L21" s="177">
        <v>238721717736.23999</v>
      </c>
      <c r="M21" s="177">
        <v>100</v>
      </c>
      <c r="N21" s="118">
        <f t="shared" si="22"/>
        <v>6.7385937312768067E-3</v>
      </c>
      <c r="O21" s="118">
        <f t="shared" si="23"/>
        <v>0</v>
      </c>
      <c r="P21" s="177">
        <v>235739543549.20999</v>
      </c>
      <c r="Q21" s="177">
        <v>100</v>
      </c>
      <c r="R21" s="118">
        <f t="shared" si="24"/>
        <v>-1.2492261765328607E-2</v>
      </c>
      <c r="S21" s="118">
        <f t="shared" si="25"/>
        <v>0</v>
      </c>
      <c r="T21" s="177">
        <v>235916254304.48001</v>
      </c>
      <c r="U21" s="177">
        <v>100</v>
      </c>
      <c r="V21" s="118">
        <f t="shared" si="26"/>
        <v>7.4960166889918335E-4</v>
      </c>
      <c r="W21" s="118">
        <f t="shared" si="27"/>
        <v>0</v>
      </c>
      <c r="X21" s="177">
        <v>235916254304.48001</v>
      </c>
      <c r="Y21" s="177">
        <v>100</v>
      </c>
      <c r="Z21" s="118">
        <f t="shared" si="28"/>
        <v>0</v>
      </c>
      <c r="AA21" s="118">
        <f t="shared" si="29"/>
        <v>0</v>
      </c>
      <c r="AB21" s="177">
        <v>228259992659.17999</v>
      </c>
      <c r="AC21" s="177">
        <v>100</v>
      </c>
      <c r="AD21" s="118">
        <f t="shared" si="30"/>
        <v>-3.2453302837788515E-2</v>
      </c>
      <c r="AE21" s="118">
        <f t="shared" si="31"/>
        <v>0</v>
      </c>
      <c r="AF21" s="177">
        <v>230151198227.95001</v>
      </c>
      <c r="AG21" s="177">
        <v>100</v>
      </c>
      <c r="AH21" s="118">
        <f t="shared" si="32"/>
        <v>8.2853133689258455E-3</v>
      </c>
      <c r="AI21" s="118">
        <f t="shared" si="33"/>
        <v>0</v>
      </c>
      <c r="AJ21" s="119">
        <f t="shared" si="14"/>
        <v>-4.3427653595570085E-3</v>
      </c>
      <c r="AK21" s="119">
        <f t="shared" si="15"/>
        <v>0</v>
      </c>
      <c r="AL21" s="120">
        <f t="shared" si="16"/>
        <v>-3.02183479026371E-2</v>
      </c>
      <c r="AM21" s="120">
        <f t="shared" si="17"/>
        <v>0</v>
      </c>
      <c r="AN21" s="121">
        <f t="shared" si="18"/>
        <v>1.3071827600696247E-2</v>
      </c>
      <c r="AO21" s="207">
        <f t="shared" si="19"/>
        <v>0</v>
      </c>
      <c r="AP21" s="125"/>
      <c r="AQ21" s="123">
        <v>56630718400</v>
      </c>
      <c r="AR21" s="137">
        <v>100</v>
      </c>
      <c r="AS21" s="124" t="e">
        <f>(#REF!/AQ21)-1</f>
        <v>#REF!</v>
      </c>
      <c r="AT21" s="124" t="e">
        <f>(#REF!/AR21)-1</f>
        <v>#REF!</v>
      </c>
    </row>
    <row r="22" spans="1:46">
      <c r="A22" s="202" t="s">
        <v>103</v>
      </c>
      <c r="B22" s="177">
        <v>16434163864.530001</v>
      </c>
      <c r="C22" s="177">
        <v>1</v>
      </c>
      <c r="D22" s="177">
        <v>17115872746.51</v>
      </c>
      <c r="E22" s="177">
        <v>1</v>
      </c>
      <c r="F22" s="118">
        <f>((D22-B22)/B22)</f>
        <v>4.1481202670209327E-2</v>
      </c>
      <c r="G22" s="118">
        <f>((E22-C22)/C22)</f>
        <v>0</v>
      </c>
      <c r="H22" s="177">
        <v>17270021645.029999</v>
      </c>
      <c r="I22" s="177">
        <v>1</v>
      </c>
      <c r="J22" s="118">
        <f t="shared" si="20"/>
        <v>9.0061956409105796E-3</v>
      </c>
      <c r="K22" s="118">
        <f t="shared" si="21"/>
        <v>0</v>
      </c>
      <c r="L22" s="177">
        <v>18051957760.490002</v>
      </c>
      <c r="M22" s="177">
        <v>1</v>
      </c>
      <c r="N22" s="118">
        <f t="shared" si="22"/>
        <v>4.5277077905981088E-2</v>
      </c>
      <c r="O22" s="118">
        <f t="shared" si="23"/>
        <v>0</v>
      </c>
      <c r="P22" s="177">
        <v>18170203629.82</v>
      </c>
      <c r="Q22" s="177">
        <v>1</v>
      </c>
      <c r="R22" s="118">
        <f t="shared" si="24"/>
        <v>6.5503072242280918E-3</v>
      </c>
      <c r="S22" s="118">
        <f t="shared" si="25"/>
        <v>0</v>
      </c>
      <c r="T22" s="177">
        <v>17918710987</v>
      </c>
      <c r="U22" s="177">
        <v>1</v>
      </c>
      <c r="V22" s="118">
        <f t="shared" si="26"/>
        <v>-1.3840936950605384E-2</v>
      </c>
      <c r="W22" s="118">
        <f t="shared" si="27"/>
        <v>0</v>
      </c>
      <c r="X22" s="177">
        <v>17744786826.790001</v>
      </c>
      <c r="Y22" s="177">
        <v>1</v>
      </c>
      <c r="Z22" s="118">
        <f t="shared" si="28"/>
        <v>-9.7062874855329065E-3</v>
      </c>
      <c r="AA22" s="118">
        <f t="shared" si="29"/>
        <v>0</v>
      </c>
      <c r="AB22" s="177">
        <v>18742139800.029999</v>
      </c>
      <c r="AC22" s="177">
        <v>1</v>
      </c>
      <c r="AD22" s="118">
        <f t="shared" si="30"/>
        <v>5.6205407423337142E-2</v>
      </c>
      <c r="AE22" s="118">
        <f t="shared" si="31"/>
        <v>0</v>
      </c>
      <c r="AF22" s="177">
        <v>19140896925.869999</v>
      </c>
      <c r="AG22" s="177">
        <v>1</v>
      </c>
      <c r="AH22" s="118">
        <f t="shared" si="32"/>
        <v>2.1275965823249376E-2</v>
      </c>
      <c r="AI22" s="118">
        <f t="shared" si="33"/>
        <v>0</v>
      </c>
      <c r="AJ22" s="119">
        <f t="shared" si="14"/>
        <v>1.9531116531472159E-2</v>
      </c>
      <c r="AK22" s="119">
        <f t="shared" si="15"/>
        <v>0</v>
      </c>
      <c r="AL22" s="120">
        <f t="shared" si="16"/>
        <v>0.11831264518912188</v>
      </c>
      <c r="AM22" s="120">
        <f t="shared" si="17"/>
        <v>0</v>
      </c>
      <c r="AN22" s="121">
        <f t="shared" si="18"/>
        <v>2.6023352252916659E-2</v>
      </c>
      <c r="AO22" s="207">
        <f t="shared" si="19"/>
        <v>0</v>
      </c>
      <c r="AP22" s="125"/>
      <c r="AQ22" s="123">
        <v>366113097.69999999</v>
      </c>
      <c r="AR22" s="127">
        <v>1.1357999999999999</v>
      </c>
      <c r="AS22" s="124" t="e">
        <f>(#REF!/AQ22)-1</f>
        <v>#REF!</v>
      </c>
      <c r="AT22" s="124" t="e">
        <f>(#REF!/AR22)-1</f>
        <v>#REF!</v>
      </c>
    </row>
    <row r="23" spans="1:46">
      <c r="A23" s="202" t="s">
        <v>52</v>
      </c>
      <c r="B23" s="177">
        <v>927020079.30999994</v>
      </c>
      <c r="C23" s="177">
        <v>100</v>
      </c>
      <c r="D23" s="177">
        <v>1643058841.9200001</v>
      </c>
      <c r="E23" s="177">
        <v>100</v>
      </c>
      <c r="F23" s="118">
        <f>((D23-B23)/B23)</f>
        <v>0.77240911884342622</v>
      </c>
      <c r="G23" s="118">
        <f>((E23-C23)/C23)</f>
        <v>0</v>
      </c>
      <c r="H23" s="177">
        <v>1642994479.9200001</v>
      </c>
      <c r="I23" s="177">
        <v>100</v>
      </c>
      <c r="J23" s="118">
        <f t="shared" si="20"/>
        <v>-3.9172060280439891E-5</v>
      </c>
      <c r="K23" s="118">
        <f t="shared" si="21"/>
        <v>0</v>
      </c>
      <c r="L23" s="177">
        <v>1625050841.9200001</v>
      </c>
      <c r="M23" s="177">
        <v>100</v>
      </c>
      <c r="N23" s="118">
        <f t="shared" si="22"/>
        <v>-1.0921301452500134E-2</v>
      </c>
      <c r="O23" s="118">
        <f t="shared" si="23"/>
        <v>0</v>
      </c>
      <c r="P23" s="177">
        <v>1582616776.71</v>
      </c>
      <c r="Q23" s="177">
        <v>100</v>
      </c>
      <c r="R23" s="118">
        <f t="shared" si="24"/>
        <v>-2.6112453909358384E-2</v>
      </c>
      <c r="S23" s="118">
        <f t="shared" si="25"/>
        <v>0</v>
      </c>
      <c r="T23" s="177">
        <v>1578857184.3199999</v>
      </c>
      <c r="U23" s="177">
        <v>100</v>
      </c>
      <c r="V23" s="118">
        <f t="shared" si="26"/>
        <v>-2.3755544900867782E-3</v>
      </c>
      <c r="W23" s="118">
        <f t="shared" si="27"/>
        <v>0</v>
      </c>
      <c r="X23" s="177">
        <v>873390676.32000005</v>
      </c>
      <c r="Y23" s="177">
        <v>100</v>
      </c>
      <c r="Z23" s="118">
        <f t="shared" si="28"/>
        <v>-0.44682097596043063</v>
      </c>
      <c r="AA23" s="118">
        <f t="shared" si="29"/>
        <v>0</v>
      </c>
      <c r="AB23" s="177">
        <v>857228815.59000003</v>
      </c>
      <c r="AC23" s="177">
        <v>100</v>
      </c>
      <c r="AD23" s="118">
        <f t="shared" si="30"/>
        <v>-1.8504732381730286E-2</v>
      </c>
      <c r="AE23" s="118">
        <f t="shared" si="31"/>
        <v>0</v>
      </c>
      <c r="AF23" s="177">
        <v>849010988.59000003</v>
      </c>
      <c r="AG23" s="177">
        <v>100</v>
      </c>
      <c r="AH23" s="118">
        <f t="shared" si="32"/>
        <v>-9.5865034522246689E-3</v>
      </c>
      <c r="AI23" s="118">
        <f t="shared" si="33"/>
        <v>0</v>
      </c>
      <c r="AJ23" s="119">
        <f t="shared" si="14"/>
        <v>3.2256053142101865E-2</v>
      </c>
      <c r="AK23" s="119">
        <f t="shared" si="15"/>
        <v>0</v>
      </c>
      <c r="AL23" s="120">
        <f t="shared" si="16"/>
        <v>-0.48327414275809721</v>
      </c>
      <c r="AM23" s="120">
        <f t="shared" si="17"/>
        <v>0</v>
      </c>
      <c r="AN23" s="121">
        <f t="shared" si="18"/>
        <v>0.33576826910266344</v>
      </c>
      <c r="AO23" s="207">
        <f t="shared" si="19"/>
        <v>0</v>
      </c>
      <c r="AP23" s="125"/>
      <c r="AQ23" s="123">
        <v>691810420.35000002</v>
      </c>
      <c r="AR23" s="137">
        <v>100</v>
      </c>
      <c r="AS23" s="124" t="e">
        <f>(#REF!/AQ23)-1</f>
        <v>#REF!</v>
      </c>
      <c r="AT23" s="124" t="e">
        <f>(#REF!/AR23)-1</f>
        <v>#REF!</v>
      </c>
    </row>
    <row r="24" spans="1:46">
      <c r="A24" s="202" t="s">
        <v>24</v>
      </c>
      <c r="B24" s="177">
        <v>90271691744.369995</v>
      </c>
      <c r="C24" s="173">
        <v>1</v>
      </c>
      <c r="D24" s="177">
        <v>90751345397.149994</v>
      </c>
      <c r="E24" s="173">
        <v>1</v>
      </c>
      <c r="F24" s="118">
        <f>((D24-B24)/B24)</f>
        <v>5.3134448187619511E-3</v>
      </c>
      <c r="G24" s="118">
        <f>((E24-C24)/C24)</f>
        <v>0</v>
      </c>
      <c r="H24" s="177">
        <v>90880816391.949997</v>
      </c>
      <c r="I24" s="173">
        <v>1</v>
      </c>
      <c r="J24" s="118">
        <f t="shared" si="20"/>
        <v>1.426656478021416E-3</v>
      </c>
      <c r="K24" s="118">
        <f t="shared" si="21"/>
        <v>0</v>
      </c>
      <c r="L24" s="177">
        <v>92155274045.029999</v>
      </c>
      <c r="M24" s="173">
        <v>1</v>
      </c>
      <c r="N24" s="118">
        <f t="shared" si="22"/>
        <v>1.4023395736054262E-2</v>
      </c>
      <c r="O24" s="118">
        <f t="shared" si="23"/>
        <v>0</v>
      </c>
      <c r="P24" s="177">
        <v>92769937094.130005</v>
      </c>
      <c r="Q24" s="173">
        <v>1</v>
      </c>
      <c r="R24" s="118">
        <f t="shared" si="24"/>
        <v>6.6698629619359844E-3</v>
      </c>
      <c r="S24" s="118">
        <f t="shared" si="25"/>
        <v>0</v>
      </c>
      <c r="T24" s="177">
        <v>93038170004.690002</v>
      </c>
      <c r="U24" s="173">
        <v>1</v>
      </c>
      <c r="V24" s="118">
        <f t="shared" si="26"/>
        <v>2.8913775190753032E-3</v>
      </c>
      <c r="W24" s="118">
        <f t="shared" si="27"/>
        <v>0</v>
      </c>
      <c r="X24" s="177">
        <v>92676070679</v>
      </c>
      <c r="Y24" s="173">
        <v>1</v>
      </c>
      <c r="Z24" s="118">
        <f t="shared" si="28"/>
        <v>-3.8919437653572638E-3</v>
      </c>
      <c r="AA24" s="118">
        <f t="shared" si="29"/>
        <v>0</v>
      </c>
      <c r="AB24" s="177">
        <v>92984382107.149994</v>
      </c>
      <c r="AC24" s="173">
        <v>1</v>
      </c>
      <c r="AD24" s="118">
        <f t="shared" si="30"/>
        <v>3.3267641354572009E-3</v>
      </c>
      <c r="AE24" s="118">
        <f t="shared" si="31"/>
        <v>0</v>
      </c>
      <c r="AF24" s="177">
        <v>93053801045.360001</v>
      </c>
      <c r="AG24" s="173">
        <v>1</v>
      </c>
      <c r="AH24" s="118">
        <f t="shared" si="32"/>
        <v>7.4656556979657313E-4</v>
      </c>
      <c r="AI24" s="118">
        <f t="shared" si="33"/>
        <v>0</v>
      </c>
      <c r="AJ24" s="119">
        <f t="shared" si="14"/>
        <v>3.8132654317181783E-3</v>
      </c>
      <c r="AK24" s="119">
        <f t="shared" si="15"/>
        <v>0</v>
      </c>
      <c r="AL24" s="120">
        <f t="shared" si="16"/>
        <v>2.5371035967939649E-2</v>
      </c>
      <c r="AM24" s="120">
        <f t="shared" si="17"/>
        <v>0</v>
      </c>
      <c r="AN24" s="121">
        <f t="shared" si="18"/>
        <v>5.2128249596670121E-3</v>
      </c>
      <c r="AO24" s="207">
        <f t="shared" si="19"/>
        <v>0</v>
      </c>
      <c r="AP24" s="125"/>
      <c r="AQ24" s="123">
        <v>13880602273.7041</v>
      </c>
      <c r="AR24" s="130">
        <v>1</v>
      </c>
      <c r="AS24" s="124" t="e">
        <f>(#REF!/AQ24)-1</f>
        <v>#REF!</v>
      </c>
      <c r="AT24" s="124" t="e">
        <f>(#REF!/AR24)-1</f>
        <v>#REF!</v>
      </c>
    </row>
    <row r="25" spans="1:46">
      <c r="A25" s="202" t="s">
        <v>76</v>
      </c>
      <c r="B25" s="177">
        <v>771515460.54999995</v>
      </c>
      <c r="C25" s="173">
        <v>10</v>
      </c>
      <c r="D25" s="177">
        <v>931567226.99000001</v>
      </c>
      <c r="E25" s="173">
        <v>10</v>
      </c>
      <c r="F25" s="118">
        <f>((D25-B25)/B25)</f>
        <v>0.2074511459898703</v>
      </c>
      <c r="G25" s="118">
        <f>((E25-C25)/C25)</f>
        <v>0</v>
      </c>
      <c r="H25" s="177">
        <v>918010755.63999999</v>
      </c>
      <c r="I25" s="173">
        <v>10</v>
      </c>
      <c r="J25" s="118">
        <f t="shared" si="20"/>
        <v>-1.4552327472706966E-2</v>
      </c>
      <c r="K25" s="118">
        <f t="shared" si="21"/>
        <v>0</v>
      </c>
      <c r="L25" s="177">
        <v>904948965.46000004</v>
      </c>
      <c r="M25" s="173">
        <v>10</v>
      </c>
      <c r="N25" s="118">
        <f t="shared" si="22"/>
        <v>-1.4228362902887554E-2</v>
      </c>
      <c r="O25" s="118">
        <f t="shared" si="23"/>
        <v>0</v>
      </c>
      <c r="P25" s="177">
        <v>906420214.21000004</v>
      </c>
      <c r="Q25" s="173">
        <v>10</v>
      </c>
      <c r="R25" s="118">
        <f t="shared" si="24"/>
        <v>1.625780907161036E-3</v>
      </c>
      <c r="S25" s="118">
        <f t="shared" si="25"/>
        <v>0</v>
      </c>
      <c r="T25" s="177">
        <v>1010680013.84</v>
      </c>
      <c r="U25" s="173">
        <v>10</v>
      </c>
      <c r="V25" s="118">
        <f t="shared" si="26"/>
        <v>0.11502369209723406</v>
      </c>
      <c r="W25" s="118">
        <f t="shared" si="27"/>
        <v>0</v>
      </c>
      <c r="X25" s="177">
        <v>1241536833.9200001</v>
      </c>
      <c r="Y25" s="173">
        <v>10</v>
      </c>
      <c r="Z25" s="118">
        <f t="shared" si="28"/>
        <v>0.22841731994172668</v>
      </c>
      <c r="AA25" s="118">
        <f t="shared" si="29"/>
        <v>0</v>
      </c>
      <c r="AB25" s="177">
        <v>1152839388.98</v>
      </c>
      <c r="AC25" s="173">
        <v>10</v>
      </c>
      <c r="AD25" s="118">
        <f t="shared" si="30"/>
        <v>-7.1441654018390074E-2</v>
      </c>
      <c r="AE25" s="118">
        <f t="shared" si="31"/>
        <v>0</v>
      </c>
      <c r="AF25" s="177">
        <v>1178546409.02</v>
      </c>
      <c r="AG25" s="173">
        <v>10</v>
      </c>
      <c r="AH25" s="118">
        <f t="shared" si="32"/>
        <v>2.2298873794332107E-2</v>
      </c>
      <c r="AI25" s="118">
        <f t="shared" si="33"/>
        <v>0</v>
      </c>
      <c r="AJ25" s="119">
        <f t="shared" si="14"/>
        <v>5.9324308542042438E-2</v>
      </c>
      <c r="AK25" s="119">
        <f t="shared" si="15"/>
        <v>0</v>
      </c>
      <c r="AL25" s="120">
        <f t="shared" si="16"/>
        <v>0.265122231519477</v>
      </c>
      <c r="AM25" s="120">
        <f t="shared" si="17"/>
        <v>0</v>
      </c>
      <c r="AN25" s="121">
        <f t="shared" si="18"/>
        <v>0.11103662233973945</v>
      </c>
      <c r="AO25" s="207">
        <f t="shared" si="19"/>
        <v>0</v>
      </c>
      <c r="AP25" s="125"/>
      <c r="AQ25" s="133">
        <v>246915130.99000001</v>
      </c>
      <c r="AR25" s="130">
        <v>10</v>
      </c>
      <c r="AS25" s="124" t="e">
        <f>(#REF!/AQ25)-1</f>
        <v>#REF!</v>
      </c>
      <c r="AT25" s="124" t="e">
        <f>(#REF!/AR25)-1</f>
        <v>#REF!</v>
      </c>
    </row>
    <row r="26" spans="1:46">
      <c r="A26" s="202" t="s">
        <v>109</v>
      </c>
      <c r="B26" s="177">
        <v>33828271089.209999</v>
      </c>
      <c r="C26" s="173">
        <v>1</v>
      </c>
      <c r="D26" s="177">
        <v>33657745588.93</v>
      </c>
      <c r="E26" s="173">
        <v>1</v>
      </c>
      <c r="F26" s="118">
        <f>((D26-B26)/B26)</f>
        <v>-5.0409168068417864E-3</v>
      </c>
      <c r="G26" s="118">
        <f>((E26-C26)/C26)</f>
        <v>0</v>
      </c>
      <c r="H26" s="177">
        <v>33707159662.110001</v>
      </c>
      <c r="I26" s="173">
        <v>1</v>
      </c>
      <c r="J26" s="118">
        <f t="shared" si="20"/>
        <v>1.4681337776898684E-3</v>
      </c>
      <c r="K26" s="118">
        <f t="shared" si="21"/>
        <v>0</v>
      </c>
      <c r="L26" s="177">
        <v>35050454440.440002</v>
      </c>
      <c r="M26" s="173">
        <v>1</v>
      </c>
      <c r="N26" s="118">
        <f t="shared" si="22"/>
        <v>3.9851912525278442E-2</v>
      </c>
      <c r="O26" s="118">
        <f t="shared" si="23"/>
        <v>0</v>
      </c>
      <c r="P26" s="177">
        <v>34472684752.790001</v>
      </c>
      <c r="Q26" s="173">
        <v>1</v>
      </c>
      <c r="R26" s="118">
        <f t="shared" si="24"/>
        <v>-1.6483942843930458E-2</v>
      </c>
      <c r="S26" s="118">
        <f t="shared" si="25"/>
        <v>0</v>
      </c>
      <c r="T26" s="177">
        <v>35045902822.93</v>
      </c>
      <c r="U26" s="173">
        <v>1</v>
      </c>
      <c r="V26" s="118">
        <f t="shared" si="26"/>
        <v>1.6628181827166993E-2</v>
      </c>
      <c r="W26" s="118">
        <f t="shared" si="27"/>
        <v>0</v>
      </c>
      <c r="X26" s="177">
        <v>35103225189.910004</v>
      </c>
      <c r="Y26" s="173">
        <v>1</v>
      </c>
      <c r="Z26" s="118">
        <f t="shared" si="28"/>
        <v>1.6356367610109962E-3</v>
      </c>
      <c r="AA26" s="118">
        <f t="shared" si="29"/>
        <v>0</v>
      </c>
      <c r="AB26" s="177">
        <v>34974039507.980003</v>
      </c>
      <c r="AC26" s="173">
        <v>1</v>
      </c>
      <c r="AD26" s="118">
        <f t="shared" si="30"/>
        <v>-3.680165603903916E-3</v>
      </c>
      <c r="AE26" s="118">
        <f t="shared" si="31"/>
        <v>0</v>
      </c>
      <c r="AF26" s="177">
        <v>34709510290.68</v>
      </c>
      <c r="AG26" s="173">
        <v>1</v>
      </c>
      <c r="AH26" s="118">
        <f t="shared" si="32"/>
        <v>-7.5635877645659315E-3</v>
      </c>
      <c r="AI26" s="118">
        <f t="shared" si="33"/>
        <v>0</v>
      </c>
      <c r="AJ26" s="119">
        <f t="shared" si="14"/>
        <v>3.3519064839880254E-3</v>
      </c>
      <c r="AK26" s="119">
        <f t="shared" si="15"/>
        <v>0</v>
      </c>
      <c r="AL26" s="120">
        <f t="shared" si="16"/>
        <v>3.1248816085172514E-2</v>
      </c>
      <c r="AM26" s="120">
        <f t="shared" si="17"/>
        <v>0</v>
      </c>
      <c r="AN26" s="121">
        <f t="shared" si="18"/>
        <v>1.7515309887816279E-2</v>
      </c>
      <c r="AO26" s="207">
        <f t="shared" si="19"/>
        <v>0</v>
      </c>
      <c r="AP26" s="125"/>
      <c r="AQ26" s="133"/>
      <c r="AR26" s="130"/>
      <c r="AS26" s="124"/>
      <c r="AT26" s="124"/>
    </row>
    <row r="27" spans="1:46">
      <c r="A27" s="202" t="s">
        <v>113</v>
      </c>
      <c r="B27" s="177">
        <v>6667034082.21</v>
      </c>
      <c r="C27" s="173">
        <v>100</v>
      </c>
      <c r="D27" s="177">
        <v>6640706937.1999998</v>
      </c>
      <c r="E27" s="173">
        <v>100</v>
      </c>
      <c r="F27" s="118">
        <f>((D27-B27)/B27)</f>
        <v>-3.9488541209426759E-3</v>
      </c>
      <c r="G27" s="118">
        <f>((E27-C27)/C27)</f>
        <v>0</v>
      </c>
      <c r="H27" s="177">
        <v>6632503412.6700001</v>
      </c>
      <c r="I27" s="173">
        <v>100</v>
      </c>
      <c r="J27" s="118">
        <f t="shared" si="20"/>
        <v>-1.2353390395900654E-3</v>
      </c>
      <c r="K27" s="118">
        <f t="shared" si="21"/>
        <v>0</v>
      </c>
      <c r="L27" s="177">
        <v>6190318121.54</v>
      </c>
      <c r="M27" s="173">
        <v>100</v>
      </c>
      <c r="N27" s="118">
        <f t="shared" si="22"/>
        <v>-6.666944042355083E-2</v>
      </c>
      <c r="O27" s="118">
        <f t="shared" si="23"/>
        <v>0</v>
      </c>
      <c r="P27" s="177">
        <v>6203888517.1199999</v>
      </c>
      <c r="Q27" s="173">
        <v>100</v>
      </c>
      <c r="R27" s="118">
        <f t="shared" si="24"/>
        <v>2.1921968004810616E-3</v>
      </c>
      <c r="S27" s="118">
        <f t="shared" si="25"/>
        <v>0</v>
      </c>
      <c r="T27" s="177">
        <v>6235704458.8800001</v>
      </c>
      <c r="U27" s="173">
        <v>100</v>
      </c>
      <c r="V27" s="118">
        <f t="shared" si="26"/>
        <v>5.1283870869378526E-3</v>
      </c>
      <c r="W27" s="118">
        <f t="shared" si="27"/>
        <v>0</v>
      </c>
      <c r="X27" s="177">
        <v>6191183145.4700003</v>
      </c>
      <c r="Y27" s="173">
        <v>100</v>
      </c>
      <c r="Z27" s="118">
        <f t="shared" si="28"/>
        <v>-7.1397407788624341E-3</v>
      </c>
      <c r="AA27" s="118">
        <f t="shared" si="29"/>
        <v>0</v>
      </c>
      <c r="AB27" s="177">
        <v>6366041959.2700005</v>
      </c>
      <c r="AC27" s="173">
        <v>100</v>
      </c>
      <c r="AD27" s="118">
        <f t="shared" si="30"/>
        <v>2.8243198382516252E-2</v>
      </c>
      <c r="AE27" s="118">
        <f t="shared" si="31"/>
        <v>0</v>
      </c>
      <c r="AF27" s="177">
        <v>6403302692.6499996</v>
      </c>
      <c r="AG27" s="173">
        <v>100</v>
      </c>
      <c r="AH27" s="118">
        <f t="shared" si="32"/>
        <v>5.8530455215962604E-3</v>
      </c>
      <c r="AI27" s="118">
        <f t="shared" si="33"/>
        <v>0</v>
      </c>
      <c r="AJ27" s="119">
        <f t="shared" si="14"/>
        <v>-4.6970683214268222E-3</v>
      </c>
      <c r="AK27" s="119">
        <f t="shared" si="15"/>
        <v>0</v>
      </c>
      <c r="AL27" s="120">
        <f t="shared" si="16"/>
        <v>-3.5749845128702482E-2</v>
      </c>
      <c r="AM27" s="120">
        <f t="shared" si="17"/>
        <v>0</v>
      </c>
      <c r="AN27" s="121">
        <f t="shared" si="18"/>
        <v>2.7253971053613223E-2</v>
      </c>
      <c r="AO27" s="207">
        <f t="shared" si="19"/>
        <v>0</v>
      </c>
      <c r="AP27" s="125"/>
      <c r="AQ27" s="133"/>
      <c r="AR27" s="130"/>
      <c r="AS27" s="124"/>
      <c r="AT27" s="124"/>
    </row>
    <row r="28" spans="1:46">
      <c r="A28" s="202" t="s">
        <v>116</v>
      </c>
      <c r="B28" s="177">
        <v>9512753834.8400002</v>
      </c>
      <c r="C28" s="173">
        <v>100</v>
      </c>
      <c r="D28" s="177">
        <v>9690552827.8799992</v>
      </c>
      <c r="E28" s="173">
        <v>100</v>
      </c>
      <c r="F28" s="118">
        <f>((D28-B28)/B28)</f>
        <v>1.8690591192302149E-2</v>
      </c>
      <c r="G28" s="118">
        <f>((E28-C28)/C28)</f>
        <v>0</v>
      </c>
      <c r="H28" s="177">
        <v>9641678386.5699997</v>
      </c>
      <c r="I28" s="173">
        <v>100</v>
      </c>
      <c r="J28" s="118">
        <f t="shared" si="20"/>
        <v>-5.0435142533237411E-3</v>
      </c>
      <c r="K28" s="118">
        <f t="shared" si="21"/>
        <v>0</v>
      </c>
      <c r="L28" s="177">
        <v>9727576178.9799995</v>
      </c>
      <c r="M28" s="173">
        <v>100</v>
      </c>
      <c r="N28" s="118">
        <f t="shared" si="22"/>
        <v>8.9090082624668169E-3</v>
      </c>
      <c r="O28" s="118">
        <f t="shared" si="23"/>
        <v>0</v>
      </c>
      <c r="P28" s="177">
        <v>9986550730.1700001</v>
      </c>
      <c r="Q28" s="173">
        <v>100</v>
      </c>
      <c r="R28" s="118">
        <f t="shared" si="24"/>
        <v>2.662272146987758E-2</v>
      </c>
      <c r="S28" s="118">
        <f t="shared" si="25"/>
        <v>0</v>
      </c>
      <c r="T28" s="177">
        <v>9986550730.1700001</v>
      </c>
      <c r="U28" s="173">
        <v>100</v>
      </c>
      <c r="V28" s="118">
        <f t="shared" si="26"/>
        <v>0</v>
      </c>
      <c r="W28" s="118">
        <f t="shared" si="27"/>
        <v>0</v>
      </c>
      <c r="X28" s="177">
        <v>9847240254.2600002</v>
      </c>
      <c r="Y28" s="173">
        <v>100</v>
      </c>
      <c r="Z28" s="118">
        <f t="shared" si="28"/>
        <v>-1.3949809065620034E-2</v>
      </c>
      <c r="AA28" s="118">
        <f t="shared" si="29"/>
        <v>0</v>
      </c>
      <c r="AB28" s="177">
        <v>9571083958.1100006</v>
      </c>
      <c r="AC28" s="173">
        <v>100</v>
      </c>
      <c r="AD28" s="118">
        <f t="shared" si="30"/>
        <v>-2.8044029496541636E-2</v>
      </c>
      <c r="AE28" s="118">
        <f t="shared" si="31"/>
        <v>0</v>
      </c>
      <c r="AF28" s="177">
        <v>9353311907.7000008</v>
      </c>
      <c r="AG28" s="173">
        <v>100</v>
      </c>
      <c r="AH28" s="118">
        <f t="shared" si="32"/>
        <v>-2.275312298618716E-2</v>
      </c>
      <c r="AI28" s="118">
        <f t="shared" si="33"/>
        <v>0</v>
      </c>
      <c r="AJ28" s="119">
        <f t="shared" si="14"/>
        <v>-1.9460193596282523E-3</v>
      </c>
      <c r="AK28" s="119">
        <f t="shared" si="15"/>
        <v>0</v>
      </c>
      <c r="AL28" s="120">
        <f t="shared" si="16"/>
        <v>-3.4800999093647846E-2</v>
      </c>
      <c r="AM28" s="120">
        <f t="shared" si="17"/>
        <v>0</v>
      </c>
      <c r="AN28" s="121">
        <f t="shared" si="18"/>
        <v>1.9388466380207119E-2</v>
      </c>
      <c r="AO28" s="207">
        <f t="shared" si="19"/>
        <v>0</v>
      </c>
      <c r="AP28" s="125"/>
      <c r="AQ28" s="133"/>
      <c r="AR28" s="130"/>
      <c r="AS28" s="124"/>
      <c r="AT28" s="124"/>
    </row>
    <row r="29" spans="1:46">
      <c r="A29" s="202" t="s">
        <v>122</v>
      </c>
      <c r="B29" s="177">
        <v>794537710.36000001</v>
      </c>
      <c r="C29" s="173">
        <v>10</v>
      </c>
      <c r="D29" s="177">
        <v>745187028.78999996</v>
      </c>
      <c r="E29" s="173">
        <v>10</v>
      </c>
      <c r="F29" s="118">
        <f>((D29-B29)/B29)</f>
        <v>-6.2112447183456619E-2</v>
      </c>
      <c r="G29" s="118">
        <f>((E29-C29)/C29)</f>
        <v>0</v>
      </c>
      <c r="H29" s="177">
        <v>713474398.14999998</v>
      </c>
      <c r="I29" s="173">
        <v>10</v>
      </c>
      <c r="J29" s="118">
        <f t="shared" si="20"/>
        <v>-4.25566058114209E-2</v>
      </c>
      <c r="K29" s="118">
        <f t="shared" si="21"/>
        <v>0</v>
      </c>
      <c r="L29" s="177">
        <v>758649398.14999998</v>
      </c>
      <c r="M29" s="173">
        <v>10</v>
      </c>
      <c r="N29" s="118">
        <f t="shared" si="22"/>
        <v>6.3316918052191223E-2</v>
      </c>
      <c r="O29" s="118">
        <f t="shared" si="23"/>
        <v>0</v>
      </c>
      <c r="P29" s="177">
        <v>756546718.53999996</v>
      </c>
      <c r="Q29" s="173">
        <v>10</v>
      </c>
      <c r="R29" s="118">
        <f t="shared" si="24"/>
        <v>-2.7716091453146752E-3</v>
      </c>
      <c r="S29" s="118">
        <f t="shared" si="25"/>
        <v>0</v>
      </c>
      <c r="T29" s="177">
        <v>757297718.53999996</v>
      </c>
      <c r="U29" s="173">
        <v>10</v>
      </c>
      <c r="V29" s="118">
        <f t="shared" si="26"/>
        <v>9.9266837274675636E-4</v>
      </c>
      <c r="W29" s="118">
        <f t="shared" si="27"/>
        <v>0</v>
      </c>
      <c r="X29" s="177">
        <v>763329026.59000003</v>
      </c>
      <c r="Y29" s="173">
        <v>10</v>
      </c>
      <c r="Z29" s="118">
        <f t="shared" si="28"/>
        <v>7.9642495974078416E-3</v>
      </c>
      <c r="AA29" s="118">
        <f t="shared" si="29"/>
        <v>0</v>
      </c>
      <c r="AB29" s="177">
        <v>741647940.41999996</v>
      </c>
      <c r="AC29" s="173">
        <v>10</v>
      </c>
      <c r="AD29" s="118">
        <f t="shared" si="30"/>
        <v>-2.8403329907229428E-2</v>
      </c>
      <c r="AE29" s="118">
        <f t="shared" si="31"/>
        <v>0</v>
      </c>
      <c r="AF29" s="177">
        <v>722956015.24000001</v>
      </c>
      <c r="AG29" s="173">
        <v>10</v>
      </c>
      <c r="AH29" s="118">
        <f t="shared" si="32"/>
        <v>-2.520323210149359E-2</v>
      </c>
      <c r="AI29" s="118">
        <f t="shared" si="33"/>
        <v>0</v>
      </c>
      <c r="AJ29" s="119">
        <f t="shared" si="14"/>
        <v>-1.1096673515821175E-2</v>
      </c>
      <c r="AK29" s="119">
        <f t="shared" si="15"/>
        <v>0</v>
      </c>
      <c r="AL29" s="120">
        <f t="shared" si="16"/>
        <v>-2.9832797259095663E-2</v>
      </c>
      <c r="AM29" s="120">
        <f t="shared" si="17"/>
        <v>0</v>
      </c>
      <c r="AN29" s="121">
        <f t="shared" si="18"/>
        <v>3.81856594952001E-2</v>
      </c>
      <c r="AO29" s="207">
        <f t="shared" si="19"/>
        <v>0</v>
      </c>
      <c r="AP29" s="125"/>
      <c r="AQ29" s="133"/>
      <c r="AR29" s="130"/>
      <c r="AS29" s="124"/>
      <c r="AT29" s="124"/>
    </row>
    <row r="30" spans="1:46">
      <c r="A30" s="202" t="s">
        <v>124</v>
      </c>
      <c r="B30" s="172">
        <v>2883921598</v>
      </c>
      <c r="C30" s="173">
        <v>100</v>
      </c>
      <c r="D30" s="172">
        <v>2887499248</v>
      </c>
      <c r="E30" s="173">
        <v>100</v>
      </c>
      <c r="F30" s="118">
        <f>((D30-B30)/B30)</f>
        <v>1.24055036811025E-3</v>
      </c>
      <c r="G30" s="118">
        <f>((E30-C30)/C30)</f>
        <v>0</v>
      </c>
      <c r="H30" s="172">
        <v>2783339029</v>
      </c>
      <c r="I30" s="173">
        <v>100</v>
      </c>
      <c r="J30" s="118">
        <f t="shared" si="20"/>
        <v>-3.6072812511430304E-2</v>
      </c>
      <c r="K30" s="118">
        <f t="shared" si="21"/>
        <v>0</v>
      </c>
      <c r="L30" s="172">
        <v>2803641888</v>
      </c>
      <c r="M30" s="173">
        <v>100</v>
      </c>
      <c r="N30" s="118">
        <f t="shared" si="22"/>
        <v>7.2944254323536089E-3</v>
      </c>
      <c r="O30" s="118">
        <f t="shared" si="23"/>
        <v>0</v>
      </c>
      <c r="P30" s="172">
        <v>2779524892</v>
      </c>
      <c r="Q30" s="173">
        <v>100</v>
      </c>
      <c r="R30" s="118">
        <f t="shared" si="24"/>
        <v>-8.6020244251679544E-3</v>
      </c>
      <c r="S30" s="118">
        <f t="shared" si="25"/>
        <v>0</v>
      </c>
      <c r="T30" s="172">
        <v>2763789792</v>
      </c>
      <c r="U30" s="173">
        <v>100</v>
      </c>
      <c r="V30" s="118">
        <f t="shared" si="26"/>
        <v>-5.661075403673701E-3</v>
      </c>
      <c r="W30" s="118">
        <f t="shared" si="27"/>
        <v>0</v>
      </c>
      <c r="X30" s="172">
        <v>2765017420</v>
      </c>
      <c r="Y30" s="173">
        <v>100</v>
      </c>
      <c r="Z30" s="118">
        <f t="shared" si="28"/>
        <v>4.4418284037138522E-4</v>
      </c>
      <c r="AA30" s="118">
        <f t="shared" si="29"/>
        <v>0</v>
      </c>
      <c r="AB30" s="172">
        <v>2752114859</v>
      </c>
      <c r="AC30" s="173">
        <v>100</v>
      </c>
      <c r="AD30" s="118">
        <f t="shared" si="30"/>
        <v>-4.6663579428732858E-3</v>
      </c>
      <c r="AE30" s="118">
        <f t="shared" si="31"/>
        <v>0</v>
      </c>
      <c r="AF30" s="172">
        <v>2769456931</v>
      </c>
      <c r="AG30" s="173">
        <v>100</v>
      </c>
      <c r="AH30" s="118">
        <f t="shared" si="32"/>
        <v>6.3013620028567275E-3</v>
      </c>
      <c r="AI30" s="118">
        <f t="shared" si="33"/>
        <v>0</v>
      </c>
      <c r="AJ30" s="119">
        <f t="shared" si="14"/>
        <v>-4.9652187049316595E-3</v>
      </c>
      <c r="AK30" s="119">
        <f t="shared" si="15"/>
        <v>0</v>
      </c>
      <c r="AL30" s="120">
        <f t="shared" si="16"/>
        <v>-4.0880466750514634E-2</v>
      </c>
      <c r="AM30" s="120">
        <f t="shared" si="17"/>
        <v>0</v>
      </c>
      <c r="AN30" s="121">
        <f t="shared" si="18"/>
        <v>1.376584900947357E-2</v>
      </c>
      <c r="AO30" s="207">
        <f t="shared" si="19"/>
        <v>0</v>
      </c>
      <c r="AP30" s="125"/>
      <c r="AQ30" s="133"/>
      <c r="AR30" s="130"/>
      <c r="AS30" s="124"/>
      <c r="AT30" s="124"/>
    </row>
    <row r="31" spans="1:46">
      <c r="A31" s="202" t="s">
        <v>125</v>
      </c>
      <c r="B31" s="172">
        <v>13131799934.83</v>
      </c>
      <c r="C31" s="173">
        <v>100</v>
      </c>
      <c r="D31" s="172">
        <v>13320067116.209999</v>
      </c>
      <c r="E31" s="173">
        <v>100</v>
      </c>
      <c r="F31" s="118">
        <f>((D31-B31)/B31)</f>
        <v>1.4336738475633531E-2</v>
      </c>
      <c r="G31" s="118">
        <f>((E31-C31)/C31)</f>
        <v>0</v>
      </c>
      <c r="H31" s="172">
        <v>13240350995.68</v>
      </c>
      <c r="I31" s="173">
        <v>100</v>
      </c>
      <c r="J31" s="118">
        <f t="shared" si="20"/>
        <v>-5.9846635782328291E-3</v>
      </c>
      <c r="K31" s="118">
        <f t="shared" si="21"/>
        <v>0</v>
      </c>
      <c r="L31" s="172">
        <v>14127745317.620001</v>
      </c>
      <c r="M31" s="173">
        <v>100</v>
      </c>
      <c r="N31" s="118">
        <f t="shared" si="22"/>
        <v>6.7021963558937026E-2</v>
      </c>
      <c r="O31" s="118">
        <f t="shared" si="23"/>
        <v>0</v>
      </c>
      <c r="P31" s="172">
        <v>13567375929.5</v>
      </c>
      <c r="Q31" s="173">
        <v>100</v>
      </c>
      <c r="R31" s="118">
        <f t="shared" si="24"/>
        <v>-3.966445993481444E-2</v>
      </c>
      <c r="S31" s="118">
        <f t="shared" si="25"/>
        <v>0</v>
      </c>
      <c r="T31" s="172">
        <v>13942474955.190001</v>
      </c>
      <c r="U31" s="173">
        <v>100</v>
      </c>
      <c r="V31" s="118">
        <f t="shared" si="26"/>
        <v>2.7647131445249495E-2</v>
      </c>
      <c r="W31" s="118">
        <f t="shared" si="27"/>
        <v>0</v>
      </c>
      <c r="X31" s="172">
        <v>13849506963.540001</v>
      </c>
      <c r="Y31" s="173">
        <v>100</v>
      </c>
      <c r="Z31" s="118">
        <f t="shared" si="28"/>
        <v>-6.6679690620776661E-3</v>
      </c>
      <c r="AA31" s="118">
        <f t="shared" si="29"/>
        <v>0</v>
      </c>
      <c r="AB31" s="172">
        <v>13576029703.74</v>
      </c>
      <c r="AC31" s="173">
        <v>100</v>
      </c>
      <c r="AD31" s="118">
        <f t="shared" si="30"/>
        <v>-1.974635346369753E-2</v>
      </c>
      <c r="AE31" s="118">
        <f t="shared" si="31"/>
        <v>0</v>
      </c>
      <c r="AF31" s="172">
        <v>13388603394.76</v>
      </c>
      <c r="AG31" s="173">
        <v>100</v>
      </c>
      <c r="AH31" s="118">
        <f t="shared" si="32"/>
        <v>-1.3805679058610656E-2</v>
      </c>
      <c r="AI31" s="118">
        <f t="shared" si="33"/>
        <v>0</v>
      </c>
      <c r="AJ31" s="119">
        <f t="shared" si="14"/>
        <v>2.8920885477983671E-3</v>
      </c>
      <c r="AK31" s="119">
        <f t="shared" si="15"/>
        <v>0</v>
      </c>
      <c r="AL31" s="120">
        <f t="shared" si="16"/>
        <v>5.1453403314008217E-3</v>
      </c>
      <c r="AM31" s="120">
        <f t="shared" si="17"/>
        <v>0</v>
      </c>
      <c r="AN31" s="121">
        <f t="shared" si="18"/>
        <v>3.3012981814689722E-2</v>
      </c>
      <c r="AO31" s="207">
        <f t="shared" si="19"/>
        <v>0</v>
      </c>
      <c r="AP31" s="125"/>
      <c r="AQ31" s="133"/>
      <c r="AR31" s="130"/>
      <c r="AS31" s="124"/>
      <c r="AT31" s="124"/>
    </row>
    <row r="32" spans="1:46">
      <c r="A32" s="202" t="s">
        <v>130</v>
      </c>
      <c r="B32" s="172">
        <v>15335391140.4</v>
      </c>
      <c r="C32" s="173">
        <v>100</v>
      </c>
      <c r="D32" s="172">
        <v>15259532686.24</v>
      </c>
      <c r="E32" s="173">
        <v>100</v>
      </c>
      <c r="F32" s="118">
        <f>((D32-B32)/B32)</f>
        <v>-4.9466266276153945E-3</v>
      </c>
      <c r="G32" s="118">
        <f>((E32-C32)/C32)</f>
        <v>0</v>
      </c>
      <c r="H32" s="172">
        <v>15418477119.950001</v>
      </c>
      <c r="I32" s="173">
        <v>100</v>
      </c>
      <c r="J32" s="118">
        <f t="shared" si="20"/>
        <v>1.041607478932341E-2</v>
      </c>
      <c r="K32" s="118">
        <f t="shared" si="21"/>
        <v>0</v>
      </c>
      <c r="L32" s="172">
        <v>15528948509.559999</v>
      </c>
      <c r="M32" s="173">
        <v>100</v>
      </c>
      <c r="N32" s="118">
        <f t="shared" si="22"/>
        <v>7.1648703533152142E-3</v>
      </c>
      <c r="O32" s="118">
        <f t="shared" si="23"/>
        <v>0</v>
      </c>
      <c r="P32" s="172">
        <v>15440943230.440001</v>
      </c>
      <c r="Q32" s="173">
        <v>100</v>
      </c>
      <c r="R32" s="118">
        <f t="shared" si="24"/>
        <v>-5.6671756665186146E-3</v>
      </c>
      <c r="S32" s="118">
        <f t="shared" si="25"/>
        <v>0</v>
      </c>
      <c r="T32" s="172">
        <v>15258319403.35</v>
      </c>
      <c r="U32" s="173">
        <v>100</v>
      </c>
      <c r="V32" s="118">
        <f t="shared" si="26"/>
        <v>-1.1827245548703191E-2</v>
      </c>
      <c r="W32" s="118">
        <f t="shared" si="27"/>
        <v>0</v>
      </c>
      <c r="X32" s="172">
        <v>14912138206.379999</v>
      </c>
      <c r="Y32" s="173">
        <v>100</v>
      </c>
      <c r="Z32" s="118">
        <f t="shared" si="28"/>
        <v>-2.2688029252684035E-2</v>
      </c>
      <c r="AA32" s="118">
        <f t="shared" si="29"/>
        <v>0</v>
      </c>
      <c r="AB32" s="172">
        <v>14898061640.610001</v>
      </c>
      <c r="AC32" s="173">
        <v>100</v>
      </c>
      <c r="AD32" s="118">
        <f t="shared" si="30"/>
        <v>-9.439669600148986E-4</v>
      </c>
      <c r="AE32" s="118">
        <f t="shared" si="31"/>
        <v>0</v>
      </c>
      <c r="AF32" s="172">
        <v>14922435583.09</v>
      </c>
      <c r="AG32" s="173">
        <v>100</v>
      </c>
      <c r="AH32" s="118">
        <f t="shared" si="32"/>
        <v>1.636047901262513E-3</v>
      </c>
      <c r="AI32" s="118">
        <f t="shared" si="33"/>
        <v>0</v>
      </c>
      <c r="AJ32" s="119">
        <f t="shared" si="14"/>
        <v>-3.3570063764543742E-3</v>
      </c>
      <c r="AK32" s="119">
        <f t="shared" si="15"/>
        <v>0</v>
      </c>
      <c r="AL32" s="120">
        <f t="shared" si="16"/>
        <v>-2.2090919170412778E-2</v>
      </c>
      <c r="AM32" s="120">
        <f t="shared" si="17"/>
        <v>0</v>
      </c>
      <c r="AN32" s="121">
        <f t="shared" si="18"/>
        <v>1.0586097194832994E-2</v>
      </c>
      <c r="AO32" s="207">
        <f t="shared" si="19"/>
        <v>0</v>
      </c>
      <c r="AP32" s="125"/>
      <c r="AQ32" s="133"/>
      <c r="AR32" s="130"/>
      <c r="AS32" s="124"/>
      <c r="AT32" s="124"/>
    </row>
    <row r="33" spans="1:48">
      <c r="A33" s="202" t="s">
        <v>129</v>
      </c>
      <c r="B33" s="172">
        <v>761646842.62</v>
      </c>
      <c r="C33" s="173">
        <v>1000000</v>
      </c>
      <c r="D33" s="172">
        <v>762392007.16999996</v>
      </c>
      <c r="E33" s="173">
        <v>1000000</v>
      </c>
      <c r="F33" s="118">
        <f>((D33-B33)/B33)</f>
        <v>9.783596652703896E-4</v>
      </c>
      <c r="G33" s="118">
        <f>((E33-C33)/C33)</f>
        <v>0</v>
      </c>
      <c r="H33" s="172">
        <v>761688566.70000005</v>
      </c>
      <c r="I33" s="173">
        <v>1000000</v>
      </c>
      <c r="J33" s="118">
        <f t="shared" si="20"/>
        <v>-9.2267555717311523E-4</v>
      </c>
      <c r="K33" s="118">
        <f t="shared" si="21"/>
        <v>0</v>
      </c>
      <c r="L33" s="172">
        <v>762370900.57000005</v>
      </c>
      <c r="M33" s="173">
        <v>1000000</v>
      </c>
      <c r="N33" s="118">
        <f t="shared" si="22"/>
        <v>8.9581739812138984E-4</v>
      </c>
      <c r="O33" s="118">
        <f t="shared" si="23"/>
        <v>0</v>
      </c>
      <c r="P33" s="172">
        <v>736273919.64999998</v>
      </c>
      <c r="Q33" s="173">
        <v>1000000</v>
      </c>
      <c r="R33" s="118">
        <f t="shared" si="24"/>
        <v>-3.4231344481391153E-2</v>
      </c>
      <c r="S33" s="118">
        <f t="shared" si="25"/>
        <v>0</v>
      </c>
      <c r="T33" s="172">
        <v>736698649.25999999</v>
      </c>
      <c r="U33" s="173">
        <v>1000000</v>
      </c>
      <c r="V33" s="118">
        <f t="shared" si="26"/>
        <v>5.7686358115457438E-4</v>
      </c>
      <c r="W33" s="118">
        <f t="shared" si="27"/>
        <v>0</v>
      </c>
      <c r="X33" s="172">
        <v>737239832.66999996</v>
      </c>
      <c r="Y33" s="173">
        <v>1000000</v>
      </c>
      <c r="Z33" s="118">
        <f t="shared" si="28"/>
        <v>7.3460621998367337E-4</v>
      </c>
      <c r="AA33" s="118">
        <f t="shared" si="29"/>
        <v>0</v>
      </c>
      <c r="AB33" s="172">
        <v>737883604.05999994</v>
      </c>
      <c r="AC33" s="173">
        <v>1000000</v>
      </c>
      <c r="AD33" s="118">
        <f t="shared" si="30"/>
        <v>8.7321840393307637E-4</v>
      </c>
      <c r="AE33" s="118">
        <f t="shared" si="31"/>
        <v>0</v>
      </c>
      <c r="AF33" s="172">
        <v>738471162.63999999</v>
      </c>
      <c r="AG33" s="173">
        <v>1000000</v>
      </c>
      <c r="AH33" s="118">
        <f t="shared" si="32"/>
        <v>7.9627542442624387E-4</v>
      </c>
      <c r="AI33" s="118">
        <f t="shared" si="33"/>
        <v>0</v>
      </c>
      <c r="AJ33" s="119">
        <f t="shared" si="14"/>
        <v>-3.787359918209365E-3</v>
      </c>
      <c r="AK33" s="119">
        <f t="shared" si="15"/>
        <v>0</v>
      </c>
      <c r="AL33" s="120">
        <f t="shared" si="16"/>
        <v>-3.1376043170749095E-2</v>
      </c>
      <c r="AM33" s="120">
        <f t="shared" si="17"/>
        <v>0</v>
      </c>
      <c r="AN33" s="121">
        <f t="shared" si="18"/>
        <v>1.2316725986899865E-2</v>
      </c>
      <c r="AO33" s="207">
        <f t="shared" si="19"/>
        <v>0</v>
      </c>
      <c r="AP33" s="125"/>
      <c r="AQ33" s="133"/>
      <c r="AR33" s="130"/>
      <c r="AS33" s="124"/>
      <c r="AT33" s="124"/>
      <c r="AU33" s="319"/>
    </row>
    <row r="34" spans="1:48">
      <c r="A34" s="202" t="s">
        <v>141</v>
      </c>
      <c r="B34" s="172">
        <v>9028579991.3199997</v>
      </c>
      <c r="C34" s="173">
        <v>1</v>
      </c>
      <c r="D34" s="172">
        <v>9128513555.0100002</v>
      </c>
      <c r="E34" s="173">
        <v>1</v>
      </c>
      <c r="F34" s="118">
        <f>((D34-B34)/B34)</f>
        <v>1.1068580417526988E-2</v>
      </c>
      <c r="G34" s="118">
        <f>((E34-C34)/C34)</f>
        <v>0</v>
      </c>
      <c r="H34" s="172">
        <v>8885211185.1000004</v>
      </c>
      <c r="I34" s="173">
        <v>1</v>
      </c>
      <c r="J34" s="118">
        <f t="shared" si="20"/>
        <v>-2.6653010749649188E-2</v>
      </c>
      <c r="K34" s="118">
        <f t="shared" si="21"/>
        <v>0</v>
      </c>
      <c r="L34" s="172">
        <v>9359114020.3899994</v>
      </c>
      <c r="M34" s="173">
        <v>1</v>
      </c>
      <c r="N34" s="118">
        <f t="shared" si="22"/>
        <v>5.33361363525841E-2</v>
      </c>
      <c r="O34" s="118">
        <f t="shared" si="23"/>
        <v>0</v>
      </c>
      <c r="P34" s="172">
        <v>9224403197.8500004</v>
      </c>
      <c r="Q34" s="173">
        <v>1</v>
      </c>
      <c r="R34" s="118">
        <f t="shared" si="24"/>
        <v>-1.4393544329785346E-2</v>
      </c>
      <c r="S34" s="118">
        <f t="shared" si="25"/>
        <v>0</v>
      </c>
      <c r="T34" s="172">
        <v>9308931893.9699993</v>
      </c>
      <c r="U34" s="173">
        <v>1</v>
      </c>
      <c r="V34" s="118">
        <f t="shared" si="26"/>
        <v>9.1635951190534096E-3</v>
      </c>
      <c r="W34" s="118">
        <f t="shared" si="27"/>
        <v>0</v>
      </c>
      <c r="X34" s="172">
        <v>9498478500.4300003</v>
      </c>
      <c r="Y34" s="173">
        <v>1</v>
      </c>
      <c r="Z34" s="118">
        <f t="shared" si="28"/>
        <v>2.0361799680023725E-2</v>
      </c>
      <c r="AA34" s="118">
        <f t="shared" si="29"/>
        <v>0</v>
      </c>
      <c r="AB34" s="172">
        <v>10524139287.42</v>
      </c>
      <c r="AC34" s="173">
        <v>1</v>
      </c>
      <c r="AD34" s="118">
        <f t="shared" si="30"/>
        <v>0.10798158746619974</v>
      </c>
      <c r="AE34" s="118">
        <f t="shared" si="31"/>
        <v>0</v>
      </c>
      <c r="AF34" s="172">
        <v>10645315901.66</v>
      </c>
      <c r="AG34" s="173">
        <v>1</v>
      </c>
      <c r="AH34" s="118">
        <f t="shared" si="32"/>
        <v>1.1514159108939949E-2</v>
      </c>
      <c r="AI34" s="118">
        <f t="shared" si="33"/>
        <v>0</v>
      </c>
      <c r="AJ34" s="119">
        <f t="shared" si="14"/>
        <v>2.1547412883111669E-2</v>
      </c>
      <c r="AK34" s="119">
        <f t="shared" si="15"/>
        <v>0</v>
      </c>
      <c r="AL34" s="120">
        <f t="shared" si="16"/>
        <v>0.16616093491119738</v>
      </c>
      <c r="AM34" s="120">
        <f t="shared" si="17"/>
        <v>0</v>
      </c>
      <c r="AN34" s="121">
        <f t="shared" si="18"/>
        <v>4.2192855609950133E-2</v>
      </c>
      <c r="AO34" s="207">
        <f t="shared" si="19"/>
        <v>0</v>
      </c>
      <c r="AP34" s="125"/>
      <c r="AQ34" s="133"/>
      <c r="AR34" s="130"/>
      <c r="AS34" s="124"/>
      <c r="AT34" s="124"/>
    </row>
    <row r="35" spans="1:48" s="267" customFormat="1">
      <c r="A35" s="202" t="s">
        <v>146</v>
      </c>
      <c r="B35" s="172">
        <v>15995576328.040001</v>
      </c>
      <c r="C35" s="173">
        <v>1</v>
      </c>
      <c r="D35" s="172">
        <v>16346005599.33</v>
      </c>
      <c r="E35" s="173">
        <v>1</v>
      </c>
      <c r="F35" s="118">
        <f>((D35-B35)/B35)</f>
        <v>2.1907886537085999E-2</v>
      </c>
      <c r="G35" s="118">
        <f>((E35-C35)/C35)</f>
        <v>0</v>
      </c>
      <c r="H35" s="172">
        <v>16162649639.73</v>
      </c>
      <c r="I35" s="173">
        <v>1</v>
      </c>
      <c r="J35" s="118">
        <f t="shared" si="20"/>
        <v>-1.1217172200621043E-2</v>
      </c>
      <c r="K35" s="118">
        <f t="shared" si="21"/>
        <v>0</v>
      </c>
      <c r="L35" s="172">
        <v>16076866210.57</v>
      </c>
      <c r="M35" s="173">
        <v>1</v>
      </c>
      <c r="N35" s="118">
        <f t="shared" si="22"/>
        <v>-5.3075102827900488E-3</v>
      </c>
      <c r="O35" s="118">
        <f t="shared" si="23"/>
        <v>0</v>
      </c>
      <c r="P35" s="172">
        <v>16027237719.799999</v>
      </c>
      <c r="Q35" s="173">
        <v>1</v>
      </c>
      <c r="R35" s="118">
        <f t="shared" si="24"/>
        <v>-3.0869505362538497E-3</v>
      </c>
      <c r="S35" s="118">
        <f t="shared" si="25"/>
        <v>0</v>
      </c>
      <c r="T35" s="172">
        <v>16089316995.709999</v>
      </c>
      <c r="U35" s="173">
        <v>1</v>
      </c>
      <c r="V35" s="118">
        <f t="shared" si="26"/>
        <v>3.8733608994460291E-3</v>
      </c>
      <c r="W35" s="118">
        <f t="shared" si="27"/>
        <v>0</v>
      </c>
      <c r="X35" s="172">
        <v>16268594022.370001</v>
      </c>
      <c r="Y35" s="173">
        <v>1</v>
      </c>
      <c r="Z35" s="118">
        <f t="shared" si="28"/>
        <v>1.1142612623506864E-2</v>
      </c>
      <c r="AA35" s="118">
        <f t="shared" si="29"/>
        <v>0</v>
      </c>
      <c r="AB35" s="172">
        <v>16280593019.5</v>
      </c>
      <c r="AC35" s="173">
        <v>1</v>
      </c>
      <c r="AD35" s="118">
        <f t="shared" si="30"/>
        <v>7.3755587689385048E-4</v>
      </c>
      <c r="AE35" s="118">
        <f t="shared" si="31"/>
        <v>0</v>
      </c>
      <c r="AF35" s="172">
        <v>16561126511.6</v>
      </c>
      <c r="AG35" s="173">
        <v>1</v>
      </c>
      <c r="AH35" s="118">
        <f t="shared" si="32"/>
        <v>1.723115931735366E-2</v>
      </c>
      <c r="AI35" s="118">
        <f t="shared" si="33"/>
        <v>0</v>
      </c>
      <c r="AJ35" s="119">
        <f t="shared" si="14"/>
        <v>4.4101177793276821E-3</v>
      </c>
      <c r="AK35" s="119">
        <f t="shared" si="15"/>
        <v>0</v>
      </c>
      <c r="AL35" s="120">
        <f t="shared" si="16"/>
        <v>1.3160457517451112E-2</v>
      </c>
      <c r="AM35" s="120">
        <f t="shared" si="17"/>
        <v>0</v>
      </c>
      <c r="AN35" s="121">
        <f t="shared" si="18"/>
        <v>1.1492257293633701E-2</v>
      </c>
      <c r="AO35" s="207">
        <f t="shared" si="19"/>
        <v>0</v>
      </c>
      <c r="AP35" s="125"/>
      <c r="AQ35" s="133"/>
      <c r="AR35" s="130"/>
      <c r="AS35" s="124"/>
      <c r="AT35" s="124"/>
    </row>
    <row r="36" spans="1:48" s="288" customFormat="1">
      <c r="A36" s="202" t="s">
        <v>149</v>
      </c>
      <c r="B36" s="172">
        <v>765234360.83000004</v>
      </c>
      <c r="C36" s="173">
        <v>100</v>
      </c>
      <c r="D36" s="172">
        <v>769081435.39999998</v>
      </c>
      <c r="E36" s="173">
        <v>100</v>
      </c>
      <c r="F36" s="118">
        <f>((D36-B36)/B36)</f>
        <v>5.0273155087119468E-3</v>
      </c>
      <c r="G36" s="118">
        <f>((E36-C36)/C36)</f>
        <v>0</v>
      </c>
      <c r="H36" s="172">
        <v>757279313.35000002</v>
      </c>
      <c r="I36" s="173">
        <v>100</v>
      </c>
      <c r="J36" s="118">
        <f t="shared" si="20"/>
        <v>-1.5345737794153954E-2</v>
      </c>
      <c r="K36" s="118">
        <f t="shared" si="21"/>
        <v>0</v>
      </c>
      <c r="L36" s="172">
        <v>757951761.48000002</v>
      </c>
      <c r="M36" s="173">
        <v>100</v>
      </c>
      <c r="N36" s="118">
        <f t="shared" si="22"/>
        <v>8.8797900344757274E-4</v>
      </c>
      <c r="O36" s="118">
        <f t="shared" si="23"/>
        <v>0</v>
      </c>
      <c r="P36" s="172">
        <v>767005743.78999996</v>
      </c>
      <c r="Q36" s="173">
        <v>100</v>
      </c>
      <c r="R36" s="118">
        <f t="shared" si="24"/>
        <v>1.1945327882503838E-2</v>
      </c>
      <c r="S36" s="118">
        <f t="shared" si="25"/>
        <v>0</v>
      </c>
      <c r="T36" s="172">
        <v>763502764.69000006</v>
      </c>
      <c r="U36" s="173">
        <v>100</v>
      </c>
      <c r="V36" s="118">
        <f t="shared" si="26"/>
        <v>-4.5670832694037714E-3</v>
      </c>
      <c r="W36" s="118">
        <f t="shared" si="27"/>
        <v>0</v>
      </c>
      <c r="X36" s="172">
        <v>763680029.65999997</v>
      </c>
      <c r="Y36" s="173">
        <v>100</v>
      </c>
      <c r="Z36" s="118">
        <f t="shared" si="28"/>
        <v>2.3217331776379763E-4</v>
      </c>
      <c r="AA36" s="118">
        <f t="shared" si="29"/>
        <v>0</v>
      </c>
      <c r="AB36" s="172">
        <v>766257018.85000002</v>
      </c>
      <c r="AC36" s="173">
        <v>100</v>
      </c>
      <c r="AD36" s="118">
        <f t="shared" si="30"/>
        <v>3.3744357452261328E-3</v>
      </c>
      <c r="AE36" s="118">
        <f t="shared" si="31"/>
        <v>0</v>
      </c>
      <c r="AF36" s="172">
        <v>769856695.17999995</v>
      </c>
      <c r="AG36" s="173">
        <v>100</v>
      </c>
      <c r="AH36" s="118">
        <f t="shared" si="32"/>
        <v>4.6977401073628336E-3</v>
      </c>
      <c r="AI36" s="118">
        <f t="shared" si="33"/>
        <v>0</v>
      </c>
      <c r="AJ36" s="119">
        <f t="shared" si="14"/>
        <v>7.8151881268229942E-4</v>
      </c>
      <c r="AK36" s="119">
        <f t="shared" si="15"/>
        <v>0</v>
      </c>
      <c r="AL36" s="120">
        <f t="shared" si="16"/>
        <v>1.0080334075373411E-3</v>
      </c>
      <c r="AM36" s="120">
        <f t="shared" si="17"/>
        <v>0</v>
      </c>
      <c r="AN36" s="121">
        <f t="shared" si="18"/>
        <v>8.0509670592124865E-3</v>
      </c>
      <c r="AO36" s="207">
        <f t="shared" si="19"/>
        <v>0</v>
      </c>
      <c r="AP36" s="125"/>
      <c r="AQ36" s="133"/>
      <c r="AR36" s="130"/>
      <c r="AS36" s="124"/>
      <c r="AT36" s="124"/>
    </row>
    <row r="37" spans="1:48" s="288" customFormat="1">
      <c r="A37" s="202" t="s">
        <v>161</v>
      </c>
      <c r="B37" s="170">
        <v>16018666349.77</v>
      </c>
      <c r="C37" s="173">
        <v>1</v>
      </c>
      <c r="D37" s="170">
        <v>16071348223.26</v>
      </c>
      <c r="E37" s="173">
        <v>1</v>
      </c>
      <c r="F37" s="118">
        <f>((D37-B37)/B37)</f>
        <v>3.2887802479734021E-3</v>
      </c>
      <c r="G37" s="118">
        <f>((E37-C37)/C37)</f>
        <v>0</v>
      </c>
      <c r="H37" s="170">
        <v>16151579508.32</v>
      </c>
      <c r="I37" s="173">
        <v>1</v>
      </c>
      <c r="J37" s="118">
        <f t="shared" si="20"/>
        <v>4.9921938063591355E-3</v>
      </c>
      <c r="K37" s="118">
        <f t="shared" si="21"/>
        <v>0</v>
      </c>
      <c r="L37" s="170">
        <v>16519708182.530001</v>
      </c>
      <c r="M37" s="173">
        <v>1</v>
      </c>
      <c r="N37" s="118">
        <f t="shared" si="22"/>
        <v>2.2792116029294263E-2</v>
      </c>
      <c r="O37" s="118">
        <f t="shared" si="23"/>
        <v>0</v>
      </c>
      <c r="P37" s="170">
        <v>15326310168.33</v>
      </c>
      <c r="Q37" s="173">
        <v>1</v>
      </c>
      <c r="R37" s="118">
        <f t="shared" si="24"/>
        <v>-7.2240865335747792E-2</v>
      </c>
      <c r="S37" s="118">
        <f t="shared" si="25"/>
        <v>0</v>
      </c>
      <c r="T37" s="170">
        <v>15403840486.620001</v>
      </c>
      <c r="U37" s="173">
        <v>1</v>
      </c>
      <c r="V37" s="118">
        <f t="shared" si="26"/>
        <v>5.0586421283713877E-3</v>
      </c>
      <c r="W37" s="118">
        <f t="shared" si="27"/>
        <v>0</v>
      </c>
      <c r="X37" s="170">
        <v>15837431463.73</v>
      </c>
      <c r="Y37" s="173">
        <v>1</v>
      </c>
      <c r="Z37" s="118">
        <f t="shared" si="28"/>
        <v>2.8148238582879518E-2</v>
      </c>
      <c r="AA37" s="118">
        <f t="shared" si="29"/>
        <v>0</v>
      </c>
      <c r="AB37" s="170">
        <v>16527771441.799999</v>
      </c>
      <c r="AC37" s="173">
        <v>1</v>
      </c>
      <c r="AD37" s="118">
        <f t="shared" si="30"/>
        <v>4.3589137522140366E-2</v>
      </c>
      <c r="AE37" s="118">
        <f t="shared" si="31"/>
        <v>0</v>
      </c>
      <c r="AF37" s="170">
        <v>17563305508.669998</v>
      </c>
      <c r="AG37" s="173">
        <v>1</v>
      </c>
      <c r="AH37" s="118">
        <f t="shared" si="32"/>
        <v>6.2654186047796739E-2</v>
      </c>
      <c r="AI37" s="118">
        <f t="shared" si="33"/>
        <v>0</v>
      </c>
      <c r="AJ37" s="119">
        <f t="shared" si="14"/>
        <v>1.2285303628633377E-2</v>
      </c>
      <c r="AK37" s="119">
        <f t="shared" si="15"/>
        <v>0</v>
      </c>
      <c r="AL37" s="120">
        <f t="shared" si="16"/>
        <v>9.2833361873815537E-2</v>
      </c>
      <c r="AM37" s="120">
        <f t="shared" si="17"/>
        <v>0</v>
      </c>
      <c r="AN37" s="121">
        <f t="shared" si="18"/>
        <v>4.0017861913375821E-2</v>
      </c>
      <c r="AO37" s="207">
        <f t="shared" si="19"/>
        <v>0</v>
      </c>
      <c r="AP37" s="125"/>
      <c r="AQ37" s="133"/>
      <c r="AR37" s="130"/>
      <c r="AS37" s="124"/>
      <c r="AT37" s="124"/>
    </row>
    <row r="38" spans="1:48" s="288" customFormat="1">
      <c r="A38" s="202" t="s">
        <v>162</v>
      </c>
      <c r="B38" s="170">
        <v>859484018.44000006</v>
      </c>
      <c r="C38" s="173">
        <v>10</v>
      </c>
      <c r="D38" s="170">
        <v>859484018.44000006</v>
      </c>
      <c r="E38" s="173">
        <v>10</v>
      </c>
      <c r="F38" s="118">
        <f>((D38-B38)/B38)</f>
        <v>0</v>
      </c>
      <c r="G38" s="118">
        <f>((E38-C38)/C38)</f>
        <v>0</v>
      </c>
      <c r="H38" s="170">
        <v>859484018.44000006</v>
      </c>
      <c r="I38" s="173">
        <v>10</v>
      </c>
      <c r="J38" s="118">
        <f t="shared" si="20"/>
        <v>0</v>
      </c>
      <c r="K38" s="118">
        <f t="shared" si="21"/>
        <v>0</v>
      </c>
      <c r="L38" s="170">
        <v>860509088.88999999</v>
      </c>
      <c r="M38" s="173">
        <v>10</v>
      </c>
      <c r="N38" s="118">
        <f t="shared" si="22"/>
        <v>1.1926579529197934E-3</v>
      </c>
      <c r="O38" s="118">
        <f t="shared" si="23"/>
        <v>0</v>
      </c>
      <c r="P38" s="170">
        <v>863509088.88999999</v>
      </c>
      <c r="Q38" s="173">
        <v>10</v>
      </c>
      <c r="R38" s="118">
        <f t="shared" si="24"/>
        <v>3.4863083246102632E-3</v>
      </c>
      <c r="S38" s="118">
        <f t="shared" si="25"/>
        <v>0</v>
      </c>
      <c r="T38" s="170">
        <v>863509088.88999999</v>
      </c>
      <c r="U38" s="173">
        <v>10</v>
      </c>
      <c r="V38" s="118">
        <f t="shared" si="26"/>
        <v>0</v>
      </c>
      <c r="W38" s="118">
        <f t="shared" si="27"/>
        <v>0</v>
      </c>
      <c r="X38" s="170">
        <v>850998693.24000001</v>
      </c>
      <c r="Y38" s="173">
        <v>10</v>
      </c>
      <c r="Z38" s="118">
        <f t="shared" si="28"/>
        <v>-1.448785636533542E-2</v>
      </c>
      <c r="AA38" s="118">
        <f t="shared" si="29"/>
        <v>0</v>
      </c>
      <c r="AB38" s="170">
        <v>850998693.24000001</v>
      </c>
      <c r="AC38" s="173">
        <v>10</v>
      </c>
      <c r="AD38" s="118">
        <f t="shared" si="30"/>
        <v>0</v>
      </c>
      <c r="AE38" s="118">
        <f t="shared" si="31"/>
        <v>0</v>
      </c>
      <c r="AF38" s="170">
        <v>840697528.28999996</v>
      </c>
      <c r="AG38" s="173">
        <v>10</v>
      </c>
      <c r="AH38" s="118">
        <f t="shared" si="32"/>
        <v>-1.2104795262117867E-2</v>
      </c>
      <c r="AI38" s="118">
        <f t="shared" si="33"/>
        <v>0</v>
      </c>
      <c r="AJ38" s="119">
        <f t="shared" si="14"/>
        <v>-2.7392106687404039E-3</v>
      </c>
      <c r="AK38" s="119">
        <f t="shared" si="15"/>
        <v>0</v>
      </c>
      <c r="AL38" s="120">
        <f t="shared" si="16"/>
        <v>-2.1857870241843904E-2</v>
      </c>
      <c r="AM38" s="120">
        <f t="shared" si="17"/>
        <v>0</v>
      </c>
      <c r="AN38" s="121">
        <f t="shared" si="18"/>
        <v>6.6544789258852982E-3</v>
      </c>
      <c r="AO38" s="207">
        <f t="shared" si="19"/>
        <v>0</v>
      </c>
      <c r="AP38" s="125"/>
      <c r="AQ38" s="133"/>
      <c r="AR38" s="130"/>
      <c r="AS38" s="124"/>
      <c r="AT38" s="124"/>
    </row>
    <row r="39" spans="1:48" s="288" customFormat="1">
      <c r="A39" s="202" t="s">
        <v>173</v>
      </c>
      <c r="B39" s="170">
        <v>1393144335.3</v>
      </c>
      <c r="C39" s="173">
        <v>1</v>
      </c>
      <c r="D39" s="170">
        <v>1393063543.05</v>
      </c>
      <c r="E39" s="173">
        <v>1</v>
      </c>
      <c r="F39" s="118">
        <f>((D39-B39)/B39)</f>
        <v>-5.799273481781928E-5</v>
      </c>
      <c r="G39" s="118">
        <f>((E39-C39)/C39)</f>
        <v>0</v>
      </c>
      <c r="H39" s="170">
        <v>1396661073.02</v>
      </c>
      <c r="I39" s="173">
        <v>1</v>
      </c>
      <c r="J39" s="118">
        <f t="shared" si="20"/>
        <v>2.5824593486407144E-3</v>
      </c>
      <c r="K39" s="118">
        <f t="shared" si="21"/>
        <v>0</v>
      </c>
      <c r="L39" s="170">
        <v>1411662631.22</v>
      </c>
      <c r="M39" s="173">
        <v>1</v>
      </c>
      <c r="N39" s="118">
        <f t="shared" si="22"/>
        <v>1.0741015475975271E-2</v>
      </c>
      <c r="O39" s="118">
        <f t="shared" si="23"/>
        <v>0</v>
      </c>
      <c r="P39" s="170">
        <v>1393981898.04</v>
      </c>
      <c r="Q39" s="173">
        <v>1</v>
      </c>
      <c r="R39" s="118">
        <f t="shared" si="24"/>
        <v>-1.2524758245332217E-2</v>
      </c>
      <c r="S39" s="118">
        <f t="shared" si="25"/>
        <v>0</v>
      </c>
      <c r="T39" s="170">
        <v>1293106803.23</v>
      </c>
      <c r="U39" s="173">
        <v>1</v>
      </c>
      <c r="V39" s="118">
        <f t="shared" si="26"/>
        <v>-7.2364709292017909E-2</v>
      </c>
      <c r="W39" s="118">
        <f t="shared" si="27"/>
        <v>0</v>
      </c>
      <c r="X39" s="170">
        <v>1258515792.24</v>
      </c>
      <c r="Y39" s="173">
        <v>1</v>
      </c>
      <c r="Z39" s="118">
        <f t="shared" si="28"/>
        <v>-2.6750312428638144E-2</v>
      </c>
      <c r="AA39" s="118">
        <f t="shared" si="29"/>
        <v>0</v>
      </c>
      <c r="AB39" s="170">
        <v>1257842939.72</v>
      </c>
      <c r="AC39" s="173">
        <v>1</v>
      </c>
      <c r="AD39" s="118">
        <f t="shared" si="30"/>
        <v>-5.3463971143531534E-4</v>
      </c>
      <c r="AE39" s="118">
        <f t="shared" si="31"/>
        <v>0</v>
      </c>
      <c r="AF39" s="170">
        <v>1258515265.55</v>
      </c>
      <c r="AG39" s="173">
        <v>1</v>
      </c>
      <c r="AH39" s="118">
        <f t="shared" si="32"/>
        <v>5.3450697918580017E-4</v>
      </c>
      <c r="AI39" s="118">
        <f t="shared" si="33"/>
        <v>0</v>
      </c>
      <c r="AJ39" s="119">
        <f t="shared" si="14"/>
        <v>-1.229680382605495E-2</v>
      </c>
      <c r="AK39" s="119">
        <f t="shared" si="15"/>
        <v>0</v>
      </c>
      <c r="AL39" s="120">
        <f t="shared" si="16"/>
        <v>-9.6584450990237977E-2</v>
      </c>
      <c r="AM39" s="120">
        <f t="shared" si="17"/>
        <v>0</v>
      </c>
      <c r="AN39" s="121">
        <f t="shared" si="18"/>
        <v>2.6784916519222025E-2</v>
      </c>
      <c r="AO39" s="207">
        <f t="shared" si="19"/>
        <v>0</v>
      </c>
      <c r="AP39" s="125"/>
      <c r="AQ39" s="133"/>
      <c r="AR39" s="130"/>
      <c r="AS39" s="124"/>
      <c r="AT39" s="124"/>
    </row>
    <row r="40" spans="1:48" s="288" customFormat="1">
      <c r="A40" s="202" t="s">
        <v>175</v>
      </c>
      <c r="B40" s="170">
        <v>9217970900.75</v>
      </c>
      <c r="C40" s="173">
        <v>100</v>
      </c>
      <c r="D40" s="170">
        <v>9254823172.2999992</v>
      </c>
      <c r="E40" s="173">
        <v>100</v>
      </c>
      <c r="F40" s="118">
        <f>((D40-B40)/B40)</f>
        <v>3.9978724110531563E-3</v>
      </c>
      <c r="G40" s="118">
        <f>((E40-C40)/C40)</f>
        <v>0</v>
      </c>
      <c r="H40" s="170">
        <v>9394977017.8400002</v>
      </c>
      <c r="I40" s="173">
        <v>100</v>
      </c>
      <c r="J40" s="118">
        <f t="shared" si="20"/>
        <v>1.5143870707274684E-2</v>
      </c>
      <c r="K40" s="118">
        <f t="shared" si="21"/>
        <v>0</v>
      </c>
      <c r="L40" s="170">
        <v>9779047755.5599995</v>
      </c>
      <c r="M40" s="173">
        <v>100</v>
      </c>
      <c r="N40" s="118">
        <f t="shared" si="22"/>
        <v>4.0880433979848203E-2</v>
      </c>
      <c r="O40" s="118">
        <f t="shared" si="23"/>
        <v>0</v>
      </c>
      <c r="P40" s="170">
        <v>9655559798.6399994</v>
      </c>
      <c r="Q40" s="173">
        <v>100</v>
      </c>
      <c r="R40" s="118">
        <f t="shared" si="24"/>
        <v>-1.2627809987919269E-2</v>
      </c>
      <c r="S40" s="118">
        <f t="shared" si="25"/>
        <v>0</v>
      </c>
      <c r="T40" s="170">
        <v>10202059137.370001</v>
      </c>
      <c r="U40" s="173">
        <v>100</v>
      </c>
      <c r="V40" s="118">
        <f t="shared" si="26"/>
        <v>5.6599446342507943E-2</v>
      </c>
      <c r="W40" s="118">
        <f t="shared" si="27"/>
        <v>0</v>
      </c>
      <c r="X40" s="170">
        <v>10490835838.74</v>
      </c>
      <c r="Y40" s="173">
        <v>100</v>
      </c>
      <c r="Z40" s="118">
        <f t="shared" si="28"/>
        <v>2.8305727057806779E-2</v>
      </c>
      <c r="AA40" s="118">
        <f t="shared" si="29"/>
        <v>0</v>
      </c>
      <c r="AB40" s="170">
        <v>10662083275.84</v>
      </c>
      <c r="AC40" s="173">
        <v>100</v>
      </c>
      <c r="AD40" s="118">
        <f t="shared" si="30"/>
        <v>1.6323526526611634E-2</v>
      </c>
      <c r="AE40" s="118">
        <f t="shared" si="31"/>
        <v>0</v>
      </c>
      <c r="AF40" s="170">
        <v>10844236324.049999</v>
      </c>
      <c r="AG40" s="173">
        <v>100</v>
      </c>
      <c r="AH40" s="118">
        <f t="shared" si="32"/>
        <v>1.7084189224328524E-2</v>
      </c>
      <c r="AI40" s="118">
        <f t="shared" si="33"/>
        <v>0</v>
      </c>
      <c r="AJ40" s="119">
        <f t="shared" si="14"/>
        <v>2.0713407032688959E-2</v>
      </c>
      <c r="AK40" s="119">
        <f t="shared" si="15"/>
        <v>0</v>
      </c>
      <c r="AL40" s="120">
        <f t="shared" si="16"/>
        <v>0.17173890004804929</v>
      </c>
      <c r="AM40" s="120">
        <f t="shared" si="17"/>
        <v>0</v>
      </c>
      <c r="AN40" s="121">
        <f t="shared" si="18"/>
        <v>2.1403163899419146E-2</v>
      </c>
      <c r="AO40" s="207">
        <f t="shared" si="19"/>
        <v>0</v>
      </c>
      <c r="AP40" s="125"/>
      <c r="AQ40" s="133"/>
      <c r="AR40" s="130"/>
      <c r="AS40" s="124"/>
      <c r="AT40" s="124"/>
    </row>
    <row r="41" spans="1:48" s="288" customFormat="1">
      <c r="A41" s="202" t="s">
        <v>177</v>
      </c>
      <c r="B41" s="170">
        <v>725560410.70000005</v>
      </c>
      <c r="C41" s="173">
        <v>1</v>
      </c>
      <c r="D41" s="170">
        <v>725347516.10000002</v>
      </c>
      <c r="E41" s="173">
        <v>1</v>
      </c>
      <c r="F41" s="118">
        <f>((D41-B41)/B41)</f>
        <v>-2.934209155577124E-4</v>
      </c>
      <c r="G41" s="118">
        <f>((E41-C41)/C41)</f>
        <v>0</v>
      </c>
      <c r="H41" s="170">
        <v>726951651.60000002</v>
      </c>
      <c r="I41" s="173">
        <v>1</v>
      </c>
      <c r="J41" s="118">
        <f t="shared" si="20"/>
        <v>2.2115406262435532E-3</v>
      </c>
      <c r="K41" s="118">
        <f t="shared" si="21"/>
        <v>0</v>
      </c>
      <c r="L41" s="170">
        <v>687498360.78999996</v>
      </c>
      <c r="M41" s="173">
        <v>1</v>
      </c>
      <c r="N41" s="118">
        <f t="shared" si="22"/>
        <v>-5.4272234918463266E-2</v>
      </c>
      <c r="O41" s="118">
        <f t="shared" si="23"/>
        <v>0</v>
      </c>
      <c r="P41" s="170">
        <v>694943023.97000003</v>
      </c>
      <c r="Q41" s="173">
        <v>1</v>
      </c>
      <c r="R41" s="118">
        <f t="shared" si="24"/>
        <v>1.0828626807844971E-2</v>
      </c>
      <c r="S41" s="118">
        <f t="shared" si="25"/>
        <v>0</v>
      </c>
      <c r="T41" s="170">
        <v>695891150</v>
      </c>
      <c r="U41" s="173">
        <v>1</v>
      </c>
      <c r="V41" s="118">
        <f t="shared" si="26"/>
        <v>1.3643219620849104E-3</v>
      </c>
      <c r="W41" s="118">
        <f t="shared" si="27"/>
        <v>0</v>
      </c>
      <c r="X41" s="170">
        <v>697280687.51999998</v>
      </c>
      <c r="Y41" s="173">
        <v>1</v>
      </c>
      <c r="Z41" s="118">
        <f t="shared" si="28"/>
        <v>1.9967742368903253E-3</v>
      </c>
      <c r="AA41" s="118">
        <f t="shared" si="29"/>
        <v>0</v>
      </c>
      <c r="AB41" s="170">
        <v>669961116.40999997</v>
      </c>
      <c r="AC41" s="173">
        <v>1</v>
      </c>
      <c r="AD41" s="118">
        <f t="shared" si="30"/>
        <v>-3.9180163166667961E-2</v>
      </c>
      <c r="AE41" s="118">
        <f t="shared" si="31"/>
        <v>0</v>
      </c>
      <c r="AF41" s="170">
        <v>670783071.20000005</v>
      </c>
      <c r="AG41" s="173">
        <v>1</v>
      </c>
      <c r="AH41" s="118">
        <f t="shared" si="32"/>
        <v>1.2268693956517093E-3</v>
      </c>
      <c r="AI41" s="118">
        <f t="shared" si="33"/>
        <v>0</v>
      </c>
      <c r="AJ41" s="119">
        <f t="shared" si="14"/>
        <v>-9.5147107464966831E-3</v>
      </c>
      <c r="AK41" s="119">
        <f t="shared" si="15"/>
        <v>0</v>
      </c>
      <c r="AL41" s="120">
        <f t="shared" si="16"/>
        <v>-7.5225245401512417E-2</v>
      </c>
      <c r="AM41" s="120">
        <f t="shared" si="17"/>
        <v>0</v>
      </c>
      <c r="AN41" s="121">
        <f t="shared" si="18"/>
        <v>2.3561205282951608E-2</v>
      </c>
      <c r="AO41" s="207">
        <f t="shared" si="19"/>
        <v>0</v>
      </c>
      <c r="AP41" s="125"/>
      <c r="AQ41" s="133"/>
      <c r="AR41" s="130"/>
      <c r="AS41" s="124"/>
      <c r="AT41" s="124"/>
    </row>
    <row r="42" spans="1:48">
      <c r="A42" s="202" t="s">
        <v>184</v>
      </c>
      <c r="B42" s="170">
        <v>322317643.25</v>
      </c>
      <c r="C42" s="173">
        <v>100</v>
      </c>
      <c r="D42" s="170">
        <v>322914608.06999999</v>
      </c>
      <c r="E42" s="173">
        <v>100</v>
      </c>
      <c r="F42" s="118">
        <f>((D42-B42)/B42)</f>
        <v>1.852100970895247E-3</v>
      </c>
      <c r="G42" s="118">
        <f>((E42-C42)/C42)</f>
        <v>0</v>
      </c>
      <c r="H42" s="170">
        <v>395946226.56</v>
      </c>
      <c r="I42" s="173">
        <v>100</v>
      </c>
      <c r="J42" s="118">
        <f t="shared" si="20"/>
        <v>0.22616387324963799</v>
      </c>
      <c r="K42" s="118">
        <f t="shared" si="21"/>
        <v>0</v>
      </c>
      <c r="L42" s="170">
        <v>397989588.75</v>
      </c>
      <c r="M42" s="173">
        <v>100</v>
      </c>
      <c r="N42" s="118">
        <f t="shared" si="22"/>
        <v>5.1607063104321697E-3</v>
      </c>
      <c r="O42" s="118">
        <f t="shared" si="23"/>
        <v>0</v>
      </c>
      <c r="P42" s="170">
        <v>398508292.43000001</v>
      </c>
      <c r="Q42" s="173">
        <v>100</v>
      </c>
      <c r="R42" s="118">
        <f t="shared" si="24"/>
        <v>1.3033096710623618E-3</v>
      </c>
      <c r="S42" s="118">
        <f t="shared" si="25"/>
        <v>0</v>
      </c>
      <c r="T42" s="170">
        <v>397278843.06999999</v>
      </c>
      <c r="U42" s="173">
        <v>100</v>
      </c>
      <c r="V42" s="118">
        <f t="shared" si="26"/>
        <v>-3.0851286744954581E-3</v>
      </c>
      <c r="W42" s="118">
        <f t="shared" si="27"/>
        <v>0</v>
      </c>
      <c r="X42" s="170">
        <v>397710254.26999998</v>
      </c>
      <c r="Y42" s="173">
        <v>100</v>
      </c>
      <c r="Z42" s="118">
        <f t="shared" si="28"/>
        <v>1.0859153653041977E-3</v>
      </c>
      <c r="AA42" s="118">
        <f t="shared" si="29"/>
        <v>0</v>
      </c>
      <c r="AB42" s="170">
        <v>394657877.42000002</v>
      </c>
      <c r="AC42" s="173">
        <v>100</v>
      </c>
      <c r="AD42" s="118">
        <f t="shared" si="30"/>
        <v>-7.6748759108628559E-3</v>
      </c>
      <c r="AE42" s="118">
        <f t="shared" si="31"/>
        <v>0</v>
      </c>
      <c r="AF42" s="170">
        <v>377873175.63</v>
      </c>
      <c r="AG42" s="173">
        <v>100</v>
      </c>
      <c r="AH42" s="118">
        <f t="shared" si="32"/>
        <v>-4.252975235088878E-2</v>
      </c>
      <c r="AI42" s="118">
        <f t="shared" si="33"/>
        <v>0</v>
      </c>
      <c r="AJ42" s="119">
        <f t="shared" si="14"/>
        <v>2.278451857888561E-2</v>
      </c>
      <c r="AK42" s="119">
        <f t="shared" si="15"/>
        <v>0</v>
      </c>
      <c r="AL42" s="120">
        <f t="shared" si="16"/>
        <v>0.17019535873114272</v>
      </c>
      <c r="AM42" s="120">
        <f t="shared" si="17"/>
        <v>0</v>
      </c>
      <c r="AN42" s="121">
        <f t="shared" si="18"/>
        <v>8.3586709331796058E-2</v>
      </c>
      <c r="AO42" s="207">
        <f t="shared" si="19"/>
        <v>0</v>
      </c>
      <c r="AP42" s="125"/>
      <c r="AQ42" s="134">
        <v>2266908745.4000001</v>
      </c>
      <c r="AR42" s="130">
        <v>1</v>
      </c>
      <c r="AS42" s="124" t="e">
        <f>(#REF!/AQ42)-1</f>
        <v>#REF!</v>
      </c>
      <c r="AT42" s="124" t="e">
        <f>(#REF!/AR42)-1</f>
        <v>#REF!</v>
      </c>
    </row>
    <row r="43" spans="1:48">
      <c r="A43" s="204" t="s">
        <v>57</v>
      </c>
      <c r="B43" s="178">
        <f>SUM(B20:B42)</f>
        <v>816836771857.5199</v>
      </c>
      <c r="C43" s="179"/>
      <c r="D43" s="178">
        <f>SUM(D20:D42)</f>
        <v>817980614664.8501</v>
      </c>
      <c r="E43" s="179"/>
      <c r="F43" s="118">
        <f>((D43-B43)/B43)</f>
        <v>1.4003321676239616E-3</v>
      </c>
      <c r="G43" s="118"/>
      <c r="H43" s="178">
        <f>SUM(H20:H42)</f>
        <v>828753633815.72986</v>
      </c>
      <c r="I43" s="179"/>
      <c r="J43" s="118">
        <f>((H43-D43)/D43)</f>
        <v>1.3170262177048992E-2</v>
      </c>
      <c r="K43" s="118"/>
      <c r="L43" s="178">
        <f>SUM(L20:L42)</f>
        <v>833684629141.14014</v>
      </c>
      <c r="M43" s="179"/>
      <c r="N43" s="118">
        <f>((L43-H43)/H43)</f>
        <v>5.9498928562244664E-3</v>
      </c>
      <c r="O43" s="118"/>
      <c r="P43" s="178">
        <f>SUM(P20:P42)</f>
        <v>828049288188.62012</v>
      </c>
      <c r="Q43" s="179"/>
      <c r="R43" s="118">
        <f>((P43-L43)/L43)</f>
        <v>-6.759559617076704E-3</v>
      </c>
      <c r="S43" s="118"/>
      <c r="T43" s="178">
        <f>SUM(T20:T42)</f>
        <v>829804740122.95984</v>
      </c>
      <c r="U43" s="179"/>
      <c r="V43" s="118">
        <f>((T43-P43)/P43)</f>
        <v>2.1199848359024854E-3</v>
      </c>
      <c r="W43" s="118"/>
      <c r="X43" s="178">
        <f>SUM(X20:X42)</f>
        <v>825138574363.98022</v>
      </c>
      <c r="Y43" s="179"/>
      <c r="Z43" s="118">
        <f>((X43-T43)/T43)</f>
        <v>-5.6232093327017937E-3</v>
      </c>
      <c r="AA43" s="118"/>
      <c r="AB43" s="178">
        <f>SUM(AB20:AB42)</f>
        <v>817988983524.22021</v>
      </c>
      <c r="AC43" s="179"/>
      <c r="AD43" s="118">
        <f>((AB43-X43)/X43)</f>
        <v>-8.6647153119352588E-3</v>
      </c>
      <c r="AE43" s="118"/>
      <c r="AF43" s="178">
        <f>SUM(AF20:AF42)</f>
        <v>819374050227.43018</v>
      </c>
      <c r="AG43" s="179"/>
      <c r="AH43" s="118">
        <f>((AF43-AB43)/AB43)</f>
        <v>1.6932583825793662E-3</v>
      </c>
      <c r="AI43" s="118"/>
      <c r="AJ43" s="119">
        <f t="shared" si="14"/>
        <v>4.1078076970818935E-4</v>
      </c>
      <c r="AK43" s="119"/>
      <c r="AL43" s="120">
        <f t="shared" si="16"/>
        <v>1.7035068283996048E-3</v>
      </c>
      <c r="AM43" s="120"/>
      <c r="AN43" s="121">
        <f t="shared" si="18"/>
        <v>7.2626138031315658E-3</v>
      </c>
      <c r="AO43" s="207"/>
      <c r="AP43" s="125"/>
      <c r="AQ43" s="138">
        <f>SUM(AQ20:AQ42)</f>
        <v>132930613532.55411</v>
      </c>
      <c r="AR43" s="139"/>
      <c r="AS43" s="124" t="e">
        <f>(#REF!/AQ43)-1</f>
        <v>#REF!</v>
      </c>
      <c r="AT43" s="124" t="e">
        <f>(#REF!/AR43)-1</f>
        <v>#REF!</v>
      </c>
    </row>
    <row r="44" spans="1:48">
      <c r="A44" s="205" t="s">
        <v>82</v>
      </c>
      <c r="B44" s="174"/>
      <c r="C44" s="176"/>
      <c r="D44" s="174"/>
      <c r="E44" s="176"/>
      <c r="F44" s="118"/>
      <c r="G44" s="118"/>
      <c r="H44" s="174"/>
      <c r="I44" s="176"/>
      <c r="J44" s="118"/>
      <c r="K44" s="118"/>
      <c r="L44" s="174"/>
      <c r="M44" s="176"/>
      <c r="N44" s="118"/>
      <c r="O44" s="118"/>
      <c r="P44" s="174"/>
      <c r="Q44" s="176"/>
      <c r="R44" s="118"/>
      <c r="S44" s="118"/>
      <c r="T44" s="174"/>
      <c r="U44" s="176"/>
      <c r="V44" s="118"/>
      <c r="W44" s="118"/>
      <c r="X44" s="174"/>
      <c r="Y44" s="176"/>
      <c r="Z44" s="118"/>
      <c r="AA44" s="118"/>
      <c r="AB44" s="174"/>
      <c r="AC44" s="176"/>
      <c r="AD44" s="118"/>
      <c r="AE44" s="118"/>
      <c r="AF44" s="174"/>
      <c r="AG44" s="176"/>
      <c r="AH44" s="118"/>
      <c r="AI44" s="118"/>
      <c r="AJ44" s="119"/>
      <c r="AK44" s="119"/>
      <c r="AL44" s="120"/>
      <c r="AM44" s="120"/>
      <c r="AN44" s="121"/>
      <c r="AO44" s="207"/>
      <c r="AP44" s="125"/>
      <c r="AQ44" s="135"/>
      <c r="AR44" s="101"/>
      <c r="AS44" s="124" t="e">
        <f>(#REF!/AQ44)-1</f>
        <v>#REF!</v>
      </c>
      <c r="AT44" s="124" t="e">
        <f>(#REF!/AR44)-1</f>
        <v>#REF!</v>
      </c>
    </row>
    <row r="45" spans="1:48">
      <c r="A45" s="202" t="s">
        <v>25</v>
      </c>
      <c r="B45" s="169">
        <v>38218753037.120003</v>
      </c>
      <c r="C45" s="181">
        <v>215.85</v>
      </c>
      <c r="D45" s="169">
        <v>40014967528.610001</v>
      </c>
      <c r="E45" s="181">
        <v>216.12</v>
      </c>
      <c r="F45" s="118">
        <f>((D45-B45)/B45)</f>
        <v>4.699824951759736E-2</v>
      </c>
      <c r="G45" s="118">
        <f>((E45-C45)/C45)</f>
        <v>1.2508686587908743E-3</v>
      </c>
      <c r="H45" s="169">
        <v>41199959826.709999</v>
      </c>
      <c r="I45" s="181">
        <v>216.52</v>
      </c>
      <c r="J45" s="118">
        <f t="shared" ref="J45:J53" si="34">((H45-D45)/D45)</f>
        <v>2.961372634509199E-2</v>
      </c>
      <c r="K45" s="118">
        <f t="shared" ref="K45:K53" si="35">((I45-E45)/E45)</f>
        <v>1.850823616509373E-3</v>
      </c>
      <c r="L45" s="169">
        <v>42457736647.769997</v>
      </c>
      <c r="M45" s="181">
        <v>216.84</v>
      </c>
      <c r="N45" s="118">
        <f t="shared" ref="N45:N53" si="36">((L45-H45)/H45)</f>
        <v>3.05285933857775E-2</v>
      </c>
      <c r="O45" s="118">
        <f t="shared" ref="O45:O53" si="37">((M45-I45)/I45)</f>
        <v>1.4779235174579399E-3</v>
      </c>
      <c r="P45" s="169">
        <v>44683647366.82</v>
      </c>
      <c r="Q45" s="181">
        <v>217.15</v>
      </c>
      <c r="R45" s="118">
        <f t="shared" ref="R45:R53" si="38">((P45-L45)/L45)</f>
        <v>5.2426504444082617E-2</v>
      </c>
      <c r="S45" s="118">
        <f t="shared" ref="S45:S53" si="39">((Q45-M45)/M45)</f>
        <v>1.4296255303449653E-3</v>
      </c>
      <c r="T45" s="169">
        <v>47929379576</v>
      </c>
      <c r="U45" s="181">
        <v>217.46</v>
      </c>
      <c r="V45" s="118">
        <f t="shared" ref="V45:V53" si="40">((T45-P45)/P45)</f>
        <v>7.2638032041899295E-2</v>
      </c>
      <c r="W45" s="118">
        <f t="shared" ref="W45:W53" si="41">((U45-Q45)/Q45)</f>
        <v>1.4275846189270194E-3</v>
      </c>
      <c r="X45" s="169">
        <v>50546150081.949997</v>
      </c>
      <c r="Y45" s="181">
        <v>217.74</v>
      </c>
      <c r="Z45" s="118">
        <f t="shared" ref="Z45:Z53" si="42">((X45-T45)/T45)</f>
        <v>5.4596377610118492E-2</v>
      </c>
      <c r="AA45" s="118">
        <f t="shared" ref="AA45:AA53" si="43">((Y45-U45)/U45)</f>
        <v>1.2875931205739038E-3</v>
      </c>
      <c r="AB45" s="169">
        <v>51973282868.199997</v>
      </c>
      <c r="AC45" s="181">
        <v>217.98</v>
      </c>
      <c r="AD45" s="118">
        <f t="shared" ref="AD45:AD53" si="44">((AB45-X45)/X45)</f>
        <v>2.8234252933926778E-2</v>
      </c>
      <c r="AE45" s="118">
        <f t="shared" ref="AE45:AE53" si="45">((AC45-Y45)/Y45)</f>
        <v>1.1022320198400876E-3</v>
      </c>
      <c r="AF45" s="169">
        <v>57235088001.540001</v>
      </c>
      <c r="AG45" s="181">
        <v>218.33</v>
      </c>
      <c r="AH45" s="118">
        <f t="shared" ref="AH45:AH53" si="46">((AF45-AB45)/AB45)</f>
        <v>0.10124057675331982</v>
      </c>
      <c r="AI45" s="118">
        <f t="shared" ref="AI45:AI53" si="47">((AG45-AC45)/AC45)</f>
        <v>1.6056518946693402E-3</v>
      </c>
      <c r="AJ45" s="119">
        <f t="shared" si="14"/>
        <v>5.203453912897673E-2</v>
      </c>
      <c r="AK45" s="119">
        <f t="shared" si="15"/>
        <v>1.4290378721391879E-3</v>
      </c>
      <c r="AL45" s="120">
        <f t="shared" si="16"/>
        <v>0.43034198292471226</v>
      </c>
      <c r="AM45" s="120">
        <f t="shared" si="17"/>
        <v>1.0225800481214176E-2</v>
      </c>
      <c r="AN45" s="121">
        <f t="shared" si="18"/>
        <v>2.5098295606128418E-2</v>
      </c>
      <c r="AO45" s="207">
        <f t="shared" si="19"/>
        <v>2.299195331728509E-4</v>
      </c>
      <c r="AP45" s="125"/>
      <c r="AQ45" s="123">
        <v>1092437778.4100001</v>
      </c>
      <c r="AR45" s="127">
        <v>143.21</v>
      </c>
      <c r="AS45" s="124" t="e">
        <f>(#REF!/AQ45)-1</f>
        <v>#REF!</v>
      </c>
      <c r="AT45" s="124" t="e">
        <f>(#REF!/AR45)-1</f>
        <v>#REF!</v>
      </c>
    </row>
    <row r="46" spans="1:48">
      <c r="A46" s="202" t="s">
        <v>101</v>
      </c>
      <c r="B46" s="169">
        <v>32206845705.349998</v>
      </c>
      <c r="C46" s="181">
        <v>1.7883</v>
      </c>
      <c r="D46" s="169">
        <v>32373655997.240002</v>
      </c>
      <c r="E46" s="181">
        <v>1.7915000000000001</v>
      </c>
      <c r="F46" s="118">
        <f>((D46-B46)/B46)</f>
        <v>5.1793427216094536E-3</v>
      </c>
      <c r="G46" s="118">
        <f>((E46-C46)/C46)</f>
        <v>1.7894089358609247E-3</v>
      </c>
      <c r="H46" s="169">
        <v>32758110613.189999</v>
      </c>
      <c r="I46" s="181">
        <v>1.7946</v>
      </c>
      <c r="J46" s="118">
        <f t="shared" si="34"/>
        <v>1.1875539048872744E-2</v>
      </c>
      <c r="K46" s="118">
        <f t="shared" si="35"/>
        <v>1.730393524979001E-3</v>
      </c>
      <c r="L46" s="169">
        <v>35640784118.529999</v>
      </c>
      <c r="M46" s="181">
        <v>1.7978000000000001</v>
      </c>
      <c r="N46" s="118">
        <f t="shared" si="36"/>
        <v>8.7998771949298463E-2</v>
      </c>
      <c r="O46" s="118">
        <f t="shared" si="37"/>
        <v>1.7831271592555955E-3</v>
      </c>
      <c r="P46" s="169">
        <v>38163602798.269997</v>
      </c>
      <c r="Q46" s="181">
        <v>1.8008999999999999</v>
      </c>
      <c r="R46" s="118">
        <f t="shared" si="38"/>
        <v>7.07846009041187E-2</v>
      </c>
      <c r="S46" s="118">
        <f t="shared" si="39"/>
        <v>1.7243297363443546E-3</v>
      </c>
      <c r="T46" s="169">
        <v>38553769740.129997</v>
      </c>
      <c r="U46" s="181">
        <v>1.804</v>
      </c>
      <c r="V46" s="118">
        <f t="shared" si="40"/>
        <v>1.0223535338694158E-2</v>
      </c>
      <c r="W46" s="118">
        <f t="shared" si="41"/>
        <v>1.7213615414515535E-3</v>
      </c>
      <c r="X46" s="169">
        <v>40222607817.709999</v>
      </c>
      <c r="Y46" s="181">
        <v>1.8069999999999999</v>
      </c>
      <c r="Z46" s="118">
        <f t="shared" si="42"/>
        <v>4.3285989640668918E-2</v>
      </c>
      <c r="AA46" s="118">
        <f t="shared" si="43"/>
        <v>1.6629711751662371E-3</v>
      </c>
      <c r="AB46" s="169">
        <v>40919039660.129997</v>
      </c>
      <c r="AC46" s="181">
        <v>1.8099000000000001</v>
      </c>
      <c r="AD46" s="118">
        <f t="shared" si="44"/>
        <v>1.731443782999469E-2</v>
      </c>
      <c r="AE46" s="118">
        <f t="shared" si="45"/>
        <v>1.6048699501937603E-3</v>
      </c>
      <c r="AF46" s="169">
        <v>40923361416.040001</v>
      </c>
      <c r="AG46" s="181">
        <v>1.8128</v>
      </c>
      <c r="AH46" s="118">
        <f t="shared" si="46"/>
        <v>1.0561723700995412E-4</v>
      </c>
      <c r="AI46" s="118">
        <f t="shared" si="47"/>
        <v>1.6022984695286493E-3</v>
      </c>
      <c r="AJ46" s="119">
        <f t="shared" si="14"/>
        <v>3.0845979333783382E-2</v>
      </c>
      <c r="AK46" s="119">
        <f t="shared" si="15"/>
        <v>1.7023450615975095E-3</v>
      </c>
      <c r="AL46" s="120">
        <f t="shared" si="16"/>
        <v>0.26409452857375454</v>
      </c>
      <c r="AM46" s="120">
        <f t="shared" si="17"/>
        <v>1.1889478090985138E-2</v>
      </c>
      <c r="AN46" s="121">
        <f t="shared" si="18"/>
        <v>3.2924807335049239E-2</v>
      </c>
      <c r="AO46" s="207">
        <f t="shared" si="19"/>
        <v>7.2504733926326677E-5</v>
      </c>
      <c r="AP46" s="125"/>
      <c r="AQ46" s="123">
        <v>609639394.97000003</v>
      </c>
      <c r="AR46" s="127">
        <v>1.1629</v>
      </c>
      <c r="AS46" s="124" t="e">
        <f>(#REF!/AQ46)-1</f>
        <v>#REF!</v>
      </c>
      <c r="AT46" s="124" t="e">
        <f>(#REF!/AR46)-1</f>
        <v>#REF!</v>
      </c>
    </row>
    <row r="47" spans="1:48">
      <c r="A47" s="202" t="s">
        <v>26</v>
      </c>
      <c r="B47" s="169">
        <v>1649843723.51</v>
      </c>
      <c r="C47" s="173">
        <v>309.16000000000003</v>
      </c>
      <c r="D47" s="169">
        <v>1687964079.54</v>
      </c>
      <c r="E47" s="181">
        <v>325.81</v>
      </c>
      <c r="F47" s="118">
        <f>((D47-B47)/B47)</f>
        <v>2.3105434464362418E-2</v>
      </c>
      <c r="G47" s="118">
        <f>((E47-C47)/C47)</f>
        <v>5.3855608746280162E-2</v>
      </c>
      <c r="H47" s="169">
        <v>1659658228.5999999</v>
      </c>
      <c r="I47" s="181">
        <v>320.33</v>
      </c>
      <c r="J47" s="118">
        <f t="shared" si="34"/>
        <v>-1.6769225887623095E-2</v>
      </c>
      <c r="K47" s="118">
        <f t="shared" si="35"/>
        <v>-1.6819618796230989E-2</v>
      </c>
      <c r="L47" s="169">
        <v>1661937808.6600001</v>
      </c>
      <c r="M47" s="181">
        <v>320.77</v>
      </c>
      <c r="N47" s="118">
        <f t="shared" si="36"/>
        <v>1.3735237898486574E-3</v>
      </c>
      <c r="O47" s="118">
        <f t="shared" si="37"/>
        <v>1.3735834920238434E-3</v>
      </c>
      <c r="P47" s="169">
        <v>1664603397.4300001</v>
      </c>
      <c r="Q47" s="181">
        <v>321.27999999999997</v>
      </c>
      <c r="R47" s="118">
        <f t="shared" si="38"/>
        <v>1.6039040426844926E-3</v>
      </c>
      <c r="S47" s="118">
        <f t="shared" si="39"/>
        <v>1.5899242447859555E-3</v>
      </c>
      <c r="T47" s="169">
        <v>1668061090</v>
      </c>
      <c r="U47" s="181">
        <v>321.95</v>
      </c>
      <c r="V47" s="118">
        <f t="shared" si="40"/>
        <v>2.077187019645823E-3</v>
      </c>
      <c r="W47" s="118">
        <f t="shared" si="41"/>
        <v>2.0854083665339143E-3</v>
      </c>
      <c r="X47" s="169">
        <v>1685927677.53</v>
      </c>
      <c r="Y47" s="181">
        <v>325.39999999999998</v>
      </c>
      <c r="Z47" s="118">
        <f t="shared" si="42"/>
        <v>1.0710991124431763E-2</v>
      </c>
      <c r="AA47" s="118">
        <f t="shared" si="43"/>
        <v>1.0715949681627547E-2</v>
      </c>
      <c r="AB47" s="169">
        <v>1731807955.95</v>
      </c>
      <c r="AC47" s="181">
        <v>334.25</v>
      </c>
      <c r="AD47" s="118">
        <f t="shared" si="44"/>
        <v>2.721366938302943E-2</v>
      </c>
      <c r="AE47" s="118">
        <f t="shared" si="45"/>
        <v>2.7197295636140206E-2</v>
      </c>
      <c r="AF47" s="169">
        <v>1721245045.95</v>
      </c>
      <c r="AG47" s="181">
        <v>332.69630000000001</v>
      </c>
      <c r="AH47" s="118">
        <f t="shared" si="46"/>
        <v>-6.0993541250973253E-3</v>
      </c>
      <c r="AI47" s="118">
        <f t="shared" si="47"/>
        <v>-4.6483171278982561E-3</v>
      </c>
      <c r="AJ47" s="119">
        <f t="shared" si="14"/>
        <v>5.4020162264102707E-3</v>
      </c>
      <c r="AK47" s="119">
        <f t="shared" si="15"/>
        <v>9.4187292804077966E-3</v>
      </c>
      <c r="AL47" s="120">
        <f t="shared" si="16"/>
        <v>1.9716631896023365E-2</v>
      </c>
      <c r="AM47" s="120">
        <f t="shared" si="17"/>
        <v>2.1135938123446198E-2</v>
      </c>
      <c r="AN47" s="121">
        <f t="shared" si="18"/>
        <v>1.455481677152036E-2</v>
      </c>
      <c r="AO47" s="207">
        <f t="shared" si="19"/>
        <v>2.1904080892483649E-2</v>
      </c>
      <c r="AP47" s="125"/>
      <c r="AQ47" s="126">
        <v>1186217562.8099999</v>
      </c>
      <c r="AR47" s="130">
        <v>212.98</v>
      </c>
      <c r="AS47" s="124" t="e">
        <f>(#REF!/AQ47)-1</f>
        <v>#REF!</v>
      </c>
      <c r="AT47" s="124" t="e">
        <f>(#REF!/AR47)-1</f>
        <v>#REF!</v>
      </c>
      <c r="AU47" s="233"/>
      <c r="AV47" s="233"/>
    </row>
    <row r="48" spans="1:48">
      <c r="A48" s="202" t="s">
        <v>29</v>
      </c>
      <c r="B48" s="169">
        <v>8354943993.6999998</v>
      </c>
      <c r="C48" s="173">
        <v>1359.05</v>
      </c>
      <c r="D48" s="169">
        <v>8565352089.7399998</v>
      </c>
      <c r="E48" s="181">
        <v>1345.39</v>
      </c>
      <c r="F48" s="118">
        <f>((D48-B48)/B48)</f>
        <v>2.5183663253596559E-2</v>
      </c>
      <c r="G48" s="118">
        <f>((E48-C48)/C48)</f>
        <v>-1.0051138663036573E-2</v>
      </c>
      <c r="H48" s="169">
        <v>8516820643.1199999</v>
      </c>
      <c r="I48" s="181">
        <v>1263.06</v>
      </c>
      <c r="J48" s="118">
        <f t="shared" si="34"/>
        <v>-5.6660188759938123E-3</v>
      </c>
      <c r="K48" s="118">
        <f t="shared" si="35"/>
        <v>-6.1194151881610648E-2</v>
      </c>
      <c r="L48" s="169">
        <v>8945128178.9899998</v>
      </c>
      <c r="M48" s="181">
        <v>1250.82</v>
      </c>
      <c r="N48" s="118">
        <f t="shared" si="36"/>
        <v>5.0289603810782652E-2</v>
      </c>
      <c r="O48" s="118">
        <f t="shared" si="37"/>
        <v>-9.6907510332050802E-3</v>
      </c>
      <c r="P48" s="169">
        <v>9691252574.6000004</v>
      </c>
      <c r="Q48" s="180">
        <v>1276.1600000000001</v>
      </c>
      <c r="R48" s="118">
        <f t="shared" si="38"/>
        <v>8.3411258137415081E-2</v>
      </c>
      <c r="S48" s="118">
        <f t="shared" si="39"/>
        <v>2.0258710286052466E-2</v>
      </c>
      <c r="T48" s="169">
        <v>9763086332.8999996</v>
      </c>
      <c r="U48" s="181">
        <v>1286.68</v>
      </c>
      <c r="V48" s="118">
        <f t="shared" si="40"/>
        <v>7.4122264121223901E-3</v>
      </c>
      <c r="W48" s="118">
        <f t="shared" si="41"/>
        <v>8.2434804413239575E-3</v>
      </c>
      <c r="X48" s="169">
        <v>10731398700.5</v>
      </c>
      <c r="Y48" s="180">
        <v>1292.22</v>
      </c>
      <c r="Z48" s="118">
        <f t="shared" si="42"/>
        <v>9.9180969478570163E-2</v>
      </c>
      <c r="AA48" s="118">
        <f t="shared" si="43"/>
        <v>4.3056548636801403E-3</v>
      </c>
      <c r="AB48" s="169">
        <v>10814193424.15</v>
      </c>
      <c r="AC48" s="180">
        <v>1290.76</v>
      </c>
      <c r="AD48" s="118">
        <f t="shared" si="44"/>
        <v>7.7151847546342699E-3</v>
      </c>
      <c r="AE48" s="118">
        <f t="shared" si="45"/>
        <v>-1.1298385723793444E-3</v>
      </c>
      <c r="AF48" s="169">
        <v>11032871477.559999</v>
      </c>
      <c r="AG48" s="181">
        <v>1314.73</v>
      </c>
      <c r="AH48" s="118">
        <f t="shared" si="46"/>
        <v>2.0221392833759864E-2</v>
      </c>
      <c r="AI48" s="118">
        <f t="shared" si="47"/>
        <v>1.8570454615885235E-2</v>
      </c>
      <c r="AJ48" s="119">
        <f t="shared" si="14"/>
        <v>3.5968534975610894E-2</v>
      </c>
      <c r="AK48" s="119">
        <f t="shared" si="15"/>
        <v>-3.8359474929112306E-3</v>
      </c>
      <c r="AL48" s="120">
        <f t="shared" si="16"/>
        <v>0.2880814894668155</v>
      </c>
      <c r="AM48" s="120">
        <f t="shared" si="17"/>
        <v>-2.2788931090613189E-2</v>
      </c>
      <c r="AN48" s="121">
        <f t="shared" si="18"/>
        <v>3.8103530854353529E-2</v>
      </c>
      <c r="AO48" s="207">
        <f t="shared" si="19"/>
        <v>2.5815254679189565E-2</v>
      </c>
      <c r="AP48" s="125"/>
      <c r="AQ48" s="126">
        <v>4662655514.79</v>
      </c>
      <c r="AR48" s="130">
        <v>1067.58</v>
      </c>
      <c r="AS48" s="124" t="e">
        <f>(#REF!/AQ48)-1</f>
        <v>#REF!</v>
      </c>
      <c r="AT48" s="124" t="e">
        <f>(#REF!/AR48)-1</f>
        <v>#REF!</v>
      </c>
    </row>
    <row r="49" spans="1:49">
      <c r="A49" s="202" t="s">
        <v>87</v>
      </c>
      <c r="B49" s="169">
        <v>4370166779.8100004</v>
      </c>
      <c r="C49" s="173">
        <v>42267.34</v>
      </c>
      <c r="D49" s="169">
        <v>4366771415.04</v>
      </c>
      <c r="E49" s="173">
        <v>42451.199999999997</v>
      </c>
      <c r="F49" s="118">
        <f>((D49-B49)/B49)</f>
        <v>-7.769416914903363E-4</v>
      </c>
      <c r="G49" s="118">
        <f>((E49-C49)/C49)</f>
        <v>4.3499307029967018E-3</v>
      </c>
      <c r="H49" s="169">
        <v>4494582823.5299997</v>
      </c>
      <c r="I49" s="181">
        <v>43681.66</v>
      </c>
      <c r="J49" s="118">
        <f t="shared" si="34"/>
        <v>2.9269086091796039E-2</v>
      </c>
      <c r="K49" s="118">
        <f t="shared" si="35"/>
        <v>2.8985281923714912E-2</v>
      </c>
      <c r="L49" s="169">
        <v>4502712978.8400002</v>
      </c>
      <c r="M49" s="181">
        <v>42565.84</v>
      </c>
      <c r="N49" s="118">
        <f t="shared" si="36"/>
        <v>1.8088787389649388E-3</v>
      </c>
      <c r="O49" s="118">
        <f t="shared" si="37"/>
        <v>-2.5544358891122887E-2</v>
      </c>
      <c r="P49" s="169">
        <v>4625650892.8599997</v>
      </c>
      <c r="Q49" s="180">
        <v>43715.41</v>
      </c>
      <c r="R49" s="118">
        <f t="shared" si="38"/>
        <v>2.7303075856207708E-2</v>
      </c>
      <c r="S49" s="118">
        <f t="shared" si="39"/>
        <v>2.7006867478710794E-2</v>
      </c>
      <c r="T49" s="169">
        <v>4665906385.3999996</v>
      </c>
      <c r="U49" s="181">
        <v>43925.72</v>
      </c>
      <c r="V49" s="118">
        <f t="shared" si="40"/>
        <v>8.7026655215457355E-3</v>
      </c>
      <c r="W49" s="118">
        <f t="shared" si="41"/>
        <v>4.8108893408525194E-3</v>
      </c>
      <c r="X49" s="169">
        <v>4709167005.9799995</v>
      </c>
      <c r="Y49" s="180">
        <v>44965.14</v>
      </c>
      <c r="Z49" s="118">
        <f t="shared" si="42"/>
        <v>9.2716434936127145E-3</v>
      </c>
      <c r="AA49" s="118">
        <f t="shared" si="43"/>
        <v>2.3663129483136491E-2</v>
      </c>
      <c r="AB49" s="169">
        <v>4720763780</v>
      </c>
      <c r="AC49" s="180">
        <v>46486.73</v>
      </c>
      <c r="AD49" s="118">
        <f t="shared" si="44"/>
        <v>2.462595615163815E-3</v>
      </c>
      <c r="AE49" s="118">
        <f t="shared" si="45"/>
        <v>3.3839325308450144E-2</v>
      </c>
      <c r="AF49" s="169">
        <v>4676553158.3400002</v>
      </c>
      <c r="AG49" s="180">
        <v>46798.64</v>
      </c>
      <c r="AH49" s="118">
        <f t="shared" si="46"/>
        <v>-9.3651416847635293E-3</v>
      </c>
      <c r="AI49" s="118">
        <f t="shared" si="47"/>
        <v>6.7096567127865568E-3</v>
      </c>
      <c r="AJ49" s="119">
        <f t="shared" si="14"/>
        <v>8.5844827426296358E-3</v>
      </c>
      <c r="AK49" s="119">
        <f t="shared" si="15"/>
        <v>1.2977590257440655E-2</v>
      </c>
      <c r="AL49" s="120">
        <f t="shared" si="16"/>
        <v>7.0940682224183371E-2</v>
      </c>
      <c r="AM49" s="120">
        <f t="shared" si="17"/>
        <v>0.1024102969998493</v>
      </c>
      <c r="AN49" s="121">
        <f t="shared" si="18"/>
        <v>1.3479806574847318E-2</v>
      </c>
      <c r="AO49" s="207">
        <f t="shared" si="19"/>
        <v>1.951855754363473E-2</v>
      </c>
      <c r="AP49" s="125"/>
      <c r="AQ49" s="126">
        <v>136891964.13</v>
      </c>
      <c r="AR49" s="126">
        <v>33401.089999999997</v>
      </c>
      <c r="AS49" s="124" t="e">
        <f>(#REF!/AQ49)-1</f>
        <v>#REF!</v>
      </c>
      <c r="AT49" s="124" t="e">
        <f>(#REF!/AR49)-1</f>
        <v>#REF!</v>
      </c>
    </row>
    <row r="50" spans="1:49">
      <c r="A50" s="202" t="s">
        <v>86</v>
      </c>
      <c r="B50" s="169">
        <v>504127505.39999998</v>
      </c>
      <c r="C50" s="173">
        <v>42058.76</v>
      </c>
      <c r="D50" s="169">
        <v>505047851.51999998</v>
      </c>
      <c r="E50" s="173">
        <v>42247.68</v>
      </c>
      <c r="F50" s="118">
        <f>((D50-B50)/B50)</f>
        <v>1.8256217130421324E-3</v>
      </c>
      <c r="G50" s="118">
        <f>((E50-C50)/C50)</f>
        <v>4.4918109806375232E-3</v>
      </c>
      <c r="H50" s="169">
        <v>520553968.93000001</v>
      </c>
      <c r="I50" s="181">
        <v>43480.45</v>
      </c>
      <c r="J50" s="118">
        <f t="shared" si="34"/>
        <v>3.0702273781251756E-2</v>
      </c>
      <c r="K50" s="118">
        <f t="shared" si="35"/>
        <v>2.9179590453250848E-2</v>
      </c>
      <c r="L50" s="169">
        <v>525949704.5</v>
      </c>
      <c r="M50" s="181">
        <v>42376.54</v>
      </c>
      <c r="N50" s="118">
        <f t="shared" si="36"/>
        <v>1.036537206908813E-2</v>
      </c>
      <c r="O50" s="118">
        <f t="shared" si="37"/>
        <v>-2.5388651681387757E-2</v>
      </c>
      <c r="P50" s="169">
        <v>501556553.94999999</v>
      </c>
      <c r="Q50" s="180">
        <v>43495.1</v>
      </c>
      <c r="R50" s="118">
        <f t="shared" si="38"/>
        <v>-4.6379245660361453E-2</v>
      </c>
      <c r="S50" s="118">
        <f t="shared" si="39"/>
        <v>2.6395736886494218E-2</v>
      </c>
      <c r="T50" s="169">
        <v>504443683.07999998</v>
      </c>
      <c r="U50" s="181">
        <v>43709.38</v>
      </c>
      <c r="V50" s="118">
        <f t="shared" si="40"/>
        <v>5.7563381582046123E-3</v>
      </c>
      <c r="W50" s="118">
        <f t="shared" si="41"/>
        <v>4.9265319541741221E-3</v>
      </c>
      <c r="X50" s="169">
        <v>516548327.16000003</v>
      </c>
      <c r="Y50" s="180">
        <v>44821.83</v>
      </c>
      <c r="Z50" s="118">
        <f t="shared" si="42"/>
        <v>2.3996026684470071E-2</v>
      </c>
      <c r="AA50" s="118">
        <f t="shared" si="43"/>
        <v>2.5451058788754369E-2</v>
      </c>
      <c r="AB50" s="169">
        <v>517695795.22000003</v>
      </c>
      <c r="AC50" s="180">
        <v>46347.86</v>
      </c>
      <c r="AD50" s="118">
        <f t="shared" si="44"/>
        <v>2.2214147247534809E-3</v>
      </c>
      <c r="AE50" s="118">
        <f t="shared" si="45"/>
        <v>3.4046579535016726E-2</v>
      </c>
      <c r="AF50" s="169">
        <v>521483545.04000002</v>
      </c>
      <c r="AG50" s="180">
        <v>46667.4</v>
      </c>
      <c r="AH50" s="118">
        <f t="shared" si="46"/>
        <v>7.3165551178377844E-3</v>
      </c>
      <c r="AI50" s="118">
        <f t="shared" si="47"/>
        <v>6.8943851992303608E-3</v>
      </c>
      <c r="AJ50" s="119">
        <f t="shared" si="14"/>
        <v>4.4755445735358149E-3</v>
      </c>
      <c r="AK50" s="119">
        <f t="shared" si="15"/>
        <v>1.3249630264521303E-2</v>
      </c>
      <c r="AL50" s="120">
        <f t="shared" si="16"/>
        <v>3.2542844149390834E-2</v>
      </c>
      <c r="AM50" s="120">
        <f t="shared" si="17"/>
        <v>0.1046145019087439</v>
      </c>
      <c r="AN50" s="121">
        <f t="shared" si="18"/>
        <v>2.3026708933324497E-2</v>
      </c>
      <c r="AO50" s="207">
        <f t="shared" si="19"/>
        <v>1.9593187750508206E-2</v>
      </c>
      <c r="AP50" s="125"/>
      <c r="AQ50" s="126"/>
      <c r="AR50" s="126"/>
      <c r="AS50" s="124"/>
      <c r="AT50" s="124"/>
    </row>
    <row r="51" spans="1:49" s="274" customFormat="1">
      <c r="A51" s="202" t="s">
        <v>134</v>
      </c>
      <c r="B51" s="169">
        <v>20173562398.439999</v>
      </c>
      <c r="C51" s="173">
        <v>43756.14</v>
      </c>
      <c r="D51" s="169">
        <v>20465155630.889999</v>
      </c>
      <c r="E51" s="173">
        <v>44299.65</v>
      </c>
      <c r="F51" s="118">
        <f>((D51-B51)/B51)</f>
        <v>1.4454226114895274E-2</v>
      </c>
      <c r="G51" s="118">
        <f>((E51-C51)/C51)</f>
        <v>1.2421342467594309E-2</v>
      </c>
      <c r="H51" s="169">
        <v>20496297017.080002</v>
      </c>
      <c r="I51" s="173">
        <v>44346.01</v>
      </c>
      <c r="J51" s="118">
        <f t="shared" si="34"/>
        <v>1.5216784446533988E-3</v>
      </c>
      <c r="K51" s="118">
        <f t="shared" si="35"/>
        <v>1.0465093968011164E-3</v>
      </c>
      <c r="L51" s="169">
        <v>20504271676.66</v>
      </c>
      <c r="M51" s="180">
        <v>44254.71</v>
      </c>
      <c r="N51" s="118">
        <f t="shared" si="36"/>
        <v>3.8907806485008304E-4</v>
      </c>
      <c r="O51" s="118">
        <f t="shared" si="37"/>
        <v>-2.0588098004759143E-3</v>
      </c>
      <c r="P51" s="169">
        <v>20495405886.509998</v>
      </c>
      <c r="Q51" s="180">
        <v>44304.06</v>
      </c>
      <c r="R51" s="118">
        <f t="shared" si="38"/>
        <v>-4.3238746978237951E-4</v>
      </c>
      <c r="S51" s="118">
        <f t="shared" si="39"/>
        <v>1.1151355415050408E-3</v>
      </c>
      <c r="T51" s="169">
        <v>20275393459.41</v>
      </c>
      <c r="U51" s="180">
        <v>44403.26</v>
      </c>
      <c r="V51" s="118">
        <f t="shared" si="40"/>
        <v>-1.0734719200892228E-2</v>
      </c>
      <c r="W51" s="118">
        <f t="shared" si="41"/>
        <v>2.2390724461822317E-3</v>
      </c>
      <c r="X51" s="169">
        <v>20030701835.41</v>
      </c>
      <c r="Y51" s="180">
        <v>44478.81</v>
      </c>
      <c r="Z51" s="118">
        <f t="shared" si="42"/>
        <v>-1.2068403234189092E-2</v>
      </c>
      <c r="AA51" s="118">
        <f t="shared" si="43"/>
        <v>1.7014516501715332E-3</v>
      </c>
      <c r="AB51" s="169">
        <v>20057031772.349998</v>
      </c>
      <c r="AC51" s="180">
        <v>44475.51</v>
      </c>
      <c r="AD51" s="118">
        <f t="shared" si="44"/>
        <v>1.3144790011028432E-3</v>
      </c>
      <c r="AE51" s="118">
        <f t="shared" si="45"/>
        <v>-7.4192632401712971E-5</v>
      </c>
      <c r="AF51" s="169">
        <v>19654620286.889999</v>
      </c>
      <c r="AG51" s="180">
        <v>44615.09</v>
      </c>
      <c r="AH51" s="118">
        <f t="shared" si="46"/>
        <v>-2.0063361818808658E-2</v>
      </c>
      <c r="AI51" s="118">
        <f t="shared" si="47"/>
        <v>3.1383563673580014E-3</v>
      </c>
      <c r="AJ51" s="119">
        <f t="shared" si="14"/>
        <v>-3.2024262622713444E-3</v>
      </c>
      <c r="AK51" s="119">
        <f t="shared" si="15"/>
        <v>2.4411081795918258E-3</v>
      </c>
      <c r="AL51" s="120">
        <f t="shared" si="16"/>
        <v>-3.960562815249654E-2</v>
      </c>
      <c r="AM51" s="120">
        <f t="shared" si="17"/>
        <v>7.1205980182686554E-3</v>
      </c>
      <c r="AN51" s="121">
        <f t="shared" si="18"/>
        <v>1.065485216277068E-2</v>
      </c>
      <c r="AO51" s="207">
        <f t="shared" si="19"/>
        <v>4.3253117295077364E-3</v>
      </c>
      <c r="AP51" s="125"/>
      <c r="AQ51" s="126"/>
      <c r="AR51" s="126"/>
      <c r="AS51" s="124"/>
      <c r="AT51" s="124"/>
    </row>
    <row r="52" spans="1:49" s="288" customFormat="1">
      <c r="A52" s="202" t="s">
        <v>158</v>
      </c>
      <c r="B52" s="169">
        <v>2695523202.54</v>
      </c>
      <c r="C52" s="173">
        <v>360.5</v>
      </c>
      <c r="D52" s="169">
        <v>2699592173.25</v>
      </c>
      <c r="E52" s="173">
        <v>360.5</v>
      </c>
      <c r="F52" s="118">
        <f>((D52-B52)/B52)</f>
        <v>1.5095290985311625E-3</v>
      </c>
      <c r="G52" s="118">
        <f>((E52-C52)/C52)</f>
        <v>0</v>
      </c>
      <c r="H52" s="169">
        <v>2715241182.6399999</v>
      </c>
      <c r="I52" s="173">
        <v>360.5</v>
      </c>
      <c r="J52" s="118">
        <f t="shared" si="34"/>
        <v>5.7968049933854451E-3</v>
      </c>
      <c r="K52" s="118">
        <f t="shared" si="35"/>
        <v>0</v>
      </c>
      <c r="L52" s="169">
        <v>2728751406.8099999</v>
      </c>
      <c r="M52" s="173">
        <v>360.5</v>
      </c>
      <c r="N52" s="118">
        <f t="shared" si="36"/>
        <v>4.975699490851207E-3</v>
      </c>
      <c r="O52" s="118">
        <f t="shared" si="37"/>
        <v>0</v>
      </c>
      <c r="P52" s="169">
        <v>2736104968.73</v>
      </c>
      <c r="Q52" s="180">
        <v>360.5</v>
      </c>
      <c r="R52" s="118">
        <f t="shared" si="38"/>
        <v>2.6948449395749947E-3</v>
      </c>
      <c r="S52" s="118">
        <f t="shared" si="39"/>
        <v>0</v>
      </c>
      <c r="T52" s="169">
        <v>2721531889.6100001</v>
      </c>
      <c r="U52" s="180">
        <v>360.5</v>
      </c>
      <c r="V52" s="118">
        <f t="shared" si="40"/>
        <v>-5.3262134627693677E-3</v>
      </c>
      <c r="W52" s="118">
        <f t="shared" si="41"/>
        <v>0</v>
      </c>
      <c r="X52" s="169">
        <v>2753968060.9699998</v>
      </c>
      <c r="Y52" s="180">
        <v>360.5</v>
      </c>
      <c r="Z52" s="118">
        <f t="shared" si="42"/>
        <v>1.191835064796827E-2</v>
      </c>
      <c r="AA52" s="118">
        <f t="shared" si="43"/>
        <v>0</v>
      </c>
      <c r="AB52" s="169">
        <v>2791122622.1500001</v>
      </c>
      <c r="AC52" s="180">
        <v>360.5</v>
      </c>
      <c r="AD52" s="118">
        <f t="shared" si="44"/>
        <v>1.3491282526680344E-2</v>
      </c>
      <c r="AE52" s="118">
        <f t="shared" si="45"/>
        <v>0</v>
      </c>
      <c r="AF52" s="169">
        <v>2817056080.0900002</v>
      </c>
      <c r="AG52" s="170">
        <v>360.5</v>
      </c>
      <c r="AH52" s="118">
        <f t="shared" si="46"/>
        <v>9.2914075985753471E-3</v>
      </c>
      <c r="AI52" s="118">
        <f t="shared" si="47"/>
        <v>0</v>
      </c>
      <c r="AJ52" s="119">
        <f t="shared" si="14"/>
        <v>5.5439632290996757E-3</v>
      </c>
      <c r="AK52" s="119">
        <f t="shared" si="15"/>
        <v>0</v>
      </c>
      <c r="AL52" s="120">
        <f t="shared" si="16"/>
        <v>4.3511722994287336E-2</v>
      </c>
      <c r="AM52" s="120">
        <f t="shared" si="17"/>
        <v>0</v>
      </c>
      <c r="AN52" s="121">
        <f t="shared" si="18"/>
        <v>6.1036027535718807E-3</v>
      </c>
      <c r="AO52" s="207">
        <f t="shared" si="19"/>
        <v>0</v>
      </c>
      <c r="AP52" s="125"/>
      <c r="AQ52" s="126"/>
      <c r="AR52" s="126"/>
      <c r="AS52" s="124"/>
      <c r="AT52" s="124"/>
    </row>
    <row r="53" spans="1:49">
      <c r="A53" s="202" t="s">
        <v>168</v>
      </c>
      <c r="B53" s="169">
        <v>427381557.30000001</v>
      </c>
      <c r="C53" s="173">
        <v>32713.74</v>
      </c>
      <c r="D53" s="169">
        <v>529236393</v>
      </c>
      <c r="E53" s="173">
        <v>40354.75</v>
      </c>
      <c r="F53" s="118">
        <f>((D53-B53)/B53)</f>
        <v>0.23832295512111465</v>
      </c>
      <c r="G53" s="118">
        <f>((E53-C53)/C53)</f>
        <v>0.23357188753104957</v>
      </c>
      <c r="H53" s="169">
        <v>529937018</v>
      </c>
      <c r="I53" s="173">
        <v>40418.548000000003</v>
      </c>
      <c r="J53" s="118">
        <f t="shared" si="34"/>
        <v>1.3238413103612849E-3</v>
      </c>
      <c r="K53" s="118">
        <f t="shared" si="35"/>
        <v>1.5809291347363694E-3</v>
      </c>
      <c r="L53" s="169">
        <v>473283923.80000001</v>
      </c>
      <c r="M53" s="173">
        <v>36194.125999999997</v>
      </c>
      <c r="N53" s="118">
        <f t="shared" si="36"/>
        <v>-0.10690533455052953</v>
      </c>
      <c r="O53" s="118">
        <f t="shared" si="37"/>
        <v>-0.10451691634246746</v>
      </c>
      <c r="P53" s="169">
        <v>486294170</v>
      </c>
      <c r="Q53" s="173">
        <v>37175.589999999997</v>
      </c>
      <c r="R53" s="118">
        <f t="shared" si="38"/>
        <v>2.7489305141701472E-2</v>
      </c>
      <c r="S53" s="118">
        <f t="shared" si="39"/>
        <v>2.711666528430608E-2</v>
      </c>
      <c r="T53" s="169">
        <v>493357674.60000002</v>
      </c>
      <c r="U53" s="180">
        <v>37712.870000000003</v>
      </c>
      <c r="V53" s="118">
        <f t="shared" si="40"/>
        <v>1.4525168171356082E-2</v>
      </c>
      <c r="W53" s="118">
        <f t="shared" si="41"/>
        <v>1.4452494230757498E-2</v>
      </c>
      <c r="X53" s="169">
        <v>543146901</v>
      </c>
      <c r="Y53" s="180">
        <v>41249.49</v>
      </c>
      <c r="Z53" s="118">
        <f t="shared" si="42"/>
        <v>0.10091912817687011</v>
      </c>
      <c r="AA53" s="118">
        <f t="shared" si="43"/>
        <v>9.3777535361270439E-2</v>
      </c>
      <c r="AB53" s="169">
        <v>544047208.39999998</v>
      </c>
      <c r="AC53" s="180">
        <v>41296.92</v>
      </c>
      <c r="AD53" s="118">
        <f t="shared" si="44"/>
        <v>1.6575762438161756E-3</v>
      </c>
      <c r="AE53" s="118">
        <f t="shared" si="45"/>
        <v>1.149832397927836E-3</v>
      </c>
      <c r="AF53" s="169">
        <v>544776219.39999998</v>
      </c>
      <c r="AG53" s="170">
        <v>41362.79</v>
      </c>
      <c r="AH53" s="118">
        <f t="shared" si="46"/>
        <v>1.3399774665583965E-3</v>
      </c>
      <c r="AI53" s="118">
        <f t="shared" si="47"/>
        <v>1.5950342059408455E-3</v>
      </c>
      <c r="AJ53" s="119">
        <f t="shared" si="14"/>
        <v>3.4834077135156079E-2</v>
      </c>
      <c r="AK53" s="119">
        <f t="shared" si="15"/>
        <v>3.3590932725440149E-2</v>
      </c>
      <c r="AL53" s="120">
        <f t="shared" si="16"/>
        <v>2.936273205232879E-2</v>
      </c>
      <c r="AM53" s="120">
        <f t="shared" si="17"/>
        <v>2.4979463384112176E-2</v>
      </c>
      <c r="AN53" s="121">
        <f t="shared" si="18"/>
        <v>9.9768937728380816E-2</v>
      </c>
      <c r="AO53" s="207">
        <f t="shared" si="19"/>
        <v>9.7246069480094274E-2</v>
      </c>
      <c r="AP53" s="125"/>
      <c r="AQ53" s="126">
        <v>165890525.49000001</v>
      </c>
      <c r="AR53" s="126">
        <v>33407.480000000003</v>
      </c>
      <c r="AS53" s="124" t="e">
        <f>(#REF!/AQ53)-1</f>
        <v>#REF!</v>
      </c>
      <c r="AT53" s="124" t="e">
        <f>(#REF!/AR53)-1</f>
        <v>#REF!</v>
      </c>
      <c r="AV53" s="232"/>
      <c r="AW53" s="233"/>
    </row>
    <row r="54" spans="1:49">
      <c r="A54" s="204" t="s">
        <v>57</v>
      </c>
      <c r="B54" s="185">
        <f>SUM(B45:B53)</f>
        <v>108601147903.16998</v>
      </c>
      <c r="C54" s="179"/>
      <c r="D54" s="185">
        <f>SUM(D45:D53)</f>
        <v>111207743158.83</v>
      </c>
      <c r="E54" s="179"/>
      <c r="F54" s="118">
        <f>((D54-B54)/B54)</f>
        <v>2.4001544237673148E-2</v>
      </c>
      <c r="G54" s="118"/>
      <c r="H54" s="185">
        <f>SUM(H45:H53)</f>
        <v>112891161321.79999</v>
      </c>
      <c r="I54" s="179"/>
      <c r="J54" s="118">
        <f>((H54-D54)/D54)</f>
        <v>1.5137598472488387E-2</v>
      </c>
      <c r="K54" s="118"/>
      <c r="L54" s="185">
        <f>SUM(L45:L53)</f>
        <v>117440556444.56</v>
      </c>
      <c r="M54" s="179"/>
      <c r="N54" s="118">
        <f>((L54-H54)/H54)</f>
        <v>4.0298948735161016E-2</v>
      </c>
      <c r="O54" s="118"/>
      <c r="P54" s="185">
        <f>SUM(P45:P53)</f>
        <v>123048118609.16998</v>
      </c>
      <c r="Q54" s="179"/>
      <c r="R54" s="118">
        <f>((P54-L54)/L54)</f>
        <v>4.7748089198275723E-2</v>
      </c>
      <c r="S54" s="118"/>
      <c r="T54" s="185">
        <f>SUM(T45:T53)</f>
        <v>126574929831.13</v>
      </c>
      <c r="U54" s="179"/>
      <c r="V54" s="118">
        <f>((T54-P54)/P54)</f>
        <v>2.8662049138370095E-2</v>
      </c>
      <c r="W54" s="118"/>
      <c r="X54" s="185">
        <f>SUM(X45:X53)</f>
        <v>131739616408.21001</v>
      </c>
      <c r="Y54" s="179"/>
      <c r="Z54" s="118">
        <f>((X54-T54)/T54)</f>
        <v>4.0803392772727355E-2</v>
      </c>
      <c r="AA54" s="118"/>
      <c r="AB54" s="185">
        <f>SUM(AB45:AB53)</f>
        <v>134068985086.54996</v>
      </c>
      <c r="AC54" s="179"/>
      <c r="AD54" s="118">
        <f>((AB54-X54)/X54)</f>
        <v>1.7681611210420865E-2</v>
      </c>
      <c r="AE54" s="118"/>
      <c r="AF54" s="185">
        <f>SUM(AF45:AF53)</f>
        <v>139127055230.84998</v>
      </c>
      <c r="AG54" s="179"/>
      <c r="AH54" s="118">
        <f>((AF54-AB54)/AB54)</f>
        <v>3.7727369540648911E-2</v>
      </c>
      <c r="AI54" s="118"/>
      <c r="AJ54" s="119">
        <f t="shared" si="14"/>
        <v>3.1507575413220683E-2</v>
      </c>
      <c r="AK54" s="119"/>
      <c r="AL54" s="120">
        <f t="shared" si="16"/>
        <v>0.25105546861197275</v>
      </c>
      <c r="AM54" s="120"/>
      <c r="AN54" s="121">
        <f t="shared" si="18"/>
        <v>1.1890641861946681E-2</v>
      </c>
      <c r="AO54" s="207"/>
      <c r="AP54" s="125"/>
      <c r="AQ54" s="138">
        <f>SUM(AQ45:AQ53)</f>
        <v>7853732740.5999994</v>
      </c>
      <c r="AR54" s="139"/>
      <c r="AS54" s="124" t="e">
        <f>(#REF!/AQ54)-1</f>
        <v>#REF!</v>
      </c>
      <c r="AT54" s="124" t="e">
        <f>(#REF!/AR54)-1</f>
        <v>#REF!</v>
      </c>
    </row>
    <row r="55" spans="1:49">
      <c r="A55" s="205" t="s">
        <v>63</v>
      </c>
      <c r="B55" s="179"/>
      <c r="C55" s="179"/>
      <c r="D55" s="179"/>
      <c r="E55" s="179"/>
      <c r="F55" s="118"/>
      <c r="G55" s="118"/>
      <c r="H55" s="179"/>
      <c r="I55" s="179"/>
      <c r="J55" s="118"/>
      <c r="K55" s="118"/>
      <c r="L55" s="179"/>
      <c r="M55" s="179"/>
      <c r="N55" s="118"/>
      <c r="O55" s="118"/>
      <c r="P55" s="179"/>
      <c r="Q55" s="179"/>
      <c r="R55" s="118"/>
      <c r="S55" s="118"/>
      <c r="T55" s="179"/>
      <c r="U55" s="179"/>
      <c r="V55" s="118"/>
      <c r="W55" s="118"/>
      <c r="X55" s="179"/>
      <c r="Y55" s="179"/>
      <c r="Z55" s="118"/>
      <c r="AA55" s="118"/>
      <c r="AB55" s="179"/>
      <c r="AC55" s="179"/>
      <c r="AD55" s="118"/>
      <c r="AE55" s="118"/>
      <c r="AF55" s="179"/>
      <c r="AG55" s="179"/>
      <c r="AH55" s="118"/>
      <c r="AI55" s="118"/>
      <c r="AJ55" s="119"/>
      <c r="AK55" s="119"/>
      <c r="AL55" s="120"/>
      <c r="AM55" s="120"/>
      <c r="AN55" s="121"/>
      <c r="AO55" s="207"/>
      <c r="AP55" s="125"/>
      <c r="AQ55" s="135"/>
      <c r="AR55" s="139"/>
      <c r="AS55" s="124" t="e">
        <f>(#REF!/AQ55)-1</f>
        <v>#REF!</v>
      </c>
      <c r="AT55" s="124" t="e">
        <f>(#REF!/AR55)-1</f>
        <v>#REF!</v>
      </c>
    </row>
    <row r="56" spans="1:49">
      <c r="A56" s="203" t="s">
        <v>27</v>
      </c>
      <c r="B56" s="173">
        <v>7012691757.3500004</v>
      </c>
      <c r="C56" s="173">
        <v>3152.28</v>
      </c>
      <c r="D56" s="173">
        <v>7025505530.8000002</v>
      </c>
      <c r="E56" s="173">
        <v>3155.55</v>
      </c>
      <c r="F56" s="118">
        <f>((D56-B56)/B56)</f>
        <v>1.8272261056633064E-3</v>
      </c>
      <c r="G56" s="118">
        <f>((E56-C56)/C56)</f>
        <v>1.0373443983402431E-3</v>
      </c>
      <c r="H56" s="173">
        <v>7064536881.8599997</v>
      </c>
      <c r="I56" s="173">
        <v>3158.6999999995528</v>
      </c>
      <c r="J56" s="118">
        <f t="shared" ref="J56:J76" si="48">((H56-D56)/D56)</f>
        <v>5.5556644128860197E-3</v>
      </c>
      <c r="K56" s="118">
        <f t="shared" ref="K56:K76" si="49">((I56-E56)/E56)</f>
        <v>9.9824119394483347E-4</v>
      </c>
      <c r="L56" s="173">
        <v>7054082845.1499996</v>
      </c>
      <c r="M56" s="173">
        <v>3161.57</v>
      </c>
      <c r="N56" s="118">
        <f t="shared" ref="N56:N76" si="50">((L56-H56)/H56)</f>
        <v>-1.4797908036751062E-3</v>
      </c>
      <c r="O56" s="118">
        <f t="shared" ref="O56:O76" si="51">((M56-I56)/I56)</f>
        <v>9.0860164005691219E-4</v>
      </c>
      <c r="P56" s="173">
        <v>7021906039.3400002</v>
      </c>
      <c r="Q56" s="173">
        <v>3163.5</v>
      </c>
      <c r="R56" s="118">
        <f t="shared" ref="R56:R76" si="52">((P56-L56)/L56)</f>
        <v>-4.5614442750870829E-3</v>
      </c>
      <c r="S56" s="118">
        <f t="shared" ref="S56:S76" si="53">((Q56-M56)/M56)</f>
        <v>6.1045619739554598E-4</v>
      </c>
      <c r="T56" s="173">
        <v>6968346404.3199997</v>
      </c>
      <c r="U56" s="173">
        <v>3167.78</v>
      </c>
      <c r="V56" s="118">
        <f t="shared" ref="V56:V76" si="54">((T56-P56)/P56)</f>
        <v>-7.627506651318651E-3</v>
      </c>
      <c r="W56" s="118">
        <f t="shared" ref="W56:W76" si="55">((U56-Q56)/Q56)</f>
        <v>1.3529318792477321E-3</v>
      </c>
      <c r="X56" s="173">
        <v>7038021805.6300001</v>
      </c>
      <c r="Y56" s="173">
        <v>3170.69</v>
      </c>
      <c r="Z56" s="118">
        <f t="shared" ref="Z56:Z76" si="56">((X56-T56)/T56)</f>
        <v>9.9988429488530334E-3</v>
      </c>
      <c r="AA56" s="118">
        <f t="shared" ref="AA56:AA76" si="57">((Y56-U56)/U56)</f>
        <v>9.1862439942163102E-4</v>
      </c>
      <c r="AB56" s="173">
        <v>8331679401.04</v>
      </c>
      <c r="AC56" s="173">
        <v>3173.49</v>
      </c>
      <c r="AD56" s="118">
        <f t="shared" ref="AD56:AD76" si="58">((AB56-X56)/X56)</f>
        <v>0.18380983053720443</v>
      </c>
      <c r="AE56" s="118">
        <f t="shared" ref="AE56:AE76" si="59">((AC56-Y56)/Y56)</f>
        <v>8.8308853908762044E-4</v>
      </c>
      <c r="AF56" s="173">
        <v>8429968659.4499998</v>
      </c>
      <c r="AG56" s="173">
        <v>3176.52</v>
      </c>
      <c r="AH56" s="118">
        <f t="shared" ref="AH56:AH76" si="60">((AF56-AB56)/AB56)</f>
        <v>1.1797052392310116E-2</v>
      </c>
      <c r="AI56" s="118">
        <f t="shared" ref="AI56:AI76" si="61">((AG56-AC56)/AC56)</f>
        <v>9.5478479528853097E-4</v>
      </c>
      <c r="AJ56" s="119">
        <f t="shared" si="14"/>
        <v>2.4914984333354505E-2</v>
      </c>
      <c r="AK56" s="119">
        <f t="shared" si="15"/>
        <v>9.5800913034788104E-4</v>
      </c>
      <c r="AL56" s="120">
        <f t="shared" si="16"/>
        <v>0.19990919123083692</v>
      </c>
      <c r="AM56" s="120">
        <f t="shared" si="17"/>
        <v>6.6454342349193639E-3</v>
      </c>
      <c r="AN56" s="121">
        <f t="shared" si="18"/>
        <v>6.455842218780404E-2</v>
      </c>
      <c r="AO56" s="207">
        <f t="shared" si="19"/>
        <v>2.050384880070156E-4</v>
      </c>
      <c r="AP56" s="125"/>
      <c r="AQ56" s="140">
        <v>1198249163.9190199</v>
      </c>
      <c r="AR56" s="140">
        <v>1987.7461478934799</v>
      </c>
      <c r="AS56" s="124" t="e">
        <f>(#REF!/AQ56)-1</f>
        <v>#REF!</v>
      </c>
      <c r="AT56" s="124" t="e">
        <f>(#REF!/AR56)-1</f>
        <v>#REF!</v>
      </c>
    </row>
    <row r="57" spans="1:49">
      <c r="A57" s="202" t="s">
        <v>69</v>
      </c>
      <c r="B57" s="173">
        <v>4096848860.79</v>
      </c>
      <c r="C57" s="173">
        <v>1</v>
      </c>
      <c r="D57" s="173">
        <v>4259049021.5</v>
      </c>
      <c r="E57" s="173">
        <v>1</v>
      </c>
      <c r="F57" s="118">
        <f>((D57-B57)/B57)</f>
        <v>3.9591443624484308E-2</v>
      </c>
      <c r="G57" s="118">
        <f>((E57-C57)/C57)</f>
        <v>0</v>
      </c>
      <c r="H57" s="173">
        <v>4245703566.8899999</v>
      </c>
      <c r="I57" s="173">
        <v>1</v>
      </c>
      <c r="J57" s="118">
        <f t="shared" si="48"/>
        <v>-3.1334353144636925E-3</v>
      </c>
      <c r="K57" s="118">
        <f t="shared" si="49"/>
        <v>0</v>
      </c>
      <c r="L57" s="173">
        <v>4417364811.8500004</v>
      </c>
      <c r="M57" s="173">
        <v>1</v>
      </c>
      <c r="N57" s="118">
        <f t="shared" si="50"/>
        <v>4.0431754656329734E-2</v>
      </c>
      <c r="O57" s="118">
        <f t="shared" si="51"/>
        <v>0</v>
      </c>
      <c r="P57" s="173">
        <v>4403673257</v>
      </c>
      <c r="Q57" s="173">
        <v>1</v>
      </c>
      <c r="R57" s="118">
        <f t="shared" si="52"/>
        <v>-3.0994847455821368E-3</v>
      </c>
      <c r="S57" s="118">
        <f t="shared" si="53"/>
        <v>0</v>
      </c>
      <c r="T57" s="173">
        <v>4876225871.3599997</v>
      </c>
      <c r="U57" s="173">
        <v>1</v>
      </c>
      <c r="V57" s="118">
        <f t="shared" si="54"/>
        <v>0.10730873677079436</v>
      </c>
      <c r="W57" s="118">
        <f t="shared" si="55"/>
        <v>0</v>
      </c>
      <c r="X57" s="173">
        <v>4987006267.7799997</v>
      </c>
      <c r="Y57" s="173">
        <v>1</v>
      </c>
      <c r="Z57" s="118">
        <f t="shared" si="56"/>
        <v>2.2718471076300442E-2</v>
      </c>
      <c r="AA57" s="118">
        <f t="shared" si="57"/>
        <v>0</v>
      </c>
      <c r="AB57" s="173">
        <v>5331254416.6800003</v>
      </c>
      <c r="AC57" s="173">
        <v>1</v>
      </c>
      <c r="AD57" s="118">
        <f t="shared" si="58"/>
        <v>6.9029018696871419E-2</v>
      </c>
      <c r="AE57" s="118">
        <f t="shared" si="59"/>
        <v>0</v>
      </c>
      <c r="AF57" s="173">
        <v>5018010644.0299997</v>
      </c>
      <c r="AG57" s="173">
        <v>1</v>
      </c>
      <c r="AH57" s="118">
        <f t="shared" si="60"/>
        <v>-5.8756110319918071E-2</v>
      </c>
      <c r="AI57" s="118">
        <f t="shared" si="61"/>
        <v>0</v>
      </c>
      <c r="AJ57" s="119">
        <f t="shared" si="14"/>
        <v>2.6761299305602039E-2</v>
      </c>
      <c r="AK57" s="119">
        <f t="shared" si="15"/>
        <v>0</v>
      </c>
      <c r="AL57" s="120">
        <f t="shared" si="16"/>
        <v>0.17819978560911234</v>
      </c>
      <c r="AM57" s="120">
        <f t="shared" si="17"/>
        <v>0</v>
      </c>
      <c r="AN57" s="121">
        <f t="shared" si="18"/>
        <v>5.0342934145708493E-2</v>
      </c>
      <c r="AO57" s="207">
        <f t="shared" si="19"/>
        <v>0</v>
      </c>
      <c r="AP57" s="125"/>
      <c r="AQ57" s="123">
        <v>4056683843.0900002</v>
      </c>
      <c r="AR57" s="130">
        <v>1</v>
      </c>
      <c r="AS57" s="124" t="e">
        <f>(#REF!/AQ57)-1</f>
        <v>#REF!</v>
      </c>
      <c r="AT57" s="124" t="e">
        <f>(#REF!/AR57)-1</f>
        <v>#REF!</v>
      </c>
    </row>
    <row r="58" spans="1:49" ht="15" customHeight="1">
      <c r="A58" s="202" t="s">
        <v>28</v>
      </c>
      <c r="B58" s="173">
        <v>10210744125.08</v>
      </c>
      <c r="C58" s="173">
        <v>23.3535</v>
      </c>
      <c r="D58" s="173">
        <v>10212406578.27</v>
      </c>
      <c r="E58" s="173">
        <v>23.385400000000001</v>
      </c>
      <c r="F58" s="118">
        <f>((D58-B58)/B58)</f>
        <v>1.6281410733985158E-4</v>
      </c>
      <c r="G58" s="118">
        <f>((E58-C58)/C58)</f>
        <v>1.3659622754619333E-3</v>
      </c>
      <c r="H58" s="173">
        <v>10346741353.879999</v>
      </c>
      <c r="I58" s="173">
        <v>23.414100000000001</v>
      </c>
      <c r="J58" s="118">
        <f t="shared" si="48"/>
        <v>1.3154076326713898E-2</v>
      </c>
      <c r="K58" s="118">
        <f t="shared" si="49"/>
        <v>1.2272614537275656E-3</v>
      </c>
      <c r="L58" s="173">
        <v>10024691080.16</v>
      </c>
      <c r="M58" s="173">
        <v>23.444199999999999</v>
      </c>
      <c r="N58" s="118">
        <f t="shared" si="50"/>
        <v>-3.1125768268985613E-2</v>
      </c>
      <c r="O58" s="118">
        <f t="shared" si="51"/>
        <v>1.2855501599462439E-3</v>
      </c>
      <c r="P58" s="173">
        <v>10404165019.790001</v>
      </c>
      <c r="Q58" s="173">
        <v>23.4742</v>
      </c>
      <c r="R58" s="118">
        <f t="shared" si="52"/>
        <v>3.7853928524642824E-2</v>
      </c>
      <c r="S58" s="118">
        <f t="shared" si="53"/>
        <v>1.2796341952381032E-3</v>
      </c>
      <c r="T58" s="173">
        <v>10404385670.52</v>
      </c>
      <c r="U58" s="173">
        <v>23.478300000000001</v>
      </c>
      <c r="V58" s="118">
        <f t="shared" si="54"/>
        <v>2.1207922940460614E-5</v>
      </c>
      <c r="W58" s="118">
        <f t="shared" si="55"/>
        <v>1.7465983931299481E-4</v>
      </c>
      <c r="X58" s="173">
        <v>10415185615.4</v>
      </c>
      <c r="Y58" s="173">
        <v>23.422699999999999</v>
      </c>
      <c r="Z58" s="118">
        <f t="shared" si="56"/>
        <v>1.0380185070032483E-3</v>
      </c>
      <c r="AA58" s="118">
        <f t="shared" si="57"/>
        <v>-2.3681442012412255E-3</v>
      </c>
      <c r="AB58" s="173">
        <v>10412989769.719999</v>
      </c>
      <c r="AC58" s="173">
        <v>23.446000000000002</v>
      </c>
      <c r="AD58" s="118">
        <f t="shared" si="58"/>
        <v>-2.108311614488661E-4</v>
      </c>
      <c r="AE58" s="118">
        <f t="shared" si="59"/>
        <v>9.9476149205695945E-4</v>
      </c>
      <c r="AF58" s="173">
        <v>10489787246.85</v>
      </c>
      <c r="AG58" s="173">
        <v>23.4712</v>
      </c>
      <c r="AH58" s="118">
        <f t="shared" si="60"/>
        <v>7.3751611043853084E-3</v>
      </c>
      <c r="AI58" s="118">
        <f t="shared" si="61"/>
        <v>1.0748102021666003E-3</v>
      </c>
      <c r="AJ58" s="119">
        <f t="shared" si="14"/>
        <v>3.5335758828238884E-3</v>
      </c>
      <c r="AK58" s="119">
        <f t="shared" si="15"/>
        <v>6.2931192708364685E-4</v>
      </c>
      <c r="AL58" s="120">
        <f t="shared" si="16"/>
        <v>2.7161146244432888E-2</v>
      </c>
      <c r="AM58" s="120">
        <f t="shared" si="17"/>
        <v>3.6689558442446562E-3</v>
      </c>
      <c r="AN58" s="121">
        <f t="shared" si="18"/>
        <v>1.9012836651136809E-2</v>
      </c>
      <c r="AO58" s="207">
        <f t="shared" si="19"/>
        <v>1.2692651925253747E-3</v>
      </c>
      <c r="AP58" s="125"/>
      <c r="AQ58" s="123">
        <v>739078842.02999997</v>
      </c>
      <c r="AR58" s="127">
        <v>16.871500000000001</v>
      </c>
      <c r="AS58" s="124" t="e">
        <f>(#REF!/AQ58)-1</f>
        <v>#REF!</v>
      </c>
      <c r="AT58" s="124" t="e">
        <f>(#REF!/AR58)-1</f>
        <v>#REF!</v>
      </c>
    </row>
    <row r="59" spans="1:49">
      <c r="A59" s="202" t="s">
        <v>138</v>
      </c>
      <c r="B59" s="173">
        <v>459507255.61000001</v>
      </c>
      <c r="C59" s="173">
        <v>2.0604</v>
      </c>
      <c r="D59" s="173">
        <v>453257809.30000001</v>
      </c>
      <c r="E59" s="173">
        <v>2.0324</v>
      </c>
      <c r="F59" s="118">
        <f>((D59-B59)/B59)</f>
        <v>-1.3600321286992099E-2</v>
      </c>
      <c r="G59" s="118">
        <f>((E59-C59)/C59)</f>
        <v>-1.3589594253543013E-2</v>
      </c>
      <c r="H59" s="173">
        <v>454708465.80000001</v>
      </c>
      <c r="I59" s="173">
        <v>2.0388999999999999</v>
      </c>
      <c r="J59" s="118">
        <f t="shared" si="48"/>
        <v>3.2005107694456662E-3</v>
      </c>
      <c r="K59" s="118">
        <f t="shared" si="49"/>
        <v>3.198189332808478E-3</v>
      </c>
      <c r="L59" s="173">
        <v>448813537.57999998</v>
      </c>
      <c r="M59" s="173">
        <v>2.0125000000000002</v>
      </c>
      <c r="N59" s="118">
        <f t="shared" si="50"/>
        <v>-1.2964192803467325E-2</v>
      </c>
      <c r="O59" s="118">
        <f t="shared" si="51"/>
        <v>-1.2948158320662984E-2</v>
      </c>
      <c r="P59" s="173">
        <v>450547724.98000002</v>
      </c>
      <c r="Q59" s="173">
        <v>2.0226000000000002</v>
      </c>
      <c r="R59" s="118">
        <f t="shared" si="52"/>
        <v>3.8639373699616199E-3</v>
      </c>
      <c r="S59" s="118">
        <f t="shared" si="53"/>
        <v>5.0186335403726691E-3</v>
      </c>
      <c r="T59" s="173">
        <v>452665779.39999998</v>
      </c>
      <c r="U59" s="173">
        <v>2.0320999999999998</v>
      </c>
      <c r="V59" s="118">
        <f t="shared" si="54"/>
        <v>4.7010656198385606E-3</v>
      </c>
      <c r="W59" s="118">
        <f t="shared" si="55"/>
        <v>4.6969247503211801E-3</v>
      </c>
      <c r="X59" s="173">
        <v>453991927.5</v>
      </c>
      <c r="Y59" s="173">
        <v>2.0381</v>
      </c>
      <c r="Z59" s="118">
        <f t="shared" si="56"/>
        <v>2.9296407202634321E-3</v>
      </c>
      <c r="AA59" s="118">
        <f t="shared" si="57"/>
        <v>2.9526105998721659E-3</v>
      </c>
      <c r="AB59" s="173">
        <v>449664681.12</v>
      </c>
      <c r="AC59" s="173">
        <v>2.0425</v>
      </c>
      <c r="AD59" s="118">
        <f t="shared" si="58"/>
        <v>-9.5315491705521473E-3</v>
      </c>
      <c r="AE59" s="118">
        <f t="shared" si="59"/>
        <v>2.158873460576007E-3</v>
      </c>
      <c r="AF59" s="173">
        <v>455572209.57999998</v>
      </c>
      <c r="AG59" s="173">
        <v>2.0693000000000001</v>
      </c>
      <c r="AH59" s="118">
        <f t="shared" si="60"/>
        <v>1.3137630567928601E-2</v>
      </c>
      <c r="AI59" s="118">
        <f t="shared" si="61"/>
        <v>1.3121175030599832E-2</v>
      </c>
      <c r="AJ59" s="119">
        <f t="shared" si="14"/>
        <v>-1.0329097766967111E-3</v>
      </c>
      <c r="AK59" s="119">
        <f t="shared" si="15"/>
        <v>5.7608176754304148E-4</v>
      </c>
      <c r="AL59" s="120">
        <f t="shared" si="16"/>
        <v>5.1061454044758169E-3</v>
      </c>
      <c r="AM59" s="120">
        <f t="shared" si="17"/>
        <v>1.8155874827789881E-2</v>
      </c>
      <c r="AN59" s="121">
        <f t="shared" si="18"/>
        <v>9.7380525607148986E-3</v>
      </c>
      <c r="AO59" s="207">
        <f t="shared" si="19"/>
        <v>9.201684567340572E-3</v>
      </c>
      <c r="AP59" s="125"/>
      <c r="AQ59" s="131">
        <v>0</v>
      </c>
      <c r="AR59" s="132">
        <v>0</v>
      </c>
      <c r="AS59" s="124" t="e">
        <f>(#REF!/AQ59)-1</f>
        <v>#REF!</v>
      </c>
      <c r="AT59" s="124" t="e">
        <f>(#REF!/AR59)-1</f>
        <v>#REF!</v>
      </c>
    </row>
    <row r="60" spans="1:49">
      <c r="A60" s="202" t="s">
        <v>88</v>
      </c>
      <c r="B60" s="169">
        <v>16072752828.370001</v>
      </c>
      <c r="C60" s="181">
        <v>280.79000000000002</v>
      </c>
      <c r="D60" s="169">
        <v>16016120173.58</v>
      </c>
      <c r="E60" s="181">
        <v>281.27</v>
      </c>
      <c r="F60" s="118">
        <f>((D60-B60)/B60)</f>
        <v>-3.5235192996957354E-3</v>
      </c>
      <c r="G60" s="118">
        <f>((E60-C60)/C60)</f>
        <v>1.7094625876988543E-3</v>
      </c>
      <c r="H60" s="169">
        <v>15693617458.200001</v>
      </c>
      <c r="I60" s="181">
        <v>281.89</v>
      </c>
      <c r="J60" s="118">
        <f t="shared" si="48"/>
        <v>-2.0136132339466071E-2</v>
      </c>
      <c r="K60" s="118">
        <f t="shared" si="49"/>
        <v>2.2042876950972537E-3</v>
      </c>
      <c r="L60" s="169">
        <v>15372580698.91</v>
      </c>
      <c r="M60" s="181">
        <v>282.51</v>
      </c>
      <c r="N60" s="118">
        <f t="shared" si="50"/>
        <v>-2.0456517443800535E-2</v>
      </c>
      <c r="O60" s="118">
        <f t="shared" si="51"/>
        <v>2.1994394976764149E-3</v>
      </c>
      <c r="P60" s="169">
        <v>15364638254.360001</v>
      </c>
      <c r="Q60" s="181">
        <v>282.99</v>
      </c>
      <c r="R60" s="118">
        <f t="shared" si="52"/>
        <v>-5.166630577884948E-4</v>
      </c>
      <c r="S60" s="118">
        <f t="shared" si="53"/>
        <v>1.6990549007115437E-3</v>
      </c>
      <c r="T60" s="169">
        <v>16243823926.42</v>
      </c>
      <c r="U60" s="181">
        <v>283.44</v>
      </c>
      <c r="V60" s="118">
        <f t="shared" si="54"/>
        <v>5.7221371405246996E-2</v>
      </c>
      <c r="W60" s="118">
        <f t="shared" si="55"/>
        <v>1.5901621965440072E-3</v>
      </c>
      <c r="X60" s="169">
        <v>16608825120.84</v>
      </c>
      <c r="Y60" s="181">
        <v>283.89</v>
      </c>
      <c r="Z60" s="118">
        <f t="shared" si="56"/>
        <v>2.2470152106631659E-2</v>
      </c>
      <c r="AA60" s="118">
        <f t="shared" si="57"/>
        <v>1.5876375952582156E-3</v>
      </c>
      <c r="AB60" s="169">
        <v>16846993806.16</v>
      </c>
      <c r="AC60" s="181">
        <v>284.27</v>
      </c>
      <c r="AD60" s="118">
        <f t="shared" si="58"/>
        <v>1.4339887595128956E-2</v>
      </c>
      <c r="AE60" s="118">
        <f t="shared" si="59"/>
        <v>1.3385466201697681E-3</v>
      </c>
      <c r="AF60" s="169">
        <v>17098905641.07</v>
      </c>
      <c r="AG60" s="181">
        <v>284.76</v>
      </c>
      <c r="AH60" s="118">
        <f t="shared" si="60"/>
        <v>1.495292500302872E-2</v>
      </c>
      <c r="AI60" s="118">
        <f t="shared" si="61"/>
        <v>1.7237133710908965E-3</v>
      </c>
      <c r="AJ60" s="119">
        <f t="shared" si="14"/>
        <v>8.0439379961606862E-3</v>
      </c>
      <c r="AK60" s="119">
        <f t="shared" si="15"/>
        <v>1.7565380580308692E-3</v>
      </c>
      <c r="AL60" s="120">
        <f t="shared" si="16"/>
        <v>6.7605977961888025E-2</v>
      </c>
      <c r="AM60" s="120">
        <f t="shared" si="17"/>
        <v>1.2408006541757064E-2</v>
      </c>
      <c r="AN60" s="121">
        <f t="shared" si="18"/>
        <v>2.5431675907313794E-2</v>
      </c>
      <c r="AO60" s="207">
        <f t="shared" si="19"/>
        <v>3.0098989822245929E-4</v>
      </c>
      <c r="AP60" s="125"/>
      <c r="AQ60" s="123">
        <v>3320655667.8400002</v>
      </c>
      <c r="AR60" s="127">
        <v>177.09</v>
      </c>
      <c r="AS60" s="124" t="e">
        <f>(#REF!/AQ60)-1</f>
        <v>#REF!</v>
      </c>
      <c r="AT60" s="124" t="e">
        <f>(#REF!/AR60)-1</f>
        <v>#REF!</v>
      </c>
    </row>
    <row r="61" spans="1:49">
      <c r="A61" s="202" t="s">
        <v>50</v>
      </c>
      <c r="B61" s="169">
        <v>4452490500.1000004</v>
      </c>
      <c r="C61" s="181">
        <v>1.01</v>
      </c>
      <c r="D61" s="169">
        <v>4397686947.7700005</v>
      </c>
      <c r="E61" s="181">
        <v>1.01</v>
      </c>
      <c r="F61" s="118">
        <f>((D61-B61)/B61)</f>
        <v>-1.230851639745645E-2</v>
      </c>
      <c r="G61" s="118">
        <f>((E61-C61)/C61)</f>
        <v>0</v>
      </c>
      <c r="H61" s="169">
        <v>4341754485.8699999</v>
      </c>
      <c r="I61" s="181">
        <v>1.01</v>
      </c>
      <c r="J61" s="118">
        <f t="shared" si="48"/>
        <v>-1.271860925170289E-2</v>
      </c>
      <c r="K61" s="118">
        <f t="shared" si="49"/>
        <v>0</v>
      </c>
      <c r="L61" s="169">
        <v>4329956508.7299995</v>
      </c>
      <c r="M61" s="181">
        <v>1.01</v>
      </c>
      <c r="N61" s="118">
        <f t="shared" si="50"/>
        <v>-2.7173294064406933E-3</v>
      </c>
      <c r="O61" s="118">
        <f t="shared" si="51"/>
        <v>0</v>
      </c>
      <c r="P61" s="169">
        <v>4341387056.9799995</v>
      </c>
      <c r="Q61" s="181">
        <v>1.01</v>
      </c>
      <c r="R61" s="118">
        <f t="shared" si="52"/>
        <v>2.6398759957412697E-3</v>
      </c>
      <c r="S61" s="118">
        <f t="shared" si="53"/>
        <v>0</v>
      </c>
      <c r="T61" s="169">
        <v>4338427449.4799995</v>
      </c>
      <c r="U61" s="181">
        <v>1.02</v>
      </c>
      <c r="V61" s="118">
        <f t="shared" si="54"/>
        <v>-6.8171933558460298E-4</v>
      </c>
      <c r="W61" s="118">
        <f t="shared" si="55"/>
        <v>9.9009900990099098E-3</v>
      </c>
      <c r="X61" s="169">
        <v>4233476333.52</v>
      </c>
      <c r="Y61" s="181">
        <v>1.02</v>
      </c>
      <c r="Z61" s="118">
        <f t="shared" si="56"/>
        <v>-2.419105014020205E-2</v>
      </c>
      <c r="AA61" s="118">
        <f t="shared" si="57"/>
        <v>0</v>
      </c>
      <c r="AB61" s="169">
        <v>4259343265.6700001</v>
      </c>
      <c r="AC61" s="181">
        <v>1.02</v>
      </c>
      <c r="AD61" s="118">
        <f t="shared" si="58"/>
        <v>6.1100925367622337E-3</v>
      </c>
      <c r="AE61" s="118">
        <f t="shared" si="59"/>
        <v>0</v>
      </c>
      <c r="AF61" s="170">
        <v>4271508851.75</v>
      </c>
      <c r="AG61" s="181">
        <v>1.02</v>
      </c>
      <c r="AH61" s="118">
        <f t="shared" si="60"/>
        <v>2.8562117024128275E-3</v>
      </c>
      <c r="AI61" s="118">
        <f t="shared" si="61"/>
        <v>0</v>
      </c>
      <c r="AJ61" s="119">
        <f t="shared" si="14"/>
        <v>-5.1263805370587948E-3</v>
      </c>
      <c r="AK61" s="119">
        <f t="shared" si="15"/>
        <v>1.2376237623762387E-3</v>
      </c>
      <c r="AL61" s="120">
        <f t="shared" si="16"/>
        <v>-2.8691923167469532E-2</v>
      </c>
      <c r="AM61" s="120">
        <f t="shared" si="17"/>
        <v>9.9009900990099098E-3</v>
      </c>
      <c r="AN61" s="121">
        <f t="shared" si="18"/>
        <v>1.0340903708291859E-2</v>
      </c>
      <c r="AO61" s="207">
        <f t="shared" si="19"/>
        <v>3.5005286197353869E-3</v>
      </c>
      <c r="AP61" s="125"/>
      <c r="AQ61" s="141">
        <v>1300500308</v>
      </c>
      <c r="AR61" s="127">
        <v>1.19</v>
      </c>
      <c r="AS61" s="124" t="e">
        <f>(#REF!/AQ61)-1</f>
        <v>#REF!</v>
      </c>
      <c r="AT61" s="124" t="e">
        <f>(#REF!/AR61)-1</f>
        <v>#REF!</v>
      </c>
    </row>
    <row r="62" spans="1:49">
      <c r="A62" s="202" t="s">
        <v>67</v>
      </c>
      <c r="B62" s="170">
        <v>13910778920.370001</v>
      </c>
      <c r="C62" s="181">
        <v>3.74</v>
      </c>
      <c r="D62" s="170">
        <v>15656541124.68</v>
      </c>
      <c r="E62" s="181">
        <v>3.74</v>
      </c>
      <c r="F62" s="118">
        <f>((D62-B62)/B62)</f>
        <v>0.12549708498016771</v>
      </c>
      <c r="G62" s="118">
        <f>((E62-C62)/C62)</f>
        <v>0</v>
      </c>
      <c r="H62" s="170">
        <v>16364374063.719999</v>
      </c>
      <c r="I62" s="181">
        <v>3.74</v>
      </c>
      <c r="J62" s="118">
        <f t="shared" si="48"/>
        <v>4.5210045654605992E-2</v>
      </c>
      <c r="K62" s="118">
        <f t="shared" si="49"/>
        <v>0</v>
      </c>
      <c r="L62" s="170">
        <v>16407266412.790001</v>
      </c>
      <c r="M62" s="181">
        <v>3.75</v>
      </c>
      <c r="N62" s="118">
        <f t="shared" si="50"/>
        <v>2.6210809471224703E-3</v>
      </c>
      <c r="O62" s="118">
        <f t="shared" si="51"/>
        <v>2.6737967914437933E-3</v>
      </c>
      <c r="P62" s="170">
        <v>16584850268.950001</v>
      </c>
      <c r="Q62" s="181">
        <v>3.75</v>
      </c>
      <c r="R62" s="118">
        <f t="shared" si="52"/>
        <v>1.0823488306471785E-2</v>
      </c>
      <c r="S62" s="118">
        <f t="shared" si="53"/>
        <v>0</v>
      </c>
      <c r="T62" s="170">
        <v>16780989020.98</v>
      </c>
      <c r="U62" s="181">
        <v>3.76</v>
      </c>
      <c r="V62" s="118">
        <f t="shared" si="54"/>
        <v>1.1826380633487411E-2</v>
      </c>
      <c r="W62" s="118">
        <f t="shared" si="55"/>
        <v>2.6666666666666098E-3</v>
      </c>
      <c r="X62" s="170">
        <v>16922516712.93</v>
      </c>
      <c r="Y62" s="181">
        <v>3.76</v>
      </c>
      <c r="Z62" s="118">
        <f t="shared" si="56"/>
        <v>8.4338111283583702E-3</v>
      </c>
      <c r="AA62" s="118">
        <f t="shared" si="57"/>
        <v>0</v>
      </c>
      <c r="AB62" s="170">
        <v>17600002948.900002</v>
      </c>
      <c r="AC62" s="181">
        <v>3.77</v>
      </c>
      <c r="AD62" s="118">
        <f t="shared" si="58"/>
        <v>4.0034602858589813E-2</v>
      </c>
      <c r="AE62" s="118">
        <f t="shared" si="59"/>
        <v>2.6595744680851679E-3</v>
      </c>
      <c r="AF62" s="170">
        <v>17780911185.810001</v>
      </c>
      <c r="AG62" s="181">
        <v>3.77</v>
      </c>
      <c r="AH62" s="118">
        <f t="shared" si="60"/>
        <v>1.0278875374921831E-2</v>
      </c>
      <c r="AI62" s="118">
        <f t="shared" si="61"/>
        <v>0</v>
      </c>
      <c r="AJ62" s="119">
        <f t="shared" si="14"/>
        <v>3.1840671235465669E-2</v>
      </c>
      <c r="AK62" s="119">
        <f t="shared" si="15"/>
        <v>1.0000047407744464E-3</v>
      </c>
      <c r="AL62" s="120">
        <f t="shared" si="16"/>
        <v>0.13568578424906866</v>
      </c>
      <c r="AM62" s="120">
        <f t="shared" si="17"/>
        <v>8.0213903743314979E-3</v>
      </c>
      <c r="AN62" s="121">
        <f t="shared" si="18"/>
        <v>4.0928988901192793E-2</v>
      </c>
      <c r="AO62" s="207">
        <f t="shared" si="19"/>
        <v>1.3801428959022166E-3</v>
      </c>
      <c r="AP62" s="125"/>
      <c r="AQ62" s="126">
        <v>776682398.99000001</v>
      </c>
      <c r="AR62" s="130">
        <v>2.4700000000000002</v>
      </c>
      <c r="AS62" s="124" t="e">
        <f>(#REF!/AQ62)-1</f>
        <v>#REF!</v>
      </c>
      <c r="AT62" s="124" t="e">
        <f>(#REF!/AR62)-1</f>
        <v>#REF!</v>
      </c>
    </row>
    <row r="63" spans="1:49">
      <c r="A63" s="203" t="s">
        <v>93</v>
      </c>
      <c r="B63" s="169">
        <v>33530749803.75</v>
      </c>
      <c r="C63" s="169">
        <v>3797.17</v>
      </c>
      <c r="D63" s="169">
        <v>33552356901</v>
      </c>
      <c r="E63" s="169">
        <v>3801.01</v>
      </c>
      <c r="F63" s="118">
        <f>((D63-B63)/B63)</f>
        <v>6.4439648312259075E-4</v>
      </c>
      <c r="G63" s="118">
        <f>((E63-C63)/C63)</f>
        <v>1.0112794528557177E-3</v>
      </c>
      <c r="H63" s="169">
        <v>32906437145.279999</v>
      </c>
      <c r="I63" s="169">
        <v>3806.48</v>
      </c>
      <c r="J63" s="118">
        <f t="shared" si="48"/>
        <v>-1.9251099337845627E-2</v>
      </c>
      <c r="K63" s="118">
        <f t="shared" si="49"/>
        <v>1.4390911889207868E-3</v>
      </c>
      <c r="L63" s="169">
        <v>33069305991.32</v>
      </c>
      <c r="M63" s="169">
        <v>3810.54</v>
      </c>
      <c r="N63" s="118">
        <f t="shared" si="50"/>
        <v>4.9494524527509453E-3</v>
      </c>
      <c r="O63" s="118">
        <f t="shared" si="51"/>
        <v>1.0666022151699065E-3</v>
      </c>
      <c r="P63" s="169">
        <v>33127168180.259998</v>
      </c>
      <c r="Q63" s="169">
        <v>3814.44</v>
      </c>
      <c r="R63" s="118">
        <f t="shared" si="52"/>
        <v>1.7497249248347164E-3</v>
      </c>
      <c r="S63" s="118">
        <f t="shared" si="53"/>
        <v>1.0234769875136047E-3</v>
      </c>
      <c r="T63" s="169">
        <v>33025743818.16</v>
      </c>
      <c r="U63" s="169">
        <v>3818.53</v>
      </c>
      <c r="V63" s="118">
        <f t="shared" si="54"/>
        <v>-3.0616671352076447E-3</v>
      </c>
      <c r="W63" s="118">
        <f t="shared" si="55"/>
        <v>1.0722412726376991E-3</v>
      </c>
      <c r="X63" s="169">
        <v>32936049897.389999</v>
      </c>
      <c r="Y63" s="169">
        <v>3822.49</v>
      </c>
      <c r="Z63" s="118">
        <f t="shared" si="56"/>
        <v>-2.7158788993173286E-3</v>
      </c>
      <c r="AA63" s="118">
        <f t="shared" si="57"/>
        <v>1.0370482882155127E-3</v>
      </c>
      <c r="AB63" s="169">
        <v>33229863980.330002</v>
      </c>
      <c r="AC63" s="169">
        <v>3827.11</v>
      </c>
      <c r="AD63" s="118">
        <f t="shared" si="58"/>
        <v>8.9207444078861931E-3</v>
      </c>
      <c r="AE63" s="118">
        <f t="shared" si="59"/>
        <v>1.2086362554252191E-3</v>
      </c>
      <c r="AF63" s="169">
        <v>33367740869.869999</v>
      </c>
      <c r="AG63" s="169">
        <v>3832.03</v>
      </c>
      <c r="AH63" s="118">
        <f t="shared" si="60"/>
        <v>4.1491860942196928E-3</v>
      </c>
      <c r="AI63" s="118">
        <f t="shared" si="61"/>
        <v>1.2855653482654202E-3</v>
      </c>
      <c r="AJ63" s="119">
        <f t="shared" si="14"/>
        <v>-5.7689262619455776E-4</v>
      </c>
      <c r="AK63" s="119">
        <f t="shared" si="15"/>
        <v>1.1429926261254835E-3</v>
      </c>
      <c r="AL63" s="120">
        <f t="shared" si="16"/>
        <v>-5.5023267567977834E-3</v>
      </c>
      <c r="AM63" s="120">
        <f t="shared" si="17"/>
        <v>8.1609887898216465E-3</v>
      </c>
      <c r="AN63" s="121">
        <f t="shared" si="18"/>
        <v>8.5311318835218104E-3</v>
      </c>
      <c r="AO63" s="207">
        <f t="shared" si="19"/>
        <v>1.5399824933261456E-4</v>
      </c>
      <c r="AP63" s="125"/>
      <c r="AQ63" s="123">
        <v>8144502990.9799995</v>
      </c>
      <c r="AR63" s="123">
        <v>2263.5700000000002</v>
      </c>
      <c r="AS63" s="124" t="e">
        <f>(#REF!/AQ63)-1</f>
        <v>#REF!</v>
      </c>
      <c r="AT63" s="124" t="e">
        <f>(#REF!/AR63)-1</f>
        <v>#REF!</v>
      </c>
    </row>
    <row r="64" spans="1:49">
      <c r="A64" s="203" t="s">
        <v>94</v>
      </c>
      <c r="B64" s="169">
        <v>242634678.50999999</v>
      </c>
      <c r="C64" s="169">
        <v>3064.02</v>
      </c>
      <c r="D64" s="169">
        <v>244932661.31999999</v>
      </c>
      <c r="E64" s="169">
        <v>3093.26</v>
      </c>
      <c r="F64" s="118">
        <f>((D64-B64)/B64)</f>
        <v>9.4709578371555535E-3</v>
      </c>
      <c r="G64" s="118">
        <f>((E64-C64)/C64)</f>
        <v>9.5430186487034142E-3</v>
      </c>
      <c r="H64" s="169">
        <v>247463141.31</v>
      </c>
      <c r="I64" s="169">
        <v>3125.38</v>
      </c>
      <c r="J64" s="118">
        <f t="shared" si="48"/>
        <v>1.0331329339103469E-2</v>
      </c>
      <c r="K64" s="118">
        <f t="shared" si="49"/>
        <v>1.0383866858912568E-2</v>
      </c>
      <c r="L64" s="169">
        <v>246306894.49000001</v>
      </c>
      <c r="M64" s="169">
        <v>3111.4</v>
      </c>
      <c r="N64" s="118">
        <f t="shared" si="50"/>
        <v>-4.6724001557530894E-3</v>
      </c>
      <c r="O64" s="118">
        <f t="shared" si="51"/>
        <v>-4.473056076381118E-3</v>
      </c>
      <c r="P64" s="169">
        <v>248846180.34999999</v>
      </c>
      <c r="Q64" s="169">
        <v>3143.61</v>
      </c>
      <c r="R64" s="118">
        <f t="shared" si="52"/>
        <v>1.0309438821263197E-2</v>
      </c>
      <c r="S64" s="118">
        <f t="shared" si="53"/>
        <v>1.0352253005078112E-2</v>
      </c>
      <c r="T64" s="169">
        <v>250354742.63999999</v>
      </c>
      <c r="U64" s="169">
        <v>3162.71</v>
      </c>
      <c r="V64" s="118">
        <f t="shared" si="54"/>
        <v>6.0622280313011511E-3</v>
      </c>
      <c r="W64" s="118">
        <f t="shared" si="55"/>
        <v>6.0758172928575454E-3</v>
      </c>
      <c r="X64" s="169">
        <v>249928702.22</v>
      </c>
      <c r="Y64" s="169">
        <v>3157.29</v>
      </c>
      <c r="Z64" s="118">
        <f t="shared" si="56"/>
        <v>-1.7017469511756596E-3</v>
      </c>
      <c r="AA64" s="118">
        <f t="shared" si="57"/>
        <v>-1.7137201956550151E-3</v>
      </c>
      <c r="AB64" s="169">
        <v>250275652.33000001</v>
      </c>
      <c r="AC64" s="169">
        <v>3161.69</v>
      </c>
      <c r="AD64" s="118">
        <f t="shared" si="58"/>
        <v>1.3881963412694038E-3</v>
      </c>
      <c r="AE64" s="118">
        <f t="shared" si="59"/>
        <v>1.3936002077731507E-3</v>
      </c>
      <c r="AF64" s="169">
        <v>248935886.78</v>
      </c>
      <c r="AG64" s="169">
        <v>3144.66</v>
      </c>
      <c r="AH64" s="118">
        <f t="shared" si="60"/>
        <v>-5.3531597561614552E-3</v>
      </c>
      <c r="AI64" s="118">
        <f t="shared" si="61"/>
        <v>-5.3863598265485226E-3</v>
      </c>
      <c r="AJ64" s="119">
        <f t="shared" si="14"/>
        <v>3.2293554383753214E-3</v>
      </c>
      <c r="AK64" s="119">
        <f t="shared" si="15"/>
        <v>3.2719274893425162E-3</v>
      </c>
      <c r="AL64" s="120">
        <f t="shared" si="16"/>
        <v>1.6344187983855157E-2</v>
      </c>
      <c r="AM64" s="120">
        <f t="shared" si="17"/>
        <v>1.6616773242468991E-2</v>
      </c>
      <c r="AN64" s="121">
        <f t="shared" si="18"/>
        <v>6.6692399198362692E-3</v>
      </c>
      <c r="AO64" s="207">
        <f t="shared" si="19"/>
        <v>6.66798940844502E-3</v>
      </c>
      <c r="AP64" s="125"/>
      <c r="AQ64" s="123"/>
      <c r="AR64" s="123"/>
      <c r="AS64" s="124"/>
      <c r="AT64" s="124"/>
    </row>
    <row r="65" spans="1:46">
      <c r="A65" s="203" t="s">
        <v>118</v>
      </c>
      <c r="B65" s="169">
        <v>52201575.310000002</v>
      </c>
      <c r="C65" s="169">
        <v>11.554679999999999</v>
      </c>
      <c r="D65" s="169">
        <v>54056325.810000002</v>
      </c>
      <c r="E65" s="169">
        <v>11.960202000000001</v>
      </c>
      <c r="F65" s="118">
        <f>((D65-B65)/B65)</f>
        <v>3.5530546520589283E-2</v>
      </c>
      <c r="G65" s="118">
        <f>((E65-C65)/C65)</f>
        <v>3.5095909190042587E-2</v>
      </c>
      <c r="H65" s="169">
        <v>54183114.380000003</v>
      </c>
      <c r="I65" s="169">
        <v>11.989091</v>
      </c>
      <c r="J65" s="118">
        <f t="shared" si="48"/>
        <v>2.3454899699554754E-3</v>
      </c>
      <c r="K65" s="118">
        <f t="shared" si="49"/>
        <v>2.4154274317440038E-3</v>
      </c>
      <c r="L65" s="169">
        <v>54368320.390000001</v>
      </c>
      <c r="M65" s="169">
        <v>12.032671000000001</v>
      </c>
      <c r="N65" s="118">
        <f t="shared" si="50"/>
        <v>3.4181499553735677E-3</v>
      </c>
      <c r="O65" s="118">
        <f t="shared" si="51"/>
        <v>3.6349711583639156E-3</v>
      </c>
      <c r="P65" s="169">
        <v>54509433.109999999</v>
      </c>
      <c r="Q65" s="169">
        <v>12.066539000000001</v>
      </c>
      <c r="R65" s="118">
        <f t="shared" si="52"/>
        <v>2.5954952992433026E-3</v>
      </c>
      <c r="S65" s="118">
        <f t="shared" si="53"/>
        <v>2.8146701592688781E-3</v>
      </c>
      <c r="T65" s="169">
        <v>53802994.159999996</v>
      </c>
      <c r="U65" s="169">
        <v>11.912438</v>
      </c>
      <c r="V65" s="118">
        <f t="shared" si="54"/>
        <v>-1.2959939403046251E-2</v>
      </c>
      <c r="W65" s="118">
        <f t="shared" si="55"/>
        <v>-1.2770936222888826E-2</v>
      </c>
      <c r="X65" s="169">
        <v>54423249.420000002</v>
      </c>
      <c r="Y65" s="169">
        <v>11.929259999999999</v>
      </c>
      <c r="Z65" s="118">
        <f t="shared" si="56"/>
        <v>1.1528266589689837E-2</v>
      </c>
      <c r="AA65" s="118">
        <f t="shared" si="57"/>
        <v>1.412137465059583E-3</v>
      </c>
      <c r="AB65" s="169">
        <v>54680199.75</v>
      </c>
      <c r="AC65" s="169">
        <v>11.972353999999999</v>
      </c>
      <c r="AD65" s="118">
        <f t="shared" si="58"/>
        <v>4.7213338552617098E-3</v>
      </c>
      <c r="AE65" s="118">
        <f t="shared" si="59"/>
        <v>3.6124621309284875E-3</v>
      </c>
      <c r="AF65" s="169">
        <v>54645339.719999999</v>
      </c>
      <c r="AG65" s="169">
        <v>11.97893</v>
      </c>
      <c r="AH65" s="118">
        <f t="shared" si="60"/>
        <v>-6.3752565205289313E-4</v>
      </c>
      <c r="AI65" s="118">
        <f t="shared" si="61"/>
        <v>5.4926541597423559E-4</v>
      </c>
      <c r="AJ65" s="119">
        <f t="shared" si="14"/>
        <v>5.8177271418767534E-3</v>
      </c>
      <c r="AK65" s="119">
        <f t="shared" si="15"/>
        <v>4.5954883410616086E-3</v>
      </c>
      <c r="AL65" s="120">
        <f t="shared" si="16"/>
        <v>1.0896299390940726E-2</v>
      </c>
      <c r="AM65" s="120">
        <f t="shared" si="17"/>
        <v>1.565859840828726E-3</v>
      </c>
      <c r="AN65" s="121">
        <f t="shared" si="18"/>
        <v>1.3831290631140658E-2</v>
      </c>
      <c r="AO65" s="207">
        <f t="shared" si="19"/>
        <v>1.3459924270709193E-2</v>
      </c>
      <c r="AP65" s="125"/>
      <c r="AQ65" s="123">
        <v>421796041.39999998</v>
      </c>
      <c r="AR65" s="123">
        <v>2004.5</v>
      </c>
      <c r="AS65" s="124" t="e">
        <f>(#REF!/AQ65)-1</f>
        <v>#REF!</v>
      </c>
      <c r="AT65" s="124" t="e">
        <f>(#REF!/AR65)-1</f>
        <v>#REF!</v>
      </c>
    </row>
    <row r="66" spans="1:46">
      <c r="A66" s="202" t="s">
        <v>112</v>
      </c>
      <c r="B66" s="169">
        <v>7496019635.1499996</v>
      </c>
      <c r="C66" s="169">
        <v>1116.4100000000001</v>
      </c>
      <c r="D66" s="169">
        <v>7416139855.6300001</v>
      </c>
      <c r="E66" s="169">
        <v>1118.73</v>
      </c>
      <c r="F66" s="118">
        <f>((D66-B66)/B66)</f>
        <v>-1.0656292727066885E-2</v>
      </c>
      <c r="G66" s="118">
        <f>((E66-C66)/C66)</f>
        <v>2.0780895907416956E-3</v>
      </c>
      <c r="H66" s="169">
        <v>7498411797.5600004</v>
      </c>
      <c r="I66" s="169">
        <v>1120.73</v>
      </c>
      <c r="J66" s="118">
        <f t="shared" si="48"/>
        <v>1.1093634091533905E-2</v>
      </c>
      <c r="K66" s="118">
        <f t="shared" si="49"/>
        <v>1.7877414568305131E-3</v>
      </c>
      <c r="L66" s="169">
        <v>8077696966.5500002</v>
      </c>
      <c r="M66" s="169">
        <v>1122.92</v>
      </c>
      <c r="N66" s="118">
        <f t="shared" si="50"/>
        <v>7.7254381945054074E-2</v>
      </c>
      <c r="O66" s="118">
        <f t="shared" si="51"/>
        <v>1.9540834991479254E-3</v>
      </c>
      <c r="P66" s="169">
        <v>7992707911.3800001</v>
      </c>
      <c r="Q66" s="169">
        <v>1125.22</v>
      </c>
      <c r="R66" s="118">
        <f t="shared" si="52"/>
        <v>-1.0521446338225172E-2</v>
      </c>
      <c r="S66" s="118">
        <f t="shared" si="53"/>
        <v>2.0482313967156648E-3</v>
      </c>
      <c r="T66" s="169">
        <v>7817785210.29</v>
      </c>
      <c r="U66" s="169">
        <v>1127.2</v>
      </c>
      <c r="V66" s="118">
        <f t="shared" si="54"/>
        <v>-2.1885286317162373E-2</v>
      </c>
      <c r="W66" s="118">
        <f t="shared" si="55"/>
        <v>1.7596558895149553E-3</v>
      </c>
      <c r="X66" s="169">
        <v>7915690554.3599997</v>
      </c>
      <c r="Y66" s="169">
        <v>1129.9000000000001</v>
      </c>
      <c r="Z66" s="118">
        <f t="shared" si="56"/>
        <v>1.252341186620653E-2</v>
      </c>
      <c r="AA66" s="118">
        <f t="shared" si="57"/>
        <v>2.3953158268275776E-3</v>
      </c>
      <c r="AB66" s="169">
        <v>7771584976.9300003</v>
      </c>
      <c r="AC66" s="169">
        <v>1130.3399999999999</v>
      </c>
      <c r="AD66" s="118">
        <f t="shared" si="58"/>
        <v>-1.8205054434653881E-2</v>
      </c>
      <c r="AE66" s="118">
        <f t="shared" si="59"/>
        <v>3.8941499247705739E-4</v>
      </c>
      <c r="AF66" s="169">
        <v>7990361124.5200005</v>
      </c>
      <c r="AG66" s="169">
        <v>1131.8499999999999</v>
      </c>
      <c r="AH66" s="118">
        <f t="shared" si="60"/>
        <v>2.8150775966477692E-2</v>
      </c>
      <c r="AI66" s="118">
        <f t="shared" si="61"/>
        <v>1.3358812392731312E-3</v>
      </c>
      <c r="AJ66" s="119">
        <f t="shared" si="14"/>
        <v>8.4692655065204854E-3</v>
      </c>
      <c r="AK66" s="119">
        <f t="shared" si="15"/>
        <v>1.7185517364410651E-3</v>
      </c>
      <c r="AL66" s="120">
        <f t="shared" si="16"/>
        <v>7.7428592241835542E-2</v>
      </c>
      <c r="AM66" s="120">
        <f t="shared" si="17"/>
        <v>1.1727583956808068E-2</v>
      </c>
      <c r="AN66" s="121">
        <f t="shared" si="18"/>
        <v>3.2735803434424768E-2</v>
      </c>
      <c r="AO66" s="207">
        <f t="shared" si="19"/>
        <v>6.1770993594079311E-4</v>
      </c>
      <c r="AP66" s="125"/>
      <c r="AQ66" s="123"/>
      <c r="AR66" s="123"/>
      <c r="AS66" s="124"/>
      <c r="AT66" s="124"/>
    </row>
    <row r="67" spans="1:46">
      <c r="A67" s="202" t="s">
        <v>120</v>
      </c>
      <c r="B67" s="169">
        <v>102778090188.19</v>
      </c>
      <c r="C67" s="169">
        <v>452.44</v>
      </c>
      <c r="D67" s="169">
        <v>103765548510.82001</v>
      </c>
      <c r="E67" s="169">
        <v>457.94</v>
      </c>
      <c r="F67" s="118">
        <f>((D67-B67)/B67)</f>
        <v>9.6076733944164255E-3</v>
      </c>
      <c r="G67" s="118">
        <f>((E67-C67)/C67)</f>
        <v>1.2156308018742817E-2</v>
      </c>
      <c r="H67" s="169">
        <v>104789558280.7</v>
      </c>
      <c r="I67" s="169">
        <v>458.43</v>
      </c>
      <c r="J67" s="118">
        <f t="shared" si="48"/>
        <v>9.8684947420020867E-3</v>
      </c>
      <c r="K67" s="118">
        <f t="shared" si="49"/>
        <v>1.0700091715072043E-3</v>
      </c>
      <c r="L67" s="169">
        <v>103108764231.96001</v>
      </c>
      <c r="M67" s="169">
        <v>457.41</v>
      </c>
      <c r="N67" s="118">
        <f t="shared" si="50"/>
        <v>-1.6039709264139123E-2</v>
      </c>
      <c r="O67" s="118">
        <f t="shared" si="51"/>
        <v>-2.2249852758326936E-3</v>
      </c>
      <c r="P67" s="169">
        <v>103380427831.17</v>
      </c>
      <c r="Q67" s="169">
        <v>457.8</v>
      </c>
      <c r="R67" s="118">
        <f t="shared" si="52"/>
        <v>2.6347284950369479E-3</v>
      </c>
      <c r="S67" s="118">
        <f t="shared" si="53"/>
        <v>8.5262674624513306E-4</v>
      </c>
      <c r="T67" s="169">
        <v>103570312591.52</v>
      </c>
      <c r="U67" s="169">
        <v>458.73</v>
      </c>
      <c r="V67" s="118">
        <f t="shared" si="54"/>
        <v>1.8367573469526151E-3</v>
      </c>
      <c r="W67" s="118">
        <f t="shared" si="55"/>
        <v>2.0314547837483768E-3</v>
      </c>
      <c r="X67" s="169">
        <v>104198383362.82001</v>
      </c>
      <c r="Y67" s="169">
        <v>459.36</v>
      </c>
      <c r="Z67" s="118">
        <f t="shared" si="56"/>
        <v>6.0641969265566109E-3</v>
      </c>
      <c r="AA67" s="118">
        <f t="shared" si="57"/>
        <v>1.373356876594065E-3</v>
      </c>
      <c r="AB67" s="169">
        <v>105089488820.84</v>
      </c>
      <c r="AC67" s="169">
        <v>462.72</v>
      </c>
      <c r="AD67" s="118">
        <f t="shared" si="58"/>
        <v>8.5520084790293646E-3</v>
      </c>
      <c r="AE67" s="118">
        <f t="shared" si="59"/>
        <v>7.314524555903896E-3</v>
      </c>
      <c r="AF67" s="169">
        <v>105428036904.38</v>
      </c>
      <c r="AG67" s="169">
        <v>460.28</v>
      </c>
      <c r="AH67" s="118">
        <f t="shared" si="60"/>
        <v>3.2215218414200909E-3</v>
      </c>
      <c r="AI67" s="118">
        <f t="shared" si="61"/>
        <v>-5.2731673582297163E-3</v>
      </c>
      <c r="AJ67" s="119">
        <f t="shared" si="14"/>
        <v>3.2182089951593774E-3</v>
      </c>
      <c r="AK67" s="119">
        <f t="shared" si="15"/>
        <v>2.1625159398348855E-3</v>
      </c>
      <c r="AL67" s="120">
        <f t="shared" si="16"/>
        <v>1.6021583439002819E-2</v>
      </c>
      <c r="AM67" s="120">
        <f t="shared" si="17"/>
        <v>5.1098397169934383E-3</v>
      </c>
      <c r="AN67" s="121">
        <f t="shared" si="18"/>
        <v>8.4067736708557331E-3</v>
      </c>
      <c r="AO67" s="207">
        <f t="shared" si="19"/>
        <v>5.405129253313116E-3</v>
      </c>
      <c r="AP67" s="125"/>
      <c r="AQ67" s="123"/>
      <c r="AR67" s="123"/>
      <c r="AS67" s="124"/>
      <c r="AT67" s="124"/>
    </row>
    <row r="68" spans="1:46">
      <c r="A68" s="202" t="s">
        <v>127</v>
      </c>
      <c r="B68" s="169">
        <v>231311872.05000001</v>
      </c>
      <c r="C68" s="169">
        <v>0.78520000000000001</v>
      </c>
      <c r="D68" s="169">
        <v>231551181.18000001</v>
      </c>
      <c r="E68" s="169">
        <v>0.78749999999999998</v>
      </c>
      <c r="F68" s="118">
        <f>((D68-B68)/B68)</f>
        <v>1.0345734867783464E-3</v>
      </c>
      <c r="G68" s="118">
        <f>((E68-C68)/C68)</f>
        <v>2.9291900152826908E-3</v>
      </c>
      <c r="H68" s="169">
        <v>233233813.66</v>
      </c>
      <c r="I68" s="169">
        <v>0.78139999999999998</v>
      </c>
      <c r="J68" s="118">
        <f t="shared" si="48"/>
        <v>7.2667842652548078E-3</v>
      </c>
      <c r="K68" s="118">
        <f t="shared" si="49"/>
        <v>-7.7460317460317394E-3</v>
      </c>
      <c r="L68" s="169">
        <v>232295021.22999999</v>
      </c>
      <c r="M68" s="169">
        <v>0.78169999999999995</v>
      </c>
      <c r="N68" s="118">
        <f t="shared" si="50"/>
        <v>-4.0251128910859619E-3</v>
      </c>
      <c r="O68" s="118">
        <f t="shared" si="51"/>
        <v>3.8392628615301636E-4</v>
      </c>
      <c r="P68" s="169">
        <v>231888372.02000001</v>
      </c>
      <c r="Q68" s="169">
        <v>0.78190000000000004</v>
      </c>
      <c r="R68" s="118">
        <f t="shared" si="52"/>
        <v>-1.7505722156539332E-3</v>
      </c>
      <c r="S68" s="118">
        <f t="shared" si="53"/>
        <v>2.5585262888587566E-4</v>
      </c>
      <c r="T68" s="169">
        <v>232009805.13999999</v>
      </c>
      <c r="U68" s="169">
        <v>0.7823</v>
      </c>
      <c r="V68" s="118">
        <f t="shared" si="54"/>
        <v>5.2367058745619876E-4</v>
      </c>
      <c r="W68" s="118">
        <f t="shared" si="55"/>
        <v>5.1157437012400045E-4</v>
      </c>
      <c r="X68" s="169">
        <v>232410137.61000001</v>
      </c>
      <c r="Y68" s="169">
        <v>0.78359999999999996</v>
      </c>
      <c r="Z68" s="118">
        <f t="shared" si="56"/>
        <v>1.7254980657324327E-3</v>
      </c>
      <c r="AA68" s="118">
        <f t="shared" si="57"/>
        <v>1.6617665857087663E-3</v>
      </c>
      <c r="AB68" s="169">
        <v>221804618.93000001</v>
      </c>
      <c r="AC68" s="169">
        <v>0.78400000000000003</v>
      </c>
      <c r="AD68" s="118">
        <f t="shared" si="58"/>
        <v>-4.5632771397419794E-2</v>
      </c>
      <c r="AE68" s="118">
        <f t="shared" si="59"/>
        <v>5.1046452271575672E-4</v>
      </c>
      <c r="AF68" s="169">
        <v>221527262.13999999</v>
      </c>
      <c r="AG68" s="169">
        <v>0.78449999999999998</v>
      </c>
      <c r="AH68" s="118">
        <f t="shared" si="60"/>
        <v>-1.250455429368463E-3</v>
      </c>
      <c r="AI68" s="118">
        <f t="shared" si="61"/>
        <v>6.3775510204074602E-4</v>
      </c>
      <c r="AJ68" s="119">
        <f t="shared" si="14"/>
        <v>-5.2635481910382961E-3</v>
      </c>
      <c r="AK68" s="119">
        <f t="shared" si="15"/>
        <v>-1.0693777939011099E-4</v>
      </c>
      <c r="AL68" s="120">
        <f t="shared" si="16"/>
        <v>-4.3290295428066797E-2</v>
      </c>
      <c r="AM68" s="120">
        <f t="shared" si="17"/>
        <v>-3.809523809523813E-3</v>
      </c>
      <c r="AN68" s="121">
        <f t="shared" si="18"/>
        <v>1.6641892298394217E-2</v>
      </c>
      <c r="AO68" s="207">
        <f t="shared" si="19"/>
        <v>3.2158762087151219E-3</v>
      </c>
      <c r="AP68" s="125"/>
      <c r="AQ68" s="123"/>
      <c r="AR68" s="123"/>
      <c r="AS68" s="124"/>
      <c r="AT68" s="124"/>
    </row>
    <row r="69" spans="1:46">
      <c r="A69" s="202" t="s">
        <v>131</v>
      </c>
      <c r="B69" s="169">
        <v>531317103.01999998</v>
      </c>
      <c r="C69" s="169">
        <v>1209.6500000000001</v>
      </c>
      <c r="D69" s="169">
        <v>517858347.81999999</v>
      </c>
      <c r="E69" s="169">
        <v>1212.47</v>
      </c>
      <c r="F69" s="118">
        <f>((D69-B69)/B69)</f>
        <v>-2.5330927846102802E-2</v>
      </c>
      <c r="G69" s="118">
        <f>((E69-C69)/C69)</f>
        <v>2.3312528417310263E-3</v>
      </c>
      <c r="H69" s="169">
        <v>526710120.55000001</v>
      </c>
      <c r="I69" s="169">
        <v>1233.1600000000001</v>
      </c>
      <c r="J69" s="118">
        <f t="shared" si="48"/>
        <v>1.7093038602665853E-2</v>
      </c>
      <c r="K69" s="118">
        <f t="shared" si="49"/>
        <v>1.7064339736240941E-2</v>
      </c>
      <c r="L69" s="169">
        <v>522121827.94</v>
      </c>
      <c r="M69" s="169">
        <v>1223.8499999999999</v>
      </c>
      <c r="N69" s="118">
        <f t="shared" si="50"/>
        <v>-8.7112292530260056E-3</v>
      </c>
      <c r="O69" s="118">
        <f t="shared" si="51"/>
        <v>-7.5497096889293944E-3</v>
      </c>
      <c r="P69" s="169">
        <v>520370400.69</v>
      </c>
      <c r="Q69" s="169">
        <v>1220.07</v>
      </c>
      <c r="R69" s="118">
        <f t="shared" si="52"/>
        <v>-3.3544417342407421E-3</v>
      </c>
      <c r="S69" s="118">
        <f t="shared" si="53"/>
        <v>-3.0886138007108492E-3</v>
      </c>
      <c r="T69" s="169">
        <v>522574526.97000003</v>
      </c>
      <c r="U69" s="169">
        <v>1224.25</v>
      </c>
      <c r="V69" s="118">
        <f t="shared" si="54"/>
        <v>4.2356872663729655E-3</v>
      </c>
      <c r="W69" s="118">
        <f t="shared" si="55"/>
        <v>3.42603293253671E-3</v>
      </c>
      <c r="X69" s="169">
        <v>525444183.19</v>
      </c>
      <c r="Y69" s="169">
        <v>1229.8900000000001</v>
      </c>
      <c r="Z69" s="118">
        <f t="shared" si="56"/>
        <v>5.4913817492001681E-3</v>
      </c>
      <c r="AA69" s="118">
        <f t="shared" si="57"/>
        <v>4.6069021850113131E-3</v>
      </c>
      <c r="AB69" s="169">
        <v>522071037.89999998</v>
      </c>
      <c r="AC69" s="169">
        <v>1222.7</v>
      </c>
      <c r="AD69" s="118">
        <f t="shared" si="58"/>
        <v>-6.4196072540407137E-3</v>
      </c>
      <c r="AE69" s="118">
        <f t="shared" si="59"/>
        <v>-5.8460512728781061E-3</v>
      </c>
      <c r="AF69" s="169">
        <v>534106156.5</v>
      </c>
      <c r="AG69" s="169">
        <v>1240.07</v>
      </c>
      <c r="AH69" s="118">
        <f t="shared" si="60"/>
        <v>2.3052645571780002E-2</v>
      </c>
      <c r="AI69" s="118">
        <f t="shared" si="61"/>
        <v>1.4206264823750626E-2</v>
      </c>
      <c r="AJ69" s="119">
        <f t="shared" si="14"/>
        <v>7.5706838782609075E-4</v>
      </c>
      <c r="AK69" s="119">
        <f t="shared" si="15"/>
        <v>3.1438022195940333E-3</v>
      </c>
      <c r="AL69" s="120">
        <f t="shared" si="16"/>
        <v>3.1375005826202319E-2</v>
      </c>
      <c r="AM69" s="120">
        <f t="shared" si="17"/>
        <v>2.2763449817314992E-2</v>
      </c>
      <c r="AN69" s="121">
        <f t="shared" si="18"/>
        <v>1.5292914295755784E-2</v>
      </c>
      <c r="AO69" s="207">
        <f t="shared" si="19"/>
        <v>8.8886096293461347E-3</v>
      </c>
      <c r="AP69" s="125"/>
      <c r="AQ69" s="123"/>
      <c r="AR69" s="123"/>
      <c r="AS69" s="124"/>
      <c r="AT69" s="124"/>
    </row>
    <row r="70" spans="1:46" s="288" customFormat="1">
      <c r="A70" s="202" t="s">
        <v>132</v>
      </c>
      <c r="B70" s="169">
        <v>314923752.33999997</v>
      </c>
      <c r="C70" s="169">
        <v>141.29</v>
      </c>
      <c r="D70" s="169">
        <v>316001698.30000001</v>
      </c>
      <c r="E70" s="169">
        <v>141.29</v>
      </c>
      <c r="F70" s="118">
        <f>((D70-B70)/B70)</f>
        <v>3.4228791953306186E-3</v>
      </c>
      <c r="G70" s="118">
        <f>((E70-C70)/C70)</f>
        <v>0</v>
      </c>
      <c r="H70" s="169">
        <v>318279589.00999999</v>
      </c>
      <c r="I70" s="169">
        <v>141.81</v>
      </c>
      <c r="J70" s="118">
        <f t="shared" si="48"/>
        <v>7.2084761640661679E-3</v>
      </c>
      <c r="K70" s="118">
        <f t="shared" si="49"/>
        <v>3.6803736994834046E-3</v>
      </c>
      <c r="L70" s="169">
        <v>318857314.13</v>
      </c>
      <c r="M70" s="169">
        <v>141.07</v>
      </c>
      <c r="N70" s="118">
        <f t="shared" si="50"/>
        <v>1.815149761242947E-3</v>
      </c>
      <c r="O70" s="118">
        <f t="shared" si="51"/>
        <v>-5.2182497708201754E-3</v>
      </c>
      <c r="P70" s="169">
        <v>320302186.26999998</v>
      </c>
      <c r="Q70" s="169">
        <v>143.77000000000001</v>
      </c>
      <c r="R70" s="118">
        <f t="shared" si="52"/>
        <v>4.5314066071913996E-3</v>
      </c>
      <c r="S70" s="118">
        <f t="shared" si="53"/>
        <v>1.9139434323385676E-2</v>
      </c>
      <c r="T70" s="169">
        <v>320335046.56999999</v>
      </c>
      <c r="U70" s="169">
        <v>143.78</v>
      </c>
      <c r="V70" s="118">
        <f t="shared" si="54"/>
        <v>1.0259155700021418E-4</v>
      </c>
      <c r="W70" s="118">
        <f t="shared" si="55"/>
        <v>6.9555540098705608E-5</v>
      </c>
      <c r="X70" s="169">
        <v>320729365.07999998</v>
      </c>
      <c r="Y70" s="169">
        <v>143.96</v>
      </c>
      <c r="Z70" s="118">
        <f t="shared" si="56"/>
        <v>1.2309565070140508E-3</v>
      </c>
      <c r="AA70" s="118">
        <f t="shared" si="57"/>
        <v>1.251912644317755E-3</v>
      </c>
      <c r="AB70" s="169">
        <v>321163048.86000001</v>
      </c>
      <c r="AC70" s="169">
        <v>144.15</v>
      </c>
      <c r="AD70" s="118">
        <f t="shared" si="58"/>
        <v>1.3521798351449879E-3</v>
      </c>
      <c r="AE70" s="118">
        <f t="shared" si="59"/>
        <v>1.3198110586273807E-3</v>
      </c>
      <c r="AF70" s="169">
        <v>321444226.10000002</v>
      </c>
      <c r="AG70" s="169">
        <v>144.27000000000001</v>
      </c>
      <c r="AH70" s="118">
        <f t="shared" si="60"/>
        <v>8.7549685743137614E-4</v>
      </c>
      <c r="AI70" s="118">
        <f t="shared" si="61"/>
        <v>8.3246618106142586E-4</v>
      </c>
      <c r="AJ70" s="119">
        <f t="shared" ref="AJ70:AJ113" si="62">AVERAGE(F70,J70,N70,R70,V70,Z70,AD70,AH70)</f>
        <v>2.5673920605527203E-3</v>
      </c>
      <c r="AK70" s="119">
        <f t="shared" ref="AK70:AK113" si="63">AVERAGE(G70,K70,O70,S70,W70,AA70,AE70,AI70)</f>
        <v>2.6344129595192718E-3</v>
      </c>
      <c r="AL70" s="120">
        <f t="shared" ref="AL70:AL113" si="64">((AF70-D70)/D70)</f>
        <v>1.722309667726242E-2</v>
      </c>
      <c r="AM70" s="120">
        <f t="shared" ref="AM70:AM113" si="65">((AG70-E70)/E70)</f>
        <v>2.1091372354731533E-2</v>
      </c>
      <c r="AN70" s="121">
        <f t="shared" ref="AN70:AN113" si="66">STDEV(F70,J70,N70,R70,V70,Z70,AD70,AH70)</f>
        <v>2.3572166744499825E-3</v>
      </c>
      <c r="AO70" s="207">
        <f t="shared" ref="AO70:AO113" si="67">STDEV(G70,K70,O70,S70,W70,AA70,AE70,AI70)</f>
        <v>7.1272034060922435E-3</v>
      </c>
      <c r="AP70" s="125"/>
      <c r="AQ70" s="123"/>
      <c r="AR70" s="123"/>
      <c r="AS70" s="124"/>
      <c r="AT70" s="124"/>
    </row>
    <row r="71" spans="1:46">
      <c r="A71" s="202" t="s">
        <v>137</v>
      </c>
      <c r="B71" s="169">
        <v>425758162.12</v>
      </c>
      <c r="C71" s="169">
        <v>152.5659</v>
      </c>
      <c r="D71" s="169">
        <v>426657644.99000001</v>
      </c>
      <c r="E71" s="169">
        <v>152.84740400000001</v>
      </c>
      <c r="F71" s="118">
        <f>((D71-B71)/B71)</f>
        <v>2.1126614825683256E-3</v>
      </c>
      <c r="G71" s="118">
        <f>((E71-C71)/C71)</f>
        <v>1.8451305304790415E-3</v>
      </c>
      <c r="H71" s="169">
        <v>425733921.93000001</v>
      </c>
      <c r="I71" s="169">
        <v>153.11781199999999</v>
      </c>
      <c r="J71" s="118">
        <f t="shared" si="48"/>
        <v>-2.1650217002947472E-3</v>
      </c>
      <c r="K71" s="118">
        <f t="shared" si="49"/>
        <v>1.7691370145872735E-3</v>
      </c>
      <c r="L71" s="169">
        <v>425325337.45999998</v>
      </c>
      <c r="M71" s="169">
        <v>153.60905199999999</v>
      </c>
      <c r="N71" s="118">
        <f t="shared" si="50"/>
        <v>-9.5971791053851905E-4</v>
      </c>
      <c r="O71" s="118">
        <f t="shared" si="51"/>
        <v>3.2082485609186005E-3</v>
      </c>
      <c r="P71" s="169">
        <v>429423964.69999999</v>
      </c>
      <c r="Q71" s="169">
        <v>153.95451199999999</v>
      </c>
      <c r="R71" s="118">
        <f t="shared" si="52"/>
        <v>9.6364520968268627E-3</v>
      </c>
      <c r="S71" s="118">
        <f t="shared" si="53"/>
        <v>2.248956005535421E-3</v>
      </c>
      <c r="T71" s="169">
        <v>430655420.92000002</v>
      </c>
      <c r="U71" s="169">
        <v>154.297416</v>
      </c>
      <c r="V71" s="118">
        <f t="shared" si="54"/>
        <v>2.8676932850273894E-3</v>
      </c>
      <c r="W71" s="118">
        <f t="shared" si="55"/>
        <v>2.2273072451426713E-3</v>
      </c>
      <c r="X71" s="169">
        <v>435173026.11000001</v>
      </c>
      <c r="Y71" s="169">
        <v>154.75943000000001</v>
      </c>
      <c r="Z71" s="118">
        <f t="shared" si="56"/>
        <v>1.0490069253857606E-2</v>
      </c>
      <c r="AA71" s="118">
        <f t="shared" si="57"/>
        <v>2.9943080835521615E-3</v>
      </c>
      <c r="AB71" s="169">
        <v>436271634.51999998</v>
      </c>
      <c r="AC71" s="169">
        <v>155.15459300000001</v>
      </c>
      <c r="AD71" s="118">
        <f t="shared" si="58"/>
        <v>2.5245324137398812E-3</v>
      </c>
      <c r="AE71" s="118">
        <f t="shared" si="59"/>
        <v>2.5534017539351017E-3</v>
      </c>
      <c r="AF71" s="169">
        <v>424052429.61000001</v>
      </c>
      <c r="AG71" s="169">
        <v>155.401231</v>
      </c>
      <c r="AH71" s="118">
        <f t="shared" si="60"/>
        <v>-2.8008249776412641E-2</v>
      </c>
      <c r="AI71" s="118">
        <f t="shared" si="61"/>
        <v>1.5896274498299263E-3</v>
      </c>
      <c r="AJ71" s="119">
        <f t="shared" si="62"/>
        <v>-4.3769760690323027E-4</v>
      </c>
      <c r="AK71" s="119">
        <f t="shared" si="63"/>
        <v>2.3045145804975247E-3</v>
      </c>
      <c r="AL71" s="120">
        <f t="shared" si="64"/>
        <v>-6.1061026576965617E-3</v>
      </c>
      <c r="AM71" s="120">
        <f t="shared" si="65"/>
        <v>1.6708343963761293E-2</v>
      </c>
      <c r="AN71" s="121">
        <f t="shared" si="66"/>
        <v>1.2014876663048509E-2</v>
      </c>
      <c r="AO71" s="207">
        <f t="shared" si="67"/>
        <v>5.8214740282310352E-4</v>
      </c>
      <c r="AP71" s="125"/>
      <c r="AQ71" s="123"/>
      <c r="AR71" s="123"/>
      <c r="AS71" s="124"/>
      <c r="AT71" s="124"/>
    </row>
    <row r="72" spans="1:46" s="288" customFormat="1">
      <c r="A72" s="202" t="s">
        <v>143</v>
      </c>
      <c r="B72" s="169">
        <v>1451023018.8</v>
      </c>
      <c r="C72" s="169">
        <v>1.4104000000000001</v>
      </c>
      <c r="D72" s="169">
        <v>1456234508.4400001</v>
      </c>
      <c r="E72" s="169">
        <v>1.4158999999999999</v>
      </c>
      <c r="F72" s="118">
        <f>((D72-B72)/B72)</f>
        <v>3.5915968061692232E-3</v>
      </c>
      <c r="G72" s="118">
        <f>((E72-C72)/C72)</f>
        <v>3.8996029495177525E-3</v>
      </c>
      <c r="H72" s="169">
        <v>1444409762.8499999</v>
      </c>
      <c r="I72" s="169">
        <v>1.4038999999999999</v>
      </c>
      <c r="J72" s="118">
        <f t="shared" si="48"/>
        <v>-8.1200833529672927E-3</v>
      </c>
      <c r="K72" s="118">
        <f t="shared" si="49"/>
        <v>-8.4751748004802674E-3</v>
      </c>
      <c r="L72" s="169">
        <v>1428448492.8800001</v>
      </c>
      <c r="M72" s="169">
        <v>1.3902000000000001</v>
      </c>
      <c r="N72" s="118">
        <f t="shared" si="50"/>
        <v>-1.1050375302439262E-2</v>
      </c>
      <c r="O72" s="118">
        <f t="shared" si="51"/>
        <v>-9.7585298098153885E-3</v>
      </c>
      <c r="P72" s="169">
        <v>1438690780</v>
      </c>
      <c r="Q72" s="169">
        <v>1.4</v>
      </c>
      <c r="R72" s="118">
        <f t="shared" si="52"/>
        <v>7.1702180169966488E-3</v>
      </c>
      <c r="S72" s="118">
        <f t="shared" si="53"/>
        <v>7.0493454179253404E-3</v>
      </c>
      <c r="T72" s="169">
        <v>1511906101.6400001</v>
      </c>
      <c r="U72" s="169">
        <v>1.4159999999999999</v>
      </c>
      <c r="V72" s="118">
        <f t="shared" si="54"/>
        <v>5.0890241779404537E-2</v>
      </c>
      <c r="W72" s="118">
        <f t="shared" si="55"/>
        <v>1.1428571428571439E-2</v>
      </c>
      <c r="X72" s="169">
        <v>1525046285.72</v>
      </c>
      <c r="Y72" s="169">
        <v>1.4279999999999999</v>
      </c>
      <c r="Z72" s="118">
        <f t="shared" si="56"/>
        <v>8.6911376743214787E-3</v>
      </c>
      <c r="AA72" s="118">
        <f t="shared" si="57"/>
        <v>8.4745762711864493E-3</v>
      </c>
      <c r="AB72" s="169">
        <v>1518898572.74</v>
      </c>
      <c r="AC72" s="169">
        <v>1.423</v>
      </c>
      <c r="AD72" s="118">
        <f t="shared" si="58"/>
        <v>-4.0311648489393748E-3</v>
      </c>
      <c r="AE72" s="118">
        <f t="shared" si="59"/>
        <v>-3.5014005602240152E-3</v>
      </c>
      <c r="AF72" s="169">
        <v>1564052344.0599999</v>
      </c>
      <c r="AG72" s="169">
        <v>1.466</v>
      </c>
      <c r="AH72" s="118">
        <f t="shared" si="60"/>
        <v>2.9727970076728227E-2</v>
      </c>
      <c r="AI72" s="118">
        <f t="shared" si="61"/>
        <v>3.0217849613492571E-2</v>
      </c>
      <c r="AJ72" s="119">
        <f t="shared" si="62"/>
        <v>9.6086926061592741E-3</v>
      </c>
      <c r="AK72" s="119">
        <f t="shared" si="63"/>
        <v>4.9168550637717356E-3</v>
      </c>
      <c r="AL72" s="120">
        <f t="shared" si="64"/>
        <v>7.4038786332223633E-2</v>
      </c>
      <c r="AM72" s="120">
        <f t="shared" si="65"/>
        <v>3.5383854792005114E-2</v>
      </c>
      <c r="AN72" s="121">
        <f t="shared" si="66"/>
        <v>2.0973103287572872E-2</v>
      </c>
      <c r="AO72" s="207">
        <f t="shared" si="67"/>
        <v>1.2908263605749768E-2</v>
      </c>
      <c r="AP72" s="125"/>
      <c r="AQ72" s="123"/>
      <c r="AR72" s="123"/>
      <c r="AS72" s="124"/>
      <c r="AT72" s="124"/>
    </row>
    <row r="73" spans="1:46" s="288" customFormat="1">
      <c r="A73" s="202" t="s">
        <v>164</v>
      </c>
      <c r="B73" s="169">
        <v>1420172546.1099999</v>
      </c>
      <c r="C73" s="169">
        <v>337.04</v>
      </c>
      <c r="D73" s="169">
        <v>1880393883.6400001</v>
      </c>
      <c r="E73" s="169">
        <v>427.7</v>
      </c>
      <c r="F73" s="118">
        <f>((D73-B73)/B73)</f>
        <v>0.3240601564863328</v>
      </c>
      <c r="G73" s="118">
        <f>((E73-C73)/C73)</f>
        <v>0.2689888440541181</v>
      </c>
      <c r="H73" s="169">
        <v>1997045880.48</v>
      </c>
      <c r="I73" s="169">
        <v>432</v>
      </c>
      <c r="J73" s="118">
        <f t="shared" si="48"/>
        <v>6.2035937180453436E-2</v>
      </c>
      <c r="K73" s="118">
        <f t="shared" si="49"/>
        <v>1.0053776011222846E-2</v>
      </c>
      <c r="L73" s="169">
        <v>2010775900.22</v>
      </c>
      <c r="M73" s="169">
        <v>436.8</v>
      </c>
      <c r="N73" s="118">
        <f t="shared" si="50"/>
        <v>6.8751648994162971E-3</v>
      </c>
      <c r="O73" s="118">
        <f t="shared" si="51"/>
        <v>1.1111111111111138E-2</v>
      </c>
      <c r="P73" s="169">
        <v>2160289186.3099999</v>
      </c>
      <c r="Q73" s="169">
        <v>455.4</v>
      </c>
      <c r="R73" s="118">
        <f t="shared" si="52"/>
        <v>7.4356016537517472E-2</v>
      </c>
      <c r="S73" s="118">
        <f t="shared" si="53"/>
        <v>4.2582417582417501E-2</v>
      </c>
      <c r="T73" s="169">
        <v>2070618640.6900001</v>
      </c>
      <c r="U73" s="169">
        <v>455.5</v>
      </c>
      <c r="V73" s="118">
        <f t="shared" si="54"/>
        <v>-4.150858421560058E-2</v>
      </c>
      <c r="W73" s="118">
        <f t="shared" si="55"/>
        <v>2.1958717610896518E-4</v>
      </c>
      <c r="X73" s="169">
        <v>2170487998.77</v>
      </c>
      <c r="Y73" s="169">
        <v>448.99</v>
      </c>
      <c r="Z73" s="118">
        <f t="shared" si="56"/>
        <v>4.8231652182325606E-2</v>
      </c>
      <c r="AA73" s="118">
        <f t="shared" si="57"/>
        <v>-1.429198682766189E-2</v>
      </c>
      <c r="AB73" s="169">
        <v>2174484189.1500001</v>
      </c>
      <c r="AC73" s="169">
        <v>472.5</v>
      </c>
      <c r="AD73" s="118">
        <f t="shared" si="58"/>
        <v>1.841148341877369E-3</v>
      </c>
      <c r="AE73" s="118">
        <f t="shared" si="59"/>
        <v>5.2361967972560618E-2</v>
      </c>
      <c r="AF73" s="169">
        <v>2078107954.6500001</v>
      </c>
      <c r="AG73" s="169">
        <v>455</v>
      </c>
      <c r="AH73" s="118">
        <f t="shared" si="60"/>
        <v>-4.4321423434986303E-2</v>
      </c>
      <c r="AI73" s="118">
        <f t="shared" si="61"/>
        <v>-3.7037037037037035E-2</v>
      </c>
      <c r="AJ73" s="119">
        <f t="shared" si="62"/>
        <v>5.3946258497167013E-2</v>
      </c>
      <c r="AK73" s="119">
        <f t="shared" si="63"/>
        <v>4.1748585005355027E-2</v>
      </c>
      <c r="AL73" s="120">
        <f t="shared" si="64"/>
        <v>0.10514502984197761</v>
      </c>
      <c r="AM73" s="120">
        <f t="shared" si="65"/>
        <v>6.3829787234042576E-2</v>
      </c>
      <c r="AN73" s="121">
        <f t="shared" si="66"/>
        <v>0.11782248778996836</v>
      </c>
      <c r="AO73" s="207">
        <f t="shared" si="67"/>
        <v>9.6189595386105484E-2</v>
      </c>
      <c r="AP73" s="125"/>
      <c r="AQ73" s="123"/>
      <c r="AR73" s="123"/>
      <c r="AS73" s="124"/>
      <c r="AT73" s="124"/>
    </row>
    <row r="74" spans="1:46" s="288" customFormat="1">
      <c r="A74" s="202" t="s">
        <v>172</v>
      </c>
      <c r="B74" s="169">
        <v>3797939483.1999998</v>
      </c>
      <c r="C74" s="181">
        <v>106.39</v>
      </c>
      <c r="D74" s="169">
        <v>3823375128.6799998</v>
      </c>
      <c r="E74" s="181">
        <v>106.53</v>
      </c>
      <c r="F74" s="118">
        <f>((D74-B74)/B74)</f>
        <v>6.6972224261374769E-3</v>
      </c>
      <c r="G74" s="118">
        <f>((E74-C74)/C74)</f>
        <v>1.3159131497321231E-3</v>
      </c>
      <c r="H74" s="169">
        <v>3905625914.8200002</v>
      </c>
      <c r="I74" s="181">
        <v>106.7</v>
      </c>
      <c r="J74" s="118">
        <f t="shared" si="48"/>
        <v>2.1512612121949173E-2</v>
      </c>
      <c r="K74" s="118">
        <f t="shared" si="49"/>
        <v>1.5957946118464442E-3</v>
      </c>
      <c r="L74" s="169">
        <v>3952382246.52</v>
      </c>
      <c r="M74" s="181">
        <v>106.85</v>
      </c>
      <c r="N74" s="118">
        <f t="shared" si="50"/>
        <v>1.1971533556908684E-2</v>
      </c>
      <c r="O74" s="118">
        <f t="shared" si="51"/>
        <v>1.4058106841611196E-3</v>
      </c>
      <c r="P74" s="169">
        <v>3952809805.3600001</v>
      </c>
      <c r="Q74" s="181">
        <v>107</v>
      </c>
      <c r="R74" s="118">
        <f t="shared" si="52"/>
        <v>1.0817750241050452E-4</v>
      </c>
      <c r="S74" s="118">
        <f t="shared" si="53"/>
        <v>1.403837154890086E-3</v>
      </c>
      <c r="T74" s="169">
        <v>4448008867.8500004</v>
      </c>
      <c r="U74" s="181">
        <v>107.14</v>
      </c>
      <c r="V74" s="118">
        <f t="shared" si="54"/>
        <v>0.12527773580669416</v>
      </c>
      <c r="W74" s="118">
        <f t="shared" si="55"/>
        <v>1.3084112149532763E-3</v>
      </c>
      <c r="X74" s="169">
        <v>4288373516.0500002</v>
      </c>
      <c r="Y74" s="181">
        <v>107.26</v>
      </c>
      <c r="Z74" s="118">
        <f t="shared" si="56"/>
        <v>-3.5889171209580323E-2</v>
      </c>
      <c r="AA74" s="118">
        <f t="shared" si="57"/>
        <v>1.1200298674631749E-3</v>
      </c>
      <c r="AB74" s="169">
        <v>4357213208.3900003</v>
      </c>
      <c r="AC74" s="181">
        <v>107.37</v>
      </c>
      <c r="AD74" s="118">
        <f t="shared" si="58"/>
        <v>1.6052634427098145E-2</v>
      </c>
      <c r="AE74" s="118">
        <f t="shared" si="59"/>
        <v>1.025545403691958E-3</v>
      </c>
      <c r="AF74" s="169">
        <v>4401883686.9700003</v>
      </c>
      <c r="AG74" s="181">
        <v>107.52</v>
      </c>
      <c r="AH74" s="118">
        <f t="shared" si="60"/>
        <v>1.0252075453637433E-2</v>
      </c>
      <c r="AI74" s="118">
        <f t="shared" si="61"/>
        <v>1.3970382788487609E-3</v>
      </c>
      <c r="AJ74" s="119">
        <f t="shared" si="62"/>
        <v>1.9497852510656905E-2</v>
      </c>
      <c r="AK74" s="119">
        <f t="shared" si="63"/>
        <v>1.321547545698368E-3</v>
      </c>
      <c r="AL74" s="120">
        <f t="shared" si="64"/>
        <v>0.15130834375901991</v>
      </c>
      <c r="AM74" s="120">
        <f t="shared" si="65"/>
        <v>9.2931568572232684E-3</v>
      </c>
      <c r="AN74" s="121">
        <f t="shared" si="66"/>
        <v>4.62214860188137E-2</v>
      </c>
      <c r="AO74" s="207">
        <f t="shared" si="67"/>
        <v>1.7857095935868352E-4</v>
      </c>
      <c r="AP74" s="125"/>
      <c r="AQ74" s="123"/>
      <c r="AR74" s="123"/>
      <c r="AS74" s="124"/>
      <c r="AT74" s="124"/>
    </row>
    <row r="75" spans="1:46" s="288" customFormat="1">
      <c r="A75" s="202" t="s">
        <v>181</v>
      </c>
      <c r="B75" s="169">
        <v>494541110.19</v>
      </c>
      <c r="C75" s="181">
        <v>1.19</v>
      </c>
      <c r="D75" s="169">
        <v>446720055.89999998</v>
      </c>
      <c r="E75" s="181">
        <v>1.2</v>
      </c>
      <c r="F75" s="118">
        <f>((D75-B75)/B75)</f>
        <v>-9.6697834223786638E-2</v>
      </c>
      <c r="G75" s="118">
        <f>((E75-C75)/C75)</f>
        <v>8.4033613445378234E-3</v>
      </c>
      <c r="H75" s="169">
        <v>445198063.08999997</v>
      </c>
      <c r="I75" s="181">
        <v>1.19</v>
      </c>
      <c r="J75" s="118">
        <f t="shared" si="48"/>
        <v>-3.4070393524948572E-3</v>
      </c>
      <c r="K75" s="118">
        <f t="shared" si="49"/>
        <v>-8.3333333333333419E-3</v>
      </c>
      <c r="L75" s="169">
        <v>410792913.42000002</v>
      </c>
      <c r="M75" s="181">
        <v>1.19</v>
      </c>
      <c r="N75" s="118">
        <f t="shared" si="50"/>
        <v>-7.7280546620537988E-2</v>
      </c>
      <c r="O75" s="118">
        <f t="shared" si="51"/>
        <v>0</v>
      </c>
      <c r="P75" s="169">
        <v>414523066.01999998</v>
      </c>
      <c r="Q75" s="181">
        <v>1.2</v>
      </c>
      <c r="R75" s="118">
        <f t="shared" si="52"/>
        <v>9.0803723193399102E-3</v>
      </c>
      <c r="S75" s="118">
        <f t="shared" si="53"/>
        <v>8.4033613445378234E-3</v>
      </c>
      <c r="T75" s="169">
        <v>414642541.68000001</v>
      </c>
      <c r="U75" s="181">
        <v>1.21</v>
      </c>
      <c r="V75" s="118">
        <f t="shared" si="54"/>
        <v>2.8822439519990845E-4</v>
      </c>
      <c r="W75" s="118">
        <f t="shared" si="55"/>
        <v>8.3333333333333419E-3</v>
      </c>
      <c r="X75" s="169">
        <v>420294909.11000001</v>
      </c>
      <c r="Y75" s="181">
        <v>1.22</v>
      </c>
      <c r="Z75" s="118">
        <f t="shared" si="56"/>
        <v>1.3631904259264879E-2</v>
      </c>
      <c r="AA75" s="118">
        <f t="shared" si="57"/>
        <v>8.2644628099173625E-3</v>
      </c>
      <c r="AB75" s="169">
        <v>417900894.06</v>
      </c>
      <c r="AC75" s="181">
        <v>1.22</v>
      </c>
      <c r="AD75" s="118">
        <f t="shared" si="58"/>
        <v>-5.6960362785965788E-3</v>
      </c>
      <c r="AE75" s="118">
        <f t="shared" si="59"/>
        <v>0</v>
      </c>
      <c r="AF75" s="169">
        <v>425425644.77999997</v>
      </c>
      <c r="AG75" s="181">
        <v>1.24</v>
      </c>
      <c r="AH75" s="118">
        <f t="shared" si="60"/>
        <v>1.8006065138782893E-2</v>
      </c>
      <c r="AI75" s="118">
        <f t="shared" si="61"/>
        <v>1.6393442622950834E-2</v>
      </c>
      <c r="AJ75" s="119">
        <f t="shared" si="62"/>
        <v>-1.7759361295353555E-2</v>
      </c>
      <c r="AK75" s="119">
        <f t="shared" si="63"/>
        <v>5.1830785152429809E-3</v>
      </c>
      <c r="AL75" s="120">
        <f t="shared" si="64"/>
        <v>-4.7668357036485601E-2</v>
      </c>
      <c r="AM75" s="120">
        <f t="shared" si="65"/>
        <v>3.3333333333333368E-2</v>
      </c>
      <c r="AN75" s="121">
        <f t="shared" si="66"/>
        <v>4.3811660054799292E-2</v>
      </c>
      <c r="AO75" s="207">
        <f t="shared" si="67"/>
        <v>7.5805553515909136E-3</v>
      </c>
      <c r="AP75" s="125"/>
      <c r="AQ75" s="123"/>
      <c r="AR75" s="123"/>
      <c r="AS75" s="124"/>
      <c r="AT75" s="124"/>
    </row>
    <row r="76" spans="1:46">
      <c r="A76" s="202" t="s">
        <v>187</v>
      </c>
      <c r="B76" s="169">
        <v>1026024039.3200001</v>
      </c>
      <c r="C76" s="181">
        <v>35754.39</v>
      </c>
      <c r="D76" s="169">
        <v>1028157517.98</v>
      </c>
      <c r="E76" s="180">
        <v>35794.050000000003</v>
      </c>
      <c r="F76" s="118">
        <f>((D76-B76)/B76)</f>
        <v>2.0793651788255712E-3</v>
      </c>
      <c r="G76" s="118">
        <f>((E76-C76)/C76)</f>
        <v>1.1092344184868905E-3</v>
      </c>
      <c r="H76" s="169">
        <v>1047020348.8200001</v>
      </c>
      <c r="I76" s="180">
        <v>36003.14</v>
      </c>
      <c r="J76" s="118">
        <f t="shared" si="48"/>
        <v>1.8346246085968861E-2</v>
      </c>
      <c r="K76" s="118">
        <f t="shared" si="49"/>
        <v>5.841473652743864E-3</v>
      </c>
      <c r="L76" s="169">
        <v>1061642549.66</v>
      </c>
      <c r="M76" s="180">
        <v>36046.400000000001</v>
      </c>
      <c r="N76" s="118">
        <f t="shared" si="50"/>
        <v>1.396553644490219E-2</v>
      </c>
      <c r="O76" s="118">
        <f t="shared" si="51"/>
        <v>1.2015618637708277E-3</v>
      </c>
      <c r="P76" s="169">
        <v>1074682818.8299999</v>
      </c>
      <c r="Q76" s="181">
        <v>36212.230000000003</v>
      </c>
      <c r="R76" s="118">
        <f t="shared" si="52"/>
        <v>1.2283107128831841E-2</v>
      </c>
      <c r="S76" s="118">
        <f t="shared" si="53"/>
        <v>4.600459407874344E-3</v>
      </c>
      <c r="T76" s="169">
        <v>1079694771.02</v>
      </c>
      <c r="U76" s="181">
        <v>36248.28</v>
      </c>
      <c r="V76" s="118">
        <f t="shared" si="54"/>
        <v>4.6636571295115116E-3</v>
      </c>
      <c r="W76" s="118">
        <f t="shared" si="55"/>
        <v>9.9552002182675932E-4</v>
      </c>
      <c r="X76" s="169">
        <v>1092697436.4300001</v>
      </c>
      <c r="Y76" s="180">
        <v>36215.83</v>
      </c>
      <c r="Z76" s="118">
        <f t="shared" si="56"/>
        <v>1.2042908569165634E-2</v>
      </c>
      <c r="AA76" s="118">
        <f t="shared" si="57"/>
        <v>-8.9521489019608901E-4</v>
      </c>
      <c r="AB76" s="169">
        <v>1108900186.9300001</v>
      </c>
      <c r="AC76" s="180">
        <v>36667.49</v>
      </c>
      <c r="AD76" s="118">
        <f t="shared" si="58"/>
        <v>1.4828213153804698E-2</v>
      </c>
      <c r="AE76" s="118">
        <f t="shared" si="59"/>
        <v>1.2471341951848023E-2</v>
      </c>
      <c r="AF76" s="169">
        <v>1108804784.48</v>
      </c>
      <c r="AG76" s="180">
        <v>36573.879999999997</v>
      </c>
      <c r="AH76" s="118">
        <f t="shared" si="60"/>
        <v>-8.6033396986044536E-5</v>
      </c>
      <c r="AI76" s="118">
        <f t="shared" si="61"/>
        <v>-2.5529426748326809E-3</v>
      </c>
      <c r="AJ76" s="119">
        <f t="shared" si="62"/>
        <v>9.7653750367530344E-3</v>
      </c>
      <c r="AK76" s="119">
        <f t="shared" si="63"/>
        <v>2.8464292189402424E-3</v>
      </c>
      <c r="AL76" s="120">
        <f t="shared" si="64"/>
        <v>7.8438629382826502E-2</v>
      </c>
      <c r="AM76" s="120">
        <f t="shared" si="65"/>
        <v>2.1786581848100298E-2</v>
      </c>
      <c r="AN76" s="121">
        <f t="shared" si="66"/>
        <v>6.6610133159363174E-3</v>
      </c>
      <c r="AO76" s="207">
        <f t="shared" si="67"/>
        <v>4.7357044266134506E-3</v>
      </c>
      <c r="AP76" s="125"/>
      <c r="AQ76" s="135">
        <f>SUM(AQ56:AQ65)</f>
        <v>19958149256.249023</v>
      </c>
      <c r="AR76" s="101"/>
      <c r="AS76" s="124" t="e">
        <f>(#REF!/AQ76)-1</f>
        <v>#REF!</v>
      </c>
      <c r="AT76" s="124" t="e">
        <f>(#REF!/AR76)-1</f>
        <v>#REF!</v>
      </c>
    </row>
    <row r="77" spans="1:46">
      <c r="A77" s="204" t="s">
        <v>57</v>
      </c>
      <c r="B77" s="174">
        <f>SUM(B56:B76)</f>
        <v>210008521215.72998</v>
      </c>
      <c r="C77" s="176"/>
      <c r="D77" s="174">
        <f>SUM(D56:D76)</f>
        <v>213180551407.41</v>
      </c>
      <c r="E77" s="176"/>
      <c r="F77" s="118">
        <f>((D77-B77)/B77)</f>
        <v>1.5104292784489323E-2</v>
      </c>
      <c r="G77" s="118"/>
      <c r="H77" s="174">
        <f>SUM(H56:H76)</f>
        <v>214350747170.66003</v>
      </c>
      <c r="I77" s="176"/>
      <c r="J77" s="118">
        <f>((H77-D77)/D77)</f>
        <v>5.4892238317446971E-3</v>
      </c>
      <c r="K77" s="118"/>
      <c r="L77" s="174">
        <f>SUM(L56:L76)</f>
        <v>212973839903.34003</v>
      </c>
      <c r="M77" s="176"/>
      <c r="N77" s="118">
        <f>((L77-H77)/H77)</f>
        <v>-6.4236177643166902E-3</v>
      </c>
      <c r="O77" s="118"/>
      <c r="P77" s="174">
        <f>SUM(P56:P76)</f>
        <v>213917807737.86993</v>
      </c>
      <c r="Q77" s="176"/>
      <c r="R77" s="118">
        <f>((P77-L77)/L77)</f>
        <v>4.432318236635706E-3</v>
      </c>
      <c r="S77" s="118"/>
      <c r="T77" s="174">
        <f>SUM(T56:T76)</f>
        <v>215813309201.73004</v>
      </c>
      <c r="U77" s="176"/>
      <c r="V77" s="118">
        <f>((T77-P77)/P77)</f>
        <v>8.860886729836032E-3</v>
      </c>
      <c r="W77" s="118"/>
      <c r="X77" s="174">
        <f>SUM(X56:X76)</f>
        <v>217024156407.87991</v>
      </c>
      <c r="Y77" s="176"/>
      <c r="Z77" s="118">
        <f>((X77-T77)/T77)</f>
        <v>5.6106234162696632E-3</v>
      </c>
      <c r="AA77" s="118"/>
      <c r="AB77" s="174">
        <f>SUM(AB56:AB76)</f>
        <v>220706529310.94995</v>
      </c>
      <c r="AC77" s="176"/>
      <c r="AD77" s="118">
        <f>((AB77-X77)/X77)</f>
        <v>1.6967571555257223E-2</v>
      </c>
      <c r="AE77" s="118"/>
      <c r="AF77" s="174">
        <f>SUM(AF56:AF76)</f>
        <v>221713789053.10001</v>
      </c>
      <c r="AG77" s="176"/>
      <c r="AH77" s="118">
        <f>((AF77-AB77)/AB77)</f>
        <v>4.5637967544265197E-3</v>
      </c>
      <c r="AI77" s="118"/>
      <c r="AJ77" s="119">
        <f t="shared" si="62"/>
        <v>6.82563694304281E-3</v>
      </c>
      <c r="AK77" s="119"/>
      <c r="AL77" s="120">
        <f t="shared" si="64"/>
        <v>4.0028218284237881E-2</v>
      </c>
      <c r="AM77" s="120"/>
      <c r="AN77" s="121">
        <f t="shared" si="66"/>
        <v>7.2228419966327059E-3</v>
      </c>
      <c r="AO77" s="207"/>
      <c r="AP77" s="125"/>
      <c r="AQ77" s="135"/>
      <c r="AR77" s="101"/>
      <c r="AS77" s="124" t="e">
        <f>(#REF!/AQ77)-1</f>
        <v>#REF!</v>
      </c>
      <c r="AT77" s="124" t="e">
        <f>(#REF!/AR77)-1</f>
        <v>#REF!</v>
      </c>
    </row>
    <row r="78" spans="1:46">
      <c r="A78" s="205" t="s">
        <v>59</v>
      </c>
      <c r="B78" s="174"/>
      <c r="C78" s="176"/>
      <c r="D78" s="174"/>
      <c r="E78" s="176"/>
      <c r="F78" s="118"/>
      <c r="G78" s="118"/>
      <c r="H78" s="174"/>
      <c r="I78" s="176"/>
      <c r="J78" s="118"/>
      <c r="K78" s="118"/>
      <c r="L78" s="174"/>
      <c r="M78" s="176"/>
      <c r="N78" s="118"/>
      <c r="O78" s="118"/>
      <c r="P78" s="174"/>
      <c r="Q78" s="176"/>
      <c r="R78" s="118"/>
      <c r="S78" s="118"/>
      <c r="T78" s="174"/>
      <c r="U78" s="176"/>
      <c r="V78" s="118"/>
      <c r="W78" s="118"/>
      <c r="X78" s="174"/>
      <c r="Y78" s="176"/>
      <c r="Z78" s="118"/>
      <c r="AA78" s="118"/>
      <c r="AB78" s="174"/>
      <c r="AC78" s="176"/>
      <c r="AD78" s="118"/>
      <c r="AE78" s="118"/>
      <c r="AF78" s="174"/>
      <c r="AG78" s="176"/>
      <c r="AH78" s="118"/>
      <c r="AI78" s="118"/>
      <c r="AJ78" s="119"/>
      <c r="AK78" s="119"/>
      <c r="AL78" s="120"/>
      <c r="AM78" s="120"/>
      <c r="AN78" s="121"/>
      <c r="AO78" s="207"/>
      <c r="AP78" s="125"/>
      <c r="AQ78" s="141">
        <v>2412598749</v>
      </c>
      <c r="AR78" s="142">
        <v>100</v>
      </c>
      <c r="AS78" s="124" t="e">
        <f>(#REF!/AQ78)-1</f>
        <v>#REF!</v>
      </c>
      <c r="AT78" s="124" t="e">
        <f>(#REF!/AR78)-1</f>
        <v>#REF!</v>
      </c>
    </row>
    <row r="79" spans="1:46">
      <c r="A79" s="202" t="s">
        <v>31</v>
      </c>
      <c r="B79" s="169">
        <v>2287294404.1599998</v>
      </c>
      <c r="C79" s="181">
        <v>69.3</v>
      </c>
      <c r="D79" s="169">
        <v>2288793938.5</v>
      </c>
      <c r="E79" s="181">
        <v>69.3</v>
      </c>
      <c r="F79" s="118">
        <f>((D79-B79)/B79)</f>
        <v>6.5559306107376713E-4</v>
      </c>
      <c r="G79" s="118">
        <f>((E79-C79)/C79)</f>
        <v>0</v>
      </c>
      <c r="H79" s="169">
        <v>2293345016.1900001</v>
      </c>
      <c r="I79" s="181">
        <v>69.3</v>
      </c>
      <c r="J79" s="118">
        <f t="shared" ref="J79:J81" si="68">((H79-D79)/D79)</f>
        <v>1.9884173989829263E-3</v>
      </c>
      <c r="K79" s="118">
        <f t="shared" ref="K79:K81" si="69">((I79-E79)/E79)</f>
        <v>0</v>
      </c>
      <c r="L79" s="169">
        <v>2297327209.1599998</v>
      </c>
      <c r="M79" s="181">
        <v>69.3</v>
      </c>
      <c r="N79" s="118">
        <f t="shared" ref="N79:N81" si="70">((L79-H79)/H79)</f>
        <v>1.7364125074453567E-3</v>
      </c>
      <c r="O79" s="118">
        <f t="shared" ref="O79:O81" si="71">((M79-I79)/I79)</f>
        <v>0</v>
      </c>
      <c r="P79" s="169">
        <v>2293345016.1900001</v>
      </c>
      <c r="Q79" s="181">
        <v>69.3</v>
      </c>
      <c r="R79" s="118">
        <f t="shared" ref="R79:R81" si="72">((P79-L79)/L79)</f>
        <v>-1.7334026054807617E-3</v>
      </c>
      <c r="S79" s="118">
        <f t="shared" ref="S79:S81" si="73">((Q79-M79)/M79)</f>
        <v>0</v>
      </c>
      <c r="T79" s="169">
        <v>2306446583</v>
      </c>
      <c r="U79" s="181">
        <v>69.3</v>
      </c>
      <c r="V79" s="118">
        <f t="shared" ref="V79:V81" si="74">((T79-P79)/P79)</f>
        <v>5.7128634014981102E-3</v>
      </c>
      <c r="W79" s="118">
        <f t="shared" ref="W79:W81" si="75">((U79-Q79)/Q79)</f>
        <v>0</v>
      </c>
      <c r="X79" s="169">
        <v>2308830785.79</v>
      </c>
      <c r="Y79" s="181">
        <v>69.3</v>
      </c>
      <c r="Z79" s="118">
        <f t="shared" ref="Z79:Z81" si="76">((X79-T79)/T79)</f>
        <v>1.0337125548768721E-3</v>
      </c>
      <c r="AA79" s="118">
        <f t="shared" ref="AA79:AA81" si="77">((Y79-U79)/U79)</f>
        <v>0</v>
      </c>
      <c r="AB79" s="169">
        <v>2310088301.8200002</v>
      </c>
      <c r="AC79" s="181">
        <v>69.3</v>
      </c>
      <c r="AD79" s="118">
        <f t="shared" ref="AD79:AD81" si="78">((AB79-X79)/X79)</f>
        <v>5.4465491266824588E-4</v>
      </c>
      <c r="AE79" s="118">
        <f t="shared" ref="AE79:AE81" si="79">((AC79-Y79)/Y79)</f>
        <v>0</v>
      </c>
      <c r="AF79" s="169">
        <v>2313474809.1100001</v>
      </c>
      <c r="AG79" s="181">
        <v>69.3</v>
      </c>
      <c r="AH79" s="118">
        <f t="shared" ref="AH79:AH81" si="80">((AF79-AB79)/AB79)</f>
        <v>1.465964434057307E-3</v>
      </c>
      <c r="AI79" s="118">
        <f t="shared" ref="AI79:AI81" si="81">((AG79-AC79)/AC79)</f>
        <v>0</v>
      </c>
      <c r="AJ79" s="119">
        <f t="shared" si="62"/>
        <v>1.4255269581402281E-3</v>
      </c>
      <c r="AK79" s="119">
        <f t="shared" si="63"/>
        <v>0</v>
      </c>
      <c r="AL79" s="120">
        <f t="shared" si="64"/>
        <v>1.0783351963163256E-2</v>
      </c>
      <c r="AM79" s="120">
        <f t="shared" si="65"/>
        <v>0</v>
      </c>
      <c r="AN79" s="121">
        <f t="shared" si="66"/>
        <v>2.0804351441132711E-3</v>
      </c>
      <c r="AO79" s="207">
        <f t="shared" si="67"/>
        <v>0</v>
      </c>
      <c r="AP79" s="125"/>
      <c r="AQ79" s="141">
        <v>12153673145</v>
      </c>
      <c r="AR79" s="143">
        <v>45.22</v>
      </c>
      <c r="AS79" s="124" t="e">
        <f>(#REF!/AQ79)-1</f>
        <v>#REF!</v>
      </c>
      <c r="AT79" s="124" t="e">
        <f>(#REF!/AR79)-1</f>
        <v>#REF!</v>
      </c>
    </row>
    <row r="80" spans="1:46">
      <c r="A80" s="202" t="s">
        <v>32</v>
      </c>
      <c r="B80" s="169">
        <v>9924543540.7000008</v>
      </c>
      <c r="C80" s="181">
        <v>40.700000000000003</v>
      </c>
      <c r="D80" s="169">
        <v>9932047725.1399994</v>
      </c>
      <c r="E80" s="181">
        <v>40.700000000000003</v>
      </c>
      <c r="F80" s="118">
        <f>((D80-B80)/B80)</f>
        <v>7.5612388713137122E-4</v>
      </c>
      <c r="G80" s="118">
        <f>((E80-C80)/C80)</f>
        <v>0</v>
      </c>
      <c r="H80" s="169">
        <v>9943645540.1000004</v>
      </c>
      <c r="I80" s="181">
        <v>40.700000000000003</v>
      </c>
      <c r="J80" s="118">
        <f t="shared" si="68"/>
        <v>1.1677163945401311E-3</v>
      </c>
      <c r="K80" s="118">
        <f t="shared" si="69"/>
        <v>0</v>
      </c>
      <c r="L80" s="169">
        <v>9952972113.9500008</v>
      </c>
      <c r="M80" s="181">
        <v>40.700000000000003</v>
      </c>
      <c r="N80" s="118">
        <f t="shared" si="70"/>
        <v>9.3794311275365385E-4</v>
      </c>
      <c r="O80" s="118">
        <f t="shared" si="71"/>
        <v>0</v>
      </c>
      <c r="P80" s="169">
        <v>9952281931.25</v>
      </c>
      <c r="Q80" s="181">
        <v>40.700000000000003</v>
      </c>
      <c r="R80" s="118">
        <f t="shared" si="72"/>
        <v>-6.9344381969422853E-5</v>
      </c>
      <c r="S80" s="118">
        <f t="shared" si="73"/>
        <v>0</v>
      </c>
      <c r="T80" s="169">
        <v>9948952669.9899998</v>
      </c>
      <c r="U80" s="181">
        <v>40.700000000000003</v>
      </c>
      <c r="V80" s="118">
        <f t="shared" si="74"/>
        <v>-3.3452240229915549E-4</v>
      </c>
      <c r="W80" s="118">
        <f t="shared" si="75"/>
        <v>0</v>
      </c>
      <c r="X80" s="169">
        <v>10955139464.129999</v>
      </c>
      <c r="Y80" s="181">
        <v>40.700000000000003</v>
      </c>
      <c r="Z80" s="118">
        <f t="shared" si="76"/>
        <v>0.10113494631199313</v>
      </c>
      <c r="AA80" s="118">
        <f t="shared" si="77"/>
        <v>0</v>
      </c>
      <c r="AB80" s="169">
        <v>9963139918.2600002</v>
      </c>
      <c r="AC80" s="181">
        <v>40.700000000000003</v>
      </c>
      <c r="AD80" s="118">
        <f t="shared" si="78"/>
        <v>-9.0551065015472026E-2</v>
      </c>
      <c r="AE80" s="118">
        <f t="shared" si="79"/>
        <v>0</v>
      </c>
      <c r="AF80" s="169">
        <v>9972871667.0900002</v>
      </c>
      <c r="AG80" s="181">
        <v>40.700000000000003</v>
      </c>
      <c r="AH80" s="118">
        <f t="shared" si="80"/>
        <v>9.7677528468349687E-4</v>
      </c>
      <c r="AI80" s="118">
        <f t="shared" si="81"/>
        <v>0</v>
      </c>
      <c r="AJ80" s="119">
        <f t="shared" si="62"/>
        <v>1.7523216489201477E-3</v>
      </c>
      <c r="AK80" s="119">
        <f t="shared" si="63"/>
        <v>0</v>
      </c>
      <c r="AL80" s="120">
        <f t="shared" si="64"/>
        <v>4.1103247869688749E-3</v>
      </c>
      <c r="AM80" s="120">
        <f t="shared" si="65"/>
        <v>0</v>
      </c>
      <c r="AN80" s="121">
        <f t="shared" si="66"/>
        <v>5.1279477261803881E-2</v>
      </c>
      <c r="AO80" s="207">
        <f t="shared" si="67"/>
        <v>0</v>
      </c>
      <c r="AP80" s="125"/>
      <c r="AQ80" s="144">
        <v>31507613595.857655</v>
      </c>
      <c r="AR80" s="144">
        <v>11.808257597614354</v>
      </c>
      <c r="AS80" s="124" t="e">
        <f>(#REF!/AQ80)-1</f>
        <v>#REF!</v>
      </c>
      <c r="AT80" s="124" t="e">
        <f>(#REF!/AR80)-1</f>
        <v>#REF!</v>
      </c>
    </row>
    <row r="81" spans="1:47">
      <c r="A81" s="202" t="s">
        <v>33</v>
      </c>
      <c r="B81" s="169">
        <v>32817171113.131817</v>
      </c>
      <c r="C81" s="181">
        <v>12.299046671684332</v>
      </c>
      <c r="D81" s="169">
        <v>32817171113.131817</v>
      </c>
      <c r="E81" s="181">
        <v>12.299046671684332</v>
      </c>
      <c r="F81" s="118">
        <f>((D81-B81)/B81)</f>
        <v>0</v>
      </c>
      <c r="G81" s="118">
        <f>((E81-C81)/C81)</f>
        <v>0</v>
      </c>
      <c r="H81" s="169">
        <v>32817171113.131817</v>
      </c>
      <c r="I81" s="181">
        <v>12.299046671684332</v>
      </c>
      <c r="J81" s="118">
        <f t="shared" si="68"/>
        <v>0</v>
      </c>
      <c r="K81" s="118">
        <f t="shared" si="69"/>
        <v>0</v>
      </c>
      <c r="L81" s="169">
        <v>32817171113.131817</v>
      </c>
      <c r="M81" s="181">
        <v>12.299046671684332</v>
      </c>
      <c r="N81" s="118">
        <f t="shared" si="70"/>
        <v>0</v>
      </c>
      <c r="O81" s="118">
        <f t="shared" si="71"/>
        <v>0</v>
      </c>
      <c r="P81" s="169">
        <v>32817171113.131817</v>
      </c>
      <c r="Q81" s="181">
        <v>12.299046671684332</v>
      </c>
      <c r="R81" s="118">
        <f t="shared" si="72"/>
        <v>0</v>
      </c>
      <c r="S81" s="118">
        <f t="shared" si="73"/>
        <v>0</v>
      </c>
      <c r="T81" s="169">
        <v>32817171113.131817</v>
      </c>
      <c r="U81" s="181">
        <v>12.299046671684332</v>
      </c>
      <c r="V81" s="118">
        <f t="shared" si="74"/>
        <v>0</v>
      </c>
      <c r="W81" s="118">
        <f t="shared" si="75"/>
        <v>0</v>
      </c>
      <c r="X81" s="169">
        <v>32817171113.131817</v>
      </c>
      <c r="Y81" s="181">
        <v>12.299046671684332</v>
      </c>
      <c r="Z81" s="118">
        <f t="shared" si="76"/>
        <v>0</v>
      </c>
      <c r="AA81" s="118">
        <f t="shared" si="77"/>
        <v>0</v>
      </c>
      <c r="AB81" s="169">
        <v>32817171113.131817</v>
      </c>
      <c r="AC81" s="181">
        <v>12.299046671684332</v>
      </c>
      <c r="AD81" s="118">
        <f t="shared" si="78"/>
        <v>0</v>
      </c>
      <c r="AE81" s="118">
        <f t="shared" si="79"/>
        <v>0</v>
      </c>
      <c r="AF81" s="169">
        <v>32817171113.131817</v>
      </c>
      <c r="AG81" s="181">
        <v>12.299046671684332</v>
      </c>
      <c r="AH81" s="118">
        <f t="shared" si="80"/>
        <v>0</v>
      </c>
      <c r="AI81" s="118">
        <f t="shared" si="81"/>
        <v>0</v>
      </c>
      <c r="AJ81" s="119">
        <f t="shared" si="62"/>
        <v>0</v>
      </c>
      <c r="AK81" s="119">
        <f t="shared" si="63"/>
        <v>0</v>
      </c>
      <c r="AL81" s="120">
        <f t="shared" si="64"/>
        <v>0</v>
      </c>
      <c r="AM81" s="120">
        <f t="shared" si="65"/>
        <v>0</v>
      </c>
      <c r="AN81" s="121">
        <f t="shared" si="66"/>
        <v>0</v>
      </c>
      <c r="AO81" s="207">
        <f t="shared" si="67"/>
        <v>0</v>
      </c>
      <c r="AP81" s="125"/>
      <c r="AQ81" s="135">
        <f>SUM(AQ78:AQ80)</f>
        <v>46073885489.857651</v>
      </c>
      <c r="AR81" s="101"/>
      <c r="AS81" s="124" t="e">
        <f>(#REF!/AQ81)-1</f>
        <v>#REF!</v>
      </c>
      <c r="AT81" s="124" t="e">
        <f>(#REF!/AR81)-1</f>
        <v>#REF!</v>
      </c>
    </row>
    <row r="82" spans="1:47">
      <c r="A82" s="204" t="s">
        <v>57</v>
      </c>
      <c r="B82" s="174">
        <f>SUM(B79:B81)</f>
        <v>45029009057.991821</v>
      </c>
      <c r="C82" s="176"/>
      <c r="D82" s="174">
        <f>SUM(D79:D81)</f>
        <v>45038012776.77182</v>
      </c>
      <c r="E82" s="176"/>
      <c r="F82" s="118">
        <f>((D82-B82)/B82)</f>
        <v>1.9995374023006141E-4</v>
      </c>
      <c r="G82" s="118"/>
      <c r="H82" s="174">
        <f>SUM(H79:H81)</f>
        <v>45054161669.421814</v>
      </c>
      <c r="I82" s="176"/>
      <c r="J82" s="118">
        <f>((H82-D82)/D82)</f>
        <v>3.5856139412799817E-4</v>
      </c>
      <c r="K82" s="118"/>
      <c r="L82" s="174">
        <f>SUM(L79:L81)</f>
        <v>45067470436.241821</v>
      </c>
      <c r="M82" s="176"/>
      <c r="N82" s="118">
        <f>((L82-H82)/H82)</f>
        <v>2.9539483872008127E-4</v>
      </c>
      <c r="O82" s="118"/>
      <c r="P82" s="174">
        <f>SUM(P79:P81)</f>
        <v>45062798060.571815</v>
      </c>
      <c r="Q82" s="176"/>
      <c r="R82" s="118">
        <f>((P82-L82)/L82)</f>
        <v>-1.0367512586746876E-4</v>
      </c>
      <c r="S82" s="118"/>
      <c r="T82" s="174">
        <f>SUM(T79:T81)</f>
        <v>45072570366.121819</v>
      </c>
      <c r="U82" s="176"/>
      <c r="V82" s="118">
        <f>((T82-P82)/P82)</f>
        <v>2.1685971512171669E-4</v>
      </c>
      <c r="W82" s="118"/>
      <c r="X82" s="174">
        <f>SUM(X79:X81)</f>
        <v>46081141363.051819</v>
      </c>
      <c r="Y82" s="176"/>
      <c r="Z82" s="118">
        <f>((X82-T82)/T82)</f>
        <v>2.2376602637423113E-2</v>
      </c>
      <c r="AA82" s="118"/>
      <c r="AB82" s="174">
        <f>SUM(AB79:AB81)</f>
        <v>45090399333.211815</v>
      </c>
      <c r="AC82" s="176"/>
      <c r="AD82" s="118">
        <f>((AB82-X82)/X82)</f>
        <v>-2.1499945542459757E-2</v>
      </c>
      <c r="AE82" s="118"/>
      <c r="AF82" s="174">
        <f>SUM(AF79:AF81)</f>
        <v>45103517589.331818</v>
      </c>
      <c r="AG82" s="176"/>
      <c r="AH82" s="118">
        <f>((AF82-AB82)/AB82)</f>
        <v>2.9093235619983421E-4</v>
      </c>
      <c r="AI82" s="118"/>
      <c r="AJ82" s="119">
        <f t="shared" si="62"/>
        <v>2.6683550168694718E-4</v>
      </c>
      <c r="AK82" s="119"/>
      <c r="AL82" s="120">
        <f t="shared" si="64"/>
        <v>1.4544338997519316E-3</v>
      </c>
      <c r="AM82" s="120"/>
      <c r="AN82" s="121">
        <f t="shared" si="66"/>
        <v>1.1727797373445498E-2</v>
      </c>
      <c r="AO82" s="207"/>
      <c r="AP82" s="125"/>
      <c r="AQ82" s="135"/>
      <c r="AR82" s="101"/>
      <c r="AS82" s="124" t="e">
        <f>(#REF!/AQ82)-1</f>
        <v>#REF!</v>
      </c>
      <c r="AT82" s="124" t="e">
        <f>(#REF!/AR82)-1</f>
        <v>#REF!</v>
      </c>
    </row>
    <row r="83" spans="1:47">
      <c r="A83" s="205" t="s">
        <v>83</v>
      </c>
      <c r="B83" s="174"/>
      <c r="C83" s="176"/>
      <c r="D83" s="174"/>
      <c r="E83" s="176"/>
      <c r="F83" s="118"/>
      <c r="G83" s="118"/>
      <c r="H83" s="174"/>
      <c r="I83" s="176"/>
      <c r="J83" s="118"/>
      <c r="K83" s="118"/>
      <c r="L83" s="174"/>
      <c r="M83" s="176"/>
      <c r="N83" s="118"/>
      <c r="O83" s="118"/>
      <c r="P83" s="174"/>
      <c r="Q83" s="176"/>
      <c r="R83" s="118"/>
      <c r="S83" s="118"/>
      <c r="T83" s="174"/>
      <c r="U83" s="176"/>
      <c r="V83" s="118"/>
      <c r="W83" s="118"/>
      <c r="X83" s="174"/>
      <c r="Y83" s="176"/>
      <c r="Z83" s="118"/>
      <c r="AA83" s="118"/>
      <c r="AB83" s="174"/>
      <c r="AC83" s="176"/>
      <c r="AD83" s="118"/>
      <c r="AE83" s="118"/>
      <c r="AF83" s="174"/>
      <c r="AG83" s="176"/>
      <c r="AH83" s="118"/>
      <c r="AI83" s="118"/>
      <c r="AJ83" s="119"/>
      <c r="AK83" s="119"/>
      <c r="AL83" s="120"/>
      <c r="AM83" s="120"/>
      <c r="AN83" s="121"/>
      <c r="AO83" s="207"/>
      <c r="AP83" s="125"/>
      <c r="AQ83" s="123">
        <v>885354617.76999998</v>
      </c>
      <c r="AR83" s="123">
        <v>1763.14</v>
      </c>
      <c r="AS83" s="124" t="e">
        <f>(#REF!/AQ83)-1</f>
        <v>#REF!</v>
      </c>
      <c r="AT83" s="124" t="e">
        <f>(#REF!/AR83)-1</f>
        <v>#REF!</v>
      </c>
    </row>
    <row r="84" spans="1:47">
      <c r="A84" s="202" t="s">
        <v>36</v>
      </c>
      <c r="B84" s="169">
        <v>1135559382.3399999</v>
      </c>
      <c r="C84" s="169">
        <v>2517.6999999999998</v>
      </c>
      <c r="D84" s="169">
        <v>1148674893.8399999</v>
      </c>
      <c r="E84" s="169">
        <v>2540.9699999999998</v>
      </c>
      <c r="F84" s="118">
        <f>((D84-B84)/B84)</f>
        <v>1.1549824433640284E-2</v>
      </c>
      <c r="G84" s="118">
        <f>((E84-C84)/C84)</f>
        <v>9.2425626563927329E-3</v>
      </c>
      <c r="H84" s="169">
        <v>1176044675.49</v>
      </c>
      <c r="I84" s="169">
        <v>2590.4499999999998</v>
      </c>
      <c r="J84" s="118">
        <f t="shared" ref="J84:J104" si="82">((H84-D84)/D84)</f>
        <v>2.3827265483711755E-2</v>
      </c>
      <c r="K84" s="118">
        <f t="shared" ref="K84:K104" si="83">((I84-E84)/E84)</f>
        <v>1.9472878467671803E-2</v>
      </c>
      <c r="L84" s="169">
        <v>1176859235.3499999</v>
      </c>
      <c r="M84" s="169">
        <v>2582.44</v>
      </c>
      <c r="N84" s="118">
        <f t="shared" ref="N84:N104" si="84">((L84-H84)/H84)</f>
        <v>6.9262662973284411E-4</v>
      </c>
      <c r="O84" s="118">
        <f t="shared" ref="O84:O104" si="85">((M84-I84)/I84)</f>
        <v>-3.0921268505471112E-3</v>
      </c>
      <c r="P84" s="169">
        <v>1204399977.77</v>
      </c>
      <c r="Q84" s="169">
        <v>2642.75</v>
      </c>
      <c r="R84" s="118">
        <f t="shared" ref="R84:R104" si="86">((P84-L84)/L84)</f>
        <v>2.3401900238144806E-2</v>
      </c>
      <c r="S84" s="118">
        <f t="shared" ref="S84:S104" si="87">((Q84-M84)/M84)</f>
        <v>2.3353882374808298E-2</v>
      </c>
      <c r="T84" s="169">
        <v>1202738500.7</v>
      </c>
      <c r="U84" s="169">
        <v>2663.53</v>
      </c>
      <c r="V84" s="118">
        <f t="shared" ref="V84:V104" si="88">((T84-P84)/P84)</f>
        <v>-1.3795060616625316E-3</v>
      </c>
      <c r="W84" s="118">
        <f t="shared" ref="W84:W104" si="89">((U84-Q84)/Q84)</f>
        <v>7.8630214738436097E-3</v>
      </c>
      <c r="X84" s="169">
        <v>1216795594.6400001</v>
      </c>
      <c r="Y84" s="169">
        <v>2669.38</v>
      </c>
      <c r="Z84" s="118">
        <f t="shared" ref="Z84:Z104" si="90">((X84-T84)/T84)</f>
        <v>1.1687572927796654E-2</v>
      </c>
      <c r="AA84" s="118">
        <f t="shared" ref="AA84:AA104" si="91">((Y84-U84)/U84)</f>
        <v>2.1963334372054788E-3</v>
      </c>
      <c r="AB84" s="169">
        <v>1222635451.9400001</v>
      </c>
      <c r="AC84" s="169">
        <v>2677.35</v>
      </c>
      <c r="AD84" s="118">
        <f t="shared" ref="AD84:AD104" si="92">((AB84-X84)/X84)</f>
        <v>4.7993741313040557E-3</v>
      </c>
      <c r="AE84" s="118">
        <f t="shared" ref="AE84:AE104" si="93">((AC84-Y84)/Y84)</f>
        <v>2.9857120380012586E-3</v>
      </c>
      <c r="AF84" s="169">
        <v>1232000664.21</v>
      </c>
      <c r="AG84" s="169">
        <v>2657.41</v>
      </c>
      <c r="AH84" s="118">
        <f t="shared" ref="AH84:AH104" si="94">((AF84-AB84)/AB84)</f>
        <v>7.6598566278606259E-3</v>
      </c>
      <c r="AI84" s="118">
        <f t="shared" ref="AI84:AI104" si="95">((AG84-AC84)/AC84)</f>
        <v>-7.4476628009038995E-3</v>
      </c>
      <c r="AJ84" s="119">
        <f t="shared" si="62"/>
        <v>1.0279864301316064E-2</v>
      </c>
      <c r="AK84" s="119">
        <f t="shared" si="63"/>
        <v>6.8218250995590217E-3</v>
      </c>
      <c r="AL84" s="120">
        <f t="shared" si="64"/>
        <v>7.2540777914492011E-2</v>
      </c>
      <c r="AM84" s="120">
        <f t="shared" si="65"/>
        <v>4.5825019579137129E-2</v>
      </c>
      <c r="AN84" s="121">
        <f t="shared" si="66"/>
        <v>9.4420836409892153E-3</v>
      </c>
      <c r="AO84" s="207">
        <f t="shared" si="67"/>
        <v>1.0544584216106089E-2</v>
      </c>
      <c r="AP84" s="125"/>
      <c r="AQ84" s="128">
        <v>113791197</v>
      </c>
      <c r="AR84" s="127">
        <v>81.52</v>
      </c>
      <c r="AS84" s="124" t="e">
        <f>(#REF!/AQ84)-1</f>
        <v>#REF!</v>
      </c>
      <c r="AT84" s="124" t="e">
        <f>(#REF!/AR84)-1</f>
        <v>#REF!</v>
      </c>
    </row>
    <row r="85" spans="1:47">
      <c r="A85" s="202" t="s">
        <v>34</v>
      </c>
      <c r="B85" s="169">
        <v>140261476</v>
      </c>
      <c r="C85" s="169">
        <v>103.8</v>
      </c>
      <c r="D85" s="169">
        <v>142591884</v>
      </c>
      <c r="E85" s="169">
        <v>105.53</v>
      </c>
      <c r="F85" s="118">
        <f>((D85-B85)/B85)</f>
        <v>1.6614740315437717E-2</v>
      </c>
      <c r="G85" s="118">
        <f>((E85-C85)/C85)</f>
        <v>1.6666666666666705E-2</v>
      </c>
      <c r="H85" s="169">
        <v>144372445</v>
      </c>
      <c r="I85" s="169">
        <v>106.86</v>
      </c>
      <c r="J85" s="118">
        <f t="shared" si="82"/>
        <v>1.2487113221675365E-2</v>
      </c>
      <c r="K85" s="118">
        <f t="shared" si="83"/>
        <v>1.2603051265043099E-2</v>
      </c>
      <c r="L85" s="169">
        <v>144148931</v>
      </c>
      <c r="M85" s="169">
        <v>106.71</v>
      </c>
      <c r="N85" s="118">
        <f t="shared" si="84"/>
        <v>-1.5481763157782636E-3</v>
      </c>
      <c r="O85" s="118">
        <f t="shared" si="85"/>
        <v>-1.4037057832678803E-3</v>
      </c>
      <c r="P85" s="169">
        <v>146946759</v>
      </c>
      <c r="Q85" s="169">
        <v>108.79</v>
      </c>
      <c r="R85" s="118">
        <f t="shared" si="86"/>
        <v>1.940928719062093E-2</v>
      </c>
      <c r="S85" s="118">
        <f t="shared" si="87"/>
        <v>1.9492081341954948E-2</v>
      </c>
      <c r="T85" s="169">
        <v>148588124</v>
      </c>
      <c r="U85" s="169">
        <v>110</v>
      </c>
      <c r="V85" s="118">
        <f t="shared" si="88"/>
        <v>1.1169793816276002E-2</v>
      </c>
      <c r="W85" s="118">
        <f t="shared" si="89"/>
        <v>1.1122345803842207E-2</v>
      </c>
      <c r="X85" s="169">
        <v>148215414</v>
      </c>
      <c r="Y85" s="169">
        <v>109.73</v>
      </c>
      <c r="Z85" s="118">
        <f t="shared" si="90"/>
        <v>-2.5083431297645295E-3</v>
      </c>
      <c r="AA85" s="118">
        <f t="shared" si="91"/>
        <v>-2.4545454545454185E-3</v>
      </c>
      <c r="AB85" s="169">
        <v>147950831</v>
      </c>
      <c r="AC85" s="169">
        <v>109.54</v>
      </c>
      <c r="AD85" s="118">
        <f t="shared" si="92"/>
        <v>-1.7851247239372822E-3</v>
      </c>
      <c r="AE85" s="118">
        <f t="shared" si="93"/>
        <v>-1.7315228287614847E-3</v>
      </c>
      <c r="AF85" s="169">
        <v>147072633</v>
      </c>
      <c r="AG85" s="169">
        <v>108.88</v>
      </c>
      <c r="AH85" s="118">
        <f t="shared" si="94"/>
        <v>-5.9357422602107591E-3</v>
      </c>
      <c r="AI85" s="118">
        <f t="shared" si="95"/>
        <v>-6.02519627533331E-3</v>
      </c>
      <c r="AJ85" s="119">
        <f t="shared" si="62"/>
        <v>5.987943514289897E-3</v>
      </c>
      <c r="AK85" s="119">
        <f t="shared" si="63"/>
        <v>6.0336468419498589E-3</v>
      </c>
      <c r="AL85" s="120">
        <f t="shared" si="64"/>
        <v>3.1423590700295399E-2</v>
      </c>
      <c r="AM85" s="120">
        <f t="shared" si="65"/>
        <v>3.1744527622476967E-2</v>
      </c>
      <c r="AN85" s="121">
        <f t="shared" si="66"/>
        <v>9.9550914244558204E-3</v>
      </c>
      <c r="AO85" s="207">
        <f t="shared" si="67"/>
        <v>9.9736773649367946E-3</v>
      </c>
      <c r="AP85" s="125"/>
      <c r="AQ85" s="123">
        <v>1066913090.3099999</v>
      </c>
      <c r="AR85" s="127">
        <v>1.1691</v>
      </c>
      <c r="AS85" s="124" t="e">
        <f>(#REF!/AQ85)-1</f>
        <v>#REF!</v>
      </c>
      <c r="AT85" s="124" t="e">
        <f>(#REF!/AR85)-1</f>
        <v>#REF!</v>
      </c>
    </row>
    <row r="86" spans="1:47">
      <c r="A86" s="202" t="s">
        <v>100</v>
      </c>
      <c r="B86" s="169">
        <v>725471413.09000003</v>
      </c>
      <c r="C86" s="169">
        <v>1.0891999999999999</v>
      </c>
      <c r="D86" s="169">
        <v>733097380.48000002</v>
      </c>
      <c r="E86" s="169">
        <v>1.1007</v>
      </c>
      <c r="F86" s="118">
        <f>((D86-B86)/B86)</f>
        <v>1.051174071424635E-2</v>
      </c>
      <c r="G86" s="118">
        <f>((E86-C86)/C86)</f>
        <v>1.0558207858979127E-2</v>
      </c>
      <c r="H86" s="169">
        <v>751803695.09000003</v>
      </c>
      <c r="I86" s="169">
        <v>1.1287</v>
      </c>
      <c r="J86" s="118">
        <f t="shared" si="82"/>
        <v>2.5516820968248366E-2</v>
      </c>
      <c r="K86" s="118">
        <f t="shared" si="83"/>
        <v>2.5438357408921617E-2</v>
      </c>
      <c r="L86" s="169">
        <v>736020264.88</v>
      </c>
      <c r="M86" s="169">
        <v>1.1422000000000001</v>
      </c>
      <c r="N86" s="118">
        <f t="shared" si="84"/>
        <v>-2.0994084377452506E-2</v>
      </c>
      <c r="O86" s="118">
        <f t="shared" si="85"/>
        <v>1.1960662709311657E-2</v>
      </c>
      <c r="P86" s="169">
        <v>760733595.75999999</v>
      </c>
      <c r="Q86" s="169">
        <v>1.1805000000000001</v>
      </c>
      <c r="R86" s="118">
        <f t="shared" si="86"/>
        <v>3.3576970715649024E-2</v>
      </c>
      <c r="S86" s="118">
        <f t="shared" si="87"/>
        <v>3.3531780773945016E-2</v>
      </c>
      <c r="T86" s="169">
        <v>763251412.76999998</v>
      </c>
      <c r="U86" s="169">
        <v>1.1841999999999999</v>
      </c>
      <c r="V86" s="118">
        <f t="shared" si="88"/>
        <v>3.3097223838058597E-3</v>
      </c>
      <c r="W86" s="118">
        <f t="shared" si="89"/>
        <v>3.1342651418888728E-3</v>
      </c>
      <c r="X86" s="169">
        <v>759164346.78999996</v>
      </c>
      <c r="Y86" s="169">
        <v>1.1776</v>
      </c>
      <c r="Z86" s="118">
        <f t="shared" si="90"/>
        <v>-5.3548095838659463E-3</v>
      </c>
      <c r="AA86" s="118">
        <f t="shared" si="91"/>
        <v>-5.5733828745143888E-3</v>
      </c>
      <c r="AB86" s="169">
        <v>758531825.02999997</v>
      </c>
      <c r="AC86" s="169">
        <v>1.1768000000000001</v>
      </c>
      <c r="AD86" s="118">
        <f t="shared" si="92"/>
        <v>-8.3318159325382367E-4</v>
      </c>
      <c r="AE86" s="118">
        <f t="shared" si="93"/>
        <v>-6.7934782608688169E-4</v>
      </c>
      <c r="AF86" s="169">
        <v>749242832.20000005</v>
      </c>
      <c r="AG86" s="169">
        <v>1.1624000000000001</v>
      </c>
      <c r="AH86" s="118">
        <f t="shared" si="94"/>
        <v>-1.224601595276842E-2</v>
      </c>
      <c r="AI86" s="118">
        <f t="shared" si="95"/>
        <v>-1.2236573759347355E-2</v>
      </c>
      <c r="AJ86" s="119">
        <f t="shared" si="62"/>
        <v>4.1858954093261132E-3</v>
      </c>
      <c r="AK86" s="119">
        <f t="shared" si="63"/>
        <v>8.2667461791372087E-3</v>
      </c>
      <c r="AL86" s="120">
        <f t="shared" si="64"/>
        <v>2.2023611255340587E-2</v>
      </c>
      <c r="AM86" s="120">
        <f t="shared" si="65"/>
        <v>5.6055237576088025E-2</v>
      </c>
      <c r="AN86" s="121">
        <f t="shared" si="66"/>
        <v>1.8438635561752684E-2</v>
      </c>
      <c r="AO86" s="207">
        <f t="shared" si="67"/>
        <v>1.5447571614683292E-2</v>
      </c>
      <c r="AP86" s="125"/>
      <c r="AQ86" s="123">
        <v>4173976375.3699999</v>
      </c>
      <c r="AR86" s="127">
        <v>299.53579999999999</v>
      </c>
      <c r="AS86" s="124" t="e">
        <f>(#REF!/AQ86)-1</f>
        <v>#REF!</v>
      </c>
      <c r="AT86" s="124" t="e">
        <f>(#REF!/AR86)-1</f>
        <v>#REF!</v>
      </c>
    </row>
    <row r="87" spans="1:47">
      <c r="A87" s="202" t="s">
        <v>10</v>
      </c>
      <c r="B87" s="169">
        <v>3237593353.8299999</v>
      </c>
      <c r="C87" s="169">
        <v>326.61250000000001</v>
      </c>
      <c r="D87" s="169">
        <v>3275177495.8600001</v>
      </c>
      <c r="E87" s="169">
        <v>330.29610000000002</v>
      </c>
      <c r="F87" s="118">
        <f>((D87-B87)/B87)</f>
        <v>1.1608666661469086E-2</v>
      </c>
      <c r="G87" s="118">
        <f>((E87-C87)/C87)</f>
        <v>1.1278196639748977E-2</v>
      </c>
      <c r="H87" s="169">
        <v>3351923565.54</v>
      </c>
      <c r="I87" s="169">
        <v>337.43810000000002</v>
      </c>
      <c r="J87" s="118">
        <f t="shared" si="82"/>
        <v>2.343264442217589E-2</v>
      </c>
      <c r="K87" s="118">
        <f t="shared" si="83"/>
        <v>2.1623022494059105E-2</v>
      </c>
      <c r="L87" s="169">
        <v>3352339362.9699998</v>
      </c>
      <c r="M87" s="169">
        <v>337.7765</v>
      </c>
      <c r="N87" s="118">
        <f t="shared" si="84"/>
        <v>1.2404740796434084E-4</v>
      </c>
      <c r="O87" s="118">
        <f t="shared" si="85"/>
        <v>1.0028505968945969E-3</v>
      </c>
      <c r="P87" s="169">
        <v>3432538137</v>
      </c>
      <c r="Q87" s="169">
        <v>346.2577</v>
      </c>
      <c r="R87" s="118">
        <f t="shared" si="86"/>
        <v>2.3923226543194669E-2</v>
      </c>
      <c r="S87" s="118">
        <f t="shared" si="87"/>
        <v>2.5108910773840101E-2</v>
      </c>
      <c r="T87" s="169">
        <v>3473127220.5500002</v>
      </c>
      <c r="U87" s="169">
        <v>350.44979999999998</v>
      </c>
      <c r="V87" s="118">
        <f t="shared" si="88"/>
        <v>1.1824801919163699E-2</v>
      </c>
      <c r="W87" s="118">
        <f t="shared" si="89"/>
        <v>1.2106878778435779E-2</v>
      </c>
      <c r="X87" s="169">
        <v>3486852341.8000002</v>
      </c>
      <c r="Y87" s="169">
        <v>351.29469999999998</v>
      </c>
      <c r="Z87" s="118">
        <f t="shared" si="90"/>
        <v>3.9518049234679364E-3</v>
      </c>
      <c r="AA87" s="118">
        <f t="shared" si="91"/>
        <v>2.4109016469691111E-3</v>
      </c>
      <c r="AB87" s="169">
        <v>3474707220.48</v>
      </c>
      <c r="AC87" s="169">
        <v>350.98329999999999</v>
      </c>
      <c r="AD87" s="118">
        <f t="shared" si="92"/>
        <v>-3.483118907676646E-3</v>
      </c>
      <c r="AE87" s="118">
        <f t="shared" si="93"/>
        <v>-8.8643523514585307E-4</v>
      </c>
      <c r="AF87" s="169">
        <v>3454492804.3299999</v>
      </c>
      <c r="AG87" s="169">
        <v>348.75979999999998</v>
      </c>
      <c r="AH87" s="118">
        <f t="shared" si="94"/>
        <v>-5.8175883225084074E-3</v>
      </c>
      <c r="AI87" s="118">
        <f t="shared" si="95"/>
        <v>-6.3350592464085937E-3</v>
      </c>
      <c r="AJ87" s="119">
        <f t="shared" si="62"/>
        <v>8.1955605809063189E-3</v>
      </c>
      <c r="AK87" s="119">
        <f t="shared" si="63"/>
        <v>8.2886583060491539E-3</v>
      </c>
      <c r="AL87" s="120">
        <f t="shared" si="64"/>
        <v>5.4749798658748711E-2</v>
      </c>
      <c r="AM87" s="120">
        <f t="shared" si="65"/>
        <v>5.5900448113071752E-2</v>
      </c>
      <c r="AN87" s="121">
        <f t="shared" si="66"/>
        <v>1.1465897075259005E-2</v>
      </c>
      <c r="AO87" s="207">
        <f t="shared" si="67"/>
        <v>1.114776583808226E-2</v>
      </c>
      <c r="AP87" s="125"/>
      <c r="AQ87" s="123">
        <v>2336951594.8200002</v>
      </c>
      <c r="AR87" s="127">
        <v>9.7842000000000002</v>
      </c>
      <c r="AS87" s="124" t="e">
        <f>(#REF!/AQ87)-1</f>
        <v>#REF!</v>
      </c>
      <c r="AT87" s="124" t="e">
        <f>(#REF!/AR87)-1</f>
        <v>#REF!</v>
      </c>
    </row>
    <row r="88" spans="1:47">
      <c r="A88" s="202" t="s">
        <v>20</v>
      </c>
      <c r="B88" s="169">
        <v>1952917664.2</v>
      </c>
      <c r="C88" s="169">
        <v>9.6645000000000003</v>
      </c>
      <c r="D88" s="169">
        <v>1980494082.78</v>
      </c>
      <c r="E88" s="169">
        <v>9.8020999999999994</v>
      </c>
      <c r="F88" s="118">
        <f>((D88-B88)/B88)</f>
        <v>1.4120625301065328E-2</v>
      </c>
      <c r="G88" s="118">
        <f>((E88-C88)/C88)</f>
        <v>1.4237673961405045E-2</v>
      </c>
      <c r="H88" s="169">
        <v>2044168896.4000001</v>
      </c>
      <c r="I88" s="169">
        <v>10.0655</v>
      </c>
      <c r="J88" s="118">
        <f t="shared" si="82"/>
        <v>3.2150973927990947E-2</v>
      </c>
      <c r="K88" s="118">
        <f t="shared" si="83"/>
        <v>2.6871792779098434E-2</v>
      </c>
      <c r="L88" s="169">
        <v>2044268538.8900001</v>
      </c>
      <c r="M88" s="169">
        <v>10.1272</v>
      </c>
      <c r="N88" s="118">
        <f t="shared" si="84"/>
        <v>4.8744744221228792E-5</v>
      </c>
      <c r="O88" s="118">
        <f t="shared" si="85"/>
        <v>6.1298494858675759E-3</v>
      </c>
      <c r="P88" s="169">
        <v>2097723710.3399999</v>
      </c>
      <c r="Q88" s="169">
        <v>10.3927</v>
      </c>
      <c r="R88" s="118">
        <f t="shared" si="86"/>
        <v>2.6148801115446884E-2</v>
      </c>
      <c r="S88" s="118">
        <f t="shared" si="87"/>
        <v>2.6216525791926633E-2</v>
      </c>
      <c r="T88" s="169">
        <v>2103641495.51</v>
      </c>
      <c r="U88" s="169">
        <v>10.422599999999999</v>
      </c>
      <c r="V88" s="118">
        <f t="shared" si="88"/>
        <v>2.8210508089461027E-3</v>
      </c>
      <c r="W88" s="118">
        <f t="shared" si="89"/>
        <v>2.877019446342105E-3</v>
      </c>
      <c r="X88" s="169">
        <v>2122906689.8900001</v>
      </c>
      <c r="Y88" s="169">
        <v>10.5175</v>
      </c>
      <c r="Z88" s="118">
        <f t="shared" si="90"/>
        <v>9.1580216596409761E-3</v>
      </c>
      <c r="AA88" s="118">
        <f t="shared" si="91"/>
        <v>9.1052136702934848E-3</v>
      </c>
      <c r="AB88" s="169">
        <v>2123989169.9400001</v>
      </c>
      <c r="AC88" s="169">
        <v>10.5229</v>
      </c>
      <c r="AD88" s="118">
        <f t="shared" si="92"/>
        <v>5.0990467699550267E-4</v>
      </c>
      <c r="AE88" s="118">
        <f t="shared" si="93"/>
        <v>5.1342999762299499E-4</v>
      </c>
      <c r="AF88" s="169">
        <v>2101142229.54</v>
      </c>
      <c r="AG88" s="169">
        <v>10.4093</v>
      </c>
      <c r="AH88" s="118">
        <f t="shared" si="94"/>
        <v>-1.0756618123738123E-2</v>
      </c>
      <c r="AI88" s="118">
        <f t="shared" si="95"/>
        <v>-1.0795503140769172E-2</v>
      </c>
      <c r="AJ88" s="119">
        <f t="shared" si="62"/>
        <v>9.2751880138211059E-3</v>
      </c>
      <c r="AK88" s="119">
        <f t="shared" si="63"/>
        <v>9.3945002489733889E-3</v>
      </c>
      <c r="AL88" s="120">
        <f t="shared" si="64"/>
        <v>6.0918206122912211E-2</v>
      </c>
      <c r="AM88" s="120">
        <f t="shared" si="65"/>
        <v>6.194590954999446E-2</v>
      </c>
      <c r="AN88" s="121">
        <f t="shared" si="66"/>
        <v>1.4324798589097866E-2</v>
      </c>
      <c r="AO88" s="207">
        <f t="shared" si="67"/>
        <v>1.2826431761849551E-2</v>
      </c>
      <c r="AP88" s="125"/>
      <c r="AQ88" s="145">
        <v>0</v>
      </c>
      <c r="AR88" s="146">
        <v>0</v>
      </c>
      <c r="AS88" s="124" t="e">
        <f>(#REF!/AQ88)-1</f>
        <v>#REF!</v>
      </c>
      <c r="AT88" s="124" t="e">
        <f>(#REF!/AR88)-1</f>
        <v>#REF!</v>
      </c>
    </row>
    <row r="89" spans="1:47">
      <c r="A89" s="203" t="s">
        <v>167</v>
      </c>
      <c r="B89" s="169">
        <v>2688074525.4499998</v>
      </c>
      <c r="C89" s="169">
        <v>137.06</v>
      </c>
      <c r="D89" s="169">
        <v>2737039731.3400002</v>
      </c>
      <c r="E89" s="169">
        <v>139.56</v>
      </c>
      <c r="F89" s="118">
        <f>((D89-B89)/B89)</f>
        <v>1.821571739414601E-2</v>
      </c>
      <c r="G89" s="118">
        <f>((E89-C89)/C89)</f>
        <v>1.8240186779512623E-2</v>
      </c>
      <c r="H89" s="169">
        <v>2802364339.46</v>
      </c>
      <c r="I89" s="169">
        <v>142.87</v>
      </c>
      <c r="J89" s="118">
        <f t="shared" si="82"/>
        <v>2.3866883396690138E-2</v>
      </c>
      <c r="K89" s="118">
        <f t="shared" si="83"/>
        <v>2.3717397535110363E-2</v>
      </c>
      <c r="L89" s="169">
        <v>2802028049.54</v>
      </c>
      <c r="M89" s="169">
        <v>142.87</v>
      </c>
      <c r="N89" s="118">
        <f t="shared" si="84"/>
        <v>-1.2000221215521087E-4</v>
      </c>
      <c r="O89" s="118">
        <f t="shared" si="85"/>
        <v>0</v>
      </c>
      <c r="P89" s="169">
        <v>2871552037.3899999</v>
      </c>
      <c r="Q89" s="169">
        <v>146.91999999999999</v>
      </c>
      <c r="R89" s="118">
        <f t="shared" si="86"/>
        <v>2.4812024227028506E-2</v>
      </c>
      <c r="S89" s="118">
        <f t="shared" si="87"/>
        <v>2.8347448729614214E-2</v>
      </c>
      <c r="T89" s="169">
        <v>2883936024.8699999</v>
      </c>
      <c r="U89" s="169">
        <v>147.71</v>
      </c>
      <c r="V89" s="118">
        <f t="shared" si="88"/>
        <v>4.312646025128636E-3</v>
      </c>
      <c r="W89" s="118">
        <f t="shared" si="89"/>
        <v>5.3770759597061022E-3</v>
      </c>
      <c r="X89" s="169">
        <v>2889762812.5999999</v>
      </c>
      <c r="Y89" s="169">
        <v>147.88</v>
      </c>
      <c r="Z89" s="118">
        <f t="shared" si="90"/>
        <v>2.020428913731772E-3</v>
      </c>
      <c r="AA89" s="118">
        <f t="shared" si="91"/>
        <v>1.1509037979824486E-3</v>
      </c>
      <c r="AB89" s="169">
        <v>2892348292.9299998</v>
      </c>
      <c r="AC89" s="169">
        <v>147.97999999999999</v>
      </c>
      <c r="AD89" s="118">
        <f t="shared" si="92"/>
        <v>8.9470330185116304E-4</v>
      </c>
      <c r="AE89" s="118">
        <f t="shared" si="93"/>
        <v>6.7622396537729459E-4</v>
      </c>
      <c r="AF89" s="169">
        <v>2917202257.8499999</v>
      </c>
      <c r="AG89" s="169">
        <v>149.32</v>
      </c>
      <c r="AH89" s="118">
        <f t="shared" si="94"/>
        <v>8.5930055452701284E-3</v>
      </c>
      <c r="AI89" s="118">
        <f t="shared" si="95"/>
        <v>9.0552777402351913E-3</v>
      </c>
      <c r="AJ89" s="119">
        <f t="shared" si="62"/>
        <v>1.0324425823961394E-2</v>
      </c>
      <c r="AK89" s="119">
        <f t="shared" si="63"/>
        <v>1.082056431344228E-2</v>
      </c>
      <c r="AL89" s="120">
        <f t="shared" si="64"/>
        <v>6.5823862345540662E-2</v>
      </c>
      <c r="AM89" s="120">
        <f t="shared" si="65"/>
        <v>6.9934078532530738E-2</v>
      </c>
      <c r="AN89" s="121">
        <f t="shared" si="66"/>
        <v>1.0431152301127405E-2</v>
      </c>
      <c r="AO89" s="207">
        <f t="shared" si="67"/>
        <v>1.1179146222256596E-2</v>
      </c>
      <c r="AP89" s="125"/>
      <c r="AQ89" s="147">
        <v>4131236617.7600002</v>
      </c>
      <c r="AR89" s="143">
        <v>103.24</v>
      </c>
      <c r="AS89" s="124" t="e">
        <f>(#REF!/AQ89)-1</f>
        <v>#REF!</v>
      </c>
      <c r="AT89" s="124" t="e">
        <f>(#REF!/AR89)-1</f>
        <v>#REF!</v>
      </c>
    </row>
    <row r="90" spans="1:47">
      <c r="A90" s="202" t="s">
        <v>165</v>
      </c>
      <c r="B90" s="169">
        <v>4390198544.9099998</v>
      </c>
      <c r="C90" s="169">
        <v>103.2</v>
      </c>
      <c r="D90" s="169">
        <v>4446158402.4700003</v>
      </c>
      <c r="E90" s="169">
        <v>103.2</v>
      </c>
      <c r="F90" s="118">
        <f>((D90-B90)/B90)</f>
        <v>1.2746543689893098E-2</v>
      </c>
      <c r="G90" s="118">
        <f>((E90-C90)/C90)</f>
        <v>0</v>
      </c>
      <c r="H90" s="169">
        <v>4523175162.2299995</v>
      </c>
      <c r="I90" s="169">
        <v>103.2</v>
      </c>
      <c r="J90" s="118">
        <f t="shared" si="82"/>
        <v>1.7322090845259517E-2</v>
      </c>
      <c r="K90" s="118">
        <f t="shared" si="83"/>
        <v>0</v>
      </c>
      <c r="L90" s="169">
        <v>4535245714.2299995</v>
      </c>
      <c r="M90" s="169">
        <v>103.2</v>
      </c>
      <c r="N90" s="118">
        <f t="shared" si="84"/>
        <v>2.6686014949836743E-3</v>
      </c>
      <c r="O90" s="118">
        <f t="shared" si="85"/>
        <v>0</v>
      </c>
      <c r="P90" s="169">
        <v>4669836532.6800003</v>
      </c>
      <c r="Q90" s="169">
        <v>103.2</v>
      </c>
      <c r="R90" s="118">
        <f t="shared" si="86"/>
        <v>2.9676632079206271E-2</v>
      </c>
      <c r="S90" s="118">
        <f t="shared" si="87"/>
        <v>0</v>
      </c>
      <c r="T90" s="169">
        <v>4714484479.8299999</v>
      </c>
      <c r="U90" s="169">
        <v>103.2</v>
      </c>
      <c r="V90" s="118">
        <f t="shared" si="88"/>
        <v>9.5609229225795487E-3</v>
      </c>
      <c r="W90" s="118">
        <f t="shared" si="89"/>
        <v>0</v>
      </c>
      <c r="X90" s="169">
        <v>4704797297.8999996</v>
      </c>
      <c r="Y90" s="169">
        <v>103.2</v>
      </c>
      <c r="Z90" s="118">
        <f t="shared" si="90"/>
        <v>-2.0547701390141422E-3</v>
      </c>
      <c r="AA90" s="118">
        <f t="shared" si="91"/>
        <v>0</v>
      </c>
      <c r="AB90" s="169">
        <v>4722858744.8199997</v>
      </c>
      <c r="AC90" s="169">
        <v>103.2</v>
      </c>
      <c r="AD90" s="118">
        <f t="shared" si="92"/>
        <v>3.8389426316117505E-3</v>
      </c>
      <c r="AE90" s="118">
        <f t="shared" si="93"/>
        <v>0</v>
      </c>
      <c r="AF90" s="169">
        <v>4676442704.8800001</v>
      </c>
      <c r="AG90" s="169">
        <v>103.2</v>
      </c>
      <c r="AH90" s="118">
        <f t="shared" si="94"/>
        <v>-9.8279543064692301E-3</v>
      </c>
      <c r="AI90" s="118">
        <f t="shared" si="95"/>
        <v>0</v>
      </c>
      <c r="AJ90" s="119">
        <f t="shared" si="62"/>
        <v>7.9913761522563114E-3</v>
      </c>
      <c r="AK90" s="119">
        <f t="shared" si="63"/>
        <v>0</v>
      </c>
      <c r="AL90" s="120">
        <f t="shared" si="64"/>
        <v>5.1793994177550817E-2</v>
      </c>
      <c r="AM90" s="120">
        <f t="shared" si="65"/>
        <v>0</v>
      </c>
      <c r="AN90" s="121">
        <f t="shared" si="66"/>
        <v>1.2226527857625917E-2</v>
      </c>
      <c r="AO90" s="207">
        <f t="shared" si="67"/>
        <v>0</v>
      </c>
      <c r="AP90" s="125"/>
      <c r="AQ90" s="140">
        <v>2931134847.0043802</v>
      </c>
      <c r="AR90" s="144">
        <v>2254.1853324818899</v>
      </c>
      <c r="AS90" s="124" t="e">
        <f>(#REF!/AQ90)-1</f>
        <v>#REF!</v>
      </c>
      <c r="AT90" s="124" t="e">
        <f>(#REF!/AR90)-1</f>
        <v>#REF!</v>
      </c>
    </row>
    <row r="91" spans="1:47">
      <c r="A91" s="202" t="s">
        <v>12</v>
      </c>
      <c r="B91" s="169">
        <v>1702096718.6900001</v>
      </c>
      <c r="C91" s="169">
        <v>2928.31</v>
      </c>
      <c r="D91" s="169">
        <v>1723684851.3399999</v>
      </c>
      <c r="E91" s="169">
        <v>2964.72</v>
      </c>
      <c r="F91" s="118">
        <f>((D91-B91)/B91)</f>
        <v>1.2683258485225755E-2</v>
      </c>
      <c r="G91" s="118">
        <f>((E91-C91)/C91)</f>
        <v>1.2433792870290323E-2</v>
      </c>
      <c r="H91" s="169">
        <v>1755696673.01</v>
      </c>
      <c r="I91" s="169">
        <v>3019.78</v>
      </c>
      <c r="J91" s="118">
        <f t="shared" si="82"/>
        <v>1.8571736965207968E-2</v>
      </c>
      <c r="K91" s="118">
        <f t="shared" si="83"/>
        <v>1.8571736959982866E-2</v>
      </c>
      <c r="L91" s="169">
        <v>1702056813.46</v>
      </c>
      <c r="M91" s="169">
        <v>2927.52</v>
      </c>
      <c r="N91" s="118">
        <f t="shared" si="84"/>
        <v>-3.0551894512643091E-2</v>
      </c>
      <c r="O91" s="118">
        <f t="shared" si="85"/>
        <v>-3.0551894508871576E-2</v>
      </c>
      <c r="P91" s="169">
        <v>1782295671.21</v>
      </c>
      <c r="Q91" s="169">
        <v>3065.53</v>
      </c>
      <c r="R91" s="118">
        <f t="shared" si="86"/>
        <v>4.7142291088913581E-2</v>
      </c>
      <c r="S91" s="118">
        <f t="shared" si="87"/>
        <v>4.7142291085970456E-2</v>
      </c>
      <c r="T91" s="169">
        <v>1813493534.45</v>
      </c>
      <c r="U91" s="169">
        <v>3119.19</v>
      </c>
      <c r="V91" s="118">
        <f t="shared" si="88"/>
        <v>1.7504314095550592E-2</v>
      </c>
      <c r="W91" s="118">
        <f t="shared" si="89"/>
        <v>1.7504314099030135E-2</v>
      </c>
      <c r="X91" s="169">
        <v>1797705103.9000001</v>
      </c>
      <c r="Y91" s="169">
        <v>3092.3</v>
      </c>
      <c r="Z91" s="118">
        <f t="shared" si="90"/>
        <v>-8.7060859330762921E-3</v>
      </c>
      <c r="AA91" s="118">
        <f t="shared" si="91"/>
        <v>-8.6208278431258983E-3</v>
      </c>
      <c r="AB91" s="169">
        <v>1791613920.53</v>
      </c>
      <c r="AC91" s="169">
        <v>3081.91</v>
      </c>
      <c r="AD91" s="118">
        <f t="shared" si="92"/>
        <v>-3.3883106616239295E-3</v>
      </c>
      <c r="AE91" s="118">
        <f t="shared" si="93"/>
        <v>-3.3599586068623118E-3</v>
      </c>
      <c r="AF91" s="169">
        <v>1796800340.3499999</v>
      </c>
      <c r="AG91" s="169">
        <v>3091.27</v>
      </c>
      <c r="AH91" s="118">
        <f t="shared" si="94"/>
        <v>2.8948311690197587E-3</v>
      </c>
      <c r="AI91" s="118">
        <f t="shared" si="95"/>
        <v>3.0370776563884501E-3</v>
      </c>
      <c r="AJ91" s="119">
        <f t="shared" si="62"/>
        <v>7.0187675870717935E-3</v>
      </c>
      <c r="AK91" s="119">
        <f t="shared" si="63"/>
        <v>7.0195664641003047E-3</v>
      </c>
      <c r="AL91" s="120">
        <f t="shared" si="64"/>
        <v>4.241813052609919E-2</v>
      </c>
      <c r="AM91" s="120">
        <f t="shared" si="65"/>
        <v>4.2685312609622557E-2</v>
      </c>
      <c r="AN91" s="121">
        <f t="shared" si="66"/>
        <v>2.2895854835279745E-2</v>
      </c>
      <c r="AO91" s="207">
        <f t="shared" si="67"/>
        <v>2.2873443198625942E-2</v>
      </c>
      <c r="AP91" s="125"/>
      <c r="AQ91" s="148">
        <v>1131224777.76</v>
      </c>
      <c r="AR91" s="149">
        <v>0.6573</v>
      </c>
      <c r="AS91" s="124" t="e">
        <f>(#REF!/AQ91)-1</f>
        <v>#REF!</v>
      </c>
      <c r="AT91" s="124" t="e">
        <f>(#REF!/AR91)-1</f>
        <v>#REF!</v>
      </c>
    </row>
    <row r="92" spans="1:47">
      <c r="A92" s="202" t="s">
        <v>17</v>
      </c>
      <c r="B92" s="169">
        <v>1581035894.8599999</v>
      </c>
      <c r="C92" s="169">
        <v>0.91830000000000001</v>
      </c>
      <c r="D92" s="169">
        <v>1584014743.6700001</v>
      </c>
      <c r="E92" s="169">
        <v>0.92</v>
      </c>
      <c r="F92" s="118">
        <f>((D92-B92)/B92)</f>
        <v>1.8841120683499453E-3</v>
      </c>
      <c r="G92" s="118">
        <f>((E92-C92)/C92)</f>
        <v>1.8512468692148914E-3</v>
      </c>
      <c r="H92" s="169">
        <v>1596677312.3499999</v>
      </c>
      <c r="I92" s="169">
        <v>0.92749999999999999</v>
      </c>
      <c r="J92" s="118">
        <f t="shared" si="82"/>
        <v>7.9939714769712011E-3</v>
      </c>
      <c r="K92" s="118">
        <f t="shared" si="83"/>
        <v>8.1521739130434243E-3</v>
      </c>
      <c r="L92" s="169">
        <v>1601924796.6500001</v>
      </c>
      <c r="M92" s="169">
        <v>0.93059999999999998</v>
      </c>
      <c r="N92" s="118">
        <f t="shared" si="84"/>
        <v>3.2865027012107472E-3</v>
      </c>
      <c r="O92" s="118">
        <f t="shared" si="85"/>
        <v>3.3423180592991823E-3</v>
      </c>
      <c r="P92" s="169">
        <v>1625918656.8900001</v>
      </c>
      <c r="Q92" s="169">
        <v>0.94469999999999998</v>
      </c>
      <c r="R92" s="118">
        <f t="shared" si="86"/>
        <v>1.497814397415958E-2</v>
      </c>
      <c r="S92" s="118">
        <f t="shared" si="87"/>
        <v>1.5151515151515154E-2</v>
      </c>
      <c r="T92" s="169">
        <v>1631855209.98</v>
      </c>
      <c r="U92" s="169">
        <v>0.94799999999999995</v>
      </c>
      <c r="V92" s="118">
        <f t="shared" si="88"/>
        <v>3.6511993172863542E-3</v>
      </c>
      <c r="W92" s="118">
        <f t="shared" si="89"/>
        <v>3.4931724356938388E-3</v>
      </c>
      <c r="X92" s="169">
        <v>1616644018.8299999</v>
      </c>
      <c r="Y92" s="169">
        <v>0.93930000000000002</v>
      </c>
      <c r="Z92" s="118">
        <f t="shared" si="90"/>
        <v>-9.3214098021518234E-3</v>
      </c>
      <c r="AA92" s="118">
        <f t="shared" si="91"/>
        <v>-9.1772151898733452E-3</v>
      </c>
      <c r="AB92" s="169">
        <v>1612143958.74</v>
      </c>
      <c r="AC92" s="169">
        <v>0.93669999999999998</v>
      </c>
      <c r="AD92" s="118">
        <f t="shared" si="92"/>
        <v>-2.7835813188216317E-3</v>
      </c>
      <c r="AE92" s="118">
        <f t="shared" si="93"/>
        <v>-2.7680187373576564E-3</v>
      </c>
      <c r="AF92" s="169">
        <v>1620400420.4100001</v>
      </c>
      <c r="AG92" s="169">
        <v>0.94169999999999998</v>
      </c>
      <c r="AH92" s="118">
        <f t="shared" si="94"/>
        <v>5.1214171198787125E-3</v>
      </c>
      <c r="AI92" s="118">
        <f t="shared" si="95"/>
        <v>5.3378883313761121E-3</v>
      </c>
      <c r="AJ92" s="119">
        <f t="shared" si="62"/>
        <v>3.1012944421103857E-3</v>
      </c>
      <c r="AK92" s="119">
        <f t="shared" si="63"/>
        <v>3.1728851041139504E-3</v>
      </c>
      <c r="AL92" s="120">
        <f t="shared" si="64"/>
        <v>2.2970541710803854E-2</v>
      </c>
      <c r="AM92" s="120">
        <f t="shared" si="65"/>
        <v>2.3586956521739064E-2</v>
      </c>
      <c r="AN92" s="121">
        <f t="shared" si="66"/>
        <v>7.1699005061000411E-3</v>
      </c>
      <c r="AO92" s="207">
        <f t="shared" si="67"/>
        <v>7.1978713984410143E-3</v>
      </c>
      <c r="AP92" s="125"/>
      <c r="AQ92" s="123">
        <v>318569106.36000001</v>
      </c>
      <c r="AR92" s="130">
        <v>123.8</v>
      </c>
      <c r="AS92" s="124" t="e">
        <f>(#REF!/AQ92)-1</f>
        <v>#REF!</v>
      </c>
      <c r="AT92" s="124" t="e">
        <f>(#REF!/AR92)-1</f>
        <v>#REF!</v>
      </c>
    </row>
    <row r="93" spans="1:47">
      <c r="A93" s="202" t="s">
        <v>21</v>
      </c>
      <c r="B93" s="169">
        <v>241453020.21000001</v>
      </c>
      <c r="C93" s="173">
        <v>111.71</v>
      </c>
      <c r="D93" s="169">
        <v>241464839.97999999</v>
      </c>
      <c r="E93" s="173">
        <v>111.74</v>
      </c>
      <c r="F93" s="118">
        <f>((D93-B93)/B93)</f>
        <v>4.8952669921879067E-5</v>
      </c>
      <c r="G93" s="118">
        <f>((E93-C93)/C93)</f>
        <v>2.6855250201415396E-4</v>
      </c>
      <c r="H93" s="169">
        <v>245936381.91</v>
      </c>
      <c r="I93" s="169">
        <v>113.83</v>
      </c>
      <c r="J93" s="118">
        <f t="shared" si="82"/>
        <v>1.8518397669699552E-2</v>
      </c>
      <c r="K93" s="118">
        <f t="shared" si="83"/>
        <v>1.8704134598174365E-2</v>
      </c>
      <c r="L93" s="169">
        <v>255046352.47999999</v>
      </c>
      <c r="M93" s="169">
        <v>119.46</v>
      </c>
      <c r="N93" s="118">
        <f t="shared" si="84"/>
        <v>3.7041980122053564E-2</v>
      </c>
      <c r="O93" s="118">
        <f t="shared" si="85"/>
        <v>4.9459720636036153E-2</v>
      </c>
      <c r="P93" s="169">
        <v>249953849.65000001</v>
      </c>
      <c r="Q93" s="169">
        <v>115.78</v>
      </c>
      <c r="R93" s="118">
        <f t="shared" si="86"/>
        <v>-1.9966969848742782E-2</v>
      </c>
      <c r="S93" s="118">
        <f t="shared" si="87"/>
        <v>-3.0805290473798701E-2</v>
      </c>
      <c r="T93" s="169">
        <v>249584879.71000001</v>
      </c>
      <c r="U93" s="169">
        <v>115.66</v>
      </c>
      <c r="V93" s="118">
        <f t="shared" si="88"/>
        <v>-1.4761522597737577E-3</v>
      </c>
      <c r="W93" s="118">
        <f t="shared" si="89"/>
        <v>-1.0364484366903138E-3</v>
      </c>
      <c r="X93" s="169">
        <v>259968907.16</v>
      </c>
      <c r="Y93" s="169">
        <v>120.48</v>
      </c>
      <c r="Z93" s="118">
        <f t="shared" si="90"/>
        <v>4.1605194441528243E-2</v>
      </c>
      <c r="AA93" s="118">
        <f t="shared" si="91"/>
        <v>4.1673871692893029E-2</v>
      </c>
      <c r="AB93" s="169">
        <v>260660591.72</v>
      </c>
      <c r="AC93" s="169">
        <v>120.96</v>
      </c>
      <c r="AD93" s="118">
        <f t="shared" si="92"/>
        <v>2.6606434113841909E-3</v>
      </c>
      <c r="AE93" s="118">
        <f t="shared" si="93"/>
        <v>3.9840637450198352E-3</v>
      </c>
      <c r="AF93" s="169">
        <v>260457665.47999999</v>
      </c>
      <c r="AG93" s="169">
        <v>119.5697</v>
      </c>
      <c r="AH93" s="118">
        <f t="shared" si="94"/>
        <v>-7.7850755521184287E-4</v>
      </c>
      <c r="AI93" s="118">
        <f t="shared" si="95"/>
        <v>-1.1493882275132246E-2</v>
      </c>
      <c r="AJ93" s="119">
        <f t="shared" si="62"/>
        <v>9.7066923313573802E-3</v>
      </c>
      <c r="AK93" s="119">
        <f t="shared" si="63"/>
        <v>8.8443402485645344E-3</v>
      </c>
      <c r="AL93" s="120">
        <f t="shared" si="64"/>
        <v>7.865669180479086E-2</v>
      </c>
      <c r="AM93" s="120">
        <f t="shared" si="65"/>
        <v>7.0070699838911787E-2</v>
      </c>
      <c r="AN93" s="121">
        <f t="shared" si="66"/>
        <v>2.1046950726488538E-2</v>
      </c>
      <c r="AO93" s="207">
        <f t="shared" si="67"/>
        <v>2.6739846466971334E-2</v>
      </c>
      <c r="AP93" s="125"/>
      <c r="AQ93" s="150">
        <v>107042123.67</v>
      </c>
      <c r="AR93" s="142">
        <v>98.67</v>
      </c>
      <c r="AS93" s="124" t="e">
        <f>(#REF!/AQ93)-1</f>
        <v>#REF!</v>
      </c>
      <c r="AT93" s="124" t="e">
        <f>(#REF!/AR93)-1</f>
        <v>#REF!</v>
      </c>
      <c r="AU93" s="268"/>
    </row>
    <row r="94" spans="1:47">
      <c r="A94" s="202" t="s">
        <v>42</v>
      </c>
      <c r="B94" s="169">
        <v>1032410510.1799999</v>
      </c>
      <c r="C94" s="170">
        <v>552.20000000000005</v>
      </c>
      <c r="D94" s="169">
        <v>1027500005.13</v>
      </c>
      <c r="E94" s="170">
        <v>552.20000000000005</v>
      </c>
      <c r="F94" s="118">
        <f>((D94-B94)/B94)</f>
        <v>-4.7563493412555533E-3</v>
      </c>
      <c r="G94" s="118">
        <f>((E94-C94)/C94)</f>
        <v>0</v>
      </c>
      <c r="H94" s="169">
        <v>1033223836.37</v>
      </c>
      <c r="I94" s="170">
        <v>552.20000000000005</v>
      </c>
      <c r="J94" s="118">
        <f t="shared" si="82"/>
        <v>5.5706386485865041E-3</v>
      </c>
      <c r="K94" s="118">
        <f t="shared" si="83"/>
        <v>0</v>
      </c>
      <c r="L94" s="169">
        <v>1029932967.6</v>
      </c>
      <c r="M94" s="170">
        <v>552.20000000000005</v>
      </c>
      <c r="N94" s="118">
        <f t="shared" si="84"/>
        <v>-3.185049216016647E-3</v>
      </c>
      <c r="O94" s="118">
        <f t="shared" si="85"/>
        <v>0</v>
      </c>
      <c r="P94" s="169">
        <v>1037599239.05</v>
      </c>
      <c r="Q94" s="170">
        <v>552.20000000000005</v>
      </c>
      <c r="R94" s="118">
        <f t="shared" si="86"/>
        <v>7.4434664110852259E-3</v>
      </c>
      <c r="S94" s="118">
        <f t="shared" si="87"/>
        <v>0</v>
      </c>
      <c r="T94" s="169">
        <v>1038217033.6</v>
      </c>
      <c r="U94" s="170">
        <v>552.20000000000005</v>
      </c>
      <c r="V94" s="118">
        <f t="shared" si="88"/>
        <v>5.954076745138218E-4</v>
      </c>
      <c r="W94" s="118">
        <f t="shared" si="89"/>
        <v>0</v>
      </c>
      <c r="X94" s="169">
        <v>1036889843.27</v>
      </c>
      <c r="Y94" s="170">
        <v>552.20000000000005</v>
      </c>
      <c r="Z94" s="118">
        <f t="shared" si="90"/>
        <v>-1.2783361157137183E-3</v>
      </c>
      <c r="AA94" s="118">
        <f t="shared" si="91"/>
        <v>0</v>
      </c>
      <c r="AB94" s="169">
        <v>1033831458.64</v>
      </c>
      <c r="AC94" s="170">
        <v>552.20000000000005</v>
      </c>
      <c r="AD94" s="118">
        <f t="shared" si="92"/>
        <v>-2.9495752609118866E-3</v>
      </c>
      <c r="AE94" s="118">
        <f t="shared" si="93"/>
        <v>0</v>
      </c>
      <c r="AF94" s="169">
        <v>1005328917.25</v>
      </c>
      <c r="AG94" s="170">
        <v>552.20000000000005</v>
      </c>
      <c r="AH94" s="118">
        <f t="shared" si="94"/>
        <v>-2.7569814355905685E-2</v>
      </c>
      <c r="AI94" s="118">
        <f t="shared" si="95"/>
        <v>0</v>
      </c>
      <c r="AJ94" s="119">
        <f t="shared" si="62"/>
        <v>-3.2662014444522422E-3</v>
      </c>
      <c r="AK94" s="119">
        <f t="shared" si="63"/>
        <v>0</v>
      </c>
      <c r="AL94" s="120">
        <f t="shared" si="64"/>
        <v>-2.1577700992025682E-2</v>
      </c>
      <c r="AM94" s="120">
        <f t="shared" si="65"/>
        <v>0</v>
      </c>
      <c r="AN94" s="121">
        <f t="shared" si="66"/>
        <v>1.0721429416208251E-2</v>
      </c>
      <c r="AO94" s="207">
        <f t="shared" si="67"/>
        <v>0</v>
      </c>
      <c r="AP94" s="125"/>
      <c r="AQ94" s="123">
        <v>1812522091.8199999</v>
      </c>
      <c r="AR94" s="127">
        <v>1.6227</v>
      </c>
      <c r="AS94" s="124" t="e">
        <f>(#REF!/AQ94)-1</f>
        <v>#REF!</v>
      </c>
      <c r="AT94" s="124" t="e">
        <f>(#REF!/AR94)-1</f>
        <v>#REF!</v>
      </c>
    </row>
    <row r="95" spans="1:47">
      <c r="A95" s="202" t="s">
        <v>72</v>
      </c>
      <c r="B95" s="169">
        <v>1510841655.98</v>
      </c>
      <c r="C95" s="170">
        <v>2.12</v>
      </c>
      <c r="D95" s="169">
        <v>1542656122.1800001</v>
      </c>
      <c r="E95" s="170">
        <v>2.16</v>
      </c>
      <c r="F95" s="118">
        <f>((D95-B95)/B95)</f>
        <v>2.1057445744943899E-2</v>
      </c>
      <c r="G95" s="118">
        <f>((E95-C95)/C95)</f>
        <v>1.8867924528301903E-2</v>
      </c>
      <c r="H95" s="169">
        <v>1590791504.9200001</v>
      </c>
      <c r="I95" s="170">
        <v>2.23</v>
      </c>
      <c r="J95" s="118">
        <f t="shared" si="82"/>
        <v>3.1202924649193775E-2</v>
      </c>
      <c r="K95" s="118">
        <f t="shared" si="83"/>
        <v>3.2407407407407329E-2</v>
      </c>
      <c r="L95" s="169">
        <v>1601763168.1900001</v>
      </c>
      <c r="M95" s="170">
        <v>2.25</v>
      </c>
      <c r="N95" s="118">
        <f t="shared" si="84"/>
        <v>6.8969838197317623E-3</v>
      </c>
      <c r="O95" s="118">
        <f t="shared" si="85"/>
        <v>8.9686098654708606E-3</v>
      </c>
      <c r="P95" s="169">
        <v>1658528241.21</v>
      </c>
      <c r="Q95" s="170">
        <v>2.33</v>
      </c>
      <c r="R95" s="118">
        <f t="shared" si="86"/>
        <v>3.5439117434660945E-2</v>
      </c>
      <c r="S95" s="118">
        <f t="shared" si="87"/>
        <v>3.555555555555559E-2</v>
      </c>
      <c r="T95" s="169">
        <v>1606815468.74</v>
      </c>
      <c r="U95" s="170">
        <v>2.2599999999999998</v>
      </c>
      <c r="V95" s="118">
        <f t="shared" si="88"/>
        <v>-3.1179916738874658E-2</v>
      </c>
      <c r="W95" s="118">
        <f t="shared" si="89"/>
        <v>-3.0042918454935744E-2</v>
      </c>
      <c r="X95" s="169">
        <v>1602967806.2</v>
      </c>
      <c r="Y95" s="170">
        <v>2.25</v>
      </c>
      <c r="Z95" s="118">
        <f t="shared" si="90"/>
        <v>-2.3945889337355858E-3</v>
      </c>
      <c r="AA95" s="118">
        <f t="shared" si="91"/>
        <v>-4.4247787610618532E-3</v>
      </c>
      <c r="AB95" s="169">
        <v>1646613277.03</v>
      </c>
      <c r="AC95" s="170">
        <v>2.31</v>
      </c>
      <c r="AD95" s="118">
        <f t="shared" si="92"/>
        <v>2.7227914784805317E-2</v>
      </c>
      <c r="AE95" s="118">
        <f t="shared" si="93"/>
        <v>2.6666666666666689E-2</v>
      </c>
      <c r="AF95" s="169">
        <v>1627167318.5999999</v>
      </c>
      <c r="AG95" s="170">
        <v>2.2799999999999998</v>
      </c>
      <c r="AH95" s="118">
        <f t="shared" si="94"/>
        <v>-1.1809669399165047E-2</v>
      </c>
      <c r="AI95" s="118">
        <f t="shared" si="95"/>
        <v>-1.2987012987013094E-2</v>
      </c>
      <c r="AJ95" s="119">
        <f t="shared" si="62"/>
        <v>9.5550264201950518E-3</v>
      </c>
      <c r="AK95" s="119">
        <f t="shared" si="63"/>
        <v>9.3764317275489596E-3</v>
      </c>
      <c r="AL95" s="120">
        <f t="shared" si="64"/>
        <v>5.4782913187790085E-2</v>
      </c>
      <c r="AM95" s="120">
        <f t="shared" si="65"/>
        <v>5.5555555555555393E-2</v>
      </c>
      <c r="AN95" s="121">
        <f t="shared" si="66"/>
        <v>2.3448724053157129E-2</v>
      </c>
      <c r="AO95" s="207">
        <f t="shared" si="67"/>
        <v>2.3450438871731545E-2</v>
      </c>
      <c r="AP95" s="125"/>
      <c r="AQ95" s="123">
        <v>146744114.84999999</v>
      </c>
      <c r="AR95" s="127">
        <v>1.0862860000000001</v>
      </c>
      <c r="AS95" s="124" t="e">
        <f>(#REF!/AQ95)-1</f>
        <v>#REF!</v>
      </c>
      <c r="AT95" s="124" t="e">
        <f>(#REF!/AR95)-1</f>
        <v>#REF!</v>
      </c>
    </row>
    <row r="96" spans="1:47">
      <c r="A96" s="203" t="s">
        <v>68</v>
      </c>
      <c r="B96" s="169">
        <v>128123107.48</v>
      </c>
      <c r="C96" s="170">
        <v>1.3313999999999999</v>
      </c>
      <c r="D96" s="169">
        <v>137949346.58000001</v>
      </c>
      <c r="E96" s="170">
        <v>1.432267</v>
      </c>
      <c r="F96" s="118">
        <f>((D96-B96)/B96)</f>
        <v>7.6693730688149941E-2</v>
      </c>
      <c r="G96" s="118">
        <f>((E96-C96)/C96)</f>
        <v>7.5760102148114808E-2</v>
      </c>
      <c r="H96" s="169">
        <v>140625648.31</v>
      </c>
      <c r="I96" s="170">
        <v>1.460072</v>
      </c>
      <c r="J96" s="118">
        <f t="shared" si="82"/>
        <v>1.9400611864790095E-2</v>
      </c>
      <c r="K96" s="118">
        <f t="shared" si="83"/>
        <v>1.9413279786520306E-2</v>
      </c>
      <c r="L96" s="169">
        <v>133336814.63</v>
      </c>
      <c r="M96" s="170">
        <v>1.3857999999999999</v>
      </c>
      <c r="N96" s="118">
        <f t="shared" si="84"/>
        <v>-5.1831467215228424E-2</v>
      </c>
      <c r="O96" s="118">
        <f t="shared" si="85"/>
        <v>-5.0868724282090279E-2</v>
      </c>
      <c r="P96" s="169">
        <v>136291254.47</v>
      </c>
      <c r="Q96" s="170">
        <v>1.41639</v>
      </c>
      <c r="R96" s="118">
        <f t="shared" si="86"/>
        <v>2.2157720268017204E-2</v>
      </c>
      <c r="S96" s="118">
        <f t="shared" si="87"/>
        <v>2.2073892336556586E-2</v>
      </c>
      <c r="T96" s="169">
        <v>136856821.25</v>
      </c>
      <c r="U96" s="170">
        <v>1.4224859999999999</v>
      </c>
      <c r="V96" s="118">
        <f t="shared" si="88"/>
        <v>4.1496923790109511E-3</v>
      </c>
      <c r="W96" s="118">
        <f t="shared" si="89"/>
        <v>4.3038993497552785E-3</v>
      </c>
      <c r="X96" s="169">
        <v>136113378.66999999</v>
      </c>
      <c r="Y96" s="170">
        <v>1.415224</v>
      </c>
      <c r="Z96" s="118">
        <f t="shared" si="90"/>
        <v>-5.432265437774174E-3</v>
      </c>
      <c r="AA96" s="118">
        <f t="shared" si="91"/>
        <v>-5.1051469047849185E-3</v>
      </c>
      <c r="AB96" s="169">
        <v>136414427.34</v>
      </c>
      <c r="AC96" s="170">
        <v>1.417492</v>
      </c>
      <c r="AD96" s="118">
        <f t="shared" si="92"/>
        <v>2.2117493000441491E-3</v>
      </c>
      <c r="AE96" s="118">
        <f t="shared" si="93"/>
        <v>1.6025731615630717E-3</v>
      </c>
      <c r="AF96" s="169">
        <v>135979632.59999999</v>
      </c>
      <c r="AG96" s="170">
        <v>1.413392</v>
      </c>
      <c r="AH96" s="118">
        <f t="shared" si="94"/>
        <v>-3.1873075925930102E-3</v>
      </c>
      <c r="AI96" s="118">
        <f t="shared" si="95"/>
        <v>-2.892432549883874E-3</v>
      </c>
      <c r="AJ96" s="119">
        <f t="shared" si="62"/>
        <v>8.0203080318020925E-3</v>
      </c>
      <c r="AK96" s="119">
        <f t="shared" si="63"/>
        <v>8.0359303807188733E-3</v>
      </c>
      <c r="AL96" s="120">
        <f t="shared" si="64"/>
        <v>-1.427853069864116E-2</v>
      </c>
      <c r="AM96" s="120">
        <f t="shared" si="65"/>
        <v>-1.3178408774341639E-2</v>
      </c>
      <c r="AN96" s="121">
        <f t="shared" si="66"/>
        <v>3.582288797609845E-2</v>
      </c>
      <c r="AO96" s="207">
        <f t="shared" si="67"/>
        <v>3.5315442610020752E-2</v>
      </c>
      <c r="AP96" s="125"/>
      <c r="AQ96" s="123"/>
      <c r="AR96" s="127"/>
      <c r="AS96" s="124"/>
      <c r="AT96" s="124"/>
    </row>
    <row r="97" spans="1:46">
      <c r="A97" s="202" t="s">
        <v>133</v>
      </c>
      <c r="B97" s="169">
        <v>515999727.57999998</v>
      </c>
      <c r="C97" s="170">
        <v>1.0404</v>
      </c>
      <c r="D97" s="169">
        <v>517657635.82999998</v>
      </c>
      <c r="E97" s="170">
        <v>1.0437000000000001</v>
      </c>
      <c r="F97" s="118">
        <f>((D97-B97)/B97)</f>
        <v>3.2130021807869266E-3</v>
      </c>
      <c r="G97" s="118">
        <f>((E97-C97)/C97)</f>
        <v>3.1718569780854293E-3</v>
      </c>
      <c r="H97" s="169">
        <v>521578769.79000002</v>
      </c>
      <c r="I97" s="170">
        <v>1.0516000000000001</v>
      </c>
      <c r="J97" s="118">
        <f t="shared" si="82"/>
        <v>7.5747631032487038E-3</v>
      </c>
      <c r="K97" s="118">
        <f t="shared" si="83"/>
        <v>7.5692248730478279E-3</v>
      </c>
      <c r="L97" s="169">
        <v>523602597.66000003</v>
      </c>
      <c r="M97" s="170">
        <v>1.0557000000000001</v>
      </c>
      <c r="N97" s="118">
        <f t="shared" si="84"/>
        <v>3.8801960264119757E-3</v>
      </c>
      <c r="O97" s="118">
        <f t="shared" si="85"/>
        <v>3.8988208444275317E-3</v>
      </c>
      <c r="P97" s="169">
        <v>529893099.89999998</v>
      </c>
      <c r="Q97" s="170">
        <v>1.0684</v>
      </c>
      <c r="R97" s="118">
        <f t="shared" si="86"/>
        <v>1.2013886615751038E-2</v>
      </c>
      <c r="S97" s="118">
        <f t="shared" si="87"/>
        <v>1.2029932746045214E-2</v>
      </c>
      <c r="T97" s="169">
        <v>530063153.06</v>
      </c>
      <c r="U97" s="170">
        <v>1.0687</v>
      </c>
      <c r="V97" s="118">
        <f t="shared" si="88"/>
        <v>3.2091974783615451E-4</v>
      </c>
      <c r="W97" s="118">
        <f t="shared" si="89"/>
        <v>2.8079371022086014E-4</v>
      </c>
      <c r="X97" s="169">
        <v>529790526.66000003</v>
      </c>
      <c r="Y97" s="170">
        <v>1.0682</v>
      </c>
      <c r="Z97" s="118">
        <f t="shared" si="90"/>
        <v>-5.143281483086157E-4</v>
      </c>
      <c r="AA97" s="118">
        <f t="shared" si="91"/>
        <v>-4.6785814541026009E-4</v>
      </c>
      <c r="AB97" s="169">
        <v>530581488.74000001</v>
      </c>
      <c r="AC97" s="170">
        <v>1.0698000000000001</v>
      </c>
      <c r="AD97" s="118">
        <f t="shared" si="92"/>
        <v>1.4929713541435095E-3</v>
      </c>
      <c r="AE97" s="118">
        <f t="shared" si="93"/>
        <v>1.4978468451601252E-3</v>
      </c>
      <c r="AF97" s="169">
        <v>530471797.47000003</v>
      </c>
      <c r="AG97" s="170">
        <v>1.0694999999999999</v>
      </c>
      <c r="AH97" s="118">
        <f t="shared" si="94"/>
        <v>-2.0673783825453579E-4</v>
      </c>
      <c r="AI97" s="118">
        <f t="shared" si="95"/>
        <v>-2.8042624789697981E-4</v>
      </c>
      <c r="AJ97" s="119">
        <f t="shared" si="62"/>
        <v>3.471834130201894E-3</v>
      </c>
      <c r="AK97" s="119">
        <f t="shared" si="63"/>
        <v>3.4625239504599684E-3</v>
      </c>
      <c r="AL97" s="120">
        <f t="shared" si="64"/>
        <v>2.4754124643509068E-2</v>
      </c>
      <c r="AM97" s="120">
        <f t="shared" si="65"/>
        <v>2.4719747053750907E-2</v>
      </c>
      <c r="AN97" s="121">
        <f t="shared" si="66"/>
        <v>4.363811915045636E-3</v>
      </c>
      <c r="AO97" s="207">
        <f t="shared" si="67"/>
        <v>4.3749493264564057E-3</v>
      </c>
      <c r="AP97" s="125"/>
      <c r="AQ97" s="123"/>
      <c r="AR97" s="127"/>
      <c r="AS97" s="124"/>
      <c r="AT97" s="124"/>
    </row>
    <row r="98" spans="1:46">
      <c r="A98" s="202" t="s">
        <v>142</v>
      </c>
      <c r="B98" s="169">
        <v>92596819.620000005</v>
      </c>
      <c r="C98" s="170">
        <v>0.86399999999999999</v>
      </c>
      <c r="D98" s="169">
        <v>94129106.950000003</v>
      </c>
      <c r="E98" s="170">
        <v>0.88149999999999995</v>
      </c>
      <c r="F98" s="118">
        <f>((D98-B98)/B98)</f>
        <v>1.6547947718811708E-2</v>
      </c>
      <c r="G98" s="118">
        <f>((E98-C98)/C98)</f>
        <v>2.0254629629629584E-2</v>
      </c>
      <c r="H98" s="169">
        <v>95743706.150000006</v>
      </c>
      <c r="I98" s="170">
        <v>0.89329999999999998</v>
      </c>
      <c r="J98" s="118">
        <f t="shared" si="82"/>
        <v>1.7153027924270592E-2</v>
      </c>
      <c r="K98" s="118">
        <f t="shared" si="83"/>
        <v>1.3386273397617734E-2</v>
      </c>
      <c r="L98" s="169">
        <v>95114428.640000001</v>
      </c>
      <c r="M98" s="170">
        <v>0.88739999999999997</v>
      </c>
      <c r="N98" s="118">
        <f t="shared" si="84"/>
        <v>-6.5725209029837139E-3</v>
      </c>
      <c r="O98" s="118">
        <f t="shared" si="85"/>
        <v>-6.6047240568678119E-3</v>
      </c>
      <c r="P98" s="169">
        <v>97696239.269999996</v>
      </c>
      <c r="Q98" s="170">
        <v>0.91</v>
      </c>
      <c r="R98" s="118">
        <f t="shared" si="86"/>
        <v>2.714425841500797E-2</v>
      </c>
      <c r="S98" s="118">
        <f t="shared" si="87"/>
        <v>2.5467658327698969E-2</v>
      </c>
      <c r="T98" s="169">
        <v>95131460.120000005</v>
      </c>
      <c r="U98" s="170">
        <v>0.91</v>
      </c>
      <c r="V98" s="118">
        <f t="shared" si="88"/>
        <v>-2.6252588320332292E-2</v>
      </c>
      <c r="W98" s="118">
        <f t="shared" si="89"/>
        <v>0</v>
      </c>
      <c r="X98" s="169">
        <v>96036638.579999998</v>
      </c>
      <c r="Y98" s="170">
        <v>0.92</v>
      </c>
      <c r="Z98" s="118">
        <f t="shared" si="90"/>
        <v>9.5150275088618438E-3</v>
      </c>
      <c r="AA98" s="118">
        <f t="shared" si="91"/>
        <v>1.0989010989010999E-2</v>
      </c>
      <c r="AB98" s="169">
        <v>94153534.140000001</v>
      </c>
      <c r="AC98" s="170">
        <v>0.92</v>
      </c>
      <c r="AD98" s="118">
        <f t="shared" si="92"/>
        <v>-1.9608187748380454E-2</v>
      </c>
      <c r="AE98" s="118">
        <f t="shared" si="93"/>
        <v>0</v>
      </c>
      <c r="AF98" s="169">
        <v>293488056.14999998</v>
      </c>
      <c r="AG98" s="170">
        <v>0.92</v>
      </c>
      <c r="AH98" s="118">
        <f t="shared" si="94"/>
        <v>2.117122037220641</v>
      </c>
      <c r="AI98" s="118">
        <f t="shared" si="95"/>
        <v>0</v>
      </c>
      <c r="AJ98" s="119">
        <f t="shared" si="62"/>
        <v>0.26688112522698709</v>
      </c>
      <c r="AK98" s="119">
        <f t="shared" si="63"/>
        <v>7.9366060358861852E-3</v>
      </c>
      <c r="AL98" s="120">
        <f t="shared" si="64"/>
        <v>2.117930953131177</v>
      </c>
      <c r="AM98" s="120">
        <f t="shared" si="65"/>
        <v>4.3675553034600217E-2</v>
      </c>
      <c r="AN98" s="121">
        <f t="shared" si="66"/>
        <v>0.74784583260104753</v>
      </c>
      <c r="AO98" s="207">
        <f t="shared" si="67"/>
        <v>1.1329525125836374E-2</v>
      </c>
      <c r="AP98" s="125"/>
      <c r="AQ98" s="123"/>
      <c r="AR98" s="127"/>
      <c r="AS98" s="124"/>
      <c r="AT98" s="124"/>
    </row>
    <row r="99" spans="1:46" s="269" customFormat="1">
      <c r="A99" s="202" t="s">
        <v>144</v>
      </c>
      <c r="B99" s="169">
        <v>234249232.02000001</v>
      </c>
      <c r="C99" s="170">
        <v>116.97</v>
      </c>
      <c r="D99" s="169">
        <v>237329417.75999999</v>
      </c>
      <c r="E99" s="170">
        <v>118.08</v>
      </c>
      <c r="F99" s="118">
        <f>((D99-B99)/B99)</f>
        <v>1.3149181807080572E-2</v>
      </c>
      <c r="G99" s="118">
        <f>((E99-C99)/C99)</f>
        <v>9.4896127212105615E-3</v>
      </c>
      <c r="H99" s="169">
        <v>238159912.5</v>
      </c>
      <c r="I99" s="170">
        <v>119</v>
      </c>
      <c r="J99" s="118">
        <f t="shared" si="82"/>
        <v>3.4993333225965674E-3</v>
      </c>
      <c r="K99" s="118">
        <f t="shared" si="83"/>
        <v>7.7913279132791474E-3</v>
      </c>
      <c r="L99" s="169">
        <v>239019757.47</v>
      </c>
      <c r="M99" s="170">
        <v>119.46</v>
      </c>
      <c r="N99" s="118">
        <f t="shared" si="84"/>
        <v>3.6103681806651604E-3</v>
      </c>
      <c r="O99" s="118">
        <f t="shared" si="85"/>
        <v>3.8655462184873425E-3</v>
      </c>
      <c r="P99" s="169">
        <v>240862526.53</v>
      </c>
      <c r="Q99" s="170">
        <v>120.42</v>
      </c>
      <c r="R99" s="118">
        <f t="shared" si="86"/>
        <v>7.7096934559114563E-3</v>
      </c>
      <c r="S99" s="118">
        <f t="shared" si="87"/>
        <v>8.0361627322953957E-3</v>
      </c>
      <c r="T99" s="169">
        <v>241170587.84</v>
      </c>
      <c r="U99" s="170">
        <v>120.61</v>
      </c>
      <c r="V99" s="118">
        <f t="shared" si="88"/>
        <v>1.2789922718079295E-3</v>
      </c>
      <c r="W99" s="118">
        <f t="shared" si="89"/>
        <v>1.5778109948513348E-3</v>
      </c>
      <c r="X99" s="169">
        <v>241388592.27000001</v>
      </c>
      <c r="Y99" s="170">
        <v>120.78</v>
      </c>
      <c r="Z99" s="118">
        <f t="shared" si="90"/>
        <v>9.0394285618542348E-4</v>
      </c>
      <c r="AA99" s="118">
        <f t="shared" si="91"/>
        <v>1.4095016996932403E-3</v>
      </c>
      <c r="AB99" s="169">
        <v>241782720.21000001</v>
      </c>
      <c r="AC99" s="170">
        <v>121</v>
      </c>
      <c r="AD99" s="118">
        <f t="shared" si="92"/>
        <v>1.6327529660521583E-3</v>
      </c>
      <c r="AE99" s="118">
        <f t="shared" si="93"/>
        <v>1.821493624772304E-3</v>
      </c>
      <c r="AF99" s="169">
        <v>241163317.02000001</v>
      </c>
      <c r="AG99" s="170">
        <v>121.72</v>
      </c>
      <c r="AH99" s="118">
        <f t="shared" si="94"/>
        <v>-2.5618174427933307E-3</v>
      </c>
      <c r="AI99" s="118">
        <f t="shared" si="95"/>
        <v>5.9504132231404869E-3</v>
      </c>
      <c r="AJ99" s="119">
        <f t="shared" si="62"/>
        <v>3.6528059271882423E-3</v>
      </c>
      <c r="AK99" s="119">
        <f t="shared" si="63"/>
        <v>4.9927336409662263E-3</v>
      </c>
      <c r="AL99" s="120">
        <f t="shared" si="64"/>
        <v>1.6154336433240067E-2</v>
      </c>
      <c r="AM99" s="120">
        <f t="shared" si="65"/>
        <v>3.082655826558266E-2</v>
      </c>
      <c r="AN99" s="121">
        <f t="shared" si="66"/>
        <v>4.818983934484081E-3</v>
      </c>
      <c r="AO99" s="207">
        <f t="shared" si="67"/>
        <v>3.2527400477802772E-3</v>
      </c>
      <c r="AP99" s="125"/>
      <c r="AQ99" s="123"/>
      <c r="AR99" s="127"/>
      <c r="AS99" s="124"/>
      <c r="AT99" s="124"/>
    </row>
    <row r="100" spans="1:46" s="288" customFormat="1">
      <c r="A100" s="202" t="s">
        <v>150</v>
      </c>
      <c r="B100" s="169">
        <v>113851838.52</v>
      </c>
      <c r="C100" s="170">
        <v>2.6137000000000001</v>
      </c>
      <c r="D100" s="169">
        <v>114380283.38</v>
      </c>
      <c r="E100" s="170">
        <v>2.6257999999999999</v>
      </c>
      <c r="F100" s="118">
        <f>((D100-B100)/B100)</f>
        <v>4.6415136274428207E-3</v>
      </c>
      <c r="G100" s="118">
        <f>((E100-C100)/C100)</f>
        <v>4.6294525002868641E-3</v>
      </c>
      <c r="H100" s="169">
        <v>115742586.68000001</v>
      </c>
      <c r="I100" s="170">
        <v>2.6570999999999998</v>
      </c>
      <c r="J100" s="118">
        <f t="shared" si="82"/>
        <v>1.1910298346386313E-2</v>
      </c>
      <c r="K100" s="118">
        <f t="shared" si="83"/>
        <v>1.1920176708050836E-2</v>
      </c>
      <c r="L100" s="169">
        <v>115464631.01000001</v>
      </c>
      <c r="M100" s="170">
        <v>2.6507000000000001</v>
      </c>
      <c r="N100" s="118">
        <f t="shared" si="84"/>
        <v>-2.4014986875010953E-3</v>
      </c>
      <c r="O100" s="118">
        <f t="shared" si="85"/>
        <v>-2.4086409995859167E-3</v>
      </c>
      <c r="P100" s="169">
        <v>116016171.81999999</v>
      </c>
      <c r="Q100" s="170">
        <v>2.6633</v>
      </c>
      <c r="R100" s="118">
        <f t="shared" si="86"/>
        <v>4.776707855691501E-3</v>
      </c>
      <c r="S100" s="118">
        <f t="shared" si="87"/>
        <v>4.7534613498320987E-3</v>
      </c>
      <c r="T100" s="169">
        <v>117379323.93000001</v>
      </c>
      <c r="U100" s="170">
        <v>2.6945999999999999</v>
      </c>
      <c r="V100" s="118">
        <f t="shared" si="88"/>
        <v>1.1749673244821037E-2</v>
      </c>
      <c r="W100" s="118">
        <f t="shared" si="89"/>
        <v>1.1752337325873873E-2</v>
      </c>
      <c r="X100" s="169">
        <v>117290731.39</v>
      </c>
      <c r="Y100" s="170">
        <v>2.6926000000000001</v>
      </c>
      <c r="Z100" s="118">
        <f t="shared" si="90"/>
        <v>-7.5475421934479152E-4</v>
      </c>
      <c r="AA100" s="118">
        <f t="shared" si="91"/>
        <v>-7.4222519112290505E-4</v>
      </c>
      <c r="AB100" s="169">
        <v>116698550.63</v>
      </c>
      <c r="AC100" s="170">
        <v>2.6789999999999998</v>
      </c>
      <c r="AD100" s="118">
        <f t="shared" si="92"/>
        <v>-5.0488282661565334E-3</v>
      </c>
      <c r="AE100" s="118">
        <f t="shared" si="93"/>
        <v>-5.050880190150887E-3</v>
      </c>
      <c r="AF100" s="169">
        <v>120320135.19</v>
      </c>
      <c r="AG100" s="170">
        <v>2.7621000000000002</v>
      </c>
      <c r="AH100" s="118">
        <f t="shared" si="94"/>
        <v>3.1033672144587823E-2</v>
      </c>
      <c r="AI100" s="118">
        <f t="shared" si="95"/>
        <v>3.1019036954087496E-2</v>
      </c>
      <c r="AJ100" s="119">
        <f t="shared" si="62"/>
        <v>6.9883480057408845E-3</v>
      </c>
      <c r="AK100" s="119">
        <f t="shared" si="63"/>
        <v>6.9840898071589323E-3</v>
      </c>
      <c r="AL100" s="120">
        <f t="shared" si="64"/>
        <v>5.1930731717688833E-2</v>
      </c>
      <c r="AM100" s="120">
        <f t="shared" si="65"/>
        <v>5.1907989945921364E-2</v>
      </c>
      <c r="AN100" s="121">
        <f t="shared" si="66"/>
        <v>1.1517011489061443E-2</v>
      </c>
      <c r="AO100" s="207">
        <f t="shared" si="67"/>
        <v>1.1514336908560583E-2</v>
      </c>
      <c r="AP100" s="125"/>
      <c r="AQ100" s="123"/>
      <c r="AR100" s="127"/>
      <c r="AS100" s="124"/>
      <c r="AT100" s="124"/>
    </row>
    <row r="101" spans="1:46" s="288" customFormat="1">
      <c r="A101" s="202" t="s">
        <v>159</v>
      </c>
      <c r="B101" s="169">
        <v>437701831.88</v>
      </c>
      <c r="C101" s="170">
        <v>95.51</v>
      </c>
      <c r="D101" s="169">
        <v>442128329.82999998</v>
      </c>
      <c r="E101" s="170">
        <v>96.46</v>
      </c>
      <c r="F101" s="118">
        <f>((D101-B101)/B101)</f>
        <v>1.0113044149227032E-2</v>
      </c>
      <c r="G101" s="118">
        <f>((E101-C101)/C101)</f>
        <v>9.9466024500051153E-3</v>
      </c>
      <c r="H101" s="169">
        <v>443945304.08999997</v>
      </c>
      <c r="I101" s="170">
        <v>96.85</v>
      </c>
      <c r="J101" s="118">
        <f t="shared" si="82"/>
        <v>4.1096083137188337E-3</v>
      </c>
      <c r="K101" s="118">
        <f t="shared" si="83"/>
        <v>4.0431266846361249E-3</v>
      </c>
      <c r="L101" s="169">
        <v>444306829.94</v>
      </c>
      <c r="M101" s="170">
        <v>96.9</v>
      </c>
      <c r="N101" s="118">
        <f t="shared" si="84"/>
        <v>8.1434772858129511E-4</v>
      </c>
      <c r="O101" s="118">
        <f t="shared" si="85"/>
        <v>5.1626226122882164E-4</v>
      </c>
      <c r="P101" s="169">
        <v>446025947.89999998</v>
      </c>
      <c r="Q101" s="170">
        <v>97.59</v>
      </c>
      <c r="R101" s="118">
        <f t="shared" si="86"/>
        <v>3.8692134447542285E-3</v>
      </c>
      <c r="S101" s="118">
        <f t="shared" si="87"/>
        <v>7.1207430340557033E-3</v>
      </c>
      <c r="T101" s="169">
        <v>445191514.69999999</v>
      </c>
      <c r="U101" s="170">
        <v>97.37</v>
      </c>
      <c r="V101" s="118">
        <f t="shared" si="88"/>
        <v>-1.8708176148242162E-3</v>
      </c>
      <c r="W101" s="118">
        <f t="shared" si="89"/>
        <v>-2.2543293370222242E-3</v>
      </c>
      <c r="X101" s="169">
        <v>446365102.87</v>
      </c>
      <c r="Y101" s="170">
        <v>97.59</v>
      </c>
      <c r="Z101" s="118">
        <f t="shared" si="90"/>
        <v>2.6361422696720969E-3</v>
      </c>
      <c r="AA101" s="118">
        <f t="shared" si="91"/>
        <v>2.259422820170472E-3</v>
      </c>
      <c r="AB101" s="169">
        <v>447318197.13</v>
      </c>
      <c r="AC101" s="170">
        <v>97.77</v>
      </c>
      <c r="AD101" s="118">
        <f t="shared" si="92"/>
        <v>2.1352347078027983E-3</v>
      </c>
      <c r="AE101" s="118">
        <f t="shared" si="93"/>
        <v>1.8444512757453898E-3</v>
      </c>
      <c r="AF101" s="169">
        <v>449293592.81999999</v>
      </c>
      <c r="AG101" s="170">
        <v>98.2</v>
      </c>
      <c r="AH101" s="118">
        <f t="shared" si="94"/>
        <v>4.4160861388473907E-3</v>
      </c>
      <c r="AI101" s="118">
        <f t="shared" si="95"/>
        <v>4.3980771197709607E-3</v>
      </c>
      <c r="AJ101" s="119">
        <f t="shared" si="62"/>
        <v>3.2778573922224328E-3</v>
      </c>
      <c r="AK101" s="119">
        <f t="shared" si="63"/>
        <v>3.4842945385737951E-3</v>
      </c>
      <c r="AL101" s="120">
        <f t="shared" si="64"/>
        <v>1.6206296920070876E-2</v>
      </c>
      <c r="AM101" s="120">
        <f t="shared" si="65"/>
        <v>1.8038565208376624E-2</v>
      </c>
      <c r="AN101" s="121">
        <f t="shared" si="66"/>
        <v>3.4507136600905935E-3</v>
      </c>
      <c r="AO101" s="207">
        <f t="shared" si="67"/>
        <v>3.8184306689252544E-3</v>
      </c>
      <c r="AP101" s="125"/>
      <c r="AQ101" s="123"/>
      <c r="AR101" s="127"/>
      <c r="AS101" s="124"/>
      <c r="AT101" s="124"/>
    </row>
    <row r="102" spans="1:46" s="288" customFormat="1">
      <c r="A102" s="202" t="s">
        <v>160</v>
      </c>
      <c r="B102" s="169">
        <v>292048342.22000003</v>
      </c>
      <c r="C102" s="170">
        <v>103.17</v>
      </c>
      <c r="D102" s="169">
        <v>294844334.25</v>
      </c>
      <c r="E102" s="170">
        <v>104.14</v>
      </c>
      <c r="F102" s="118">
        <f>((D102-B102)/B102)</f>
        <v>9.5737301870857747E-3</v>
      </c>
      <c r="G102" s="118">
        <f>((E102-C102)/C102)</f>
        <v>9.4019579335077909E-3</v>
      </c>
      <c r="H102" s="169">
        <v>295868595.97000003</v>
      </c>
      <c r="I102" s="170">
        <v>104.75</v>
      </c>
      <c r="J102" s="118">
        <f t="shared" si="82"/>
        <v>3.4739067399936941E-3</v>
      </c>
      <c r="K102" s="118">
        <f t="shared" si="83"/>
        <v>5.8574995198770827E-3</v>
      </c>
      <c r="L102" s="169">
        <v>296535621.66000003</v>
      </c>
      <c r="M102" s="170">
        <v>104.94</v>
      </c>
      <c r="N102" s="118">
        <f t="shared" si="84"/>
        <v>2.2544659997224968E-3</v>
      </c>
      <c r="O102" s="118">
        <f t="shared" si="85"/>
        <v>1.8138424821002169E-3</v>
      </c>
      <c r="P102" s="169">
        <v>298860242.62</v>
      </c>
      <c r="Q102" s="170">
        <v>105.73</v>
      </c>
      <c r="R102" s="118">
        <f t="shared" si="86"/>
        <v>7.8392637855337604E-3</v>
      </c>
      <c r="S102" s="118">
        <f t="shared" si="87"/>
        <v>7.5281113016962675E-3</v>
      </c>
      <c r="T102" s="169">
        <v>298453335.19999999</v>
      </c>
      <c r="U102" s="170">
        <v>105.53</v>
      </c>
      <c r="V102" s="118">
        <f t="shared" si="88"/>
        <v>-1.3615307825249892E-3</v>
      </c>
      <c r="W102" s="118">
        <f t="shared" si="89"/>
        <v>-1.8916107065166258E-3</v>
      </c>
      <c r="X102" s="169">
        <v>303585759.32999998</v>
      </c>
      <c r="Y102" s="170">
        <v>107.35</v>
      </c>
      <c r="Z102" s="118">
        <f t="shared" si="90"/>
        <v>1.7196739069981065E-2</v>
      </c>
      <c r="AA102" s="118">
        <f t="shared" si="91"/>
        <v>1.7246280678479987E-2</v>
      </c>
      <c r="AB102" s="169">
        <v>304027225.08999997</v>
      </c>
      <c r="AC102" s="170">
        <v>105.48</v>
      </c>
      <c r="AD102" s="118">
        <f t="shared" si="92"/>
        <v>1.4541715032163741E-3</v>
      </c>
      <c r="AE102" s="118">
        <f t="shared" si="93"/>
        <v>-1.7419655333022734E-2</v>
      </c>
      <c r="AF102" s="169">
        <v>293870111.41000003</v>
      </c>
      <c r="AG102" s="170">
        <v>103.57</v>
      </c>
      <c r="AH102" s="118">
        <f t="shared" si="94"/>
        <v>-3.3408566213085612E-2</v>
      </c>
      <c r="AI102" s="118">
        <f t="shared" si="95"/>
        <v>-1.8107698141827937E-2</v>
      </c>
      <c r="AJ102" s="119">
        <f t="shared" si="62"/>
        <v>8.77772536240321E-4</v>
      </c>
      <c r="AK102" s="119">
        <f t="shared" si="63"/>
        <v>5.5359096678675619E-4</v>
      </c>
      <c r="AL102" s="120">
        <f t="shared" si="64"/>
        <v>-3.3041938637827961E-3</v>
      </c>
      <c r="AM102" s="120">
        <f t="shared" si="65"/>
        <v>-5.4734011907048912E-3</v>
      </c>
      <c r="AN102" s="121">
        <f t="shared" si="66"/>
        <v>1.5023437148388339E-2</v>
      </c>
      <c r="AO102" s="207">
        <f t="shared" si="67"/>
        <v>1.2607046819050574E-2</v>
      </c>
      <c r="AP102" s="125"/>
      <c r="AQ102" s="123"/>
      <c r="AR102" s="127"/>
      <c r="AS102" s="124"/>
      <c r="AT102" s="124"/>
    </row>
    <row r="103" spans="1:46" s="288" customFormat="1">
      <c r="A103" s="202" t="s">
        <v>170</v>
      </c>
      <c r="B103" s="169">
        <v>189767967.55000001</v>
      </c>
      <c r="C103" s="170">
        <v>96.797667000000004</v>
      </c>
      <c r="D103" s="169">
        <v>191742806.77000001</v>
      </c>
      <c r="E103" s="170">
        <v>97.800516000000002</v>
      </c>
      <c r="F103" s="118">
        <f>((D103-B103)/B103)</f>
        <v>1.0406599414517461E-2</v>
      </c>
      <c r="G103" s="118">
        <f>((E103-C103)/C103)</f>
        <v>1.0360260025688404E-2</v>
      </c>
      <c r="H103" s="169">
        <v>197486227.43000001</v>
      </c>
      <c r="I103" s="170">
        <v>100.740825</v>
      </c>
      <c r="J103" s="118">
        <f t="shared" ref="J103" si="96">((H103-D103)/D103)</f>
        <v>2.9953773790791349E-2</v>
      </c>
      <c r="K103" s="118">
        <f t="shared" ref="K103" si="97">((I103-E103)/E103)</f>
        <v>3.0064350580726987E-2</v>
      </c>
      <c r="L103" s="169">
        <v>198239345.15000001</v>
      </c>
      <c r="M103" s="170">
        <v>101.115426</v>
      </c>
      <c r="N103" s="118">
        <f t="shared" ref="N103" si="98">((L103-H103)/H103)</f>
        <v>3.8135202125269478E-3</v>
      </c>
      <c r="O103" s="118">
        <f t="shared" ref="O103" si="99">((M103-I103)/I103)</f>
        <v>3.7184626987122492E-3</v>
      </c>
      <c r="P103" s="169">
        <v>206309466.43000001</v>
      </c>
      <c r="Q103" s="170">
        <v>105.162803</v>
      </c>
      <c r="R103" s="118">
        <f t="shared" ref="R103" si="100">((P103-L103)/L103)</f>
        <v>4.0708978703968446E-2</v>
      </c>
      <c r="S103" s="118">
        <f t="shared" ref="S103" si="101">((Q103-M103)/M103)</f>
        <v>4.002729514287956E-2</v>
      </c>
      <c r="T103" s="169">
        <v>211169537.81999999</v>
      </c>
      <c r="U103" s="170">
        <v>107.82135700000001</v>
      </c>
      <c r="V103" s="118">
        <f t="shared" ref="V103" si="102">((T103-P103)/P103)</f>
        <v>2.3557190438709165E-2</v>
      </c>
      <c r="W103" s="118">
        <f t="shared" ref="W103" si="103">((U103-Q103)/Q103)</f>
        <v>2.5280364579099414E-2</v>
      </c>
      <c r="X103" s="169">
        <v>207301638.09999999</v>
      </c>
      <c r="Y103" s="170">
        <v>105.41575899999999</v>
      </c>
      <c r="Z103" s="118">
        <f t="shared" si="90"/>
        <v>-1.831656099610816E-2</v>
      </c>
      <c r="AA103" s="118">
        <f t="shared" si="91"/>
        <v>-2.2310960156066408E-2</v>
      </c>
      <c r="AB103" s="169">
        <v>207389113.18000001</v>
      </c>
      <c r="AC103" s="170">
        <v>105.402321</v>
      </c>
      <c r="AD103" s="118">
        <f t="shared" si="92"/>
        <v>4.2197003748622628E-4</v>
      </c>
      <c r="AE103" s="118">
        <f t="shared" si="93"/>
        <v>-1.2747619641949E-4</v>
      </c>
      <c r="AF103" s="169">
        <v>205345243.24000001</v>
      </c>
      <c r="AG103" s="170">
        <v>103.917593</v>
      </c>
      <c r="AH103" s="118">
        <f t="shared" si="94"/>
        <v>-9.8552421998451475E-3</v>
      </c>
      <c r="AI103" s="118">
        <f t="shared" si="95"/>
        <v>-1.4086293223087602E-2</v>
      </c>
      <c r="AJ103" s="119">
        <f t="shared" si="62"/>
        <v>1.0086278675255786E-2</v>
      </c>
      <c r="AK103" s="119">
        <f t="shared" si="63"/>
        <v>9.1157504314416399E-3</v>
      </c>
      <c r="AL103" s="120">
        <f t="shared" si="64"/>
        <v>7.0941052231056789E-2</v>
      </c>
      <c r="AM103" s="120">
        <f t="shared" si="65"/>
        <v>6.2546469591223786E-2</v>
      </c>
      <c r="AN103" s="121">
        <f t="shared" si="66"/>
        <v>2.018191235705941E-2</v>
      </c>
      <c r="AO103" s="207">
        <f t="shared" si="67"/>
        <v>2.17050090360867E-2</v>
      </c>
      <c r="AP103" s="125"/>
      <c r="AQ103" s="123"/>
      <c r="AR103" s="127"/>
      <c r="AS103" s="124"/>
      <c r="AT103" s="124"/>
    </row>
    <row r="104" spans="1:46">
      <c r="A104" s="202" t="s">
        <v>198</v>
      </c>
      <c r="B104" s="169">
        <v>0</v>
      </c>
      <c r="C104" s="170">
        <v>0</v>
      </c>
      <c r="D104" s="169">
        <v>0</v>
      </c>
      <c r="E104" s="170">
        <v>0</v>
      </c>
      <c r="F104" s="118" t="e">
        <f>((D104-B104)/B104)</f>
        <v>#DIV/0!</v>
      </c>
      <c r="G104" s="118" t="e">
        <f>((E104-C104)/C104)</f>
        <v>#DIV/0!</v>
      </c>
      <c r="H104" s="169">
        <v>0</v>
      </c>
      <c r="I104" s="170">
        <v>0</v>
      </c>
      <c r="J104" s="118" t="e">
        <f t="shared" si="82"/>
        <v>#DIV/0!</v>
      </c>
      <c r="K104" s="118" t="e">
        <f t="shared" si="83"/>
        <v>#DIV/0!</v>
      </c>
      <c r="L104" s="169">
        <v>0</v>
      </c>
      <c r="M104" s="170">
        <v>0</v>
      </c>
      <c r="N104" s="118" t="e">
        <f t="shared" si="84"/>
        <v>#DIV/0!</v>
      </c>
      <c r="O104" s="118" t="e">
        <f t="shared" si="85"/>
        <v>#DIV/0!</v>
      </c>
      <c r="P104" s="169">
        <v>0</v>
      </c>
      <c r="Q104" s="170">
        <v>0</v>
      </c>
      <c r="R104" s="118" t="e">
        <f t="shared" si="86"/>
        <v>#DIV/0!</v>
      </c>
      <c r="S104" s="118" t="e">
        <f t="shared" si="87"/>
        <v>#DIV/0!</v>
      </c>
      <c r="T104" s="169">
        <v>0</v>
      </c>
      <c r="U104" s="170">
        <v>0</v>
      </c>
      <c r="V104" s="118" t="e">
        <f t="shared" si="88"/>
        <v>#DIV/0!</v>
      </c>
      <c r="W104" s="118" t="e">
        <f t="shared" si="89"/>
        <v>#DIV/0!</v>
      </c>
      <c r="X104" s="169">
        <v>992631228.09000003</v>
      </c>
      <c r="Y104" s="170">
        <v>1.8367</v>
      </c>
      <c r="Z104" s="118" t="e">
        <f t="shared" si="90"/>
        <v>#DIV/0!</v>
      </c>
      <c r="AA104" s="118" t="e">
        <f t="shared" si="91"/>
        <v>#DIV/0!</v>
      </c>
      <c r="AB104" s="169">
        <v>989758176.04999995</v>
      </c>
      <c r="AC104" s="170">
        <v>1.8315999999999999</v>
      </c>
      <c r="AD104" s="118">
        <f t="shared" si="92"/>
        <v>-2.8943800665312E-3</v>
      </c>
      <c r="AE104" s="118">
        <f t="shared" si="93"/>
        <v>-2.7767191158055778E-3</v>
      </c>
      <c r="AF104" s="169">
        <v>990749149.60000002</v>
      </c>
      <c r="AG104" s="170">
        <v>1.833</v>
      </c>
      <c r="AH104" s="118">
        <f t="shared" si="94"/>
        <v>1.0012279504019073E-3</v>
      </c>
      <c r="AI104" s="118">
        <f t="shared" si="95"/>
        <v>7.6435903035600996E-4</v>
      </c>
      <c r="AJ104" s="119" t="e">
        <f t="shared" si="62"/>
        <v>#DIV/0!</v>
      </c>
      <c r="AK104" s="119" t="e">
        <f t="shared" si="63"/>
        <v>#DIV/0!</v>
      </c>
      <c r="AL104" s="120" t="e">
        <f t="shared" si="64"/>
        <v>#DIV/0!</v>
      </c>
      <c r="AM104" s="120" t="e">
        <f t="shared" si="65"/>
        <v>#DIV/0!</v>
      </c>
      <c r="AN104" s="121" t="e">
        <f t="shared" si="66"/>
        <v>#DIV/0!</v>
      </c>
      <c r="AO104" s="207" t="e">
        <f t="shared" si="67"/>
        <v>#DIV/0!</v>
      </c>
      <c r="AP104" s="125"/>
      <c r="AQ104" s="151">
        <f>SUM(AQ83:AQ95)</f>
        <v>19155460554.494381</v>
      </c>
      <c r="AR104" s="152"/>
      <c r="AS104" s="124" t="e">
        <f>(#REF!/AQ104)-1</f>
        <v>#REF!</v>
      </c>
      <c r="AT104" s="124" t="e">
        <f>(#REF!/AR104)-1</f>
        <v>#REF!</v>
      </c>
    </row>
    <row r="105" spans="1:46">
      <c r="A105" s="204" t="s">
        <v>57</v>
      </c>
      <c r="B105" s="184">
        <f>SUM(B84:B104)</f>
        <v>22342253026.610001</v>
      </c>
      <c r="C105" s="73"/>
      <c r="D105" s="184">
        <f>SUM(D84:D104)</f>
        <v>22612715694.420006</v>
      </c>
      <c r="E105" s="73"/>
      <c r="F105" s="118">
        <f>((D105-B105)/B105)</f>
        <v>1.2105433927718909E-2</v>
      </c>
      <c r="G105" s="118"/>
      <c r="H105" s="184">
        <f>SUM(H84:H104)</f>
        <v>23065329238.690002</v>
      </c>
      <c r="I105" s="73"/>
      <c r="J105" s="118">
        <f>((H105-D105)/D105)</f>
        <v>2.0015886211388806E-2</v>
      </c>
      <c r="K105" s="118"/>
      <c r="L105" s="184">
        <f>SUM(L84:L104)</f>
        <v>23027254221.399998</v>
      </c>
      <c r="M105" s="73"/>
      <c r="N105" s="118">
        <f>((L105-H105)/H105)</f>
        <v>-1.6507467505010652E-3</v>
      </c>
      <c r="O105" s="118"/>
      <c r="P105" s="184">
        <f>SUM(P84:P104)</f>
        <v>23609981356.890003</v>
      </c>
      <c r="Q105" s="73"/>
      <c r="R105" s="118">
        <f>((P105-L105)/L105)</f>
        <v>2.5305975688080851E-2</v>
      </c>
      <c r="S105" s="118"/>
      <c r="T105" s="184">
        <f>SUM(T84:T104)</f>
        <v>23705149118.630005</v>
      </c>
      <c r="U105" s="73"/>
      <c r="V105" s="118">
        <f>((T105-P105)/P105)</f>
        <v>4.0308274835731397E-3</v>
      </c>
      <c r="W105" s="118"/>
      <c r="X105" s="184">
        <f>SUM(X84:X104)</f>
        <v>24713173772.939999</v>
      </c>
      <c r="Y105" s="73"/>
      <c r="Z105" s="118">
        <f>((X105-T105)/T105)</f>
        <v>4.2523447090142191E-2</v>
      </c>
      <c r="AA105" s="118"/>
      <c r="AB105" s="184">
        <f>SUM(AB84:AB104)</f>
        <v>24756008175.310001</v>
      </c>
      <c r="AC105" s="73"/>
      <c r="AD105" s="118">
        <f>((AB105-X105)/X105)</f>
        <v>1.7332618935777815E-3</v>
      </c>
      <c r="AE105" s="118"/>
      <c r="AF105" s="184">
        <f>SUM(AF84:AF104)</f>
        <v>24848431823.599998</v>
      </c>
      <c r="AG105" s="73"/>
      <c r="AH105" s="118">
        <f>((AF105-AB105)/AB105)</f>
        <v>3.7333825241734372E-3</v>
      </c>
      <c r="AI105" s="118"/>
      <c r="AJ105" s="119">
        <f t="shared" si="62"/>
        <v>1.3474683508519256E-2</v>
      </c>
      <c r="AK105" s="119"/>
      <c r="AL105" s="120">
        <f t="shared" si="64"/>
        <v>9.8869864168136423E-2</v>
      </c>
      <c r="AM105" s="120"/>
      <c r="AN105" s="121">
        <f t="shared" si="66"/>
        <v>1.5019945315772427E-2</v>
      </c>
      <c r="AO105" s="207"/>
      <c r="AP105" s="125"/>
      <c r="AQ105" s="135"/>
      <c r="AR105" s="101"/>
      <c r="AS105" s="124" t="e">
        <f>(#REF!/AQ105)-1</f>
        <v>#REF!</v>
      </c>
      <c r="AT105" s="124" t="e">
        <f>(#REF!/AR105)-1</f>
        <v>#REF!</v>
      </c>
    </row>
    <row r="106" spans="1:46">
      <c r="A106" s="205" t="s">
        <v>91</v>
      </c>
      <c r="B106" s="174"/>
      <c r="C106" s="176"/>
      <c r="D106" s="174"/>
      <c r="E106" s="176"/>
      <c r="F106" s="118"/>
      <c r="G106" s="118"/>
      <c r="H106" s="174"/>
      <c r="I106" s="176"/>
      <c r="J106" s="118"/>
      <c r="K106" s="118"/>
      <c r="L106" s="174"/>
      <c r="M106" s="176"/>
      <c r="N106" s="118"/>
      <c r="O106" s="118"/>
      <c r="P106" s="174"/>
      <c r="Q106" s="176"/>
      <c r="R106" s="118"/>
      <c r="S106" s="118"/>
      <c r="T106" s="174"/>
      <c r="U106" s="176"/>
      <c r="V106" s="118"/>
      <c r="W106" s="118"/>
      <c r="X106" s="174"/>
      <c r="Y106" s="176"/>
      <c r="Z106" s="118"/>
      <c r="AA106" s="118"/>
      <c r="AB106" s="174"/>
      <c r="AC106" s="176"/>
      <c r="AD106" s="118"/>
      <c r="AE106" s="118"/>
      <c r="AF106" s="174"/>
      <c r="AG106" s="176"/>
      <c r="AH106" s="118"/>
      <c r="AI106" s="118"/>
      <c r="AJ106" s="119"/>
      <c r="AK106" s="119"/>
      <c r="AL106" s="120"/>
      <c r="AM106" s="120"/>
      <c r="AN106" s="121"/>
      <c r="AO106" s="207"/>
      <c r="AP106" s="125"/>
      <c r="AQ106" s="123">
        <v>640873657.65999997</v>
      </c>
      <c r="AR106" s="127">
        <v>11.5358</v>
      </c>
      <c r="AS106" s="124" t="e">
        <f>(#REF!/AQ106)-1</f>
        <v>#REF!</v>
      </c>
      <c r="AT106" s="124" t="e">
        <f>(#REF!/AR106)-1</f>
        <v>#REF!</v>
      </c>
    </row>
    <row r="107" spans="1:46">
      <c r="A107" s="203" t="s">
        <v>37</v>
      </c>
      <c r="B107" s="177">
        <v>505605328.82999998</v>
      </c>
      <c r="C107" s="173">
        <v>11.3911</v>
      </c>
      <c r="D107" s="177">
        <v>508029061.41000003</v>
      </c>
      <c r="E107" s="173">
        <v>11.398199999999999</v>
      </c>
      <c r="F107" s="118">
        <f>((D107-B107)/B107)</f>
        <v>4.7937243573138374E-3</v>
      </c>
      <c r="G107" s="118">
        <f>((E107-C107)/C107)</f>
        <v>6.232936239695411E-4</v>
      </c>
      <c r="H107" s="177">
        <v>516454772.42000002</v>
      </c>
      <c r="I107" s="173">
        <v>11.6365</v>
      </c>
      <c r="J107" s="118">
        <f t="shared" ref="J107:J111" si="104">((H107-D107)/D107)</f>
        <v>1.6585096503367355E-2</v>
      </c>
      <c r="K107" s="118">
        <f t="shared" ref="K107:K111" si="105">((I107-E107)/E107)</f>
        <v>2.0906809847168906E-2</v>
      </c>
      <c r="L107" s="177">
        <v>523032947.27999997</v>
      </c>
      <c r="M107" s="173">
        <v>11.6716</v>
      </c>
      <c r="N107" s="118">
        <f t="shared" ref="N107:N111" si="106">((L107-H107)/H107)</f>
        <v>1.2737175085392261E-2</v>
      </c>
      <c r="O107" s="118">
        <f t="shared" ref="O107:O111" si="107">((M107-I107)/I107)</f>
        <v>3.0163709019034855E-3</v>
      </c>
      <c r="P107" s="177">
        <v>532766640.93000001</v>
      </c>
      <c r="Q107" s="173">
        <v>12.0122</v>
      </c>
      <c r="R107" s="118">
        <f t="shared" ref="R107:R111" si="108">((P107-L107)/L107)</f>
        <v>1.8610096554374823E-2</v>
      </c>
      <c r="S107" s="118">
        <f t="shared" ref="S107:S111" si="109">((Q107-M107)/M107)</f>
        <v>2.9181945920010988E-2</v>
      </c>
      <c r="T107" s="177">
        <v>534515840.44999999</v>
      </c>
      <c r="U107" s="173">
        <v>12.053000000000001</v>
      </c>
      <c r="V107" s="118">
        <f t="shared" ref="V107:V111" si="110">((T107-P107)/P107)</f>
        <v>3.2832376984913503E-3</v>
      </c>
      <c r="W107" s="118">
        <f t="shared" ref="W107:W111" si="111">((U107-Q107)/Q107)</f>
        <v>3.3965468440419603E-3</v>
      </c>
      <c r="X107" s="177">
        <v>548280662.62</v>
      </c>
      <c r="Y107" s="173">
        <v>12.3628</v>
      </c>
      <c r="Z107" s="118">
        <f t="shared" ref="Z107:Z111" si="112">((X107-T107)/T107)</f>
        <v>2.5751944336039962E-2</v>
      </c>
      <c r="AA107" s="118">
        <f t="shared" ref="AA107:AA111" si="113">((Y107-U107)/U107)</f>
        <v>2.5703144445366231E-2</v>
      </c>
      <c r="AB107" s="177">
        <v>541441237.59000003</v>
      </c>
      <c r="AC107" s="173">
        <v>12.2079</v>
      </c>
      <c r="AD107" s="118">
        <f t="shared" ref="AD107:AD111" si="114">((AB107-X107)/X107)</f>
        <v>-1.2474313789067937E-2</v>
      </c>
      <c r="AE107" s="118">
        <f t="shared" ref="AE107:AE111" si="115">((AC107-Y107)/Y107)</f>
        <v>-1.2529524056039052E-2</v>
      </c>
      <c r="AF107" s="177">
        <v>537408885.84000003</v>
      </c>
      <c r="AG107" s="173">
        <v>12.1166</v>
      </c>
      <c r="AH107" s="118">
        <f t="shared" ref="AH107:AH111" si="116">((AF107-AB107)/AB107)</f>
        <v>-7.4474411442104647E-3</v>
      </c>
      <c r="AI107" s="118">
        <f t="shared" ref="AI107:AI111" si="117">((AG107-AC107)/AC107)</f>
        <v>-7.4787637513413757E-3</v>
      </c>
      <c r="AJ107" s="119">
        <f t="shared" si="62"/>
        <v>7.7299399502126481E-3</v>
      </c>
      <c r="AK107" s="119">
        <f t="shared" si="63"/>
        <v>7.8524779718850864E-3</v>
      </c>
      <c r="AL107" s="120">
        <f t="shared" si="64"/>
        <v>5.7830991692597873E-2</v>
      </c>
      <c r="AM107" s="120">
        <f t="shared" si="65"/>
        <v>6.3027495569475955E-2</v>
      </c>
      <c r="AN107" s="121">
        <f t="shared" si="66"/>
        <v>1.3167144934396151E-2</v>
      </c>
      <c r="AO107" s="207">
        <f t="shared" si="67"/>
        <v>1.5537904881723933E-2</v>
      </c>
      <c r="AP107" s="125"/>
      <c r="AQ107" s="123">
        <v>2128320668.46</v>
      </c>
      <c r="AR107" s="130">
        <v>1.04</v>
      </c>
      <c r="AS107" s="124" t="e">
        <f>(#REF!/AQ107)-1</f>
        <v>#REF!</v>
      </c>
      <c r="AT107" s="124" t="e">
        <f>(#REF!/AR107)-1</f>
        <v>#REF!</v>
      </c>
    </row>
    <row r="108" spans="1:46">
      <c r="A108" s="203" t="s">
        <v>39</v>
      </c>
      <c r="B108" s="177">
        <v>2304327966.1399999</v>
      </c>
      <c r="C108" s="173">
        <v>1.18</v>
      </c>
      <c r="D108" s="177">
        <v>2331305869.5100002</v>
      </c>
      <c r="E108" s="173">
        <v>1.19</v>
      </c>
      <c r="F108" s="118">
        <f>((D108-B108)/B108)</f>
        <v>1.1707492929138592E-2</v>
      </c>
      <c r="G108" s="118">
        <f>((E108-C108)/C108)</f>
        <v>8.4745762711864493E-3</v>
      </c>
      <c r="H108" s="177">
        <v>2366344869.6300001</v>
      </c>
      <c r="I108" s="173">
        <v>1.21</v>
      </c>
      <c r="J108" s="118">
        <f t="shared" si="104"/>
        <v>1.5029773904084269E-2</v>
      </c>
      <c r="K108" s="118">
        <f t="shared" si="105"/>
        <v>1.6806722689075647E-2</v>
      </c>
      <c r="L108" s="177">
        <v>2363425335.8200002</v>
      </c>
      <c r="M108" s="173">
        <v>1.21</v>
      </c>
      <c r="N108" s="118">
        <f t="shared" si="106"/>
        <v>-1.2337735921207627E-3</v>
      </c>
      <c r="O108" s="118">
        <f t="shared" si="107"/>
        <v>0</v>
      </c>
      <c r="P108" s="177">
        <v>2422671589.4899998</v>
      </c>
      <c r="Q108" s="173">
        <v>1.24</v>
      </c>
      <c r="R108" s="118">
        <f t="shared" si="108"/>
        <v>2.5067960799127115E-2</v>
      </c>
      <c r="S108" s="118">
        <f t="shared" si="109"/>
        <v>2.4793388429752088E-2</v>
      </c>
      <c r="T108" s="177">
        <v>2437472163.79</v>
      </c>
      <c r="U108" s="173">
        <v>1.25</v>
      </c>
      <c r="V108" s="118">
        <f t="shared" si="110"/>
        <v>6.1091954700785017E-3</v>
      </c>
      <c r="W108" s="118">
        <f t="shared" si="111"/>
        <v>8.0645161290322648E-3</v>
      </c>
      <c r="X108" s="177">
        <v>2446712352.52</v>
      </c>
      <c r="Y108" s="173">
        <v>1.25</v>
      </c>
      <c r="Z108" s="118">
        <f t="shared" si="112"/>
        <v>3.7908899503625699E-3</v>
      </c>
      <c r="AA108" s="118">
        <f t="shared" si="113"/>
        <v>0</v>
      </c>
      <c r="AB108" s="177">
        <v>2420948093.5500002</v>
      </c>
      <c r="AC108" s="173">
        <v>1.24</v>
      </c>
      <c r="AD108" s="118">
        <f t="shared" si="114"/>
        <v>-1.0530154451324774E-2</v>
      </c>
      <c r="AE108" s="118">
        <f t="shared" si="115"/>
        <v>-8.0000000000000071E-3</v>
      </c>
      <c r="AF108" s="177">
        <v>2417864779.2399998</v>
      </c>
      <c r="AG108" s="173">
        <v>1.24</v>
      </c>
      <c r="AH108" s="118">
        <f t="shared" si="116"/>
        <v>-1.2735978595390482E-3</v>
      </c>
      <c r="AI108" s="118">
        <f t="shared" si="117"/>
        <v>0</v>
      </c>
      <c r="AJ108" s="119">
        <f t="shared" si="62"/>
        <v>6.0834733937258079E-3</v>
      </c>
      <c r="AK108" s="119">
        <f t="shared" si="63"/>
        <v>6.2674004398808048E-3</v>
      </c>
      <c r="AL108" s="120">
        <f t="shared" si="64"/>
        <v>3.7128937417462392E-2</v>
      </c>
      <c r="AM108" s="120">
        <f t="shared" si="65"/>
        <v>4.2016806722689114E-2</v>
      </c>
      <c r="AN108" s="121">
        <f t="shared" si="66"/>
        <v>1.1090629778095934E-2</v>
      </c>
      <c r="AO108" s="207">
        <f t="shared" si="67"/>
        <v>1.0581590715936048E-2</v>
      </c>
      <c r="AP108" s="125"/>
      <c r="AQ108" s="123">
        <v>1789192828.73</v>
      </c>
      <c r="AR108" s="127">
        <v>0.79</v>
      </c>
      <c r="AS108" s="124" t="e">
        <f>(#REF!/AQ108)-1</f>
        <v>#REF!</v>
      </c>
      <c r="AT108" s="124" t="e">
        <f>(#REF!/AR108)-1</f>
        <v>#REF!</v>
      </c>
    </row>
    <row r="109" spans="1:46">
      <c r="A109" s="203" t="s">
        <v>40</v>
      </c>
      <c r="B109" s="173">
        <v>1093698940.6900001</v>
      </c>
      <c r="C109" s="173">
        <v>0.8</v>
      </c>
      <c r="D109" s="173">
        <v>1111732238.6199999</v>
      </c>
      <c r="E109" s="173">
        <v>0.81</v>
      </c>
      <c r="F109" s="118">
        <f>((D109-B109)/B109)</f>
        <v>1.6488356401463514E-2</v>
      </c>
      <c r="G109" s="118">
        <f>((E109-C109)/C109)</f>
        <v>1.2500000000000011E-2</v>
      </c>
      <c r="H109" s="173">
        <v>1154005443.5899999</v>
      </c>
      <c r="I109" s="173">
        <v>0.84</v>
      </c>
      <c r="J109" s="118">
        <f t="shared" si="104"/>
        <v>3.8024628144699681E-2</v>
      </c>
      <c r="K109" s="118">
        <f t="shared" si="105"/>
        <v>3.7037037037036931E-2</v>
      </c>
      <c r="L109" s="173">
        <v>1159328257.0599999</v>
      </c>
      <c r="M109" s="173">
        <v>0.85</v>
      </c>
      <c r="N109" s="118">
        <f t="shared" si="106"/>
        <v>4.612468250965323E-3</v>
      </c>
      <c r="O109" s="118">
        <f t="shared" si="107"/>
        <v>1.1904761904761916E-2</v>
      </c>
      <c r="P109" s="173">
        <v>1199644732.2</v>
      </c>
      <c r="Q109" s="173">
        <v>0.88</v>
      </c>
      <c r="R109" s="118">
        <f t="shared" si="108"/>
        <v>3.4775720245308887E-2</v>
      </c>
      <c r="S109" s="118">
        <f t="shared" si="109"/>
        <v>3.5294117647058858E-2</v>
      </c>
      <c r="T109" s="173">
        <v>1206873673</v>
      </c>
      <c r="U109" s="173">
        <v>0.88</v>
      </c>
      <c r="V109" s="118">
        <f t="shared" si="110"/>
        <v>6.0259013405935345E-3</v>
      </c>
      <c r="W109" s="118">
        <f t="shared" si="111"/>
        <v>0</v>
      </c>
      <c r="X109" s="173">
        <v>1215599723.8699999</v>
      </c>
      <c r="Y109" s="173">
        <v>0.89</v>
      </c>
      <c r="Z109" s="118">
        <f t="shared" si="112"/>
        <v>7.2302934973376334E-3</v>
      </c>
      <c r="AA109" s="118">
        <f t="shared" si="113"/>
        <v>1.1363636363636374E-2</v>
      </c>
      <c r="AB109" s="173">
        <v>1219227451.3199999</v>
      </c>
      <c r="AC109" s="173">
        <v>0.89</v>
      </c>
      <c r="AD109" s="118">
        <f t="shared" si="114"/>
        <v>2.9843108539468607E-3</v>
      </c>
      <c r="AE109" s="118">
        <f t="shared" si="115"/>
        <v>0</v>
      </c>
      <c r="AF109" s="173">
        <v>1198633477.5599999</v>
      </c>
      <c r="AG109" s="173">
        <v>0.88</v>
      </c>
      <c r="AH109" s="118">
        <f t="shared" si="116"/>
        <v>-1.6891002361949667E-2</v>
      </c>
      <c r="AI109" s="118">
        <f t="shared" si="117"/>
        <v>-1.1235955056179785E-2</v>
      </c>
      <c r="AJ109" s="119">
        <f t="shared" si="62"/>
        <v>1.1656334546545723E-2</v>
      </c>
      <c r="AK109" s="119">
        <f t="shared" si="63"/>
        <v>1.2107949737039289E-2</v>
      </c>
      <c r="AL109" s="120">
        <f t="shared" si="64"/>
        <v>7.8167418305572486E-2</v>
      </c>
      <c r="AM109" s="120">
        <f t="shared" si="65"/>
        <v>8.6419753086419693E-2</v>
      </c>
      <c r="AN109" s="121">
        <f t="shared" si="66"/>
        <v>1.7905320226566108E-2</v>
      </c>
      <c r="AO109" s="207">
        <f t="shared" si="67"/>
        <v>1.6894418147205732E-2</v>
      </c>
      <c r="AP109" s="125"/>
      <c r="AQ109" s="123">
        <v>204378030.47999999</v>
      </c>
      <c r="AR109" s="127">
        <v>22.9087</v>
      </c>
      <c r="AS109" s="124" t="e">
        <f>(#REF!/AQ109)-1</f>
        <v>#REF!</v>
      </c>
      <c r="AT109" s="124" t="e">
        <f>(#REF!/AR109)-1</f>
        <v>#REF!</v>
      </c>
    </row>
    <row r="110" spans="1:46">
      <c r="A110" s="203" t="s">
        <v>41</v>
      </c>
      <c r="B110" s="173">
        <v>235648876.40000001</v>
      </c>
      <c r="C110" s="173">
        <v>27.7865</v>
      </c>
      <c r="D110" s="173">
        <v>236658006.65000001</v>
      </c>
      <c r="E110" s="173">
        <v>27.845199999999998</v>
      </c>
      <c r="F110" s="118">
        <f>((D110-B110)/B110)</f>
        <v>4.2823469622111044E-3</v>
      </c>
      <c r="G110" s="118">
        <f>((E110-C110)/C110)</f>
        <v>2.1125366634875999E-3</v>
      </c>
      <c r="H110" s="173">
        <v>240711302.90000001</v>
      </c>
      <c r="I110" s="173">
        <v>28.352900000000002</v>
      </c>
      <c r="J110" s="118">
        <f t="shared" si="104"/>
        <v>1.712723058634788E-2</v>
      </c>
      <c r="K110" s="118">
        <f t="shared" si="105"/>
        <v>1.823294499590606E-2</v>
      </c>
      <c r="L110" s="173">
        <v>256632479.72999999</v>
      </c>
      <c r="M110" s="173">
        <v>30.130700000000001</v>
      </c>
      <c r="N110" s="118">
        <f t="shared" si="106"/>
        <v>6.6142207026373842E-2</v>
      </c>
      <c r="O110" s="118">
        <f t="shared" si="107"/>
        <v>6.2702580688395154E-2</v>
      </c>
      <c r="P110" s="173">
        <v>260917463.28</v>
      </c>
      <c r="Q110" s="173">
        <v>30.626100000000001</v>
      </c>
      <c r="R110" s="118">
        <f t="shared" si="108"/>
        <v>1.6696965070470398E-2</v>
      </c>
      <c r="S110" s="118">
        <f t="shared" si="109"/>
        <v>1.6441702316906014E-2</v>
      </c>
      <c r="T110" s="173">
        <v>264135941.86000001</v>
      </c>
      <c r="U110" s="173">
        <v>30.992899999999999</v>
      </c>
      <c r="V110" s="118">
        <f t="shared" si="110"/>
        <v>1.2335236359960111E-2</v>
      </c>
      <c r="W110" s="118">
        <f t="shared" si="111"/>
        <v>1.1976712673177381E-2</v>
      </c>
      <c r="X110" s="173">
        <v>265998733.11000001</v>
      </c>
      <c r="Y110" s="173">
        <v>31.158200000000001</v>
      </c>
      <c r="Z110" s="118">
        <f t="shared" si="112"/>
        <v>7.0523959627854637E-3</v>
      </c>
      <c r="AA110" s="118">
        <f t="shared" si="113"/>
        <v>5.3334796033930997E-3</v>
      </c>
      <c r="AB110" s="173">
        <v>264732856.19999999</v>
      </c>
      <c r="AC110" s="173">
        <v>31.186399999999999</v>
      </c>
      <c r="AD110" s="118">
        <f t="shared" si="114"/>
        <v>-4.7589584175821648E-3</v>
      </c>
      <c r="AE110" s="118">
        <f t="shared" si="115"/>
        <v>9.0505870043835091E-4</v>
      </c>
      <c r="AF110" s="173">
        <v>266864289.02000001</v>
      </c>
      <c r="AG110" s="173">
        <v>31.328800000000001</v>
      </c>
      <c r="AH110" s="118">
        <f t="shared" si="116"/>
        <v>8.0512591092575646E-3</v>
      </c>
      <c r="AI110" s="118">
        <f t="shared" si="117"/>
        <v>4.5660929122951699E-3</v>
      </c>
      <c r="AJ110" s="119">
        <f t="shared" si="62"/>
        <v>1.5866085332478026E-2</v>
      </c>
      <c r="AK110" s="119">
        <f t="shared" si="63"/>
        <v>1.5283888569249853E-2</v>
      </c>
      <c r="AL110" s="120">
        <f t="shared" si="64"/>
        <v>0.12763684946722678</v>
      </c>
      <c r="AM110" s="120">
        <f t="shared" si="65"/>
        <v>0.12510594285550122</v>
      </c>
      <c r="AN110" s="121">
        <f t="shared" si="66"/>
        <v>2.1516652053247945E-2</v>
      </c>
      <c r="AO110" s="207">
        <f t="shared" si="67"/>
        <v>2.0225953210570857E-2</v>
      </c>
      <c r="AP110" s="125"/>
      <c r="AQ110" s="123">
        <v>160273731.87</v>
      </c>
      <c r="AR110" s="127">
        <v>133.94</v>
      </c>
      <c r="AS110" s="124" t="e">
        <f>(#REF!/AQ110)-1</f>
        <v>#REF!</v>
      </c>
      <c r="AT110" s="124" t="e">
        <f>(#REF!/AR110)-1</f>
        <v>#REF!</v>
      </c>
    </row>
    <row r="111" spans="1:46">
      <c r="A111" s="202" t="s">
        <v>90</v>
      </c>
      <c r="B111" s="169">
        <v>158608948.38999999</v>
      </c>
      <c r="C111" s="181">
        <v>145.09</v>
      </c>
      <c r="D111" s="169">
        <v>161716747.88</v>
      </c>
      <c r="E111" s="181">
        <v>147.84</v>
      </c>
      <c r="F111" s="118">
        <f>((D111-B111)/B111)</f>
        <v>1.9594099333905872E-2</v>
      </c>
      <c r="G111" s="118">
        <f>((E111-C111)/C111)</f>
        <v>1.8953752843062926E-2</v>
      </c>
      <c r="H111" s="169">
        <v>165684920.65000001</v>
      </c>
      <c r="I111" s="181">
        <v>151.91999999999999</v>
      </c>
      <c r="J111" s="118">
        <f t="shared" si="104"/>
        <v>2.4537797241288493E-2</v>
      </c>
      <c r="K111" s="118">
        <f t="shared" si="105"/>
        <v>2.7597402597402489E-2</v>
      </c>
      <c r="L111" s="169">
        <v>165392333.43000001</v>
      </c>
      <c r="M111" s="181">
        <v>151.76</v>
      </c>
      <c r="N111" s="118">
        <f t="shared" si="106"/>
        <v>-1.7659254617266751E-3</v>
      </c>
      <c r="O111" s="118">
        <f t="shared" si="107"/>
        <v>-1.0531858873090876E-3</v>
      </c>
      <c r="P111" s="169">
        <v>170548153.53</v>
      </c>
      <c r="Q111" s="181">
        <v>156.24</v>
      </c>
      <c r="R111" s="118">
        <f t="shared" si="108"/>
        <v>3.1173271415159777E-2</v>
      </c>
      <c r="S111" s="118">
        <f t="shared" si="109"/>
        <v>2.952029520295215E-2</v>
      </c>
      <c r="T111" s="169">
        <v>166220586.96000001</v>
      </c>
      <c r="U111" s="181">
        <v>156.85</v>
      </c>
      <c r="V111" s="118">
        <f t="shared" si="110"/>
        <v>-2.5374455720734376E-2</v>
      </c>
      <c r="W111" s="118">
        <f t="shared" si="111"/>
        <v>3.9042498719917126E-3</v>
      </c>
      <c r="X111" s="169">
        <v>162568525.75999999</v>
      </c>
      <c r="Y111" s="181">
        <v>161.33000000000001</v>
      </c>
      <c r="Z111" s="118">
        <f t="shared" si="112"/>
        <v>-2.1971172565278359E-2</v>
      </c>
      <c r="AA111" s="118">
        <f t="shared" si="113"/>
        <v>2.8562320688556062E-2</v>
      </c>
      <c r="AB111" s="169">
        <v>166767278.34999999</v>
      </c>
      <c r="AC111" s="181">
        <v>162.16999999999999</v>
      </c>
      <c r="AD111" s="118">
        <f t="shared" si="114"/>
        <v>2.5827586061760961E-2</v>
      </c>
      <c r="AE111" s="118">
        <f t="shared" si="115"/>
        <v>5.2067191470896602E-3</v>
      </c>
      <c r="AF111" s="169">
        <v>162890246.55000001</v>
      </c>
      <c r="AG111" s="181">
        <v>161.19</v>
      </c>
      <c r="AH111" s="118">
        <f t="shared" si="116"/>
        <v>-2.3248156582990624E-2</v>
      </c>
      <c r="AI111" s="118">
        <f t="shared" si="117"/>
        <v>-6.0430412530060422E-3</v>
      </c>
      <c r="AJ111" s="119">
        <f t="shared" si="62"/>
        <v>3.5966304651731348E-3</v>
      </c>
      <c r="AK111" s="119">
        <f t="shared" si="63"/>
        <v>1.3331064151342484E-2</v>
      </c>
      <c r="AL111" s="120">
        <f t="shared" si="64"/>
        <v>7.2565067340508082E-3</v>
      </c>
      <c r="AM111" s="120">
        <f t="shared" si="65"/>
        <v>9.0300324675324631E-2</v>
      </c>
      <c r="AN111" s="121">
        <f t="shared" si="66"/>
        <v>2.4470314299162934E-2</v>
      </c>
      <c r="AO111" s="207">
        <f t="shared" si="67"/>
        <v>1.4473413246980519E-2</v>
      </c>
      <c r="AP111" s="125"/>
      <c r="AQ111" s="153">
        <f>SUM(AQ106:AQ110)</f>
        <v>4923038917.1999998</v>
      </c>
      <c r="AR111" s="101"/>
      <c r="AS111" s="124" t="e">
        <f>(#REF!/AQ111)-1</f>
        <v>#REF!</v>
      </c>
      <c r="AT111" s="124" t="e">
        <f>(#REF!/AR111)-1</f>
        <v>#REF!</v>
      </c>
    </row>
    <row r="112" spans="1:46">
      <c r="A112" s="204" t="s">
        <v>57</v>
      </c>
      <c r="B112" s="185">
        <f>SUM(B107:B111)</f>
        <v>4297890060.4499998</v>
      </c>
      <c r="C112" s="176"/>
      <c r="D112" s="185">
        <f>SUM(D107:D111)</f>
        <v>4349441924.0699997</v>
      </c>
      <c r="E112" s="176"/>
      <c r="F112" s="118">
        <f>((D112-B112)/B112)</f>
        <v>1.199469109142412E-2</v>
      </c>
      <c r="G112" s="118"/>
      <c r="H112" s="185">
        <f>SUM(H107:H111)</f>
        <v>4443201309.1900005</v>
      </c>
      <c r="I112" s="176"/>
      <c r="J112" s="118">
        <f>((H112-D112)/D112)</f>
        <v>2.1556647210561049E-2</v>
      </c>
      <c r="K112" s="118"/>
      <c r="L112" s="185">
        <f>SUM(L107:L111)</f>
        <v>4467811353.3200006</v>
      </c>
      <c r="M112" s="176"/>
      <c r="N112" s="118">
        <f>((L112-H112)/H112)</f>
        <v>5.5388091642614651E-3</v>
      </c>
      <c r="O112" s="118"/>
      <c r="P112" s="185">
        <f>SUM(P107:P111)</f>
        <v>4586548579.4299994</v>
      </c>
      <c r="Q112" s="176"/>
      <c r="R112" s="118">
        <f>((P112-L112)/L112)</f>
        <v>2.6576150316142123E-2</v>
      </c>
      <c r="S112" s="118"/>
      <c r="T112" s="185">
        <f>SUM(T107:T111)</f>
        <v>4609218206.0599995</v>
      </c>
      <c r="U112" s="176"/>
      <c r="V112" s="118">
        <f>((T112-P112)/P112)</f>
        <v>4.9426330578226253E-3</v>
      </c>
      <c r="W112" s="118"/>
      <c r="X112" s="185">
        <f>SUM(X107:X111)</f>
        <v>4639159997.8800001</v>
      </c>
      <c r="Y112" s="176"/>
      <c r="Z112" s="118">
        <f>((X112-T112)/T112)</f>
        <v>6.4960673332051157E-3</v>
      </c>
      <c r="AA112" s="118"/>
      <c r="AB112" s="185">
        <f>SUM(AB107:AB111)</f>
        <v>4613116917.0100002</v>
      </c>
      <c r="AC112" s="176"/>
      <c r="AD112" s="118">
        <f>((AB112-X112)/X112)</f>
        <v>-5.6137492308739158E-3</v>
      </c>
      <c r="AE112" s="118"/>
      <c r="AF112" s="185">
        <f>SUM(AF107:AF111)</f>
        <v>4583661678.21</v>
      </c>
      <c r="AG112" s="176"/>
      <c r="AH112" s="118">
        <f>((AF112-AB112)/AB112)</f>
        <v>-6.3851056302929466E-3</v>
      </c>
      <c r="AI112" s="118"/>
      <c r="AJ112" s="119">
        <f t="shared" si="62"/>
        <v>8.1382679140312043E-3</v>
      </c>
      <c r="AK112" s="119"/>
      <c r="AL112" s="120">
        <f t="shared" si="64"/>
        <v>5.3850530304547374E-2</v>
      </c>
      <c r="AM112" s="120"/>
      <c r="AN112" s="121">
        <f t="shared" si="66"/>
        <v>1.1677774099777992E-2</v>
      </c>
      <c r="AO112" s="207"/>
      <c r="AP112" s="125"/>
      <c r="AQ112" s="100">
        <f>SUM(AQ18,AQ43,AQ54,AQ76,AQ81,AQ104,AQ111)</f>
        <v>244396494528.38519</v>
      </c>
      <c r="AR112" s="101"/>
      <c r="AS112" s="124" t="e">
        <f>(#REF!/AQ112)-1</f>
        <v>#REF!</v>
      </c>
      <c r="AT112" s="124" t="e">
        <f>(#REF!/AR112)-1</f>
        <v>#REF!</v>
      </c>
    </row>
    <row r="113" spans="1:46" ht="15" customHeight="1">
      <c r="A113" s="204" t="s">
        <v>43</v>
      </c>
      <c r="B113" s="74">
        <f>SUM(B18,B43,B54,B77,B82,B105,B112)</f>
        <v>1216923673606.502</v>
      </c>
      <c r="C113" s="99"/>
      <c r="D113" s="74">
        <f>SUM(D18,D43,D54,D77,D82,D105,D112)</f>
        <v>1224354877427.7917</v>
      </c>
      <c r="E113" s="99"/>
      <c r="F113" s="118">
        <f>((D113-B113)/B113)</f>
        <v>6.1065488185191715E-3</v>
      </c>
      <c r="G113" s="118"/>
      <c r="H113" s="74">
        <f>SUM(H18,H43,H54,H77,H82,H105,H112)</f>
        <v>1238966993885.2114</v>
      </c>
      <c r="I113" s="99"/>
      <c r="J113" s="118">
        <f>((H113-D113)/D113)</f>
        <v>1.1934543429203965E-2</v>
      </c>
      <c r="K113" s="118"/>
      <c r="L113" s="74">
        <f>SUM(L18,L43,L54,L77,L82,L105,L112)</f>
        <v>1247076803177.3821</v>
      </c>
      <c r="M113" s="99"/>
      <c r="N113" s="118">
        <f>((L113-H113)/H113)</f>
        <v>6.5456217414957361E-3</v>
      </c>
      <c r="O113" s="118"/>
      <c r="P113" s="74">
        <f>SUM(P18,P43,P54,P77,P82,P105,P112)</f>
        <v>1249124071937.3816</v>
      </c>
      <c r="Q113" s="99"/>
      <c r="R113" s="118">
        <f>((P113-L113)/L113)</f>
        <v>1.6416541104632444E-3</v>
      </c>
      <c r="S113" s="118"/>
      <c r="T113" s="74">
        <f>SUM(T18,T43,T54,T77,T82,T105,T112)</f>
        <v>1256549455831.3418</v>
      </c>
      <c r="U113" s="99"/>
      <c r="V113" s="118">
        <f>((T113-P113)/P113)</f>
        <v>5.944472659504106E-3</v>
      </c>
      <c r="W113" s="118"/>
      <c r="X113" s="74">
        <f>SUM(X18,X43,X54,X77,X82,X105,X112)</f>
        <v>1260256611329.1316</v>
      </c>
      <c r="Y113" s="99"/>
      <c r="Z113" s="118">
        <f>((X113-T113)/T113)</f>
        <v>2.9502662872406523E-3</v>
      </c>
      <c r="AA113" s="118"/>
      <c r="AB113" s="74">
        <f>SUM(AB18,AB43,AB54,AB77,AB82,AB105,AB112)</f>
        <v>1258149626284.532</v>
      </c>
      <c r="AC113" s="99"/>
      <c r="AD113" s="118">
        <f>((AB113-X113)/X113)</f>
        <v>-1.6718698602005144E-3</v>
      </c>
      <c r="AE113" s="118"/>
      <c r="AF113" s="74">
        <f>SUM(AF18,AF43,AF54,AF77,AF82,AF105,AF112)</f>
        <v>1265504518000.1021</v>
      </c>
      <c r="AG113" s="99"/>
      <c r="AH113" s="118">
        <f>((AF113-AB113)/AB113)</f>
        <v>5.8458005009228934E-3</v>
      </c>
      <c r="AI113" s="118"/>
      <c r="AJ113" s="119">
        <f t="shared" si="62"/>
        <v>4.9121297108936568E-3</v>
      </c>
      <c r="AK113" s="119"/>
      <c r="AL113" s="120">
        <f t="shared" si="64"/>
        <v>3.3609242982525031E-2</v>
      </c>
      <c r="AM113" s="120"/>
      <c r="AN113" s="121">
        <f t="shared" si="66"/>
        <v>4.022093801842876E-3</v>
      </c>
      <c r="AO113" s="207"/>
      <c r="AP113" s="125"/>
      <c r="AQ113" s="154"/>
      <c r="AR113" s="155"/>
      <c r="AS113" s="124" t="e">
        <f>(#REF!/AQ113)-1</f>
        <v>#REF!</v>
      </c>
      <c r="AT113" s="124" t="e">
        <f>(#REF!/AR113)-1</f>
        <v>#REF!</v>
      </c>
    </row>
    <row r="114" spans="1:46" ht="17.25" customHeight="1" thickBot="1">
      <c r="A114" s="203"/>
      <c r="B114" s="281"/>
      <c r="C114" s="281"/>
      <c r="D114" s="281"/>
      <c r="E114" s="281"/>
      <c r="F114" s="118"/>
      <c r="G114" s="118"/>
      <c r="H114" s="281"/>
      <c r="I114" s="281"/>
      <c r="J114" s="118"/>
      <c r="K114" s="118"/>
      <c r="L114" s="281"/>
      <c r="M114" s="281"/>
      <c r="N114" s="118"/>
      <c r="O114" s="118"/>
      <c r="P114" s="281"/>
      <c r="Q114" s="281"/>
      <c r="R114" s="118"/>
      <c r="S114" s="118"/>
      <c r="T114" s="281"/>
      <c r="U114" s="281"/>
      <c r="V114" s="118"/>
      <c r="W114" s="118"/>
      <c r="X114" s="281"/>
      <c r="Y114" s="281"/>
      <c r="Z114" s="118"/>
      <c r="AA114" s="118"/>
      <c r="AB114" s="281"/>
      <c r="AC114" s="281"/>
      <c r="AD114" s="118"/>
      <c r="AE114" s="118"/>
      <c r="AF114" s="281"/>
      <c r="AG114" s="281"/>
      <c r="AH114" s="118"/>
      <c r="AI114" s="118"/>
      <c r="AJ114" s="119"/>
      <c r="AK114" s="119"/>
      <c r="AL114" s="120"/>
      <c r="AM114" s="120"/>
      <c r="AN114" s="121"/>
      <c r="AO114" s="207"/>
      <c r="AP114" s="125"/>
      <c r="AQ114" s="430" t="s">
        <v>111</v>
      </c>
      <c r="AR114" s="430"/>
      <c r="AS114" s="124" t="e">
        <f>(#REF!/AQ114)-1</f>
        <v>#REF!</v>
      </c>
      <c r="AT114" s="124" t="e">
        <f>(#REF!/AR114)-1</f>
        <v>#REF!</v>
      </c>
    </row>
    <row r="115" spans="1:46" ht="29.25" customHeight="1">
      <c r="A115" s="206" t="s">
        <v>64</v>
      </c>
      <c r="B115" s="425" t="s">
        <v>189</v>
      </c>
      <c r="C115" s="426"/>
      <c r="D115" s="425" t="s">
        <v>190</v>
      </c>
      <c r="E115" s="426"/>
      <c r="F115" s="425" t="s">
        <v>85</v>
      </c>
      <c r="G115" s="426"/>
      <c r="H115" s="425" t="s">
        <v>192</v>
      </c>
      <c r="I115" s="426"/>
      <c r="J115" s="425" t="s">
        <v>85</v>
      </c>
      <c r="K115" s="426"/>
      <c r="L115" s="425" t="s">
        <v>194</v>
      </c>
      <c r="M115" s="426"/>
      <c r="N115" s="425" t="s">
        <v>85</v>
      </c>
      <c r="O115" s="426"/>
      <c r="P115" s="432" t="s">
        <v>195</v>
      </c>
      <c r="Q115" s="433"/>
      <c r="R115" s="425" t="s">
        <v>85</v>
      </c>
      <c r="S115" s="426"/>
      <c r="T115" s="425" t="s">
        <v>196</v>
      </c>
      <c r="U115" s="426"/>
      <c r="V115" s="425" t="s">
        <v>85</v>
      </c>
      <c r="W115" s="426"/>
      <c r="X115" s="432" t="s">
        <v>197</v>
      </c>
      <c r="Y115" s="433"/>
      <c r="Z115" s="425" t="s">
        <v>85</v>
      </c>
      <c r="AA115" s="426"/>
      <c r="AB115" s="425" t="s">
        <v>199</v>
      </c>
      <c r="AC115" s="426"/>
      <c r="AD115" s="425" t="s">
        <v>85</v>
      </c>
      <c r="AE115" s="426"/>
      <c r="AF115" s="425" t="s">
        <v>201</v>
      </c>
      <c r="AG115" s="426"/>
      <c r="AH115" s="425" t="s">
        <v>85</v>
      </c>
      <c r="AI115" s="426"/>
      <c r="AJ115" s="429" t="s">
        <v>105</v>
      </c>
      <c r="AK115" s="429"/>
      <c r="AL115" s="429" t="s">
        <v>106</v>
      </c>
      <c r="AM115" s="429"/>
      <c r="AN115" s="429" t="s">
        <v>95</v>
      </c>
      <c r="AO115" s="431"/>
      <c r="AP115" s="125"/>
      <c r="AQ115" s="156" t="s">
        <v>98</v>
      </c>
      <c r="AR115" s="157" t="s">
        <v>99</v>
      </c>
      <c r="AS115" s="124" t="e">
        <f>(#REF!/AQ115)-1</f>
        <v>#REF!</v>
      </c>
      <c r="AT115" s="124" t="e">
        <f>(#REF!/AR115)-1</f>
        <v>#REF!</v>
      </c>
    </row>
    <row r="116" spans="1:46" ht="25.5" customHeight="1">
      <c r="A116" s="206"/>
      <c r="B116" s="210" t="s">
        <v>98</v>
      </c>
      <c r="C116" s="211" t="s">
        <v>99</v>
      </c>
      <c r="D116" s="210" t="s">
        <v>98</v>
      </c>
      <c r="E116" s="211" t="s">
        <v>99</v>
      </c>
      <c r="F116" s="360" t="s">
        <v>97</v>
      </c>
      <c r="G116" s="360" t="s">
        <v>5</v>
      </c>
      <c r="H116" s="210" t="s">
        <v>98</v>
      </c>
      <c r="I116" s="211" t="s">
        <v>99</v>
      </c>
      <c r="J116" s="361" t="s">
        <v>97</v>
      </c>
      <c r="K116" s="361" t="s">
        <v>5</v>
      </c>
      <c r="L116" s="210" t="s">
        <v>98</v>
      </c>
      <c r="M116" s="211" t="s">
        <v>99</v>
      </c>
      <c r="N116" s="366" t="s">
        <v>97</v>
      </c>
      <c r="O116" s="366" t="s">
        <v>5</v>
      </c>
      <c r="P116" s="370" t="s">
        <v>98</v>
      </c>
      <c r="Q116" s="371" t="s">
        <v>99</v>
      </c>
      <c r="R116" s="369" t="s">
        <v>97</v>
      </c>
      <c r="S116" s="369" t="s">
        <v>5</v>
      </c>
      <c r="T116" s="210" t="s">
        <v>98</v>
      </c>
      <c r="U116" s="211" t="s">
        <v>99</v>
      </c>
      <c r="V116" s="373" t="s">
        <v>97</v>
      </c>
      <c r="W116" s="373" t="s">
        <v>5</v>
      </c>
      <c r="X116" s="370" t="s">
        <v>98</v>
      </c>
      <c r="Y116" s="371" t="s">
        <v>99</v>
      </c>
      <c r="Z116" s="375" t="s">
        <v>97</v>
      </c>
      <c r="AA116" s="375" t="s">
        <v>5</v>
      </c>
      <c r="AB116" s="210" t="s">
        <v>98</v>
      </c>
      <c r="AC116" s="211" t="s">
        <v>99</v>
      </c>
      <c r="AD116" s="381" t="s">
        <v>97</v>
      </c>
      <c r="AE116" s="381" t="s">
        <v>5</v>
      </c>
      <c r="AF116" s="210" t="s">
        <v>98</v>
      </c>
      <c r="AG116" s="211" t="s">
        <v>99</v>
      </c>
      <c r="AH116" s="386" t="s">
        <v>97</v>
      </c>
      <c r="AI116" s="386" t="s">
        <v>5</v>
      </c>
      <c r="AJ116" s="256" t="s">
        <v>104</v>
      </c>
      <c r="AK116" s="256" t="s">
        <v>104</v>
      </c>
      <c r="AL116" s="256" t="s">
        <v>104</v>
      </c>
      <c r="AM116" s="256" t="s">
        <v>104</v>
      </c>
      <c r="AN116" s="256" t="s">
        <v>104</v>
      </c>
      <c r="AO116" s="257" t="s">
        <v>104</v>
      </c>
      <c r="AP116" s="125"/>
      <c r="AQ116" s="150">
        <v>1901056000</v>
      </c>
      <c r="AR116" s="142">
        <v>12.64</v>
      </c>
      <c r="AS116" s="124" t="e">
        <f>(#REF!/AQ116)-1</f>
        <v>#REF!</v>
      </c>
      <c r="AT116" s="124" t="e">
        <f>(#REF!/AR116)-1</f>
        <v>#REF!</v>
      </c>
    </row>
    <row r="117" spans="1:46">
      <c r="A117" s="203" t="s">
        <v>45</v>
      </c>
      <c r="B117" s="183">
        <v>1578447000</v>
      </c>
      <c r="C117" s="182">
        <v>10.53</v>
      </c>
      <c r="D117" s="183">
        <v>1606928000</v>
      </c>
      <c r="E117" s="182">
        <v>10.72</v>
      </c>
      <c r="F117" s="118">
        <f>((D117-B117)/B117)</f>
        <v>1.8043684710351376E-2</v>
      </c>
      <c r="G117" s="118">
        <f>((E117-C117)/C117)</f>
        <v>1.8043684710351501E-2</v>
      </c>
      <c r="H117" s="183">
        <v>1672884000</v>
      </c>
      <c r="I117" s="182">
        <v>11.16</v>
      </c>
      <c r="J117" s="118">
        <f t="shared" ref="J117:J126" si="118">((H117-D117)/D117)</f>
        <v>4.1044776119402986E-2</v>
      </c>
      <c r="K117" s="118">
        <f t="shared" ref="K117:K126" si="119">((I117-E117)/E117)</f>
        <v>4.1044776119402937E-2</v>
      </c>
      <c r="L117" s="183">
        <v>1668387000</v>
      </c>
      <c r="M117" s="182">
        <v>11.13</v>
      </c>
      <c r="N117" s="118">
        <f t="shared" ref="N117:N126" si="120">((L117-H117)/H117)</f>
        <v>-2.6881720430107529E-3</v>
      </c>
      <c r="O117" s="118">
        <f t="shared" ref="O117:O126" si="121">((M117-I117)/I117)</f>
        <v>-2.6881720430106952E-3</v>
      </c>
      <c r="P117" s="183">
        <v>1762824000</v>
      </c>
      <c r="Q117" s="182">
        <v>11.76</v>
      </c>
      <c r="R117" s="118">
        <f t="shared" ref="R117:R126" si="122">((P117-L117)/L117)</f>
        <v>5.6603773584905662E-2</v>
      </c>
      <c r="S117" s="118">
        <f t="shared" ref="S117:S126" si="123">((Q117-M117)/M117)</f>
        <v>5.6603773584905565E-2</v>
      </c>
      <c r="T117" s="183">
        <v>1764323000</v>
      </c>
      <c r="U117" s="182">
        <v>11.77</v>
      </c>
      <c r="V117" s="118">
        <f t="shared" ref="V117:V126" si="124">((T117-P117)/P117)</f>
        <v>8.5034013605442174E-4</v>
      </c>
      <c r="W117" s="118">
        <f t="shared" ref="W117:W126" si="125">((U117-Q117)/Q117)</f>
        <v>8.5034013605440363E-4</v>
      </c>
      <c r="X117" s="183">
        <v>1765822000</v>
      </c>
      <c r="Y117" s="182">
        <v>11.78</v>
      </c>
      <c r="Z117" s="118">
        <f t="shared" ref="Z117:Z126" si="126">((X117-T117)/T117)</f>
        <v>8.4961767204757861E-4</v>
      </c>
      <c r="AA117" s="118">
        <f t="shared" ref="AA117:AA126" si="127">((Y117-U117)/U117)</f>
        <v>8.496176720475605E-4</v>
      </c>
      <c r="AB117" s="183">
        <v>1771818000</v>
      </c>
      <c r="AC117" s="182">
        <v>11.82</v>
      </c>
      <c r="AD117" s="118">
        <f t="shared" ref="AD117:AD126" si="128">((AB117-X117)/X117)</f>
        <v>3.3955857385398981E-3</v>
      </c>
      <c r="AE117" s="118">
        <f t="shared" ref="AE117:AE126" si="129">((AC117-Y117)/Y117)</f>
        <v>3.3955857385399766E-3</v>
      </c>
      <c r="AF117" s="183">
        <v>1648900000</v>
      </c>
      <c r="AG117" s="182">
        <v>11</v>
      </c>
      <c r="AH117" s="118">
        <f t="shared" ref="AH117:AH126" si="130">((AF117-AB117)/AB117)</f>
        <v>-6.9373942470389166E-2</v>
      </c>
      <c r="AI117" s="118">
        <f t="shared" ref="AI117:AI126" si="131">((AG117-AC117)/AC117)</f>
        <v>-6.9373942470389194E-2</v>
      </c>
      <c r="AJ117" s="119">
        <f t="shared" ref="AJ117" si="132">AVERAGE(F117,J117,N117,R117,V117,Z117,AD117,AH117)</f>
        <v>6.0907079309877512E-3</v>
      </c>
      <c r="AK117" s="119">
        <f t="shared" ref="AK117" si="133">AVERAGE(G117,K117,O117,S117,W117,AA117,AE117,AI117)</f>
        <v>6.0907079309877581E-3</v>
      </c>
      <c r="AL117" s="120">
        <f t="shared" ref="AL117" si="134">((AF117-D117)/D117)</f>
        <v>2.6119402985074626E-2</v>
      </c>
      <c r="AM117" s="120">
        <f t="shared" ref="AM117" si="135">((AG117-E117)/E117)</f>
        <v>2.6119402985074567E-2</v>
      </c>
      <c r="AN117" s="121">
        <f t="shared" ref="AN117" si="136">STDEV(F117,J117,N117,R117,V117,Z117,AD117,AH117)</f>
        <v>3.7321779734255656E-2</v>
      </c>
      <c r="AO117" s="207">
        <f t="shared" ref="AO117" si="137">STDEV(G117,K117,O117,S117,W117,AA117,AE117,AI117)</f>
        <v>3.7321779734255649E-2</v>
      </c>
      <c r="AP117" s="125"/>
      <c r="AQ117" s="150">
        <v>106884243.56</v>
      </c>
      <c r="AR117" s="142">
        <v>2.92</v>
      </c>
      <c r="AS117" s="124" t="e">
        <f>(#REF!/AQ117)-1</f>
        <v>#REF!</v>
      </c>
      <c r="AT117" s="124" t="e">
        <f>(#REF!/AR117)-1</f>
        <v>#REF!</v>
      </c>
    </row>
    <row r="118" spans="1:46">
      <c r="A118" s="203" t="s">
        <v>81</v>
      </c>
      <c r="B118" s="183">
        <v>236015614.61000001</v>
      </c>
      <c r="C118" s="182">
        <v>2.77</v>
      </c>
      <c r="D118" s="183">
        <v>231755404.96000001</v>
      </c>
      <c r="E118" s="182">
        <v>2.72</v>
      </c>
      <c r="F118" s="118">
        <f>((D118-B118)/B118)</f>
        <v>-1.8050541516245511E-2</v>
      </c>
      <c r="G118" s="118">
        <f>((E118-C118)/C118)</f>
        <v>-1.8050541516245425E-2</v>
      </c>
      <c r="H118" s="183">
        <v>247092159.69999999</v>
      </c>
      <c r="I118" s="182">
        <v>2.9</v>
      </c>
      <c r="J118" s="118">
        <f t="shared" si="118"/>
        <v>6.6176470588235198E-2</v>
      </c>
      <c r="K118" s="118">
        <f t="shared" si="119"/>
        <v>6.6176470588235184E-2</v>
      </c>
      <c r="L118" s="183">
        <v>230903363.03</v>
      </c>
      <c r="M118" s="182">
        <v>2.71</v>
      </c>
      <c r="N118" s="118">
        <f t="shared" si="120"/>
        <v>-6.5517241379310295E-2</v>
      </c>
      <c r="O118" s="118">
        <f t="shared" si="121"/>
        <v>-6.5517241379310323E-2</v>
      </c>
      <c r="P118" s="183">
        <v>253908495.13999999</v>
      </c>
      <c r="Q118" s="182">
        <v>2.98</v>
      </c>
      <c r="R118" s="118">
        <f t="shared" si="122"/>
        <v>9.9630996309963027E-2</v>
      </c>
      <c r="S118" s="118">
        <f t="shared" si="123"/>
        <v>9.963099630996311E-2</v>
      </c>
      <c r="T118" s="183">
        <v>262428914.44</v>
      </c>
      <c r="U118" s="182">
        <v>3.08</v>
      </c>
      <c r="V118" s="118">
        <f t="shared" si="124"/>
        <v>3.3557046979865821E-2</v>
      </c>
      <c r="W118" s="118">
        <f t="shared" si="125"/>
        <v>3.35570469798658E-2</v>
      </c>
      <c r="X118" s="183">
        <v>262428914.44</v>
      </c>
      <c r="Y118" s="182">
        <v>3.08</v>
      </c>
      <c r="Z118" s="118">
        <f t="shared" si="126"/>
        <v>0</v>
      </c>
      <c r="AA118" s="118">
        <f t="shared" si="127"/>
        <v>0</v>
      </c>
      <c r="AB118" s="183">
        <v>255612579</v>
      </c>
      <c r="AC118" s="182">
        <v>3</v>
      </c>
      <c r="AD118" s="118">
        <f t="shared" si="128"/>
        <v>-2.5974025974025965E-2</v>
      </c>
      <c r="AE118" s="118">
        <f t="shared" si="129"/>
        <v>-2.5974025974025997E-2</v>
      </c>
      <c r="AF118" s="183">
        <v>255612579</v>
      </c>
      <c r="AG118" s="182">
        <v>3</v>
      </c>
      <c r="AH118" s="118">
        <f t="shared" si="130"/>
        <v>0</v>
      </c>
      <c r="AI118" s="118">
        <f t="shared" si="131"/>
        <v>0</v>
      </c>
      <c r="AJ118" s="119">
        <f t="shared" ref="AJ118:AJ128" si="138">AVERAGE(F118,J118,N118,R118,V118,Z118,AD118,AH118)</f>
        <v>1.1227838126060284E-2</v>
      </c>
      <c r="AK118" s="119">
        <f t="shared" ref="AK118:AK128" si="139">AVERAGE(G118,K118,O118,S118,W118,AA118,AE118,AI118)</f>
        <v>1.1227838126060293E-2</v>
      </c>
      <c r="AL118" s="120">
        <f t="shared" ref="AL118:AL128" si="140">((AF118-D118)/D118)</f>
        <v>0.10294117647058819</v>
      </c>
      <c r="AM118" s="120">
        <f t="shared" ref="AM118:AM128" si="141">((AG118-E118)/E118)</f>
        <v>0.10294117647058816</v>
      </c>
      <c r="AN118" s="121">
        <f t="shared" ref="AN118:AN128" si="142">STDEV(F118,J118,N118,R118,V118,Z118,AD118,AH118)</f>
        <v>5.3071652761208642E-2</v>
      </c>
      <c r="AO118" s="207">
        <f t="shared" ref="AO118:AO128" si="143">STDEV(G118,K118,O118,S118,W118,AA118,AE118,AI118)</f>
        <v>5.3071652761208649E-2</v>
      </c>
      <c r="AP118" s="125"/>
      <c r="AQ118" s="150">
        <v>84059843.040000007</v>
      </c>
      <c r="AR118" s="142">
        <v>7.19</v>
      </c>
      <c r="AS118" s="124" t="e">
        <f>(#REF!/AQ118)-1</f>
        <v>#REF!</v>
      </c>
      <c r="AT118" s="124" t="e">
        <f>(#REF!/AR118)-1</f>
        <v>#REF!</v>
      </c>
    </row>
    <row r="119" spans="1:46">
      <c r="A119" s="203" t="s">
        <v>70</v>
      </c>
      <c r="B119" s="183">
        <v>96561372.159999996</v>
      </c>
      <c r="C119" s="182">
        <v>3.76</v>
      </c>
      <c r="D119" s="183">
        <v>95277311.359999999</v>
      </c>
      <c r="E119" s="182">
        <v>3.71</v>
      </c>
      <c r="F119" s="118">
        <f>((D119-B119)/B119)</f>
        <v>-1.3297872340425501E-2</v>
      </c>
      <c r="G119" s="118">
        <f>((E119-C119)/C119)</f>
        <v>-1.3297872340425485E-2</v>
      </c>
      <c r="H119" s="183">
        <v>103238488.31999999</v>
      </c>
      <c r="I119" s="182">
        <v>4.0199999999999996</v>
      </c>
      <c r="J119" s="118">
        <f t="shared" si="118"/>
        <v>8.3557951482479714E-2</v>
      </c>
      <c r="K119" s="118">
        <f t="shared" si="119"/>
        <v>8.3557951482479687E-2</v>
      </c>
      <c r="L119" s="183">
        <v>105806609.92</v>
      </c>
      <c r="M119" s="182">
        <v>4.12</v>
      </c>
      <c r="N119" s="118">
        <f t="shared" si="120"/>
        <v>2.4875621890547352E-2</v>
      </c>
      <c r="O119" s="118">
        <f t="shared" si="121"/>
        <v>2.48756218905474E-2</v>
      </c>
      <c r="P119" s="183">
        <v>106063422.08</v>
      </c>
      <c r="Q119" s="182">
        <v>4.13</v>
      </c>
      <c r="R119" s="118">
        <f t="shared" si="122"/>
        <v>2.4271844660193834E-3</v>
      </c>
      <c r="S119" s="118">
        <f t="shared" si="123"/>
        <v>2.4271844660193657E-3</v>
      </c>
      <c r="T119" s="183">
        <v>110942853.12</v>
      </c>
      <c r="U119" s="182">
        <v>4.32</v>
      </c>
      <c r="V119" s="118">
        <f t="shared" si="124"/>
        <v>4.600484261501217E-2</v>
      </c>
      <c r="W119" s="118">
        <f t="shared" si="125"/>
        <v>4.6004842615012205E-2</v>
      </c>
      <c r="X119" s="183">
        <v>110942853.12</v>
      </c>
      <c r="Y119" s="182">
        <v>4.32</v>
      </c>
      <c r="Z119" s="118">
        <f t="shared" si="126"/>
        <v>0</v>
      </c>
      <c r="AA119" s="118">
        <f t="shared" si="127"/>
        <v>0</v>
      </c>
      <c r="AB119" s="183">
        <v>109145168</v>
      </c>
      <c r="AC119" s="182">
        <v>4.25</v>
      </c>
      <c r="AD119" s="118">
        <f t="shared" si="128"/>
        <v>-1.6203703703703744E-2</v>
      </c>
      <c r="AE119" s="118">
        <f t="shared" si="129"/>
        <v>-1.6203703703703769E-2</v>
      </c>
      <c r="AF119" s="183">
        <v>110942853.12</v>
      </c>
      <c r="AG119" s="182">
        <v>4.32</v>
      </c>
      <c r="AH119" s="118">
        <f t="shared" si="130"/>
        <v>1.647058823529416E-2</v>
      </c>
      <c r="AI119" s="118">
        <f t="shared" si="131"/>
        <v>1.6470588235294185E-2</v>
      </c>
      <c r="AJ119" s="119">
        <f t="shared" si="138"/>
        <v>1.7979326580652943E-2</v>
      </c>
      <c r="AK119" s="119">
        <f t="shared" si="139"/>
        <v>1.7979326580652946E-2</v>
      </c>
      <c r="AL119" s="120">
        <f t="shared" si="140"/>
        <v>0.16442048517520222</v>
      </c>
      <c r="AM119" s="120">
        <f t="shared" si="141"/>
        <v>0.16442048517520225</v>
      </c>
      <c r="AN119" s="121">
        <f t="shared" si="142"/>
        <v>3.34828075581231E-2</v>
      </c>
      <c r="AO119" s="207">
        <f t="shared" si="143"/>
        <v>3.34828075581231E-2</v>
      </c>
      <c r="AP119" s="125"/>
      <c r="AQ119" s="150">
        <v>82672021.189999998</v>
      </c>
      <c r="AR119" s="142">
        <v>18.53</v>
      </c>
      <c r="AS119" s="124" t="e">
        <f>(#REF!/AQ119)-1</f>
        <v>#REF!</v>
      </c>
      <c r="AT119" s="124" t="e">
        <f>(#REF!/AR119)-1</f>
        <v>#REF!</v>
      </c>
    </row>
    <row r="120" spans="1:46">
      <c r="A120" s="203" t="s">
        <v>71</v>
      </c>
      <c r="B120" s="183">
        <v>107054738.91</v>
      </c>
      <c r="C120" s="182">
        <v>10.17</v>
      </c>
      <c r="D120" s="183">
        <v>106002086.61</v>
      </c>
      <c r="E120" s="182">
        <v>10.07</v>
      </c>
      <c r="F120" s="118">
        <f>((D120-B120)/B120)</f>
        <v>-9.8328416912487442E-3</v>
      </c>
      <c r="G120" s="118">
        <f>((E120-C120)/C120)</f>
        <v>-9.8328416912487355E-3</v>
      </c>
      <c r="H120" s="183">
        <v>108949513.05</v>
      </c>
      <c r="I120" s="182">
        <v>10.35</v>
      </c>
      <c r="J120" s="118">
        <f t="shared" si="118"/>
        <v>2.7805362462760653E-2</v>
      </c>
      <c r="K120" s="118">
        <f t="shared" si="119"/>
        <v>2.7805362462760611E-2</v>
      </c>
      <c r="L120" s="183">
        <v>107370534.59999999</v>
      </c>
      <c r="M120" s="182">
        <v>10.199999999999999</v>
      </c>
      <c r="N120" s="118">
        <f t="shared" si="120"/>
        <v>-1.4492753623188434E-2</v>
      </c>
      <c r="O120" s="118">
        <f t="shared" si="121"/>
        <v>-1.4492753623188441E-2</v>
      </c>
      <c r="P120" s="183">
        <v>118107588.06</v>
      </c>
      <c r="Q120" s="182">
        <v>11.22</v>
      </c>
      <c r="R120" s="118">
        <f t="shared" si="122"/>
        <v>0.10000000000000009</v>
      </c>
      <c r="S120" s="118">
        <f t="shared" si="123"/>
        <v>0.10000000000000014</v>
      </c>
      <c r="T120" s="183">
        <v>118107588.06</v>
      </c>
      <c r="U120" s="182">
        <v>11.22</v>
      </c>
      <c r="V120" s="118">
        <f t="shared" si="124"/>
        <v>0</v>
      </c>
      <c r="W120" s="118">
        <f t="shared" si="125"/>
        <v>0</v>
      </c>
      <c r="X120" s="183">
        <v>127370928.3</v>
      </c>
      <c r="Y120" s="182">
        <v>12.1</v>
      </c>
      <c r="Z120" s="118">
        <f t="shared" si="126"/>
        <v>7.8431372549019565E-2</v>
      </c>
      <c r="AA120" s="118">
        <f t="shared" si="127"/>
        <v>7.843137254901951E-2</v>
      </c>
      <c r="AB120" s="183">
        <v>125686684.62</v>
      </c>
      <c r="AC120" s="182">
        <v>11.94</v>
      </c>
      <c r="AD120" s="118">
        <f t="shared" si="128"/>
        <v>-1.3223140495867708E-2</v>
      </c>
      <c r="AE120" s="118">
        <f t="shared" si="129"/>
        <v>-1.322314049586778E-2</v>
      </c>
      <c r="AF120" s="183">
        <v>125265623.7</v>
      </c>
      <c r="AG120" s="182">
        <v>11.9</v>
      </c>
      <c r="AH120" s="118">
        <f t="shared" si="130"/>
        <v>-3.3500837520938163E-3</v>
      </c>
      <c r="AI120" s="118">
        <f t="shared" si="131"/>
        <v>-3.3500837520937313E-3</v>
      </c>
      <c r="AJ120" s="119">
        <f t="shared" si="138"/>
        <v>2.0667239431172702E-2</v>
      </c>
      <c r="AK120" s="119">
        <f t="shared" si="139"/>
        <v>2.0667239431172695E-2</v>
      </c>
      <c r="AL120" s="120">
        <f t="shared" si="140"/>
        <v>0.18172790466732874</v>
      </c>
      <c r="AM120" s="120">
        <f t="shared" si="141"/>
        <v>0.18172790466732869</v>
      </c>
      <c r="AN120" s="121">
        <f t="shared" si="142"/>
        <v>4.4721901449788819E-2</v>
      </c>
      <c r="AO120" s="207">
        <f t="shared" si="143"/>
        <v>4.4721901449788819E-2</v>
      </c>
      <c r="AP120" s="125"/>
      <c r="AQ120" s="150">
        <v>541500000</v>
      </c>
      <c r="AR120" s="142">
        <v>3610</v>
      </c>
      <c r="AS120" s="124" t="e">
        <f>(#REF!/AQ120)-1</f>
        <v>#REF!</v>
      </c>
      <c r="AT120" s="124" t="e">
        <f>(#REF!/AR120)-1</f>
        <v>#REF!</v>
      </c>
    </row>
    <row r="121" spans="1:46">
      <c r="A121" s="203" t="s">
        <v>119</v>
      </c>
      <c r="B121" s="183">
        <v>727411780.16999996</v>
      </c>
      <c r="C121" s="182">
        <v>206.63</v>
      </c>
      <c r="D121" s="183">
        <v>752547143.42999995</v>
      </c>
      <c r="E121" s="182">
        <v>213.77</v>
      </c>
      <c r="F121" s="118">
        <f>((D121-B121)/B121)</f>
        <v>3.4554517737017849E-2</v>
      </c>
      <c r="G121" s="118">
        <f>((E121-C121)/C121)</f>
        <v>3.4554517737017933E-2</v>
      </c>
      <c r="H121" s="183">
        <v>736881545.88</v>
      </c>
      <c r="I121" s="182">
        <v>209.32</v>
      </c>
      <c r="J121" s="118">
        <f t="shared" si="118"/>
        <v>-2.0816765682743075E-2</v>
      </c>
      <c r="K121" s="118">
        <f t="shared" si="119"/>
        <v>-2.0816765682743214E-2</v>
      </c>
      <c r="L121" s="183">
        <v>729031145.30999994</v>
      </c>
      <c r="M121" s="182">
        <v>207.09</v>
      </c>
      <c r="N121" s="118">
        <f t="shared" si="120"/>
        <v>-1.0653544811771522E-2</v>
      </c>
      <c r="O121" s="118">
        <f t="shared" si="121"/>
        <v>-1.0653544811771403E-2</v>
      </c>
      <c r="P121" s="183">
        <v>713647176.48000002</v>
      </c>
      <c r="Q121" s="182">
        <v>202.72</v>
      </c>
      <c r="R121" s="118">
        <f t="shared" si="122"/>
        <v>-2.110193635617354E-2</v>
      </c>
      <c r="S121" s="118">
        <f t="shared" si="123"/>
        <v>-2.1101936356173665E-2</v>
      </c>
      <c r="T121" s="183">
        <v>703402931.78999996</v>
      </c>
      <c r="U121" s="182">
        <v>199.81</v>
      </c>
      <c r="V121" s="118">
        <f t="shared" si="124"/>
        <v>-1.4354775059195029E-2</v>
      </c>
      <c r="W121" s="118">
        <f t="shared" si="125"/>
        <v>-1.4354775059194932E-2</v>
      </c>
      <c r="X121" s="183">
        <v>703402931.78999996</v>
      </c>
      <c r="Y121" s="182">
        <v>199.81</v>
      </c>
      <c r="Z121" s="118">
        <f t="shared" si="126"/>
        <v>0</v>
      </c>
      <c r="AA121" s="118">
        <f t="shared" si="127"/>
        <v>0</v>
      </c>
      <c r="AB121" s="183">
        <v>680520598.28999996</v>
      </c>
      <c r="AC121" s="182">
        <v>193.31</v>
      </c>
      <c r="AD121" s="118">
        <f t="shared" si="128"/>
        <v>-3.2530904359141188E-2</v>
      </c>
      <c r="AE121" s="118">
        <f t="shared" si="129"/>
        <v>-3.2530904359141181E-2</v>
      </c>
      <c r="AF121" s="183">
        <v>689990364</v>
      </c>
      <c r="AG121" s="182">
        <v>196</v>
      </c>
      <c r="AH121" s="118">
        <f t="shared" si="130"/>
        <v>1.3915472557032802E-2</v>
      </c>
      <c r="AI121" s="118">
        <f t="shared" si="131"/>
        <v>1.3915472557032734E-2</v>
      </c>
      <c r="AJ121" s="119">
        <f t="shared" si="138"/>
        <v>-6.373491996871713E-3</v>
      </c>
      <c r="AK121" s="119">
        <f t="shared" si="139"/>
        <v>-6.3734919968717156E-3</v>
      </c>
      <c r="AL121" s="120">
        <f t="shared" si="140"/>
        <v>-8.3126724984796674E-2</v>
      </c>
      <c r="AM121" s="120">
        <f t="shared" si="141"/>
        <v>-8.3126724984796785E-2</v>
      </c>
      <c r="AN121" s="121">
        <f t="shared" si="142"/>
        <v>2.1775250185868761E-2</v>
      </c>
      <c r="AO121" s="207">
        <f t="shared" si="143"/>
        <v>2.1775250185868792E-2</v>
      </c>
      <c r="AP121" s="125"/>
      <c r="AQ121" s="150">
        <v>551092000</v>
      </c>
      <c r="AR121" s="142">
        <v>8.86</v>
      </c>
      <c r="AS121" s="124" t="e">
        <f>(#REF!/AQ121)-1</f>
        <v>#REF!</v>
      </c>
      <c r="AT121" s="124" t="e">
        <f>(#REF!/AR121)-1</f>
        <v>#REF!</v>
      </c>
    </row>
    <row r="122" spans="1:46">
      <c r="A122" s="203" t="s">
        <v>47</v>
      </c>
      <c r="B122" s="183">
        <v>1092000000</v>
      </c>
      <c r="C122" s="182">
        <v>7280</v>
      </c>
      <c r="D122" s="183">
        <v>1092000000</v>
      </c>
      <c r="E122" s="182">
        <v>7280</v>
      </c>
      <c r="F122" s="118">
        <f>((D122-B122)/B122)</f>
        <v>0</v>
      </c>
      <c r="G122" s="118">
        <f>((E122-C122)/C122)</f>
        <v>0</v>
      </c>
      <c r="H122" s="183">
        <v>1092000000</v>
      </c>
      <c r="I122" s="182">
        <v>7280</v>
      </c>
      <c r="J122" s="118">
        <f t="shared" si="118"/>
        <v>0</v>
      </c>
      <c r="K122" s="118">
        <f t="shared" si="119"/>
        <v>0</v>
      </c>
      <c r="L122" s="183">
        <v>1092000000</v>
      </c>
      <c r="M122" s="182">
        <v>7280</v>
      </c>
      <c r="N122" s="118">
        <f t="shared" si="120"/>
        <v>0</v>
      </c>
      <c r="O122" s="118">
        <f t="shared" si="121"/>
        <v>0</v>
      </c>
      <c r="P122" s="183">
        <v>1050000000</v>
      </c>
      <c r="Q122" s="182">
        <v>7000</v>
      </c>
      <c r="R122" s="118">
        <f t="shared" si="122"/>
        <v>-3.8461538461538464E-2</v>
      </c>
      <c r="S122" s="118">
        <f t="shared" si="123"/>
        <v>-3.8461538461538464E-2</v>
      </c>
      <c r="T122" s="183">
        <v>1126500000</v>
      </c>
      <c r="U122" s="182">
        <v>7510</v>
      </c>
      <c r="V122" s="118">
        <f t="shared" si="124"/>
        <v>7.2857142857142856E-2</v>
      </c>
      <c r="W122" s="118">
        <f t="shared" si="125"/>
        <v>7.2857142857142856E-2</v>
      </c>
      <c r="X122" s="183">
        <v>2747500000</v>
      </c>
      <c r="Y122" s="182">
        <v>7850</v>
      </c>
      <c r="Z122" s="118">
        <f t="shared" si="126"/>
        <v>1.4389702618730582</v>
      </c>
      <c r="AA122" s="118">
        <f t="shared" si="127"/>
        <v>4.5272969374167776E-2</v>
      </c>
      <c r="AB122" s="183">
        <v>7770000000</v>
      </c>
      <c r="AC122" s="182">
        <v>7400</v>
      </c>
      <c r="AD122" s="118">
        <f t="shared" si="128"/>
        <v>1.8280254777070064</v>
      </c>
      <c r="AE122" s="118">
        <f t="shared" si="129"/>
        <v>-5.7324840764331211E-2</v>
      </c>
      <c r="AF122" s="183">
        <v>7796250000</v>
      </c>
      <c r="AG122" s="182">
        <v>7425</v>
      </c>
      <c r="AH122" s="118">
        <f t="shared" si="130"/>
        <v>3.3783783783783786E-3</v>
      </c>
      <c r="AI122" s="118">
        <f t="shared" si="131"/>
        <v>3.3783783783783786E-3</v>
      </c>
      <c r="AJ122" s="119">
        <f t="shared" si="138"/>
        <v>0.41309621529425594</v>
      </c>
      <c r="AK122" s="119">
        <f t="shared" si="139"/>
        <v>3.215263922977417E-3</v>
      </c>
      <c r="AL122" s="120">
        <f t="shared" si="140"/>
        <v>6.1394230769230766</v>
      </c>
      <c r="AM122" s="120">
        <f t="shared" si="141"/>
        <v>1.9917582417582416E-2</v>
      </c>
      <c r="AN122" s="121">
        <f t="shared" si="142"/>
        <v>0.76100718633964137</v>
      </c>
      <c r="AO122" s="207">
        <f t="shared" si="143"/>
        <v>4.1493445944522506E-2</v>
      </c>
      <c r="AP122" s="125"/>
      <c r="AQ122" s="123">
        <v>913647681</v>
      </c>
      <c r="AR122" s="127">
        <v>81</v>
      </c>
      <c r="AS122" s="124" t="e">
        <f>(#REF!/AQ122)-1</f>
        <v>#REF!</v>
      </c>
      <c r="AT122" s="124" t="e">
        <f>(#REF!/AR122)-1</f>
        <v>#REF!</v>
      </c>
    </row>
    <row r="123" spans="1:46">
      <c r="A123" s="203" t="s">
        <v>65</v>
      </c>
      <c r="B123" s="183">
        <v>363910000</v>
      </c>
      <c r="C123" s="182">
        <v>7.55</v>
      </c>
      <c r="D123" s="183">
        <v>363910000</v>
      </c>
      <c r="E123" s="182">
        <v>7.55</v>
      </c>
      <c r="F123" s="118">
        <f>((D123-B123)/B123)</f>
        <v>0</v>
      </c>
      <c r="G123" s="118">
        <f>((E123-C123)/C123)</f>
        <v>0</v>
      </c>
      <c r="H123" s="183">
        <v>363910000</v>
      </c>
      <c r="I123" s="182">
        <v>7.55</v>
      </c>
      <c r="J123" s="118">
        <f t="shared" si="118"/>
        <v>0</v>
      </c>
      <c r="K123" s="118">
        <f t="shared" si="119"/>
        <v>0</v>
      </c>
      <c r="L123" s="183">
        <v>363910000</v>
      </c>
      <c r="M123" s="182">
        <v>7.55</v>
      </c>
      <c r="N123" s="118">
        <f t="shared" si="120"/>
        <v>0</v>
      </c>
      <c r="O123" s="118">
        <f t="shared" si="121"/>
        <v>0</v>
      </c>
      <c r="P123" s="183">
        <v>400060000</v>
      </c>
      <c r="Q123" s="182">
        <v>8.3000000000000007</v>
      </c>
      <c r="R123" s="118">
        <f t="shared" si="122"/>
        <v>9.9337748344370855E-2</v>
      </c>
      <c r="S123" s="118">
        <f t="shared" si="123"/>
        <v>9.933774834437098E-2</v>
      </c>
      <c r="T123" s="183">
        <v>400060000</v>
      </c>
      <c r="U123" s="182">
        <v>8.3000000000000007</v>
      </c>
      <c r="V123" s="118">
        <f t="shared" si="124"/>
        <v>0</v>
      </c>
      <c r="W123" s="118">
        <f t="shared" si="125"/>
        <v>0</v>
      </c>
      <c r="X123" s="183">
        <v>400060000</v>
      </c>
      <c r="Y123" s="182">
        <v>8.3000000000000007</v>
      </c>
      <c r="Z123" s="118">
        <f t="shared" si="126"/>
        <v>0</v>
      </c>
      <c r="AA123" s="118">
        <f t="shared" si="127"/>
        <v>0</v>
      </c>
      <c r="AB123" s="183">
        <v>400060000</v>
      </c>
      <c r="AC123" s="182">
        <v>8.3000000000000007</v>
      </c>
      <c r="AD123" s="118">
        <f t="shared" si="128"/>
        <v>0</v>
      </c>
      <c r="AE123" s="118">
        <f t="shared" si="129"/>
        <v>0</v>
      </c>
      <c r="AF123" s="183">
        <v>435246000</v>
      </c>
      <c r="AG123" s="182">
        <v>9.0299999999999994</v>
      </c>
      <c r="AH123" s="118">
        <f t="shared" si="130"/>
        <v>8.7951807228915657E-2</v>
      </c>
      <c r="AI123" s="118">
        <f t="shared" si="131"/>
        <v>8.7951807228915491E-2</v>
      </c>
      <c r="AJ123" s="119">
        <f t="shared" si="138"/>
        <v>2.3411194446660816E-2</v>
      </c>
      <c r="AK123" s="119">
        <f t="shared" si="139"/>
        <v>2.3411194446660809E-2</v>
      </c>
      <c r="AL123" s="120">
        <f t="shared" si="140"/>
        <v>0.19602649006622516</v>
      </c>
      <c r="AM123" s="120">
        <f t="shared" si="141"/>
        <v>0.19602649006622511</v>
      </c>
      <c r="AN123" s="121">
        <f t="shared" si="142"/>
        <v>4.3455784486906089E-2</v>
      </c>
      <c r="AO123" s="207">
        <f t="shared" si="143"/>
        <v>4.3455784486906089E-2</v>
      </c>
      <c r="AP123" s="125"/>
      <c r="AQ123" s="158">
        <f>SUM(AQ116:AQ122)</f>
        <v>4180911788.79</v>
      </c>
      <c r="AR123" s="159"/>
      <c r="AS123" s="124" t="e">
        <f>(#REF!/AQ123)-1</f>
        <v>#REF!</v>
      </c>
      <c r="AT123" s="124" t="e">
        <f>(#REF!/AR123)-1</f>
        <v>#REF!</v>
      </c>
    </row>
    <row r="124" spans="1:46">
      <c r="A124" s="203" t="s">
        <v>55</v>
      </c>
      <c r="B124" s="183">
        <v>343955252.56999999</v>
      </c>
      <c r="C124" s="181">
        <v>90</v>
      </c>
      <c r="D124" s="183">
        <v>353290627.05000001</v>
      </c>
      <c r="E124" s="181">
        <v>90</v>
      </c>
      <c r="F124" s="118">
        <f>((D124-B124)/B124)</f>
        <v>2.7141247037941751E-2</v>
      </c>
      <c r="G124" s="118">
        <f>((E124-C124)/C124)</f>
        <v>0</v>
      </c>
      <c r="H124" s="183">
        <v>373266058.67000002</v>
      </c>
      <c r="I124" s="181">
        <v>90</v>
      </c>
      <c r="J124" s="118">
        <f t="shared" si="118"/>
        <v>5.654107437493084E-2</v>
      </c>
      <c r="K124" s="118">
        <f t="shared" si="119"/>
        <v>0</v>
      </c>
      <c r="L124" s="183">
        <v>372254974.44999999</v>
      </c>
      <c r="M124" s="181">
        <v>90</v>
      </c>
      <c r="N124" s="118">
        <f t="shared" si="120"/>
        <v>-2.7087494201928387E-3</v>
      </c>
      <c r="O124" s="118">
        <f t="shared" si="121"/>
        <v>0</v>
      </c>
      <c r="P124" s="183">
        <v>391366284.11000001</v>
      </c>
      <c r="Q124" s="181">
        <v>108</v>
      </c>
      <c r="R124" s="118">
        <f t="shared" si="122"/>
        <v>5.1339299597639068E-2</v>
      </c>
      <c r="S124" s="118">
        <f t="shared" si="123"/>
        <v>0.2</v>
      </c>
      <c r="T124" s="183">
        <v>397514297.57999998</v>
      </c>
      <c r="U124" s="181">
        <v>108</v>
      </c>
      <c r="V124" s="118">
        <f t="shared" si="124"/>
        <v>1.5709103516622722E-2</v>
      </c>
      <c r="W124" s="118">
        <f t="shared" si="125"/>
        <v>0</v>
      </c>
      <c r="X124" s="183">
        <v>395621498.87</v>
      </c>
      <c r="Y124" s="181">
        <v>106.9</v>
      </c>
      <c r="Z124" s="118">
        <f t="shared" si="126"/>
        <v>-4.7615864926696169E-3</v>
      </c>
      <c r="AA124" s="118">
        <f t="shared" si="127"/>
        <v>-1.0185185185185132E-2</v>
      </c>
      <c r="AB124" s="183">
        <v>397288636.47000003</v>
      </c>
      <c r="AC124" s="181">
        <v>108</v>
      </c>
      <c r="AD124" s="118">
        <f t="shared" si="128"/>
        <v>4.2139711940878122E-3</v>
      </c>
      <c r="AE124" s="118">
        <f t="shared" si="129"/>
        <v>1.0289990645462996E-2</v>
      </c>
      <c r="AF124" s="183">
        <v>388706957.75999999</v>
      </c>
      <c r="AG124" s="181">
        <v>108</v>
      </c>
      <c r="AH124" s="118">
        <f t="shared" si="130"/>
        <v>-2.1600614571436545E-2</v>
      </c>
      <c r="AI124" s="118">
        <f t="shared" si="131"/>
        <v>0</v>
      </c>
      <c r="AJ124" s="119">
        <f t="shared" si="138"/>
        <v>1.5734218154615398E-2</v>
      </c>
      <c r="AK124" s="119">
        <f t="shared" si="139"/>
        <v>2.5013100682534734E-2</v>
      </c>
      <c r="AL124" s="120">
        <f t="shared" si="140"/>
        <v>0.10024701477570654</v>
      </c>
      <c r="AM124" s="120">
        <f t="shared" si="141"/>
        <v>0.2</v>
      </c>
      <c r="AN124" s="121">
        <f t="shared" si="142"/>
        <v>2.7645379783606445E-2</v>
      </c>
      <c r="AO124" s="207">
        <f t="shared" si="143"/>
        <v>7.0916832838295557E-2</v>
      </c>
      <c r="AP124" s="125"/>
      <c r="AQ124" s="208"/>
      <c r="AR124" s="209"/>
      <c r="AS124" s="124"/>
      <c r="AT124" s="124"/>
    </row>
    <row r="125" spans="1:46" s="288" customFormat="1">
      <c r="A125" s="203" t="s">
        <v>121</v>
      </c>
      <c r="B125" s="183">
        <v>578906390.88999999</v>
      </c>
      <c r="C125" s="171">
        <v>120.92</v>
      </c>
      <c r="D125" s="183">
        <v>591118846.85000002</v>
      </c>
      <c r="E125" s="171">
        <v>120.92</v>
      </c>
      <c r="F125" s="118">
        <f>((D125-B125)/B125)</f>
        <v>2.1095735255616775E-2</v>
      </c>
      <c r="G125" s="118">
        <f>((E125-C125)/C125)</f>
        <v>0</v>
      </c>
      <c r="H125" s="183">
        <v>609152256.28999996</v>
      </c>
      <c r="I125" s="171">
        <v>120.92</v>
      </c>
      <c r="J125" s="118">
        <f t="shared" si="118"/>
        <v>3.0507248307337465E-2</v>
      </c>
      <c r="K125" s="118">
        <f t="shared" si="119"/>
        <v>0</v>
      </c>
      <c r="L125" s="183">
        <v>619183573.54999995</v>
      </c>
      <c r="M125" s="171">
        <v>120.92</v>
      </c>
      <c r="N125" s="118">
        <f t="shared" si="120"/>
        <v>1.6467668233053984E-2</v>
      </c>
      <c r="O125" s="118">
        <f t="shared" si="121"/>
        <v>0</v>
      </c>
      <c r="P125" s="183">
        <v>663975839.27999997</v>
      </c>
      <c r="Q125" s="171">
        <v>120.92</v>
      </c>
      <c r="R125" s="118">
        <f t="shared" si="122"/>
        <v>7.2340849537060561E-2</v>
      </c>
      <c r="S125" s="118">
        <f t="shared" si="123"/>
        <v>0</v>
      </c>
      <c r="T125" s="183">
        <v>681810630.59000003</v>
      </c>
      <c r="U125" s="171">
        <v>120.92</v>
      </c>
      <c r="V125" s="118">
        <f t="shared" si="124"/>
        <v>2.6860602833590597E-2</v>
      </c>
      <c r="W125" s="118">
        <f t="shared" si="125"/>
        <v>0</v>
      </c>
      <c r="X125" s="183">
        <v>674076436.37</v>
      </c>
      <c r="Y125" s="171">
        <v>120.92</v>
      </c>
      <c r="Z125" s="118">
        <f t="shared" si="126"/>
        <v>-1.1343610488013802E-2</v>
      </c>
      <c r="AA125" s="118">
        <f t="shared" si="127"/>
        <v>0</v>
      </c>
      <c r="AB125" s="183">
        <v>668163436.38</v>
      </c>
      <c r="AC125" s="171">
        <v>120.92</v>
      </c>
      <c r="AD125" s="118">
        <f t="shared" si="128"/>
        <v>-8.7720022106726903E-3</v>
      </c>
      <c r="AE125" s="118">
        <f t="shared" si="129"/>
        <v>0</v>
      </c>
      <c r="AF125" s="183">
        <v>659485664.13</v>
      </c>
      <c r="AG125" s="171">
        <v>120.92</v>
      </c>
      <c r="AH125" s="118">
        <f t="shared" si="130"/>
        <v>-1.2987499431298948E-2</v>
      </c>
      <c r="AI125" s="118">
        <f t="shared" si="131"/>
        <v>0</v>
      </c>
      <c r="AJ125" s="119">
        <f t="shared" si="138"/>
        <v>1.6771124004584241E-2</v>
      </c>
      <c r="AK125" s="119">
        <f t="shared" si="139"/>
        <v>0</v>
      </c>
      <c r="AL125" s="120">
        <f t="shared" si="140"/>
        <v>0.11565663596131028</v>
      </c>
      <c r="AM125" s="120">
        <f t="shared" si="141"/>
        <v>0</v>
      </c>
      <c r="AN125" s="121">
        <f t="shared" si="142"/>
        <v>2.8600031715194107E-2</v>
      </c>
      <c r="AO125" s="207">
        <f t="shared" si="143"/>
        <v>0</v>
      </c>
      <c r="AP125" s="125"/>
      <c r="AQ125" s="208"/>
      <c r="AR125" s="209"/>
      <c r="AS125" s="124"/>
      <c r="AT125" s="124"/>
    </row>
    <row r="126" spans="1:46" ht="15.75" thickBot="1">
      <c r="A126" s="203" t="s">
        <v>186</v>
      </c>
      <c r="B126" s="183">
        <v>654350000</v>
      </c>
      <c r="C126" s="171">
        <v>100</v>
      </c>
      <c r="D126" s="183">
        <v>654350000</v>
      </c>
      <c r="E126" s="171">
        <v>100</v>
      </c>
      <c r="F126" s="118">
        <f>((D126-B126)/B126)</f>
        <v>0</v>
      </c>
      <c r="G126" s="118">
        <f>((E126-C126)/C126)</f>
        <v>0</v>
      </c>
      <c r="H126" s="183">
        <v>654350000</v>
      </c>
      <c r="I126" s="171">
        <v>100</v>
      </c>
      <c r="J126" s="118">
        <f t="shared" si="118"/>
        <v>0</v>
      </c>
      <c r="K126" s="118">
        <f t="shared" si="119"/>
        <v>0</v>
      </c>
      <c r="L126" s="183">
        <v>654350000</v>
      </c>
      <c r="M126" s="171">
        <v>100</v>
      </c>
      <c r="N126" s="118">
        <f t="shared" si="120"/>
        <v>0</v>
      </c>
      <c r="O126" s="118">
        <f t="shared" si="121"/>
        <v>0</v>
      </c>
      <c r="P126" s="183">
        <v>654350000</v>
      </c>
      <c r="Q126" s="171">
        <v>100</v>
      </c>
      <c r="R126" s="118">
        <f t="shared" si="122"/>
        <v>0</v>
      </c>
      <c r="S126" s="118">
        <f t="shared" si="123"/>
        <v>0</v>
      </c>
      <c r="T126" s="183">
        <v>654350000</v>
      </c>
      <c r="U126" s="171">
        <v>100</v>
      </c>
      <c r="V126" s="118">
        <f t="shared" si="124"/>
        <v>0</v>
      </c>
      <c r="W126" s="118">
        <f t="shared" si="125"/>
        <v>0</v>
      </c>
      <c r="X126" s="183">
        <v>654350000</v>
      </c>
      <c r="Y126" s="171">
        <v>100</v>
      </c>
      <c r="Z126" s="118">
        <f t="shared" si="126"/>
        <v>0</v>
      </c>
      <c r="AA126" s="118">
        <f t="shared" si="127"/>
        <v>0</v>
      </c>
      <c r="AB126" s="183">
        <v>654350000</v>
      </c>
      <c r="AC126" s="171">
        <v>100</v>
      </c>
      <c r="AD126" s="118">
        <f t="shared" si="128"/>
        <v>0</v>
      </c>
      <c r="AE126" s="118">
        <f t="shared" si="129"/>
        <v>0</v>
      </c>
      <c r="AF126" s="183">
        <v>654350000</v>
      </c>
      <c r="AG126" s="171">
        <v>100</v>
      </c>
      <c r="AH126" s="118">
        <f t="shared" si="130"/>
        <v>0</v>
      </c>
      <c r="AI126" s="118">
        <f t="shared" si="131"/>
        <v>0</v>
      </c>
      <c r="AJ126" s="119">
        <f t="shared" si="138"/>
        <v>0</v>
      </c>
      <c r="AK126" s="119">
        <f t="shared" si="139"/>
        <v>0</v>
      </c>
      <c r="AL126" s="120">
        <f t="shared" si="140"/>
        <v>0</v>
      </c>
      <c r="AM126" s="120">
        <f t="shared" si="141"/>
        <v>0</v>
      </c>
      <c r="AN126" s="121">
        <f t="shared" si="142"/>
        <v>0</v>
      </c>
      <c r="AO126" s="207">
        <f t="shared" si="143"/>
        <v>0</v>
      </c>
      <c r="AP126" s="125"/>
      <c r="AQ126" s="161">
        <f>SUM(AQ112,AQ123)</f>
        <v>248577406317.1752</v>
      </c>
      <c r="AR126" s="162"/>
      <c r="AS126" s="124" t="e">
        <f>(#REF!/AQ126)-1</f>
        <v>#REF!</v>
      </c>
      <c r="AT126" s="124" t="e">
        <f>(#REF!/AR126)-1</f>
        <v>#REF!</v>
      </c>
    </row>
    <row r="127" spans="1:46">
      <c r="A127" s="204" t="s">
        <v>48</v>
      </c>
      <c r="B127" s="186">
        <f>SUM(B117:B126)</f>
        <v>5778612149.3100004</v>
      </c>
      <c r="C127" s="176"/>
      <c r="D127" s="186">
        <f>SUM(D117:D126)</f>
        <v>5847179420.2600002</v>
      </c>
      <c r="E127" s="176"/>
      <c r="F127" s="118">
        <f>((D127-B127)/B127)</f>
        <v>1.1865698748822784E-2</v>
      </c>
      <c r="G127" s="118"/>
      <c r="H127" s="186">
        <f>SUM(H117:H126)</f>
        <v>5961724021.9099998</v>
      </c>
      <c r="I127" s="176"/>
      <c r="J127" s="118">
        <f>((H127-D127)/D127)</f>
        <v>1.9589718976830421E-2</v>
      </c>
      <c r="K127" s="118"/>
      <c r="L127" s="186">
        <f>SUM(L117:L126)</f>
        <v>5943197200.8599997</v>
      </c>
      <c r="M127" s="176"/>
      <c r="N127" s="118">
        <f>((L127-H127)/H127)</f>
        <v>-3.1076280924631967E-3</v>
      </c>
      <c r="O127" s="118"/>
      <c r="P127" s="186">
        <f>SUM(P117:P126)</f>
        <v>6114302805.1499996</v>
      </c>
      <c r="Q127" s="176"/>
      <c r="R127" s="118">
        <f>((P127-L127)/L127)</f>
        <v>2.8790161003784367E-2</v>
      </c>
      <c r="S127" s="118"/>
      <c r="T127" s="186">
        <f>SUM(T117:T126)</f>
        <v>6219440215.5799999</v>
      </c>
      <c r="U127" s="176"/>
      <c r="V127" s="118">
        <f>((T127-P127)/P127)</f>
        <v>1.7195322799754765E-2</v>
      </c>
      <c r="W127" s="118"/>
      <c r="X127" s="186">
        <f>SUM(X117:X126)</f>
        <v>7841575562.8899994</v>
      </c>
      <c r="Y127" s="176"/>
      <c r="Z127" s="118">
        <f>((X127-T127)/T127)</f>
        <v>0.260816937068785</v>
      </c>
      <c r="AA127" s="118"/>
      <c r="AB127" s="186">
        <f>SUM(AB117:AB126)</f>
        <v>12832645102.759998</v>
      </c>
      <c r="AC127" s="176"/>
      <c r="AD127" s="118">
        <f>((AB127-X127)/X127)</f>
        <v>0.63648810112728782</v>
      </c>
      <c r="AE127" s="118"/>
      <c r="AF127" s="186">
        <f>SUM(AF117:AF126)</f>
        <v>12764750041.709999</v>
      </c>
      <c r="AG127" s="176"/>
      <c r="AH127" s="118">
        <f>((AF127-AB127)/AB127)</f>
        <v>-5.2908079749978141E-3</v>
      </c>
      <c r="AI127" s="118"/>
      <c r="AJ127" s="119">
        <f t="shared" si="138"/>
        <v>0.12079343795722552</v>
      </c>
      <c r="AK127" s="119"/>
      <c r="AL127" s="120">
        <f t="shared" si="140"/>
        <v>1.1830611178923602</v>
      </c>
      <c r="AM127" s="120"/>
      <c r="AN127" s="121">
        <f t="shared" si="142"/>
        <v>0.2261797309047274</v>
      </c>
      <c r="AO127" s="207"/>
    </row>
    <row r="128" spans="1:46" ht="15.75" thickBot="1">
      <c r="A128" s="160" t="s">
        <v>58</v>
      </c>
      <c r="B128" s="187">
        <f>SUM(B113,B127)</f>
        <v>1222702285755.812</v>
      </c>
      <c r="C128" s="188"/>
      <c r="D128" s="187">
        <f>SUM(D113,D127)</f>
        <v>1230202056848.0518</v>
      </c>
      <c r="E128" s="188"/>
      <c r="F128" s="118">
        <f>((D128-B128)/B128)</f>
        <v>6.1337671317133191E-3</v>
      </c>
      <c r="G128" s="118"/>
      <c r="H128" s="187">
        <f>SUM(H113,H127)</f>
        <v>1244928717907.1213</v>
      </c>
      <c r="I128" s="188"/>
      <c r="J128" s="118">
        <f>((H128-D128)/D128)</f>
        <v>1.1970928659314168E-2</v>
      </c>
      <c r="K128" s="118"/>
      <c r="L128" s="187">
        <f>SUM(L113,L127)</f>
        <v>1253020000378.2422</v>
      </c>
      <c r="M128" s="188"/>
      <c r="N128" s="118">
        <f>((L128-H128)/H128)</f>
        <v>6.4993941859766017E-3</v>
      </c>
      <c r="O128" s="118"/>
      <c r="P128" s="187">
        <f>SUM(P113,P127)</f>
        <v>1255238374742.5315</v>
      </c>
      <c r="Q128" s="188"/>
      <c r="R128" s="118">
        <f>((P128-L128)/L128)</f>
        <v>1.7704221509789615E-3</v>
      </c>
      <c r="S128" s="118"/>
      <c r="T128" s="187">
        <f>SUM(T113,T127)</f>
        <v>1262768896046.9219</v>
      </c>
      <c r="U128" s="188"/>
      <c r="V128" s="118">
        <f>((T128-P128)/P128)</f>
        <v>5.9992758793205357E-3</v>
      </c>
      <c r="W128" s="118"/>
      <c r="X128" s="187">
        <f>SUM(X113,X127)</f>
        <v>1268098186892.0215</v>
      </c>
      <c r="Y128" s="188"/>
      <c r="Z128" s="118">
        <f>((X128-T128)/T128)</f>
        <v>4.2203215978655088E-3</v>
      </c>
      <c r="AA128" s="118"/>
      <c r="AB128" s="187">
        <f>SUM(AB113,AB127)</f>
        <v>1270982271387.292</v>
      </c>
      <c r="AC128" s="188"/>
      <c r="AD128" s="118">
        <f>((AB128-X128)/X128)</f>
        <v>2.274338474009732E-3</v>
      </c>
      <c r="AE128" s="118"/>
      <c r="AF128" s="187">
        <f>SUM(AF113,AF127)</f>
        <v>1278269268041.812</v>
      </c>
      <c r="AG128" s="188"/>
      <c r="AH128" s="118">
        <f>((AF128-AB128)/AB128)</f>
        <v>5.7333582210916112E-3</v>
      </c>
      <c r="AI128" s="118"/>
      <c r="AJ128" s="119">
        <f t="shared" si="138"/>
        <v>5.5752257875338052E-3</v>
      </c>
      <c r="AK128" s="119"/>
      <c r="AL128" s="120">
        <f t="shared" si="140"/>
        <v>3.9072614881587107E-2</v>
      </c>
      <c r="AM128" s="120"/>
      <c r="AN128" s="121">
        <f t="shared" si="142"/>
        <v>3.1506019462348256E-3</v>
      </c>
      <c r="AO128" s="207"/>
    </row>
  </sheetData>
  <protectedRanges>
    <protectedRange password="CADF" sqref="C72" name="BidOffer Prices_2_1_6"/>
    <protectedRange password="CADF" sqref="B42" name="Yield_2_1_2_2"/>
    <protectedRange password="CADF" sqref="B75" name="Yield_2_1_2_1_1"/>
    <protectedRange password="CADF" sqref="B17" name="Fund Name_1_1_1_2_1"/>
    <protectedRange password="CADF" sqref="C17" name="Fund Name_1_1_1_1_2_1"/>
    <protectedRange password="CADF" sqref="E72" name="BidOffer Prices_2_1_7"/>
    <protectedRange password="CADF" sqref="D42" name="Yield_2_1_2_3_2"/>
    <protectedRange password="CADF" sqref="D17" name="Fund Name_1_1_1_4"/>
    <protectedRange password="CADF" sqref="E17" name="Fund Name_1_1_1_3_1"/>
    <protectedRange password="CADF" sqref="D75" name="Yield_2_1_2_4"/>
    <protectedRange password="CADF" sqref="I72" name="BidOffer Prices_2_1"/>
    <protectedRange password="CADF" sqref="H42" name="Yield_2_1_2_5"/>
    <protectedRange password="CADF" sqref="H17" name="Fund Name_1_1_1"/>
    <protectedRange password="CADF" sqref="I17" name="Fund Name_1_1_1_1_4"/>
    <protectedRange password="CADF" sqref="H75" name="Yield_2_1_2_1_2"/>
    <protectedRange password="CADF" sqref="I75" name="Fund Name_2"/>
    <protectedRange password="CADF" sqref="M72" name="BidOffer Prices_2_1_1"/>
    <protectedRange password="CADF" sqref="M75" name="Fund Name_2_1"/>
    <protectedRange password="CADF" sqref="L42" name="Yield_2_1_2_2_1"/>
    <protectedRange password="CADF" sqref="L17" name="Fund Name_1_1_1_2_2"/>
    <protectedRange password="CADF" sqref="M17" name="Fund Name_1_1_1_3_2"/>
    <protectedRange password="CADF" sqref="L75" name="Yield_2_1_2_3_3"/>
    <protectedRange password="CADF" sqref="Q72" name="BidOffer Prices_2_1_8"/>
    <protectedRange password="CADF" sqref="P42" name="Yield_2_1_2_6"/>
    <protectedRange password="CADF" sqref="P17" name="Fund Name_1_1_1_1"/>
    <protectedRange password="CADF" sqref="Q17" name="Fund Name_1_1_1_1_2"/>
    <protectedRange password="CADF" sqref="P75" name="Yield_2_1_2_1_3"/>
    <protectedRange password="CADF" sqref="U72" name="BidOffer Prices_2_1_9"/>
    <protectedRange password="CADF" sqref="T42" name="Yield_2_1_2_2_2"/>
    <protectedRange password="CADF" sqref="T17" name="Fund Name_1_1_1_2_3"/>
    <protectedRange password="CADF" sqref="U17" name="Fund Name_1_1_1_3_3"/>
    <protectedRange password="CADF" sqref="T75" name="Yield_2_1_2_3_4"/>
    <protectedRange password="CADF" sqref="Y72" name="BidOffer Prices_2_1_2"/>
    <protectedRange password="CADF" sqref="X42" name="Yield_2_1_2_7"/>
    <protectedRange password="CADF" sqref="X17" name="Fund Name_1_1_1_2"/>
    <protectedRange password="CADF" sqref="Y17" name="Fund Name_1_1_1_1_5"/>
    <protectedRange password="CADF" sqref="X75" name="Yield_2_1_2_1_4"/>
    <protectedRange password="CADF" sqref="AC72" name="BidOffer Prices_2_1_4"/>
    <protectedRange password="CADF" sqref="AB42" name="Yield_2_1_2_2_3"/>
    <protectedRange password="CADF" sqref="AB17" name="Fund Name_1_1_1_2_4"/>
    <protectedRange password="CADF" sqref="AC17" name="Fund Name_1_1_1_3_4"/>
    <protectedRange password="CADF" sqref="AB75" name="Yield_2_1_2_3_1"/>
    <protectedRange password="CADF" sqref="AG72" name="BidOffer Prices_2_1_3"/>
    <protectedRange password="CADF" sqref="AF42" name="Yield_2_1_2_4_1"/>
    <protectedRange password="CADF" sqref="AF17" name="Fund Name_1_1_1_4_1"/>
    <protectedRange password="CADF" sqref="AG17" name="Fund Name_1_1_1_5"/>
    <protectedRange password="CADF" sqref="AF75" name="Yield_2_1_2_5_1"/>
  </protectedRanges>
  <mergeCells count="43">
    <mergeCell ref="AH115:AI115"/>
    <mergeCell ref="AF2:AG2"/>
    <mergeCell ref="AF115:AG115"/>
    <mergeCell ref="X115:Y115"/>
    <mergeCell ref="AD115:AE115"/>
    <mergeCell ref="AB2:AC2"/>
    <mergeCell ref="AB115:AC115"/>
    <mergeCell ref="F115:G115"/>
    <mergeCell ref="D115:E115"/>
    <mergeCell ref="V115:W115"/>
    <mergeCell ref="T115:U115"/>
    <mergeCell ref="L115:M115"/>
    <mergeCell ref="P115:Q115"/>
    <mergeCell ref="AQ2:AR2"/>
    <mergeCell ref="B115:C115"/>
    <mergeCell ref="AJ115:AK115"/>
    <mergeCell ref="F2:G2"/>
    <mergeCell ref="D2:E2"/>
    <mergeCell ref="AQ114:AR114"/>
    <mergeCell ref="L2:M2"/>
    <mergeCell ref="R115:S115"/>
    <mergeCell ref="AN115:AO115"/>
    <mergeCell ref="J115:K115"/>
    <mergeCell ref="H115:I115"/>
    <mergeCell ref="N115:O115"/>
    <mergeCell ref="T2:U2"/>
    <mergeCell ref="AL115:AM115"/>
    <mergeCell ref="Z2:AA2"/>
    <mergeCell ref="Z115:AA115"/>
    <mergeCell ref="A1:AO1"/>
    <mergeCell ref="AN2:AO2"/>
    <mergeCell ref="AL2:AM2"/>
    <mergeCell ref="AJ2:AK2"/>
    <mergeCell ref="B2:C2"/>
    <mergeCell ref="J2:K2"/>
    <mergeCell ref="H2:I2"/>
    <mergeCell ref="R2:S2"/>
    <mergeCell ref="P2:Q2"/>
    <mergeCell ref="N2:O2"/>
    <mergeCell ref="V2:W2"/>
    <mergeCell ref="AD2:AE2"/>
    <mergeCell ref="X2:Y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2020-06-26T18:13:32Z</dcterms:modified>
</cp:coreProperties>
</file>