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7" i="11" l="1"/>
  <c r="AL127" i="11" s="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O5" i="11"/>
  <c r="AN5" i="11"/>
  <c r="AM5" i="11"/>
  <c r="AL5" i="11"/>
  <c r="AK5" i="11"/>
  <c r="AJ5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2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I9" i="1"/>
  <c r="H9" i="1"/>
  <c r="G9" i="1"/>
  <c r="F9" i="1"/>
  <c r="E9" i="1"/>
  <c r="D9" i="1"/>
  <c r="C9" i="1"/>
  <c r="M112" i="9"/>
  <c r="AH127" i="11" l="1"/>
  <c r="AF112" i="11"/>
  <c r="K106" i="9"/>
  <c r="AJ127" i="11" l="1"/>
  <c r="AN127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AB112" i="11" l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AB127" i="11" l="1"/>
  <c r="X112" i="11"/>
  <c r="AD112" i="11" s="1"/>
  <c r="J57" i="9"/>
  <c r="K57" i="9"/>
  <c r="J58" i="9"/>
  <c r="K58" i="9"/>
  <c r="X127" i="11" l="1"/>
  <c r="AD127" i="11" s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T112" i="11" l="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T127" i="11" l="1"/>
  <c r="Z127" i="11" s="1"/>
  <c r="Z112" i="11"/>
  <c r="P112" i="11"/>
  <c r="P127" i="11" s="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V127" i="11" l="1"/>
  <c r="V112" i="11"/>
  <c r="L112" i="11"/>
  <c r="R112" i="11" s="1"/>
  <c r="L127" i="11" l="1"/>
  <c r="R127" i="11" s="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K75" i="11"/>
  <c r="J75" i="11"/>
  <c r="G75" i="11"/>
  <c r="F75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2" i="11" l="1"/>
  <c r="N112" i="11" s="1"/>
  <c r="J76" i="9"/>
  <c r="K76" i="9"/>
  <c r="G77" i="9"/>
  <c r="K75" i="9"/>
  <c r="J75" i="9"/>
  <c r="H57" i="9" l="1"/>
  <c r="H58" i="9"/>
  <c r="H127" i="11"/>
  <c r="N127" i="11" s="1"/>
  <c r="H76" i="9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K125" i="9"/>
  <c r="J125" i="9"/>
  <c r="D112" i="11" l="1"/>
  <c r="J112" i="11" s="1"/>
  <c r="J20" i="9"/>
  <c r="D127" i="11" l="1"/>
  <c r="J127" i="11" s="1"/>
  <c r="B126" i="11"/>
  <c r="B111" i="11"/>
  <c r="B104" i="11"/>
  <c r="B82" i="11"/>
  <c r="B77" i="11"/>
  <c r="B54" i="11"/>
  <c r="B43" i="11"/>
  <c r="B18" i="11"/>
  <c r="F82" i="11" l="1"/>
  <c r="F111" i="11"/>
  <c r="F126" i="11"/>
  <c r="F43" i="11"/>
  <c r="F54" i="11"/>
  <c r="F104" i="11"/>
  <c r="F18" i="11"/>
  <c r="F77" i="11"/>
  <c r="B112" i="11"/>
  <c r="F112" i="11" l="1"/>
  <c r="B127" i="11"/>
  <c r="F127" i="11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l="1"/>
  <c r="H104" i="9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<sst xmlns="http://schemas.openxmlformats.org/spreadsheetml/2006/main" count="587" uniqueCount="201">
  <si>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</si>
  <si>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</si>
  <si>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</si>
  <si>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</si>
  <si>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</si>
  <si>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</si>
  <si>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</si>
  <si>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</si>
  <si>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</si>
  <si>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</si>
  <si>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</si>
  <si>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</si>
  <si>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</si>
  <si>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</si>
  <si>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</si>
  <si>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</si>
  <si>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</si>
  <si>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</si>
  <si>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</si>
  <si>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</si>
  <si>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</si>
  <si>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</si>
  <si>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</si>
  <si>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</si>
  <si>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</si>
  <si>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</si>
  <si>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</si>
  <si>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</si>
  <si>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</si>
  <si>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</si>
  <si>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</si>
  <si>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</si>
  <si>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</si>
  <si>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</si>
  <si>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</si>
  <si>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</si>
  <si>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</si>
  <si>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</si>
  <si>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</si>
  <si>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</si>
  <si>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</si>
  <si>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</si>
  <si>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</si>
  <si>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</si>
  <si>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</si>
  <si>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</si>
  <si>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</si>
  <si>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</si>
  <si>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</si>
  <si>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</si>
  <si>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</si>
  <si>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</si>
  <si>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</si>
  <si>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</si>
  <si>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</si>
  <si>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</si>
  <si>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</si>
  <si>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</si>
  <si>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</si>
  <si>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</si>
  <si>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</si>
  <si>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</si>
  <si>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</si>
  <si>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</si>
  <si>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</si>
  <si>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</si>
  <si>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</si>
  <si>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</si>
  <si>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</si>
  <si>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</si>
  <si>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</si>
  <si>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</si>
  <si>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</si>
  <si>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</si>
  <si>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</si>
  <si>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</si>
  <si>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</si>
  <si>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</si>
  <si>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</si>
  <si>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</si>
  <si>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</si>
  <si>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</si>
  <si>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</si>
  <si>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</si>
  <si>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</si>
  <si>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</si>
  <si>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</si>
  <si>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</si>
  <si>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</si>
  <si>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</si>
  <si>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</si>
  <si>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</si>
  <si>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</si>
  <si>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</si>
  <si>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</si>
  <si>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</si>
  <si>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</si>
  <si>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</si>
  <si>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</si>
  <si>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</si>
  <si>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</si>
  <si>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</si>
  <si>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</si>
  <si>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</si>
  <si>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</si>
  <si>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</si>
  <si>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</si>
  <si>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</si>
  <si>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</si>
  <si>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</si>
  <si>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</si>
  <si>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</si>
  <si>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</si>
  <si>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</si>
  <si>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</si>
  <si>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</si>
  <si>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</si>
  <si>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</si>
  <si>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</si>
  <si>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</si>
  <si>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</si>
  <si>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</si>
  <si>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</si>
  <si>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</si>
  <si>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</si>
  <si>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</si>
  <si>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</si>
  <si>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</si>
  <si>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</si>
  <si>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</si>
  <si>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</si>
  <si>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</si>
  <si>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</si>
  <si>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</si>
  <si>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</si>
  <si>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</si>
  <si>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</si>
  <si>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</si>
  <si>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</si>
  <si>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</si>
  <si>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</si>
  <si>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</si>
  <si>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</si>
  <si>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</si>
  <si>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</si>
  <si>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</si>
  <si>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</si>
  <si>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</si>
  <si>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</si>
  <si>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</si>
  <si>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</si>
  <si>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</si>
  <si>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</si>
  <si>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</si>
  <si>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</si>
  <si>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</si>
  <si>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</si>
  <si>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</si>
  <si>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</si>
  <si>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</si>
  <si>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</si>
  <si>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</si>
  <si>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</si>
  <si>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</si>
  <si>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</si>
  <si>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</si>
  <si>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</si>
  <si>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</si>
  <si>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</si>
  <si>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</si>
  <si>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</si>
  <si>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</si>
  <si>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</si>
  <si>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</si>
  <si>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</si>
  <si>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</si>
  <si>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</si>
  <si>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</si>
  <si>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</si>
  <si>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</si>
  <si>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</si>
  <si>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</si>
  <si>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</si>
  <si>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</si>
  <si>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</si>
  <si>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</si>
  <si>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NAV and Unit Price as at Week Ended March 6, 2020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</si>
  <si>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</si>
  <si>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</si>
  <si>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</si>
  <si>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</si>
  <si>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</si>
  <si>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</si>
  <si>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</si>
  <si>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</si>
  <si>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NAV and Unit Price as at Week Ended April 17, 2020</t>
  </si>
  <si>
    <t>NAV and Unit Price as at Week Ended April 24, 2020</t>
  </si>
  <si>
    <t>NET ASSET VALUES AND UNIT PRICES OF FUND MANAGEMENT AND COLLECTIVE INVESTMENT SCHEMES AS AT WEEK ENDED APRIL 30, 2020</t>
  </si>
  <si>
    <t>NAV and Unit Price as at Week Ended April 30, 2020</t>
  </si>
  <si>
    <t>MARKET CAPITALIZATION OF EXCHANGE TRADED FUNDS AS AT APRIL 30,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</si>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</sst>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2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4" fontId="1" fillId="8" borderId="1" xfId="2" applyNumberFormat="1" applyFont="1" applyFill="1" applyBorder="1" applyAlignment="1">
      <alignment horizontal="right" wrapText="1"/>
    </xf>
    <xf numFmtId="164" fontId="5" fillId="0" borderId="0" xfId="2" applyFont="1" applyFill="1"/>
    <xf numFmtId="4" fontId="59" fillId="0" borderId="0" xfId="0" applyNumberFormat="1" applyFont="1"/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10" fontId="12" fillId="0" borderId="0" xfId="6" applyNumberFormat="1" applyFont="1" applyBorder="1"/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30,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1198409455196.8345</c:v>
                </c:pt>
                <c:pt idx="1">
                  <c:v>1189728084042.9309</c:v>
                </c:pt>
                <c:pt idx="2">
                  <c:v>1190478125494.8818</c:v>
                </c:pt>
                <c:pt idx="3">
                  <c:v>1194815749032.1619</c:v>
                </c:pt>
                <c:pt idx="4">
                  <c:v>1166419897000.7219</c:v>
                </c:pt>
                <c:pt idx="5">
                  <c:v>1210571025225.8418</c:v>
                </c:pt>
                <c:pt idx="6">
                  <c:v>1216923673606.5015</c:v>
                </c:pt>
                <c:pt idx="7">
                  <c:v>1224354877427.792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30,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4215793888.6400003</c:v>
                </c:pt>
                <c:pt idx="1">
                  <c:v>4191422645.46</c:v>
                </c:pt>
                <c:pt idx="2">
                  <c:v>4159015823.8899994</c:v>
                </c:pt>
                <c:pt idx="3">
                  <c:v>4117237300.3599997</c:v>
                </c:pt>
                <c:pt idx="4">
                  <c:v>4164777369.8099999</c:v>
                </c:pt>
                <c:pt idx="5">
                  <c:v>4321685399.6999989</c:v>
                </c:pt>
                <c:pt idx="6">
                  <c:v>4297890060.4499998</c:v>
                </c:pt>
                <c:pt idx="7">
                  <c:v>4349441924.0699997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21878471884.970001</c:v>
                </c:pt>
                <c:pt idx="1">
                  <c:v>21688710610.259998</c:v>
                </c:pt>
                <c:pt idx="2">
                  <c:v>21694103454.970005</c:v>
                </c:pt>
                <c:pt idx="3">
                  <c:v>21470099575.170002</c:v>
                </c:pt>
                <c:pt idx="4">
                  <c:v>22052411880.310001</c:v>
                </c:pt>
                <c:pt idx="5">
                  <c:v>22545174539.73</c:v>
                </c:pt>
                <c:pt idx="6">
                  <c:v>22342253026.610001</c:v>
                </c:pt>
                <c:pt idx="7">
                  <c:v>22612715694.420006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9426945087.0499992</c:v>
                </c:pt>
                <c:pt idx="1">
                  <c:v>9326977913.75</c:v>
                </c:pt>
                <c:pt idx="2">
                  <c:v>9271901936.9500008</c:v>
                </c:pt>
                <c:pt idx="3">
                  <c:v>9042747523.7799988</c:v>
                </c:pt>
                <c:pt idx="4">
                  <c:v>9365103395.8700008</c:v>
                </c:pt>
                <c:pt idx="5">
                  <c:v>9970758415.5799999</c:v>
                </c:pt>
                <c:pt idx="6">
                  <c:v>9808080485.0300007</c:v>
                </c:pt>
                <c:pt idx="7">
                  <c:v>9985797801.4400005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44162347661.894699</c:v>
                </c:pt>
                <c:pt idx="1">
                  <c:v>44165713064.884705</c:v>
                </c:pt>
                <c:pt idx="2">
                  <c:v>45109937422.971817</c:v>
                </c:pt>
                <c:pt idx="3">
                  <c:v>45165146360.091812</c:v>
                </c:pt>
                <c:pt idx="4">
                  <c:v>45020913280.751816</c:v>
                </c:pt>
                <c:pt idx="5">
                  <c:v>45025159007.591812</c:v>
                </c:pt>
                <c:pt idx="6">
                  <c:v>45029009057.991821</c:v>
                </c:pt>
                <c:pt idx="7">
                  <c:v>45038012776.77182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43903</c:v>
                </c:pt>
                <c:pt idx="1">
                  <c:v>43910</c:v>
                </c:pt>
                <c:pt idx="2">
                  <c:v>43917</c:v>
                </c:pt>
                <c:pt idx="3">
                  <c:v>43924</c:v>
                </c:pt>
                <c:pt idx="4">
                  <c:v>43930</c:v>
                </c:pt>
                <c:pt idx="5">
                  <c:v>43938</c:v>
                </c:pt>
                <c:pt idx="6">
                  <c:v>43945</c:v>
                </c:pt>
                <c:pt idx="7">
                  <c:v>43951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818236855523.28979</c:v>
                </c:pt>
                <c:pt idx="1">
                  <c:v>805162528182.7301</c:v>
                </c:pt>
                <c:pt idx="2">
                  <c:v>802449026847.55994</c:v>
                </c:pt>
                <c:pt idx="3">
                  <c:v>808731385087.04004</c:v>
                </c:pt>
                <c:pt idx="4">
                  <c:v>781106377075.21008</c:v>
                </c:pt>
                <c:pt idx="5">
                  <c:v>815494009883.09998</c:v>
                </c:pt>
                <c:pt idx="6">
                  <c:v>816836771857.5199</c:v>
                </c:pt>
                <c:pt idx="7">
                  <c:v>817980614664.8501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43903</c:v>
                </c:pt>
                <c:pt idx="1">
                  <c:v>43910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196501902309.72995</c:v>
                </c:pt>
                <c:pt idx="1">
                  <c:v>201330057176.97601</c:v>
                </c:pt>
                <c:pt idx="2">
                  <c:v>204987895927.44</c:v>
                </c:pt>
                <c:pt idx="3">
                  <c:v>202357785523.66</c:v>
                </c:pt>
                <c:pt idx="4">
                  <c:v>207355748129.5</c:v>
                </c:pt>
                <c:pt idx="5">
                  <c:v>207856911056.62</c:v>
                </c:pt>
                <c:pt idx="6">
                  <c:v>210008521215.72998</c:v>
                </c:pt>
                <c:pt idx="7">
                  <c:v>213180551407.41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103987138841.26001</c:v>
                </c:pt>
                <c:pt idx="1">
                  <c:v>103862674448.87001</c:v>
                </c:pt>
                <c:pt idx="2">
                  <c:v>102806244081.09999</c:v>
                </c:pt>
                <c:pt idx="3">
                  <c:v>103931347662.06003</c:v>
                </c:pt>
                <c:pt idx="4">
                  <c:v>97354565869.270004</c:v>
                </c:pt>
                <c:pt idx="5">
                  <c:v>105357326923.52</c:v>
                </c:pt>
                <c:pt idx="6">
                  <c:v>108601147903.16998</c:v>
                </c:pt>
                <c:pt idx="7">
                  <c:v>111207743158.83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gadmissions@hull.ac.uk" TargetMode="External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C122" zoomScale="160" zoomScaleNormal="160" workbookViewId="0">
      <selection activeCell="I137" sqref="I137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1" t="s">
        <v>197</v>
      </c>
      <c r="B1" s="392"/>
      <c r="C1" s="392"/>
      <c r="D1" s="392"/>
      <c r="E1" s="392"/>
      <c r="F1" s="392"/>
      <c r="G1" s="392"/>
      <c r="H1" s="392"/>
      <c r="I1" s="392"/>
      <c r="J1" s="392"/>
      <c r="K1" s="393"/>
      <c r="M1" s="4"/>
    </row>
    <row r="2" spans="1:19" ht="24.75" customHeight="1" thickBot="1">
      <c r="A2" s="191"/>
      <c r="B2" s="194"/>
      <c r="C2" s="192"/>
      <c r="D2" s="383" t="s">
        <v>196</v>
      </c>
      <c r="E2" s="384"/>
      <c r="F2" s="385"/>
      <c r="G2" s="383" t="s">
        <v>198</v>
      </c>
      <c r="H2" s="384"/>
      <c r="I2" s="385"/>
      <c r="J2" s="394" t="s">
        <v>85</v>
      </c>
      <c r="K2" s="395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64">
        <v>1</v>
      </c>
      <c r="B5" s="365" t="s">
        <v>7</v>
      </c>
      <c r="C5" s="365" t="s">
        <v>8</v>
      </c>
      <c r="D5" s="75">
        <v>4232765668.8800001</v>
      </c>
      <c r="E5" s="57">
        <f t="shared" ref="E5:E8" si="0">(D5/$G$18)</f>
        <v>0.42387856764630411</v>
      </c>
      <c r="F5" s="75">
        <v>7037.37</v>
      </c>
      <c r="G5" s="75">
        <v>4296118471.0900002</v>
      </c>
      <c r="H5" s="57">
        <f t="shared" ref="H5:H12" si="1">(G5/$G$18)</f>
        <v>0.43022285815465633</v>
      </c>
      <c r="I5" s="75">
        <v>7145.68</v>
      </c>
      <c r="J5" s="190">
        <f t="shared" ref="J5:J12" si="2">((G5-D5)/D5)</f>
        <v>1.4967235884514095E-2</v>
      </c>
      <c r="K5" s="190">
        <f t="shared" ref="K5:K12" si="3">((I5-F5)/F5)</f>
        <v>1.5390692829849844E-2</v>
      </c>
      <c r="L5" s="9"/>
      <c r="M5" s="198"/>
      <c r="N5" s="285"/>
    </row>
    <row r="6" spans="1:19" ht="12.75" customHeight="1">
      <c r="A6" s="364">
        <v>2</v>
      </c>
      <c r="B6" s="56" t="s">
        <v>174</v>
      </c>
      <c r="C6" s="365" t="s">
        <v>62</v>
      </c>
      <c r="D6" s="76">
        <v>499492776.66000003</v>
      </c>
      <c r="E6" s="57">
        <f t="shared" si="0"/>
        <v>5.0020317514136999E-2</v>
      </c>
      <c r="F6" s="75">
        <v>1</v>
      </c>
      <c r="G6" s="76">
        <v>510976220.19</v>
      </c>
      <c r="H6" s="57">
        <f t="shared" si="1"/>
        <v>5.1170295088121528E-2</v>
      </c>
      <c r="I6" s="75">
        <v>1.02</v>
      </c>
      <c r="J6" s="190">
        <f t="shared" si="2"/>
        <v>2.29902094015999E-2</v>
      </c>
      <c r="K6" s="190">
        <f t="shared" si="3"/>
        <v>2.0000000000000018E-2</v>
      </c>
      <c r="L6" s="9"/>
      <c r="M6" s="198"/>
      <c r="N6" s="285"/>
    </row>
    <row r="7" spans="1:19" ht="12.95" customHeight="1">
      <c r="A7" s="364">
        <v>3</v>
      </c>
      <c r="B7" s="56" t="s">
        <v>77</v>
      </c>
      <c r="C7" s="365" t="s">
        <v>13</v>
      </c>
      <c r="D7" s="76">
        <v>201129839.61000001</v>
      </c>
      <c r="E7" s="57">
        <f t="shared" si="0"/>
        <v>2.0141589446262983E-2</v>
      </c>
      <c r="F7" s="75">
        <v>102.97</v>
      </c>
      <c r="G7" s="76">
        <v>217782082.56999999</v>
      </c>
      <c r="H7" s="57">
        <f t="shared" si="1"/>
        <v>2.1809182090447972E-2</v>
      </c>
      <c r="I7" s="75">
        <v>111.27</v>
      </c>
      <c r="J7" s="190">
        <f t="shared" si="2"/>
        <v>8.2793497932924537E-2</v>
      </c>
      <c r="K7" s="190">
        <f t="shared" si="3"/>
        <v>8.060600174808194E-2</v>
      </c>
      <c r="L7" s="9"/>
      <c r="M7" s="238"/>
      <c r="N7" s="10"/>
    </row>
    <row r="8" spans="1:19" ht="12.95" customHeight="1">
      <c r="A8" s="364">
        <v>4</v>
      </c>
      <c r="B8" s="365" t="s">
        <v>14</v>
      </c>
      <c r="C8" s="365" t="s">
        <v>15</v>
      </c>
      <c r="D8" s="76">
        <v>269593195</v>
      </c>
      <c r="E8" s="57">
        <f t="shared" si="0"/>
        <v>2.6997662115802439E-2</v>
      </c>
      <c r="F8" s="98">
        <v>10.07</v>
      </c>
      <c r="G8" s="76">
        <v>279827621</v>
      </c>
      <c r="H8" s="57">
        <f t="shared" si="1"/>
        <v>2.8022560296549114E-2</v>
      </c>
      <c r="I8" s="98">
        <v>10.45</v>
      </c>
      <c r="J8" s="190">
        <f t="shared" si="2"/>
        <v>3.796247898616284E-2</v>
      </c>
      <c r="K8" s="190">
        <f t="shared" si="3"/>
        <v>3.7735849056603675E-2</v>
      </c>
      <c r="L8" s="48"/>
      <c r="M8" s="198"/>
      <c r="N8" s="10"/>
      <c r="O8" s="338"/>
      <c r="P8" s="339"/>
      <c r="Q8" s="339"/>
      <c r="R8" s="340"/>
    </row>
    <row r="9" spans="1:19" ht="12.95" customHeight="1">
      <c r="A9" s="364">
        <v>5</v>
      </c>
      <c r="B9" s="365" t="s">
        <v>56</v>
      </c>
      <c r="C9" s="365" t="s">
        <v>102</v>
      </c>
      <c r="D9" s="76">
        <v>1093579086.26</v>
      </c>
      <c r="E9" s="57">
        <f t="shared" ref="E9:E17" si="4">(D9/$G$18)</f>
        <v>0.1095134417905298</v>
      </c>
      <c r="F9" s="98">
        <v>0.60019999999999996</v>
      </c>
      <c r="G9" s="76">
        <v>1113680193.3800001</v>
      </c>
      <c r="H9" s="57">
        <f>(G9/$G$18)</f>
        <v>0.11152641136188458</v>
      </c>
      <c r="I9" s="98">
        <v>0.61099999999999999</v>
      </c>
      <c r="J9" s="190">
        <f t="shared" si="2"/>
        <v>1.8381027373836459E-2</v>
      </c>
      <c r="K9" s="190">
        <f t="shared" si="3"/>
        <v>1.7994001999333611E-2</v>
      </c>
      <c r="L9" s="9"/>
      <c r="M9" s="231"/>
      <c r="N9" s="10"/>
      <c r="O9" s="341"/>
      <c r="P9" s="340"/>
      <c r="Q9" s="340"/>
      <c r="R9" s="342"/>
      <c r="S9" s="343"/>
    </row>
    <row r="10" spans="1:19" ht="12.95" customHeight="1">
      <c r="A10" s="364">
        <v>6</v>
      </c>
      <c r="B10" s="365" t="s">
        <v>9</v>
      </c>
      <c r="C10" s="365" t="s">
        <v>16</v>
      </c>
      <c r="D10" s="76">
        <v>2001861017.0999999</v>
      </c>
      <c r="E10" s="57">
        <f t="shared" si="4"/>
        <v>0.20047081434107566</v>
      </c>
      <c r="F10" s="98">
        <v>13.555199999999999</v>
      </c>
      <c r="G10" s="76">
        <v>2035576627</v>
      </c>
      <c r="H10" s="57">
        <f t="shared" si="1"/>
        <v>0.20384717049913229</v>
      </c>
      <c r="I10" s="98">
        <v>13.7843</v>
      </c>
      <c r="J10" s="190">
        <f t="shared" si="2"/>
        <v>1.6842133201056226E-2</v>
      </c>
      <c r="K10" s="190">
        <f t="shared" si="3"/>
        <v>1.6901262983947177E-2</v>
      </c>
      <c r="L10" s="49"/>
      <c r="M10" s="231"/>
      <c r="N10" s="10"/>
    </row>
    <row r="11" spans="1:19" ht="12.95" customHeight="1" thickBot="1">
      <c r="A11" s="364">
        <v>7</v>
      </c>
      <c r="B11" s="77" t="s">
        <v>18</v>
      </c>
      <c r="C11" s="77" t="s">
        <v>73</v>
      </c>
      <c r="D11" s="76">
        <v>182270076.63999999</v>
      </c>
      <c r="E11" s="57">
        <f t="shared" si="4"/>
        <v>1.8252930838807465E-2</v>
      </c>
      <c r="F11" s="98">
        <v>109</v>
      </c>
      <c r="G11" s="76">
        <v>184526677.16</v>
      </c>
      <c r="H11" s="57">
        <f t="shared" si="1"/>
        <v>1.8478911833503215E-2</v>
      </c>
      <c r="I11" s="98">
        <v>110.35</v>
      </c>
      <c r="J11" s="190">
        <f>((G11-D11)/D11)</f>
        <v>1.2380532019290267E-2</v>
      </c>
      <c r="K11" s="190">
        <f>((I11-F11)/F11)</f>
        <v>1.238532110091738E-2</v>
      </c>
      <c r="L11" s="9"/>
      <c r="M11" s="370"/>
      <c r="N11" s="10"/>
    </row>
    <row r="12" spans="1:19" ht="12.95" customHeight="1">
      <c r="A12" s="364">
        <v>8</v>
      </c>
      <c r="B12" s="365" t="s">
        <v>75</v>
      </c>
      <c r="C12" s="365" t="s">
        <v>74</v>
      </c>
      <c r="D12" s="76">
        <v>212612076.61000001</v>
      </c>
      <c r="E12" s="57">
        <f t="shared" si="4"/>
        <v>2.1291446195650019E-2</v>
      </c>
      <c r="F12" s="98">
        <v>7.6440000000000001</v>
      </c>
      <c r="G12" s="76">
        <v>206390403.91</v>
      </c>
      <c r="H12" s="57">
        <f t="shared" si="1"/>
        <v>2.0668394054628014E-2</v>
      </c>
      <c r="I12" s="98">
        <v>7.4337</v>
      </c>
      <c r="J12" s="190">
        <f t="shared" si="2"/>
        <v>-2.9263025878876098E-2</v>
      </c>
      <c r="K12" s="190">
        <f t="shared" si="3"/>
        <v>-2.7511773940345388E-2</v>
      </c>
      <c r="L12" s="48"/>
      <c r="M12"/>
      <c r="N12" s="50"/>
      <c r="O12" s="50"/>
    </row>
    <row r="13" spans="1:19" ht="12.95" customHeight="1">
      <c r="A13" s="364">
        <v>9</v>
      </c>
      <c r="B13" s="365" t="s">
        <v>7</v>
      </c>
      <c r="C13" s="56" t="s">
        <v>92</v>
      </c>
      <c r="D13" s="75">
        <v>302845720.99000001</v>
      </c>
      <c r="E13" s="79">
        <f t="shared" si="4"/>
        <v>3.0327644021224641E-2</v>
      </c>
      <c r="F13" s="75">
        <v>1781.6</v>
      </c>
      <c r="G13" s="75">
        <v>310064808.18000001</v>
      </c>
      <c r="H13" s="79">
        <f>(G13/$G$18)</f>
        <v>3.1050579467500047E-2</v>
      </c>
      <c r="I13" s="75">
        <v>1824.85</v>
      </c>
      <c r="J13" s="190">
        <f>((G13-D13)/D13)</f>
        <v>2.3837507647130905E-2</v>
      </c>
      <c r="K13" s="190">
        <f>((I13-F13)/F13)</f>
        <v>2.42759317467445E-2</v>
      </c>
      <c r="L13" s="48"/>
      <c r="M13" s="371"/>
      <c r="N13" s="291"/>
      <c r="O13" s="291"/>
    </row>
    <row r="14" spans="1:19" ht="12.95" customHeight="1">
      <c r="A14" s="364">
        <v>10</v>
      </c>
      <c r="B14" s="365" t="s">
        <v>107</v>
      </c>
      <c r="C14" s="75" t="s">
        <v>108</v>
      </c>
      <c r="D14" s="75">
        <v>139884688.84999999</v>
      </c>
      <c r="E14" s="79">
        <f t="shared" si="4"/>
        <v>1.4008363841477738E-2</v>
      </c>
      <c r="F14" s="75">
        <v>89.64</v>
      </c>
      <c r="G14" s="75">
        <v>141383680.59999999</v>
      </c>
      <c r="H14" s="79">
        <f>(G14/$G$18)</f>
        <v>1.4158476209042785E-2</v>
      </c>
      <c r="I14" s="75">
        <v>90.4</v>
      </c>
      <c r="J14" s="190">
        <f>((G14-D14)/D14)</f>
        <v>1.0715910099406136E-2</v>
      </c>
      <c r="K14" s="190">
        <f>((I14-F14)/F14)</f>
        <v>8.4783578759482937E-3</v>
      </c>
      <c r="L14" s="48"/>
      <c r="M14" s="344"/>
      <c r="N14" s="291"/>
      <c r="O14" s="291"/>
    </row>
    <row r="15" spans="1:19" ht="12.95" customHeight="1">
      <c r="A15" s="368">
        <v>11</v>
      </c>
      <c r="B15" s="369" t="s">
        <v>66</v>
      </c>
      <c r="C15" s="369" t="s">
        <v>163</v>
      </c>
      <c r="D15" s="75">
        <v>213839147.38</v>
      </c>
      <c r="E15" s="79">
        <f t="shared" si="4"/>
        <v>2.1414327791532427E-2</v>
      </c>
      <c r="F15" s="75">
        <v>0.85</v>
      </c>
      <c r="G15" s="75">
        <v>221212461.16</v>
      </c>
      <c r="H15" s="79">
        <f>(G15/$G$18)</f>
        <v>2.2152707831526498E-2</v>
      </c>
      <c r="I15" s="75">
        <v>0.88</v>
      </c>
      <c r="J15" s="190">
        <f>((G15-D15)/D15)</f>
        <v>3.4480654596407236E-2</v>
      </c>
      <c r="K15" s="190">
        <f>((I15-F15)/F15)</f>
        <v>3.5294117647058858E-2</v>
      </c>
      <c r="L15" s="48"/>
      <c r="M15" s="50"/>
      <c r="N15" s="291"/>
      <c r="O15" s="291"/>
    </row>
    <row r="16" spans="1:19" ht="12.95" customHeight="1">
      <c r="A16" s="364">
        <v>12</v>
      </c>
      <c r="B16" s="365" t="s">
        <v>117</v>
      </c>
      <c r="C16" s="56" t="s">
        <v>166</v>
      </c>
      <c r="D16" s="75">
        <v>194419560.84999999</v>
      </c>
      <c r="E16" s="79">
        <f t="shared" si="4"/>
        <v>1.946960720774496E-2</v>
      </c>
      <c r="F16" s="75">
        <v>0.96404800000000002</v>
      </c>
      <c r="G16" s="75">
        <v>201005222.36000001</v>
      </c>
      <c r="H16" s="79">
        <f>(G16/$G$18)</f>
        <v>2.0129109997702347E-2</v>
      </c>
      <c r="I16" s="75">
        <v>0.99695999999999996</v>
      </c>
      <c r="J16" s="190">
        <f>((G16-D16)/D16)</f>
        <v>3.3873451216572995E-2</v>
      </c>
      <c r="K16" s="190">
        <f>((I16-F16)/F16)</f>
        <v>3.4139378952085311E-2</v>
      </c>
      <c r="L16" s="48"/>
      <c r="M16" s="50"/>
      <c r="N16" s="291"/>
      <c r="O16" s="291"/>
    </row>
    <row r="17" spans="1:18" ht="12.95" customHeight="1">
      <c r="A17" s="364">
        <v>13</v>
      </c>
      <c r="B17" s="365" t="s">
        <v>178</v>
      </c>
      <c r="C17" s="56" t="s">
        <v>179</v>
      </c>
      <c r="D17" s="75">
        <v>263787630.19999999</v>
      </c>
      <c r="E17" s="79">
        <f t="shared" si="4"/>
        <v>2.6416279945299968E-2</v>
      </c>
      <c r="F17" s="75">
        <v>89.82</v>
      </c>
      <c r="G17" s="75">
        <v>267253332.84</v>
      </c>
      <c r="H17" s="79">
        <f>(G17/$G$18)</f>
        <v>2.6763343115305295E-2</v>
      </c>
      <c r="I17" s="75">
        <v>90.92</v>
      </c>
      <c r="J17" s="190">
        <f>((G17-D17)/D17)</f>
        <v>1.3138230315698919E-2</v>
      </c>
      <c r="K17" s="190">
        <f>((I17-F17)/F17)</f>
        <v>1.2246715653529376E-2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9808080485.0300007</v>
      </c>
      <c r="E18" s="68">
        <f>(D18/$G$112)</f>
        <v>8.0108150552195174E-3</v>
      </c>
      <c r="F18" s="81"/>
      <c r="G18" s="80">
        <f>SUM(G5:G17)</f>
        <v>9985797801.4400005</v>
      </c>
      <c r="H18" s="68">
        <f>(G18/$G$112)</f>
        <v>8.1559668569449774E-3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64">
        <v>14</v>
      </c>
      <c r="B20" s="365" t="s">
        <v>7</v>
      </c>
      <c r="C20" s="365" t="s">
        <v>49</v>
      </c>
      <c r="D20" s="86">
        <v>332739410613.71002</v>
      </c>
      <c r="E20" s="57">
        <f t="shared" ref="E20:E39" si="5">(D20/$G$43)</f>
        <v>0.40678153570918402</v>
      </c>
      <c r="F20" s="86">
        <v>100</v>
      </c>
      <c r="G20" s="86">
        <v>332381807257.06</v>
      </c>
      <c r="H20" s="57">
        <f t="shared" ref="H20:H42" si="6">(G20/$G$43)</f>
        <v>0.40634435743106978</v>
      </c>
      <c r="I20" s="86">
        <v>100</v>
      </c>
      <c r="J20" s="190">
        <f>((G20-D20)/D20)</f>
        <v>-1.074724980700227E-3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64">
        <v>15</v>
      </c>
      <c r="B21" s="365" t="s">
        <v>22</v>
      </c>
      <c r="C21" s="365" t="s">
        <v>23</v>
      </c>
      <c r="D21" s="86">
        <v>238451079524.17999</v>
      </c>
      <c r="E21" s="57">
        <f t="shared" si="5"/>
        <v>0.29151189557454266</v>
      </c>
      <c r="F21" s="86">
        <v>100</v>
      </c>
      <c r="G21" s="86">
        <v>237322698083.84</v>
      </c>
      <c r="H21" s="57">
        <f t="shared" si="6"/>
        <v>0.29013242346956825</v>
      </c>
      <c r="I21" s="86">
        <v>100</v>
      </c>
      <c r="J21" s="190">
        <f t="shared" ref="J21:J43" si="8">((G21-D21)/D21)</f>
        <v>-4.7321297206606838E-3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64">
        <v>16</v>
      </c>
      <c r="B22" s="365" t="s">
        <v>56</v>
      </c>
      <c r="C22" s="365" t="s">
        <v>103</v>
      </c>
      <c r="D22" s="86">
        <v>16434163864.530001</v>
      </c>
      <c r="E22" s="57">
        <f t="shared" si="5"/>
        <v>2.0091141000038913E-2</v>
      </c>
      <c r="F22" s="86">
        <v>1</v>
      </c>
      <c r="G22" s="86">
        <v>17115872746.51</v>
      </c>
      <c r="H22" s="57">
        <f t="shared" si="6"/>
        <v>2.0924545691737278E-2</v>
      </c>
      <c r="I22" s="86">
        <v>1</v>
      </c>
      <c r="J22" s="190">
        <f t="shared" si="8"/>
        <v>4.1481202670209327E-2</v>
      </c>
      <c r="K22" s="190">
        <f t="shared" si="7"/>
        <v>0</v>
      </c>
      <c r="L22" s="9"/>
      <c r="M22" s="4"/>
      <c r="N22" s="10"/>
    </row>
    <row r="23" spans="1:18" ht="12.95" customHeight="1">
      <c r="A23" s="364">
        <v>17</v>
      </c>
      <c r="B23" s="365" t="s">
        <v>51</v>
      </c>
      <c r="C23" s="365" t="s">
        <v>52</v>
      </c>
      <c r="D23" s="86">
        <v>927020079.30999994</v>
      </c>
      <c r="E23" s="57">
        <f t="shared" si="5"/>
        <v>1.1333032381089208E-3</v>
      </c>
      <c r="F23" s="86">
        <v>100</v>
      </c>
      <c r="G23" s="86">
        <v>1643058841.9200001</v>
      </c>
      <c r="H23" s="57">
        <f t="shared" si="6"/>
        <v>2.0086769936390339E-3</v>
      </c>
      <c r="I23" s="86">
        <v>100</v>
      </c>
      <c r="J23" s="190">
        <f t="shared" si="8"/>
        <v>0.77240911884342622</v>
      </c>
      <c r="K23" s="190">
        <f t="shared" si="7"/>
        <v>0</v>
      </c>
      <c r="L23" s="9"/>
      <c r="M23" s="237"/>
      <c r="N23" s="97"/>
    </row>
    <row r="24" spans="1:18" ht="12.95" customHeight="1">
      <c r="A24" s="364">
        <v>18</v>
      </c>
      <c r="B24" s="365" t="s">
        <v>9</v>
      </c>
      <c r="C24" s="365" t="s">
        <v>24</v>
      </c>
      <c r="D24" s="86">
        <v>90271691744.369995</v>
      </c>
      <c r="E24" s="57">
        <f t="shared" si="5"/>
        <v>0.11035920671708935</v>
      </c>
      <c r="F24" s="78">
        <v>1</v>
      </c>
      <c r="G24" s="86">
        <v>90751345397.149994</v>
      </c>
      <c r="H24" s="57">
        <f t="shared" si="6"/>
        <v>0.11094559427222295</v>
      </c>
      <c r="I24" s="78">
        <v>1</v>
      </c>
      <c r="J24" s="190">
        <f t="shared" si="8"/>
        <v>5.3134448187619511E-3</v>
      </c>
      <c r="K24" s="190">
        <f t="shared" si="7"/>
        <v>0</v>
      </c>
      <c r="L24" s="9"/>
      <c r="M24" s="219"/>
      <c r="N24" s="10"/>
    </row>
    <row r="25" spans="1:18" ht="12.95" customHeight="1">
      <c r="A25" s="364">
        <v>19</v>
      </c>
      <c r="B25" s="365" t="s">
        <v>75</v>
      </c>
      <c r="C25" s="365" t="s">
        <v>76</v>
      </c>
      <c r="D25" s="86">
        <v>771515460.54999995</v>
      </c>
      <c r="E25" s="57">
        <f t="shared" si="5"/>
        <v>9.4319528692756588E-4</v>
      </c>
      <c r="F25" s="78">
        <v>10</v>
      </c>
      <c r="G25" s="86">
        <v>931567226.99000001</v>
      </c>
      <c r="H25" s="57">
        <f t="shared" si="6"/>
        <v>1.1388622300929339E-3</v>
      </c>
      <c r="I25" s="78">
        <v>10</v>
      </c>
      <c r="J25" s="190">
        <f t="shared" si="8"/>
        <v>0.2074511459898703</v>
      </c>
      <c r="K25" s="190">
        <f t="shared" si="7"/>
        <v>0</v>
      </c>
      <c r="L25" s="9"/>
      <c r="M25" s="271"/>
      <c r="N25" s="272"/>
      <c r="O25" s="399"/>
      <c r="P25" s="400"/>
    </row>
    <row r="26" spans="1:18" ht="12.95" customHeight="1">
      <c r="A26" s="364">
        <v>20</v>
      </c>
      <c r="B26" s="365" t="s">
        <v>107</v>
      </c>
      <c r="C26" s="365" t="s">
        <v>109</v>
      </c>
      <c r="D26" s="86">
        <v>33828271089.209999</v>
      </c>
      <c r="E26" s="57">
        <f t="shared" si="5"/>
        <v>4.1355834701621144E-2</v>
      </c>
      <c r="F26" s="78">
        <v>1</v>
      </c>
      <c r="G26" s="86">
        <v>33657745588.93</v>
      </c>
      <c r="H26" s="57">
        <f t="shared" si="6"/>
        <v>4.1147363379412771E-2</v>
      </c>
      <c r="I26" s="78">
        <v>1</v>
      </c>
      <c r="J26" s="190">
        <f t="shared" si="8"/>
        <v>-5.0409168068417864E-3</v>
      </c>
      <c r="K26" s="190">
        <f t="shared" si="7"/>
        <v>0</v>
      </c>
      <c r="L26" s="9"/>
      <c r="M26" s="237"/>
      <c r="N26" s="10"/>
      <c r="O26" s="397"/>
      <c r="P26" s="398"/>
    </row>
    <row r="27" spans="1:18" ht="12.95" customHeight="1">
      <c r="A27" s="364">
        <v>21</v>
      </c>
      <c r="B27" s="365" t="s">
        <v>114</v>
      </c>
      <c r="C27" s="365" t="s">
        <v>113</v>
      </c>
      <c r="D27" s="86">
        <v>6667034082.21</v>
      </c>
      <c r="E27" s="57">
        <f t="shared" si="5"/>
        <v>8.1506015701138263E-3</v>
      </c>
      <c r="F27" s="78">
        <v>100</v>
      </c>
      <c r="G27" s="86">
        <v>6640706937.1999998</v>
      </c>
      <c r="H27" s="57">
        <f t="shared" si="6"/>
        <v>8.11841603351552E-3</v>
      </c>
      <c r="I27" s="78">
        <v>100</v>
      </c>
      <c r="J27" s="190">
        <f t="shared" si="8"/>
        <v>-3.9488541209426759E-3</v>
      </c>
      <c r="K27" s="190">
        <f t="shared" si="7"/>
        <v>0</v>
      </c>
      <c r="L27" s="9"/>
      <c r="M27" s="4"/>
      <c r="N27" s="10"/>
      <c r="O27" s="399"/>
      <c r="P27" s="400"/>
    </row>
    <row r="28" spans="1:18" ht="12.95" customHeight="1">
      <c r="A28" s="364">
        <v>22</v>
      </c>
      <c r="B28" s="365" t="s">
        <v>115</v>
      </c>
      <c r="C28" s="365" t="s">
        <v>116</v>
      </c>
      <c r="D28" s="86">
        <v>9512753834.8400002</v>
      </c>
      <c r="E28" s="57">
        <f t="shared" si="5"/>
        <v>1.1629559019241117E-2</v>
      </c>
      <c r="F28" s="78">
        <v>100</v>
      </c>
      <c r="G28" s="86">
        <v>9690552827.8799992</v>
      </c>
      <c r="H28" s="57">
        <f t="shared" si="6"/>
        <v>1.1846922352616503E-2</v>
      </c>
      <c r="I28" s="78">
        <v>100</v>
      </c>
      <c r="J28" s="190">
        <f t="shared" si="8"/>
        <v>1.8690591192302149E-2</v>
      </c>
      <c r="K28" s="190">
        <f t="shared" si="7"/>
        <v>0</v>
      </c>
      <c r="L28" s="9"/>
      <c r="M28" s="4"/>
      <c r="N28" s="10"/>
    </row>
    <row r="29" spans="1:18" ht="12.95" customHeight="1">
      <c r="A29" s="364">
        <v>23</v>
      </c>
      <c r="B29" s="365" t="s">
        <v>117</v>
      </c>
      <c r="C29" s="56" t="s">
        <v>122</v>
      </c>
      <c r="D29" s="86">
        <v>794537710.36000001</v>
      </c>
      <c r="E29" s="57">
        <f t="shared" si="5"/>
        <v>9.7134051359584446E-4</v>
      </c>
      <c r="F29" s="78">
        <v>10</v>
      </c>
      <c r="G29" s="86">
        <v>745187028.78999996</v>
      </c>
      <c r="H29" s="57">
        <f t="shared" si="6"/>
        <v>9.110081772479709E-4</v>
      </c>
      <c r="I29" s="78">
        <v>10</v>
      </c>
      <c r="J29" s="190">
        <f t="shared" si="8"/>
        <v>-6.2112447183456619E-2</v>
      </c>
      <c r="K29" s="190">
        <f t="shared" si="7"/>
        <v>0</v>
      </c>
      <c r="L29" s="9"/>
      <c r="M29" s="273"/>
      <c r="N29" s="259"/>
    </row>
    <row r="30" spans="1:18" ht="12.95" customHeight="1">
      <c r="A30" s="364">
        <v>24</v>
      </c>
      <c r="B30" s="365" t="s">
        <v>14</v>
      </c>
      <c r="C30" s="365" t="s">
        <v>124</v>
      </c>
      <c r="D30" s="77">
        <v>2883921598</v>
      </c>
      <c r="E30" s="57">
        <f t="shared" si="5"/>
        <v>3.5256600783646012E-3</v>
      </c>
      <c r="F30" s="78">
        <v>100</v>
      </c>
      <c r="G30" s="77">
        <v>2887499248</v>
      </c>
      <c r="H30" s="57">
        <f t="shared" si="6"/>
        <v>3.530033837272648E-3</v>
      </c>
      <c r="I30" s="78">
        <v>100</v>
      </c>
      <c r="J30" s="190">
        <f t="shared" si="8"/>
        <v>1.24055036811025E-3</v>
      </c>
      <c r="K30" s="190">
        <f t="shared" ref="K30:K42" si="9">((I30-F30)/F30)</f>
        <v>0</v>
      </c>
      <c r="L30" s="9"/>
      <c r="M30" s="4"/>
      <c r="N30" s="10"/>
      <c r="O30" s="399"/>
      <c r="P30" s="400"/>
    </row>
    <row r="31" spans="1:18" ht="12.95" customHeight="1">
      <c r="A31" s="364">
        <v>25</v>
      </c>
      <c r="B31" s="365" t="s">
        <v>66</v>
      </c>
      <c r="C31" s="365" t="s">
        <v>125</v>
      </c>
      <c r="D31" s="77">
        <v>13131799934.83</v>
      </c>
      <c r="E31" s="57">
        <f t="shared" si="5"/>
        <v>1.6053925605817043E-2</v>
      </c>
      <c r="F31" s="78">
        <v>100</v>
      </c>
      <c r="G31" s="77">
        <v>13320067116.209999</v>
      </c>
      <c r="H31" s="57">
        <f t="shared" si="6"/>
        <v>1.6284086538734917E-2</v>
      </c>
      <c r="I31" s="78">
        <v>100</v>
      </c>
      <c r="J31" s="190">
        <f t="shared" si="8"/>
        <v>1.4336738475633531E-2</v>
      </c>
      <c r="K31" s="190">
        <f t="shared" si="9"/>
        <v>0</v>
      </c>
      <c r="L31" s="9"/>
      <c r="M31" s="345"/>
      <c r="N31" s="217"/>
    </row>
    <row r="32" spans="1:18" ht="12.95" customHeight="1" thickBot="1">
      <c r="A32" s="364">
        <v>26</v>
      </c>
      <c r="B32" s="365" t="s">
        <v>128</v>
      </c>
      <c r="C32" s="365" t="s">
        <v>130</v>
      </c>
      <c r="D32" s="77">
        <v>15335391140.4</v>
      </c>
      <c r="E32" s="57">
        <f t="shared" si="5"/>
        <v>1.8747866227469639E-2</v>
      </c>
      <c r="F32" s="78">
        <v>100</v>
      </c>
      <c r="G32" s="77">
        <v>15259532686.24</v>
      </c>
      <c r="H32" s="57">
        <f t="shared" si="6"/>
        <v>1.8655127533177867E-2</v>
      </c>
      <c r="I32" s="78">
        <v>100</v>
      </c>
      <c r="J32" s="190">
        <f t="shared" si="8"/>
        <v>-4.9466266276153945E-3</v>
      </c>
      <c r="K32" s="190">
        <f t="shared" si="9"/>
        <v>0</v>
      </c>
      <c r="L32" s="9"/>
      <c r="M32" s="354"/>
      <c r="N32" s="355"/>
    </row>
    <row r="33" spans="1:16" ht="12.95" customHeight="1" thickBot="1">
      <c r="A33" s="364">
        <v>27</v>
      </c>
      <c r="B33" s="365" t="s">
        <v>128</v>
      </c>
      <c r="C33" s="365" t="s">
        <v>129</v>
      </c>
      <c r="D33" s="77">
        <v>761646842.62</v>
      </c>
      <c r="E33" s="57">
        <f t="shared" si="5"/>
        <v>9.3113067591714057E-4</v>
      </c>
      <c r="F33" s="78">
        <v>1000000</v>
      </c>
      <c r="G33" s="77">
        <v>762392007.16999996</v>
      </c>
      <c r="H33" s="57">
        <f t="shared" si="6"/>
        <v>9.3204165661355388E-4</v>
      </c>
      <c r="I33" s="78">
        <v>1000000</v>
      </c>
      <c r="J33" s="190">
        <f t="shared" si="8"/>
        <v>9.783596652703896E-4</v>
      </c>
      <c r="K33" s="190">
        <f t="shared" si="9"/>
        <v>0</v>
      </c>
      <c r="L33" s="9"/>
      <c r="M33" s="320"/>
      <c r="N33" s="217"/>
    </row>
    <row r="34" spans="1:16" ht="12.95" customHeight="1">
      <c r="A34" s="364">
        <v>28</v>
      </c>
      <c r="B34" s="365" t="s">
        <v>140</v>
      </c>
      <c r="C34" s="365" t="s">
        <v>141</v>
      </c>
      <c r="D34" s="77">
        <v>9028579991.3199997</v>
      </c>
      <c r="E34" s="57">
        <f t="shared" si="5"/>
        <v>1.1037645427598875E-2</v>
      </c>
      <c r="F34" s="77">
        <v>1</v>
      </c>
      <c r="G34" s="77">
        <v>9128513555.0100002</v>
      </c>
      <c r="H34" s="57">
        <f t="shared" si="6"/>
        <v>1.1159816493634402E-2</v>
      </c>
      <c r="I34" s="78">
        <v>1</v>
      </c>
      <c r="J34" s="190">
        <f t="shared" si="8"/>
        <v>1.1068580417526988E-2</v>
      </c>
      <c r="K34" s="190">
        <f t="shared" si="9"/>
        <v>0</v>
      </c>
      <c r="L34" s="9"/>
      <c r="M34" s="363"/>
      <c r="N34" s="217"/>
    </row>
    <row r="35" spans="1:16" ht="12.95" customHeight="1" thickBot="1">
      <c r="A35" s="364">
        <v>29</v>
      </c>
      <c r="B35" s="365" t="s">
        <v>19</v>
      </c>
      <c r="C35" s="77" t="s">
        <v>146</v>
      </c>
      <c r="D35" s="77">
        <v>15995576328.040001</v>
      </c>
      <c r="E35" s="57">
        <f t="shared" si="5"/>
        <v>1.955495771081793E-2</v>
      </c>
      <c r="F35" s="78">
        <v>1</v>
      </c>
      <c r="G35" s="77">
        <v>16346005599.33</v>
      </c>
      <c r="H35" s="57">
        <f t="shared" si="6"/>
        <v>1.9983365505584046E-2</v>
      </c>
      <c r="I35" s="78">
        <v>1</v>
      </c>
      <c r="J35" s="190">
        <f t="shared" si="8"/>
        <v>2.1907886537085999E-2</v>
      </c>
      <c r="K35" s="190">
        <f t="shared" si="9"/>
        <v>0</v>
      </c>
      <c r="L35" s="9"/>
      <c r="M35" s="324"/>
      <c r="N35" s="314"/>
      <c r="O35" s="308"/>
    </row>
    <row r="36" spans="1:16" ht="12.95" customHeight="1" thickBot="1">
      <c r="A36" s="364">
        <v>30</v>
      </c>
      <c r="B36" s="365" t="s">
        <v>79</v>
      </c>
      <c r="C36" s="365" t="s">
        <v>149</v>
      </c>
      <c r="D36" s="77">
        <v>765234360.83000004</v>
      </c>
      <c r="E36" s="57">
        <f t="shared" si="5"/>
        <v>9.3551649893749414E-4</v>
      </c>
      <c r="F36" s="78">
        <v>100</v>
      </c>
      <c r="G36" s="77">
        <v>769081435.39999998</v>
      </c>
      <c r="H36" s="57">
        <f t="shared" si="6"/>
        <v>9.4021963554125846E-4</v>
      </c>
      <c r="I36" s="78">
        <v>100</v>
      </c>
      <c r="J36" s="234">
        <f t="shared" ref="J36:J41" si="10">((G36-D36)/D36)</f>
        <v>5.0273155087119468E-3</v>
      </c>
      <c r="K36" s="234">
        <f t="shared" ref="K36:K41" si="11">((I36-F36)/F36)</f>
        <v>0</v>
      </c>
      <c r="L36" s="9"/>
      <c r="M36" s="314"/>
      <c r="N36" s="308"/>
    </row>
    <row r="37" spans="1:16" ht="12.95" customHeight="1">
      <c r="A37" s="364">
        <v>31</v>
      </c>
      <c r="B37" s="56" t="s">
        <v>174</v>
      </c>
      <c r="C37" s="365" t="s">
        <v>161</v>
      </c>
      <c r="D37" s="76">
        <v>16018666349.77</v>
      </c>
      <c r="E37" s="57">
        <f t="shared" si="5"/>
        <v>1.9583185790207635E-2</v>
      </c>
      <c r="F37" s="78">
        <v>1</v>
      </c>
      <c r="G37" s="76">
        <v>16071348223.26</v>
      </c>
      <c r="H37" s="57">
        <f t="shared" si="6"/>
        <v>1.9647590584826864E-2</v>
      </c>
      <c r="I37" s="78">
        <v>1</v>
      </c>
      <c r="J37" s="234">
        <f t="shared" si="10"/>
        <v>3.2887802479734021E-3</v>
      </c>
      <c r="K37" s="234">
        <f t="shared" si="11"/>
        <v>0</v>
      </c>
      <c r="L37" s="9"/>
      <c r="M37" s="4"/>
      <c r="N37" s="217"/>
    </row>
    <row r="38" spans="1:16" ht="12.95" customHeight="1">
      <c r="A38" s="364">
        <v>32</v>
      </c>
      <c r="B38" s="56" t="s">
        <v>191</v>
      </c>
      <c r="C38" s="365" t="s">
        <v>162</v>
      </c>
      <c r="D38" s="76">
        <v>859484018.44000006</v>
      </c>
      <c r="E38" s="57">
        <f t="shared" si="5"/>
        <v>1.0507388598593563E-3</v>
      </c>
      <c r="F38" s="78">
        <v>10</v>
      </c>
      <c r="G38" s="76">
        <v>859484018.44000006</v>
      </c>
      <c r="H38" s="57">
        <f t="shared" si="6"/>
        <v>1.0507388598593563E-3</v>
      </c>
      <c r="I38" s="78">
        <v>10</v>
      </c>
      <c r="J38" s="190">
        <f t="shared" si="10"/>
        <v>0</v>
      </c>
      <c r="K38" s="190">
        <f t="shared" si="11"/>
        <v>0</v>
      </c>
      <c r="L38" s="9"/>
      <c r="M38" s="4"/>
      <c r="N38" s="217"/>
    </row>
    <row r="39" spans="1:16" ht="12.95" customHeight="1">
      <c r="A39" s="364">
        <v>33</v>
      </c>
      <c r="B39" s="56" t="s">
        <v>53</v>
      </c>
      <c r="C39" s="365" t="s">
        <v>173</v>
      </c>
      <c r="D39" s="76">
        <v>1393144335.3</v>
      </c>
      <c r="E39" s="57">
        <f t="shared" si="5"/>
        <v>1.7031507963924191E-3</v>
      </c>
      <c r="F39" s="78">
        <v>1</v>
      </c>
      <c r="G39" s="76">
        <v>1393063543.05</v>
      </c>
      <c r="H39" s="57">
        <f t="shared" si="6"/>
        <v>1.7030520260199291E-3</v>
      </c>
      <c r="I39" s="78">
        <v>1</v>
      </c>
      <c r="J39" s="190">
        <f t="shared" si="10"/>
        <v>-5.799273481781928E-5</v>
      </c>
      <c r="K39" s="190">
        <f t="shared" si="11"/>
        <v>0</v>
      </c>
      <c r="L39" s="9"/>
      <c r="M39" s="4"/>
      <c r="N39" s="217"/>
    </row>
    <row r="40" spans="1:16" ht="12.95" customHeight="1">
      <c r="A40" s="364">
        <v>34</v>
      </c>
      <c r="B40" s="365" t="s">
        <v>11</v>
      </c>
      <c r="C40" s="56" t="s">
        <v>175</v>
      </c>
      <c r="D40" s="76">
        <v>9217970900.75</v>
      </c>
      <c r="E40" s="57">
        <f>(D40/$G$43)</f>
        <v>1.1269180143745661E-2</v>
      </c>
      <c r="F40" s="78">
        <v>100</v>
      </c>
      <c r="G40" s="76">
        <v>9254823172.2999992</v>
      </c>
      <c r="H40" s="57">
        <f>(G40/$G$43)</f>
        <v>1.1314232888137531E-2</v>
      </c>
      <c r="I40" s="78">
        <v>100</v>
      </c>
      <c r="J40" s="190">
        <f t="shared" si="10"/>
        <v>3.9978724110531563E-3</v>
      </c>
      <c r="K40" s="190">
        <f t="shared" si="11"/>
        <v>0</v>
      </c>
      <c r="L40" s="9"/>
      <c r="M40" s="349"/>
      <c r="N40" s="217"/>
    </row>
    <row r="41" spans="1:16" ht="12.95" customHeight="1">
      <c r="A41" s="364">
        <v>35</v>
      </c>
      <c r="B41" s="365" t="s">
        <v>176</v>
      </c>
      <c r="C41" s="56" t="s">
        <v>177</v>
      </c>
      <c r="D41" s="76">
        <v>725560410.70000005</v>
      </c>
      <c r="E41" s="57">
        <f>(D41/$G$43)</f>
        <v>8.8701418797960485E-4</v>
      </c>
      <c r="F41" s="78">
        <v>1</v>
      </c>
      <c r="G41" s="76">
        <v>725347516.10000002</v>
      </c>
      <c r="H41" s="57">
        <f>(G41/$G$43)</f>
        <v>8.867539194644552E-4</v>
      </c>
      <c r="I41" s="78">
        <v>1</v>
      </c>
      <c r="J41" s="190">
        <f t="shared" si="10"/>
        <v>-2.934209155577124E-4</v>
      </c>
      <c r="K41" s="190">
        <f t="shared" si="11"/>
        <v>0</v>
      </c>
      <c r="L41" s="9"/>
      <c r="M41" s="4"/>
      <c r="N41" s="217"/>
    </row>
    <row r="42" spans="1:16" ht="12.95" customHeight="1">
      <c r="A42" s="364">
        <v>36</v>
      </c>
      <c r="B42" s="365" t="s">
        <v>178</v>
      </c>
      <c r="C42" s="56" t="s">
        <v>180</v>
      </c>
      <c r="D42" s="76">
        <v>322317643.25</v>
      </c>
      <c r="E42" s="57">
        <f>(D42/$G$43)</f>
        <v>3.9404068687136639E-4</v>
      </c>
      <c r="F42" s="78">
        <v>100</v>
      </c>
      <c r="G42" s="76">
        <v>322914608.06999999</v>
      </c>
      <c r="H42" s="57">
        <f t="shared" si="6"/>
        <v>3.9477049001009307E-4</v>
      </c>
      <c r="I42" s="78">
        <v>100</v>
      </c>
      <c r="J42" s="190">
        <f t="shared" si="8"/>
        <v>1.852100970895247E-3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816836771857.5199</v>
      </c>
      <c r="E43" s="68">
        <f>(D43/$G$112)</f>
        <v>0.66715687331894025</v>
      </c>
      <c r="F43" s="88"/>
      <c r="G43" s="87">
        <f>SUM(G20:G42)</f>
        <v>817980614664.8501</v>
      </c>
      <c r="H43" s="68">
        <f>(G43/$G$112)</f>
        <v>0.66809111454950021</v>
      </c>
      <c r="I43" s="88"/>
      <c r="J43" s="190">
        <f t="shared" si="8"/>
        <v>1.4003321676239616E-3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64">
        <v>37</v>
      </c>
      <c r="B45" s="365" t="s">
        <v>7</v>
      </c>
      <c r="C45" s="365" t="s">
        <v>25</v>
      </c>
      <c r="D45" s="75">
        <v>38218753037.120003</v>
      </c>
      <c r="E45" s="57">
        <v>0</v>
      </c>
      <c r="F45" s="98">
        <v>215.85</v>
      </c>
      <c r="G45" s="75">
        <v>40014967528.610001</v>
      </c>
      <c r="H45" s="57">
        <f t="shared" ref="H45:H51" si="12">(G45/$G$54)</f>
        <v>0.35982177492316797</v>
      </c>
      <c r="I45" s="98">
        <v>216.12</v>
      </c>
      <c r="J45" s="190">
        <f>((G45-D45)/D45)</f>
        <v>4.699824951759736E-2</v>
      </c>
      <c r="K45" s="190">
        <f t="shared" ref="K45:K53" si="13">((I45-F45)/F45)</f>
        <v>1.2508686587908743E-3</v>
      </c>
      <c r="L45" s="9"/>
      <c r="M45" s="4"/>
    </row>
    <row r="46" spans="1:16" ht="12.95" customHeight="1">
      <c r="A46" s="364">
        <v>38</v>
      </c>
      <c r="B46" s="365" t="s">
        <v>56</v>
      </c>
      <c r="C46" s="365" t="s">
        <v>101</v>
      </c>
      <c r="D46" s="75">
        <v>32206845705.349998</v>
      </c>
      <c r="E46" s="57">
        <f t="shared" ref="E46:E51" si="14">(D46/$G$54)</f>
        <v>0.28960974110724719</v>
      </c>
      <c r="F46" s="98">
        <v>1.7883</v>
      </c>
      <c r="G46" s="75">
        <v>32373655997.240002</v>
      </c>
      <c r="H46" s="57">
        <f t="shared" si="12"/>
        <v>0.29110972921195821</v>
      </c>
      <c r="I46" s="98">
        <v>1.7915000000000001</v>
      </c>
      <c r="J46" s="234">
        <f t="shared" ref="J46:J54" si="15">((G46-D46)/D46)</f>
        <v>5.1793427216094536E-3</v>
      </c>
      <c r="K46" s="234">
        <f t="shared" si="13"/>
        <v>1.7894089358609247E-3</v>
      </c>
      <c r="L46" s="9"/>
      <c r="M46" s="350"/>
    </row>
    <row r="47" spans="1:16" ht="12.95" customHeight="1">
      <c r="A47" s="364">
        <v>39</v>
      </c>
      <c r="B47" s="365" t="s">
        <v>79</v>
      </c>
      <c r="C47" s="365" t="s">
        <v>26</v>
      </c>
      <c r="D47" s="75">
        <v>1649843723.51</v>
      </c>
      <c r="E47" s="57">
        <f t="shared" si="14"/>
        <v>1.4835691082712174E-2</v>
      </c>
      <c r="F47" s="78">
        <v>309.16000000000003</v>
      </c>
      <c r="G47" s="75">
        <v>1687964079.54</v>
      </c>
      <c r="H47" s="57">
        <f t="shared" si="12"/>
        <v>1.5178476170757306E-2</v>
      </c>
      <c r="I47" s="98">
        <v>325.81</v>
      </c>
      <c r="J47" s="234">
        <f t="shared" si="15"/>
        <v>2.3105434464362418E-2</v>
      </c>
      <c r="K47" s="234">
        <f t="shared" si="13"/>
        <v>5.3855608746280162E-2</v>
      </c>
      <c r="L47" s="9"/>
      <c r="M47" s="219"/>
      <c r="N47" s="220"/>
    </row>
    <row r="48" spans="1:16" ht="12.95" customHeight="1">
      <c r="A48" s="364">
        <v>40</v>
      </c>
      <c r="B48" s="380" t="s">
        <v>22</v>
      </c>
      <c r="C48" s="380" t="s">
        <v>29</v>
      </c>
      <c r="D48" s="75">
        <v>8354943993.6999998</v>
      </c>
      <c r="E48" s="57">
        <f t="shared" si="14"/>
        <v>7.5129156984754517E-2</v>
      </c>
      <c r="F48" s="78">
        <v>1359.05</v>
      </c>
      <c r="G48" s="75">
        <v>8565352089.7399998</v>
      </c>
      <c r="H48" s="57">
        <f t="shared" si="12"/>
        <v>7.7021184374785168E-2</v>
      </c>
      <c r="I48" s="98">
        <v>1345.39</v>
      </c>
      <c r="J48" s="190">
        <f t="shared" si="15"/>
        <v>2.5183663253596559E-2</v>
      </c>
      <c r="K48" s="190">
        <f t="shared" si="13"/>
        <v>-1.0051138663036573E-2</v>
      </c>
      <c r="L48" s="9"/>
      <c r="M48" s="320" t="s">
        <v>200</v>
      </c>
      <c r="N48" s="221"/>
      <c r="O48" s="97"/>
    </row>
    <row r="49" spans="1:16" ht="12.95" customHeight="1">
      <c r="A49" s="364" t="s">
        <v>182</v>
      </c>
      <c r="B49" s="365" t="s">
        <v>22</v>
      </c>
      <c r="C49" s="365" t="s">
        <v>87</v>
      </c>
      <c r="D49" s="75">
        <v>4370166779.8100004</v>
      </c>
      <c r="E49" s="57">
        <f t="shared" si="14"/>
        <v>3.9297324589785139E-2</v>
      </c>
      <c r="F49" s="78">
        <v>42267.34</v>
      </c>
      <c r="G49" s="75">
        <v>4366771415.04</v>
      </c>
      <c r="H49" s="57">
        <f t="shared" si="12"/>
        <v>3.926679285994731E-2</v>
      </c>
      <c r="I49" s="78">
        <v>42451.199999999997</v>
      </c>
      <c r="J49" s="190">
        <f t="shared" si="15"/>
        <v>-7.769416914903363E-4</v>
      </c>
      <c r="K49" s="190">
        <f t="shared" si="13"/>
        <v>4.3499307029967018E-3</v>
      </c>
      <c r="L49" s="9"/>
      <c r="M49" s="328"/>
      <c r="N49" s="222"/>
    </row>
    <row r="50" spans="1:16" ht="12.95" customHeight="1">
      <c r="A50" s="364" t="s">
        <v>183</v>
      </c>
      <c r="B50" s="365" t="s">
        <v>22</v>
      </c>
      <c r="C50" s="365" t="s">
        <v>86</v>
      </c>
      <c r="D50" s="75">
        <v>504127505.39999998</v>
      </c>
      <c r="E50" s="57">
        <f t="shared" si="14"/>
        <v>4.5332050725999445E-3</v>
      </c>
      <c r="F50" s="78">
        <v>42058.76</v>
      </c>
      <c r="G50" s="75">
        <v>505047851.51999998</v>
      </c>
      <c r="H50" s="57">
        <f t="shared" si="12"/>
        <v>4.5414809902101557E-3</v>
      </c>
      <c r="I50" s="78">
        <v>42247.68</v>
      </c>
      <c r="J50" s="190">
        <f t="shared" si="15"/>
        <v>1.8256217130421324E-3</v>
      </c>
      <c r="K50" s="190">
        <f>((I50-F50)/F50)</f>
        <v>4.4918109806375232E-3</v>
      </c>
      <c r="L50" s="9"/>
      <c r="M50" s="320"/>
      <c r="N50" s="222"/>
    </row>
    <row r="51" spans="1:16" ht="12.95" customHeight="1">
      <c r="A51" s="364">
        <v>42</v>
      </c>
      <c r="B51" s="365" t="s">
        <v>56</v>
      </c>
      <c r="C51" s="365" t="s">
        <v>134</v>
      </c>
      <c r="D51" s="75">
        <v>20173562398.439999</v>
      </c>
      <c r="E51" s="57">
        <f t="shared" si="14"/>
        <v>0.18140429636835229</v>
      </c>
      <c r="F51" s="78">
        <v>43756.14</v>
      </c>
      <c r="G51" s="75">
        <v>20465155630.889999</v>
      </c>
      <c r="H51" s="57">
        <f t="shared" si="12"/>
        <v>0.18402635508627394</v>
      </c>
      <c r="I51" s="78">
        <v>44299.65</v>
      </c>
      <c r="J51" s="190">
        <f t="shared" si="15"/>
        <v>1.4454226114895274E-2</v>
      </c>
      <c r="K51" s="190">
        <f>((I51-F51)/F51)</f>
        <v>1.2421342467594309E-2</v>
      </c>
      <c r="L51" s="9"/>
      <c r="M51" s="290"/>
      <c r="N51" s="222"/>
    </row>
    <row r="52" spans="1:16" ht="12.95" customHeight="1">
      <c r="A52" s="364">
        <v>43</v>
      </c>
      <c r="B52" s="56" t="s">
        <v>174</v>
      </c>
      <c r="C52" s="365" t="s">
        <v>158</v>
      </c>
      <c r="D52" s="75">
        <v>2695523202.54</v>
      </c>
      <c r="E52" s="57">
        <f>(D52/$G$54)</f>
        <v>2.4238628767874359E-2</v>
      </c>
      <c r="F52" s="78">
        <v>360.5</v>
      </c>
      <c r="G52" s="75">
        <v>2699592173.25</v>
      </c>
      <c r="H52" s="57">
        <f>(G52/$G$54)</f>
        <v>2.4275217683307961E-2</v>
      </c>
      <c r="I52" s="78">
        <v>360.5</v>
      </c>
      <c r="J52" s="190">
        <f>((G52-D52)/D52)</f>
        <v>1.5095290985311625E-3</v>
      </c>
      <c r="K52" s="190">
        <f>((I52-F52)/F52)</f>
        <v>0</v>
      </c>
      <c r="L52" s="9"/>
      <c r="M52" s="329"/>
      <c r="N52" s="222"/>
    </row>
    <row r="53" spans="1:16" ht="12.95" customHeight="1">
      <c r="A53" s="364">
        <v>44</v>
      </c>
      <c r="B53" s="365" t="s">
        <v>117</v>
      </c>
      <c r="C53" s="365" t="s">
        <v>168</v>
      </c>
      <c r="D53" s="75">
        <v>427381557.30000001</v>
      </c>
      <c r="E53" s="57">
        <f>(D53/$G$54)</f>
        <v>3.8430917232948588E-3</v>
      </c>
      <c r="F53" s="78">
        <v>32713.74</v>
      </c>
      <c r="G53" s="75">
        <v>529236393</v>
      </c>
      <c r="H53" s="57">
        <f>(G53/$G$54)</f>
        <v>4.7589886995919864E-3</v>
      </c>
      <c r="I53" s="78">
        <v>40354.75</v>
      </c>
      <c r="J53" s="190">
        <f t="shared" si="15"/>
        <v>0.23832295512111465</v>
      </c>
      <c r="K53" s="190">
        <f t="shared" si="13"/>
        <v>0.23357188753104957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108601147903.16998</v>
      </c>
      <c r="E54" s="68">
        <f>(D54/$G$112)</f>
        <v>8.8700710803167368E-2</v>
      </c>
      <c r="F54" s="88"/>
      <c r="G54" s="212">
        <f>SUM(G45:G53)</f>
        <v>111207743158.83</v>
      </c>
      <c r="H54" s="68">
        <f>(G54/$G$112)</f>
        <v>9.0829664837422636E-2</v>
      </c>
      <c r="I54" s="88"/>
      <c r="J54" s="190">
        <f t="shared" si="15"/>
        <v>2.4001544237673148E-2</v>
      </c>
      <c r="K54" s="190"/>
      <c r="L54" s="9"/>
      <c r="M54" s="330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64">
        <v>45</v>
      </c>
      <c r="B56" s="365" t="s">
        <v>11</v>
      </c>
      <c r="C56" s="56" t="s">
        <v>27</v>
      </c>
      <c r="D56" s="78">
        <v>7012691757.3500004</v>
      </c>
      <c r="E56" s="57">
        <f>(D56/$G$77)</f>
        <v>3.2895551264186494E-2</v>
      </c>
      <c r="F56" s="78">
        <v>3152.28</v>
      </c>
      <c r="G56" s="78">
        <v>7025505530.8000002</v>
      </c>
      <c r="H56" s="57">
        <f>(G56/$G$77)</f>
        <v>3.2955658874216601E-2</v>
      </c>
      <c r="I56" s="78">
        <v>3155.55</v>
      </c>
      <c r="J56" s="190">
        <f t="shared" ref="J56:J63" si="16">((G56-D56)/D56)</f>
        <v>1.8272261056633064E-3</v>
      </c>
      <c r="K56" s="190">
        <f t="shared" ref="K56:K76" si="17">((I56-F56)/F56)</f>
        <v>1.0373443983402431E-3</v>
      </c>
      <c r="L56" s="9"/>
      <c r="M56" s="239"/>
      <c r="N56"/>
      <c r="O56"/>
    </row>
    <row r="57" spans="1:16" ht="12.95" customHeight="1">
      <c r="A57" s="364">
        <v>46</v>
      </c>
      <c r="B57" s="365" t="s">
        <v>66</v>
      </c>
      <c r="C57" s="365" t="s">
        <v>69</v>
      </c>
      <c r="D57" s="78">
        <v>4096848860.79</v>
      </c>
      <c r="E57" s="57">
        <f t="shared" ref="E57:E71" si="18">(D57/$G$77)</f>
        <v>1.9217742114572636E-2</v>
      </c>
      <c r="F57" s="78">
        <v>1</v>
      </c>
      <c r="G57" s="78">
        <v>4259049021.5</v>
      </c>
      <c r="H57" s="57">
        <f t="shared" ref="H57:H76" si="19">(G57/$G$77)</f>
        <v>1.9978600268091617E-2</v>
      </c>
      <c r="I57" s="78">
        <v>1</v>
      </c>
      <c r="J57" s="190">
        <f t="shared" si="16"/>
        <v>3.9591443624484308E-2</v>
      </c>
      <c r="K57" s="190">
        <f t="shared" si="17"/>
        <v>0</v>
      </c>
      <c r="L57" s="9"/>
      <c r="M57" s="358"/>
      <c r="N57" s="224"/>
      <c r="O57"/>
    </row>
    <row r="58" spans="1:16" ht="12" customHeight="1" thickBot="1">
      <c r="A58" s="364">
        <v>47</v>
      </c>
      <c r="B58" s="365" t="s">
        <v>19</v>
      </c>
      <c r="C58" s="365" t="s">
        <v>28</v>
      </c>
      <c r="D58" s="78">
        <v>10210744125.08</v>
      </c>
      <c r="E58" s="57">
        <f t="shared" si="18"/>
        <v>4.7897165373056078E-2</v>
      </c>
      <c r="F58" s="78">
        <v>23.3535</v>
      </c>
      <c r="G58" s="78">
        <v>10212406578.27</v>
      </c>
      <c r="H58" s="57">
        <f t="shared" si="19"/>
        <v>4.7904963707280403E-2</v>
      </c>
      <c r="I58" s="78">
        <v>23.385400000000001</v>
      </c>
      <c r="J58" s="190">
        <f t="shared" si="16"/>
        <v>1.6281410733985158E-4</v>
      </c>
      <c r="K58" s="190" t="e">
        <f>((#REF!-F58)/F58)</f>
        <v>#REF!</v>
      </c>
      <c r="L58" s="9"/>
      <c r="M58" s="358"/>
      <c r="N58" s="325"/>
      <c r="O58" s="309"/>
    </row>
    <row r="59" spans="1:16" ht="12.95" customHeight="1" thickBot="1">
      <c r="A59" s="364">
        <v>48</v>
      </c>
      <c r="B59" s="365" t="s">
        <v>135</v>
      </c>
      <c r="C59" s="373" t="s">
        <v>138</v>
      </c>
      <c r="D59" s="78">
        <v>459507255.61000001</v>
      </c>
      <c r="E59" s="57">
        <f t="shared" si="18"/>
        <v>2.1554839434289401E-3</v>
      </c>
      <c r="F59" s="78">
        <v>2.0604</v>
      </c>
      <c r="G59" s="78">
        <v>453257809.30000001</v>
      </c>
      <c r="H59" s="57">
        <f t="shared" si="19"/>
        <v>2.1261686692693538E-3</v>
      </c>
      <c r="I59" s="78">
        <v>2.0324</v>
      </c>
      <c r="J59" s="234">
        <f t="shared" si="16"/>
        <v>-1.3600321286992099E-2</v>
      </c>
      <c r="K59" s="234">
        <f t="shared" si="17"/>
        <v>-1.3589594253543013E-2</v>
      </c>
      <c r="L59" s="9"/>
      <c r="N59" s="323"/>
      <c r="O59" s="321"/>
      <c r="P59" s="305"/>
    </row>
    <row r="60" spans="1:16" ht="12.95" customHeight="1" thickBot="1">
      <c r="A60" s="364">
        <v>49</v>
      </c>
      <c r="B60" s="365" t="s">
        <v>7</v>
      </c>
      <c r="C60" s="365" t="s">
        <v>88</v>
      </c>
      <c r="D60" s="75">
        <v>16072752828.370001</v>
      </c>
      <c r="E60" s="57">
        <f t="shared" si="18"/>
        <v>7.5395024181419412E-2</v>
      </c>
      <c r="F60" s="98">
        <v>280.79000000000002</v>
      </c>
      <c r="G60" s="75">
        <v>16016120173.58</v>
      </c>
      <c r="H60" s="57">
        <f t="shared" si="19"/>
        <v>7.5129368358615153E-2</v>
      </c>
      <c r="I60" s="98">
        <v>281.27</v>
      </c>
      <c r="J60" s="190">
        <f t="shared" si="16"/>
        <v>-3.5235192996957354E-3</v>
      </c>
      <c r="K60" s="190">
        <f t="shared" si="17"/>
        <v>1.7094625876988543E-3</v>
      </c>
      <c r="L60" s="9"/>
      <c r="M60" s="4"/>
      <c r="N60"/>
      <c r="O60" s="315"/>
      <c r="P60" s="307"/>
    </row>
    <row r="61" spans="1:16" ht="12.95" customHeight="1">
      <c r="A61" s="364">
        <v>50</v>
      </c>
      <c r="B61" s="365" t="s">
        <v>30</v>
      </c>
      <c r="C61" s="365" t="s">
        <v>50</v>
      </c>
      <c r="D61" s="75">
        <v>4452490500.1000004</v>
      </c>
      <c r="E61" s="57">
        <f t="shared" si="18"/>
        <v>2.0886007052260749E-2</v>
      </c>
      <c r="F61" s="98">
        <v>1.01</v>
      </c>
      <c r="G61" s="75">
        <v>4397686947.7700005</v>
      </c>
      <c r="H61" s="57">
        <f t="shared" si="19"/>
        <v>2.0628931291980606E-2</v>
      </c>
      <c r="I61" s="98">
        <v>1.01</v>
      </c>
      <c r="J61" s="190">
        <f t="shared" si="16"/>
        <v>-1.230851639745645E-2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64">
        <v>51</v>
      </c>
      <c r="B62" s="56" t="s">
        <v>174</v>
      </c>
      <c r="C62" s="365" t="s">
        <v>145</v>
      </c>
      <c r="D62" s="76">
        <v>13910778920.370001</v>
      </c>
      <c r="E62" s="57">
        <f t="shared" si="18"/>
        <v>6.5253508486264628E-2</v>
      </c>
      <c r="F62" s="98">
        <v>3.74</v>
      </c>
      <c r="G62" s="76">
        <v>15656541124.68</v>
      </c>
      <c r="H62" s="57">
        <f t="shared" si="19"/>
        <v>7.3442633586019476E-2</v>
      </c>
      <c r="I62" s="98">
        <v>3.74</v>
      </c>
      <c r="J62" s="190">
        <f t="shared" si="16"/>
        <v>0.12549708498016771</v>
      </c>
      <c r="K62" s="190">
        <f t="shared" si="17"/>
        <v>0</v>
      </c>
      <c r="L62" s="9"/>
      <c r="M62" s="4"/>
      <c r="N62" s="321"/>
      <c r="O62" s="326"/>
    </row>
    <row r="63" spans="1:16" ht="12" customHeight="1" thickBot="1">
      <c r="A63" s="364">
        <v>52</v>
      </c>
      <c r="B63" s="365" t="s">
        <v>7</v>
      </c>
      <c r="C63" s="56" t="s">
        <v>93</v>
      </c>
      <c r="D63" s="75">
        <v>33530749803.75</v>
      </c>
      <c r="E63" s="57">
        <f t="shared" si="18"/>
        <v>0.15728803393358939</v>
      </c>
      <c r="F63" s="75">
        <v>3797.17</v>
      </c>
      <c r="G63" s="75">
        <v>33552356901</v>
      </c>
      <c r="H63" s="57">
        <f t="shared" si="19"/>
        <v>0.15738938978949346</v>
      </c>
      <c r="I63" s="75">
        <v>3801.01</v>
      </c>
      <c r="J63" s="190">
        <f t="shared" si="16"/>
        <v>6.4439648312259075E-4</v>
      </c>
      <c r="K63" s="190">
        <f t="shared" si="17"/>
        <v>1.0112794528557177E-3</v>
      </c>
      <c r="L63" s="9"/>
      <c r="M63" s="4"/>
      <c r="N63" s="315"/>
      <c r="O63" s="327"/>
    </row>
    <row r="64" spans="1:16" ht="12.95" customHeight="1">
      <c r="A64" s="364">
        <v>53</v>
      </c>
      <c r="B64" s="365" t="s">
        <v>7</v>
      </c>
      <c r="C64" s="56" t="s">
        <v>94</v>
      </c>
      <c r="D64" s="75">
        <v>242634678.50999999</v>
      </c>
      <c r="E64" s="57">
        <f t="shared" si="18"/>
        <v>1.1381651698906627E-3</v>
      </c>
      <c r="F64" s="75">
        <v>3064.02</v>
      </c>
      <c r="G64" s="75">
        <v>244932661.31999999</v>
      </c>
      <c r="H64" s="57">
        <f t="shared" si="19"/>
        <v>1.1489446842264162E-3</v>
      </c>
      <c r="I64" s="75">
        <v>3093.26</v>
      </c>
      <c r="J64" s="190">
        <f t="shared" ref="J64:J76" si="20">((G64-D64)/D64)</f>
        <v>9.4709578371555535E-3</v>
      </c>
      <c r="K64" s="190">
        <f t="shared" si="17"/>
        <v>9.5430186487034142E-3</v>
      </c>
      <c r="L64" s="9"/>
      <c r="M64" s="4"/>
      <c r="N64" s="396"/>
      <c r="O64" s="396"/>
    </row>
    <row r="65" spans="1:16" ht="12.95" customHeight="1">
      <c r="A65" s="364">
        <v>54</v>
      </c>
      <c r="B65" s="365" t="s">
        <v>117</v>
      </c>
      <c r="C65" s="56" t="s">
        <v>118</v>
      </c>
      <c r="D65" s="75">
        <v>52201575.310000002</v>
      </c>
      <c r="E65" s="57">
        <f t="shared" si="18"/>
        <v>2.4487025183754876E-4</v>
      </c>
      <c r="F65" s="75">
        <v>11.554679999999999</v>
      </c>
      <c r="G65" s="75">
        <v>54056325.810000002</v>
      </c>
      <c r="H65" s="57">
        <f t="shared" si="19"/>
        <v>2.5357062571197122E-4</v>
      </c>
      <c r="I65" s="75">
        <v>11.960202000000001</v>
      </c>
      <c r="J65" s="190">
        <f t="shared" si="20"/>
        <v>3.5530546520589283E-2</v>
      </c>
      <c r="K65" s="190">
        <f t="shared" si="17"/>
        <v>3.5095909190042587E-2</v>
      </c>
      <c r="L65" s="9"/>
      <c r="M65" s="258"/>
      <c r="N65" s="259"/>
      <c r="O65" s="401"/>
      <c r="P65" s="61"/>
    </row>
    <row r="66" spans="1:16" ht="12.95" customHeight="1">
      <c r="A66" s="364">
        <v>55</v>
      </c>
      <c r="B66" s="365" t="s">
        <v>38</v>
      </c>
      <c r="C66" s="365" t="s">
        <v>112</v>
      </c>
      <c r="D66" s="75">
        <v>7496019635.1499996</v>
      </c>
      <c r="E66" s="57">
        <f t="shared" si="18"/>
        <v>3.5162774397859274E-2</v>
      </c>
      <c r="F66" s="75">
        <v>1116.4100000000001</v>
      </c>
      <c r="G66" s="75">
        <v>7416139855.6300001</v>
      </c>
      <c r="H66" s="57">
        <f t="shared" si="19"/>
        <v>3.4788069580779873E-2</v>
      </c>
      <c r="I66" s="75">
        <v>1118.73</v>
      </c>
      <c r="J66" s="190">
        <f t="shared" si="20"/>
        <v>-1.0656292727066885E-2</v>
      </c>
      <c r="K66" s="190">
        <f t="shared" si="17"/>
        <v>2.0780895907416956E-3</v>
      </c>
      <c r="L66" s="9"/>
      <c r="M66" s="4"/>
      <c r="N66" s="227"/>
      <c r="O66" s="401"/>
    </row>
    <row r="67" spans="1:16" ht="12.95" customHeight="1">
      <c r="A67" s="364">
        <v>56</v>
      </c>
      <c r="B67" s="365" t="s">
        <v>7</v>
      </c>
      <c r="C67" s="56" t="s">
        <v>120</v>
      </c>
      <c r="D67" s="75">
        <v>102778090188.19</v>
      </c>
      <c r="E67" s="57">
        <f t="shared" si="18"/>
        <v>0.48211757362317015</v>
      </c>
      <c r="F67" s="75">
        <v>452.44</v>
      </c>
      <c r="G67" s="75">
        <v>103765548510.82001</v>
      </c>
      <c r="H67" s="57">
        <f t="shared" si="19"/>
        <v>0.48674960180825011</v>
      </c>
      <c r="I67" s="75">
        <v>457.94</v>
      </c>
      <c r="J67" s="190">
        <f t="shared" si="20"/>
        <v>9.6076733944164255E-3</v>
      </c>
      <c r="K67" s="190">
        <f t="shared" si="17"/>
        <v>1.2156308018742817E-2</v>
      </c>
      <c r="L67" s="9"/>
      <c r="M67" s="260"/>
      <c r="N67" s="261"/>
      <c r="O67" s="401"/>
    </row>
    <row r="68" spans="1:16" ht="12.95" customHeight="1">
      <c r="A68" s="364">
        <v>57</v>
      </c>
      <c r="B68" s="56" t="s">
        <v>126</v>
      </c>
      <c r="C68" s="365" t="s">
        <v>127</v>
      </c>
      <c r="D68" s="75">
        <v>231311872.05000001</v>
      </c>
      <c r="E68" s="57">
        <f t="shared" si="18"/>
        <v>1.08505147642638E-3</v>
      </c>
      <c r="F68" s="75">
        <v>0.78520000000000001</v>
      </c>
      <c r="G68" s="75">
        <v>231551181.18000001</v>
      </c>
      <c r="H68" s="57">
        <f t="shared" si="19"/>
        <v>1.0861740419156804E-3</v>
      </c>
      <c r="I68" s="75">
        <v>0.78749999999999998</v>
      </c>
      <c r="J68" s="190">
        <f t="shared" si="20"/>
        <v>1.0345734867783464E-3</v>
      </c>
      <c r="K68" s="190">
        <f t="shared" si="17"/>
        <v>2.9291900152826908E-3</v>
      </c>
      <c r="L68" s="9"/>
      <c r="M68" s="262"/>
      <c r="N68" s="261"/>
      <c r="O68" s="401"/>
    </row>
    <row r="69" spans="1:16" ht="12.95" customHeight="1">
      <c r="A69" s="364">
        <v>58</v>
      </c>
      <c r="B69" s="365" t="s">
        <v>128</v>
      </c>
      <c r="C69" s="365" t="s">
        <v>131</v>
      </c>
      <c r="D69" s="75">
        <v>531317103.01999998</v>
      </c>
      <c r="E69" s="57">
        <f t="shared" si="18"/>
        <v>2.4923338433654684E-3</v>
      </c>
      <c r="F69" s="75">
        <v>1209.6500000000001</v>
      </c>
      <c r="G69" s="75">
        <v>517858347.81999999</v>
      </c>
      <c r="H69" s="57">
        <f t="shared" si="19"/>
        <v>2.4292007146107775E-3</v>
      </c>
      <c r="I69" s="75">
        <v>1212.47</v>
      </c>
      <c r="J69" s="190">
        <f t="shared" si="20"/>
        <v>-2.5330927846102802E-2</v>
      </c>
      <c r="K69" s="190">
        <f t="shared" si="17"/>
        <v>2.3312528417310263E-3</v>
      </c>
      <c r="L69" s="9"/>
      <c r="M69" s="262"/>
      <c r="N69" s="261"/>
      <c r="O69" s="401"/>
    </row>
    <row r="70" spans="1:16" ht="12.95" customHeight="1">
      <c r="A70" s="364">
        <v>59</v>
      </c>
      <c r="B70" s="365" t="s">
        <v>66</v>
      </c>
      <c r="C70" s="365" t="s">
        <v>132</v>
      </c>
      <c r="D70" s="75">
        <v>314923752.33999997</v>
      </c>
      <c r="E70" s="57">
        <f t="shared" si="18"/>
        <v>1.4772630535988633E-3</v>
      </c>
      <c r="F70" s="75">
        <v>141.29</v>
      </c>
      <c r="G70" s="75">
        <v>316001698.30000001</v>
      </c>
      <c r="H70" s="57">
        <f t="shared" si="19"/>
        <v>1.4823195465710575E-3</v>
      </c>
      <c r="I70" s="75">
        <v>141.29</v>
      </c>
      <c r="J70" s="190">
        <f t="shared" si="20"/>
        <v>3.4228791953306186E-3</v>
      </c>
      <c r="K70" s="190">
        <f t="shared" si="17"/>
        <v>0</v>
      </c>
      <c r="L70" s="9"/>
      <c r="M70" s="262"/>
      <c r="N70" s="261"/>
      <c r="O70" s="401"/>
    </row>
    <row r="71" spans="1:16" ht="12.95" customHeight="1">
      <c r="A71" s="364">
        <v>60</v>
      </c>
      <c r="B71" s="365" t="s">
        <v>136</v>
      </c>
      <c r="C71" s="365" t="s">
        <v>137</v>
      </c>
      <c r="D71" s="75">
        <v>425758162.12</v>
      </c>
      <c r="E71" s="57">
        <f t="shared" si="18"/>
        <v>1.9971716899555825E-3</v>
      </c>
      <c r="F71" s="75">
        <v>152.5659</v>
      </c>
      <c r="G71" s="75">
        <v>426657644.99000001</v>
      </c>
      <c r="H71" s="57">
        <f t="shared" si="19"/>
        <v>2.0013910376590277E-3</v>
      </c>
      <c r="I71" s="75">
        <v>152.84740400000001</v>
      </c>
      <c r="J71" s="190">
        <f t="shared" si="20"/>
        <v>2.1126614825683256E-3</v>
      </c>
      <c r="K71" s="190">
        <f t="shared" si="17"/>
        <v>1.8451305304790415E-3</v>
      </c>
      <c r="L71" s="9"/>
      <c r="M71" s="270"/>
      <c r="N71" s="228"/>
      <c r="O71" s="401"/>
    </row>
    <row r="72" spans="1:16" ht="12.95" customHeight="1">
      <c r="A72" s="364">
        <v>61</v>
      </c>
      <c r="B72" s="365" t="s">
        <v>140</v>
      </c>
      <c r="C72" s="365" t="s">
        <v>143</v>
      </c>
      <c r="D72" s="75">
        <v>1451023018.8</v>
      </c>
      <c r="E72" s="57">
        <f>(D72/$G$77)</f>
        <v>6.8065450118240172E-3</v>
      </c>
      <c r="F72" s="75">
        <v>1.4104000000000001</v>
      </c>
      <c r="G72" s="75">
        <v>1456234508.4400001</v>
      </c>
      <c r="H72" s="57">
        <f>(G72/$G$77)</f>
        <v>6.830991377149531E-3</v>
      </c>
      <c r="I72" s="75">
        <v>1.4158999999999999</v>
      </c>
      <c r="J72" s="190">
        <f>((G72-D72)/D72)</f>
        <v>3.5915968061692232E-3</v>
      </c>
      <c r="K72" s="190">
        <f>((I72-F72)/F72)</f>
        <v>3.8996029495177525E-3</v>
      </c>
      <c r="L72" s="9"/>
      <c r="M72" s="270"/>
      <c r="N72" s="228"/>
      <c r="O72" s="401"/>
    </row>
    <row r="73" spans="1:16" ht="12.95" customHeight="1">
      <c r="A73" s="364">
        <v>62</v>
      </c>
      <c r="B73" s="365" t="s">
        <v>66</v>
      </c>
      <c r="C73" s="365" t="s">
        <v>164</v>
      </c>
      <c r="D73" s="75">
        <v>1420172546.1099999</v>
      </c>
      <c r="E73" s="57">
        <f>(D73/$G$77)</f>
        <v>6.6618297810662093E-3</v>
      </c>
      <c r="F73" s="75">
        <v>337.04</v>
      </c>
      <c r="G73" s="75">
        <v>1880393883.6400001</v>
      </c>
      <c r="H73" s="57">
        <f>(G73/$G$77)</f>
        <v>8.8206633824038372E-3</v>
      </c>
      <c r="I73" s="75">
        <v>427.7</v>
      </c>
      <c r="J73" s="190">
        <f>((G73-D73)/D73)</f>
        <v>0.3240601564863328</v>
      </c>
      <c r="K73" s="190">
        <f>((I73-F73)/F73)</f>
        <v>0.2689888440541181</v>
      </c>
      <c r="L73" s="9"/>
      <c r="M73" s="270"/>
      <c r="N73" s="228"/>
      <c r="O73" s="401"/>
    </row>
    <row r="74" spans="1:16" ht="12.95" customHeight="1">
      <c r="A74" s="364">
        <v>63</v>
      </c>
      <c r="B74" s="365" t="s">
        <v>7</v>
      </c>
      <c r="C74" s="56" t="s">
        <v>172</v>
      </c>
      <c r="D74" s="75">
        <v>3797939483.1999998</v>
      </c>
      <c r="E74" s="57">
        <f>(D74/$G$77)</f>
        <v>1.7815600241795727E-2</v>
      </c>
      <c r="F74" s="98">
        <v>106.39</v>
      </c>
      <c r="G74" s="75">
        <v>3823375128.6799998</v>
      </c>
      <c r="H74" s="57">
        <f>(G74/$G$77)</f>
        <v>1.7934915279270179E-2</v>
      </c>
      <c r="I74" s="98">
        <v>106.53</v>
      </c>
      <c r="J74" s="190">
        <f>((G74-D74)/D74)</f>
        <v>6.6972224261374769E-3</v>
      </c>
      <c r="K74" s="190">
        <f>((I74-F74)/F74)</f>
        <v>1.3159131497321231E-3</v>
      </c>
      <c r="L74" s="9"/>
      <c r="M74" s="270"/>
      <c r="N74" s="228"/>
      <c r="O74" s="401"/>
    </row>
    <row r="75" spans="1:16" ht="12.95" customHeight="1">
      <c r="A75" s="364">
        <v>64</v>
      </c>
      <c r="B75" s="365" t="s">
        <v>178</v>
      </c>
      <c r="C75" s="56" t="s">
        <v>181</v>
      </c>
      <c r="D75" s="75">
        <v>494541110.19</v>
      </c>
      <c r="E75" s="57">
        <f>(D75/$G$77)</f>
        <v>2.3198228305774523E-3</v>
      </c>
      <c r="F75" s="98">
        <v>1.19</v>
      </c>
      <c r="G75" s="75">
        <v>446720055.89999998</v>
      </c>
      <c r="H75" s="57">
        <f t="shared" ref="H75" si="21">(G75/$G$77)</f>
        <v>2.0955009870777183E-3</v>
      </c>
      <c r="I75" s="98">
        <v>1.2</v>
      </c>
      <c r="J75" s="190">
        <f t="shared" ref="J75" si="22">((G75-D75)/D75)</f>
        <v>-9.6697834223786638E-2</v>
      </c>
      <c r="K75" s="190">
        <f t="shared" ref="K75" si="23">((I75-F75)/F75)</f>
        <v>8.4033613445378234E-3</v>
      </c>
      <c r="L75" s="9"/>
      <c r="M75" s="270"/>
      <c r="N75" s="228"/>
      <c r="O75" s="401"/>
    </row>
    <row r="76" spans="1:16" ht="12.95" customHeight="1">
      <c r="A76" s="364">
        <v>65</v>
      </c>
      <c r="B76" s="365" t="s">
        <v>115</v>
      </c>
      <c r="C76" s="56" t="s">
        <v>190</v>
      </c>
      <c r="D76" s="75">
        <v>1026024039.3200001</v>
      </c>
      <c r="E76" s="57">
        <f>(D76/$G$77)</f>
        <v>4.812934540914862E-3</v>
      </c>
      <c r="F76" s="375">
        <v>35754.39</v>
      </c>
      <c r="G76" s="75">
        <v>1028157517.98</v>
      </c>
      <c r="H76" s="57">
        <f t="shared" si="19"/>
        <v>4.8229423894072072E-3</v>
      </c>
      <c r="I76" s="375">
        <v>35794.050000000003</v>
      </c>
      <c r="J76" s="190">
        <f t="shared" si="20"/>
        <v>2.0793651788255712E-3</v>
      </c>
      <c r="K76" s="190">
        <f t="shared" si="17"/>
        <v>1.1092344184868905E-3</v>
      </c>
      <c r="L76" s="9"/>
      <c r="M76" s="356"/>
      <c r="N76" s="356"/>
      <c r="O76" s="401"/>
    </row>
    <row r="77" spans="1:16" ht="12.95" customHeight="1">
      <c r="A77" s="241"/>
      <c r="B77" s="242"/>
      <c r="C77" s="243" t="s">
        <v>57</v>
      </c>
      <c r="D77" s="80">
        <f>SUM(D56:D76)</f>
        <v>210008521215.72998</v>
      </c>
      <c r="E77" s="68">
        <f>(D77/$G$112)</f>
        <v>0.17152585830092842</v>
      </c>
      <c r="F77" s="90"/>
      <c r="G77" s="80">
        <f>SUM(G56:G76)</f>
        <v>213180551407.41</v>
      </c>
      <c r="H77" s="68">
        <f>(G77/$G$112)</f>
        <v>0.17411663508481645</v>
      </c>
      <c r="I77" s="90"/>
      <c r="J77" s="190">
        <f>((G77-D77)/D77)</f>
        <v>1.5104292784489323E-2</v>
      </c>
      <c r="K77" s="190"/>
      <c r="L77" s="9"/>
      <c r="M77" s="4"/>
      <c r="N77"/>
      <c r="O77"/>
    </row>
    <row r="78" spans="1:16" ht="12.95" customHeight="1">
      <c r="A78" s="244"/>
      <c r="B78" s="82"/>
      <c r="C78" s="347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64">
        <v>65</v>
      </c>
      <c r="B79" s="365" t="s">
        <v>30</v>
      </c>
      <c r="C79" s="365" t="s">
        <v>185</v>
      </c>
      <c r="D79" s="75">
        <v>2287294404.1599998</v>
      </c>
      <c r="E79" s="57">
        <f>(D79/$G$82)</f>
        <v>5.0785864276402158E-2</v>
      </c>
      <c r="F79" s="98">
        <v>69.3</v>
      </c>
      <c r="G79" s="75">
        <v>2288793938.5</v>
      </c>
      <c r="H79" s="57">
        <f>(G79/$G$82)</f>
        <v>5.0819159136622397E-2</v>
      </c>
      <c r="I79" s="98">
        <v>69.3</v>
      </c>
      <c r="J79" s="190">
        <f>((G79-D79)/D79)</f>
        <v>6.5559306107376713E-4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64">
        <v>66</v>
      </c>
      <c r="B80" s="365" t="s">
        <v>30</v>
      </c>
      <c r="C80" s="365" t="s">
        <v>32</v>
      </c>
      <c r="D80" s="75">
        <v>9924543540.7000008</v>
      </c>
      <c r="E80" s="57">
        <f>(D80/$G$82)</f>
        <v>0.22035926828944249</v>
      </c>
      <c r="F80" s="98">
        <v>40.700000000000003</v>
      </c>
      <c r="G80" s="75">
        <v>9932047725.1399994</v>
      </c>
      <c r="H80" s="57">
        <f>(G80/$G$82)</f>
        <v>0.22052588719594693</v>
      </c>
      <c r="I80" s="98">
        <v>40.700000000000003</v>
      </c>
      <c r="J80" s="190">
        <f>((G80-D80)/D80)</f>
        <v>7.5612388713137122E-4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64">
        <v>67</v>
      </c>
      <c r="B81" s="56" t="s">
        <v>11</v>
      </c>
      <c r="C81" s="365" t="s">
        <v>33</v>
      </c>
      <c r="D81" s="75">
        <v>32817171113.131817</v>
      </c>
      <c r="E81" s="57">
        <f>(D81/$G$82)</f>
        <v>0.7286549536674306</v>
      </c>
      <c r="F81" s="98">
        <v>12.299046671684332</v>
      </c>
      <c r="G81" s="75">
        <v>32817171113.131817</v>
      </c>
      <c r="H81" s="57">
        <f>(G81/$G$82)</f>
        <v>0.7286549536674306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45029009057.991821</v>
      </c>
      <c r="E82" s="68">
        <f>(D82/$G$112)</f>
        <v>3.6777743028713894E-2</v>
      </c>
      <c r="F82" s="90"/>
      <c r="G82" s="80">
        <f>SUM(G79:G81)</f>
        <v>45038012776.77182</v>
      </c>
      <c r="H82" s="68">
        <f>(G82/$G$112)</f>
        <v>3.6785096875989708E-2</v>
      </c>
      <c r="I82" s="90"/>
      <c r="J82" s="190">
        <f>((G82-D82)/D82)</f>
        <v>1.9995374023006141E-4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64">
        <v>68</v>
      </c>
      <c r="B84" s="365" t="s">
        <v>7</v>
      </c>
      <c r="C84" s="365" t="s">
        <v>36</v>
      </c>
      <c r="D84" s="75">
        <v>1135559382.3399999</v>
      </c>
      <c r="E84" s="57">
        <f t="shared" ref="E84:E103" si="24">(D84/$G$104)</f>
        <v>5.0217735794565115E-2</v>
      </c>
      <c r="F84" s="75">
        <v>2517.6999999999998</v>
      </c>
      <c r="G84" s="75">
        <v>1148674893.8399999</v>
      </c>
      <c r="H84" s="57">
        <f t="shared" ref="H84:H103" si="25">(G84/$G$104)</f>
        <v>5.0797741826447279E-2</v>
      </c>
      <c r="I84" s="75">
        <v>2540.9699999999998</v>
      </c>
      <c r="J84" s="190">
        <f>((G84-D84)/D84)</f>
        <v>1.1549824433640284E-2</v>
      </c>
      <c r="K84" s="190">
        <f t="shared" ref="K84:K95" si="26">((I84-F84)/F84)</f>
        <v>9.2425626563927329E-3</v>
      </c>
      <c r="L84" s="9"/>
      <c r="M84" s="4"/>
      <c r="N84" s="230"/>
      <c r="O84"/>
    </row>
    <row r="85" spans="1:17" ht="12.95" customHeight="1">
      <c r="A85" s="364">
        <v>69</v>
      </c>
      <c r="B85" s="365" t="s">
        <v>14</v>
      </c>
      <c r="C85" s="365" t="s">
        <v>34</v>
      </c>
      <c r="D85" s="75">
        <v>140261476</v>
      </c>
      <c r="E85" s="67">
        <f t="shared" si="24"/>
        <v>6.2027700651015316E-3</v>
      </c>
      <c r="F85" s="75">
        <v>103.8</v>
      </c>
      <c r="G85" s="75">
        <v>142591884</v>
      </c>
      <c r="H85" s="67">
        <f t="shared" si="25"/>
        <v>6.3058274789695636E-3</v>
      </c>
      <c r="I85" s="75">
        <v>105.53</v>
      </c>
      <c r="J85" s="190">
        <f>((G85-D85)/D85)</f>
        <v>1.6614740315437717E-2</v>
      </c>
      <c r="K85" s="190">
        <f t="shared" si="26"/>
        <v>1.6666666666666705E-2</v>
      </c>
      <c r="L85" s="9"/>
      <c r="M85" s="4"/>
      <c r="N85" s="230"/>
      <c r="O85"/>
    </row>
    <row r="86" spans="1:17" ht="12.95" customHeight="1">
      <c r="A86" s="364">
        <v>70</v>
      </c>
      <c r="B86" s="365" t="s">
        <v>56</v>
      </c>
      <c r="C86" s="365" t="s">
        <v>100</v>
      </c>
      <c r="D86" s="75">
        <v>725471413.09000003</v>
      </c>
      <c r="E86" s="67">
        <f t="shared" si="24"/>
        <v>3.2082454088830203E-2</v>
      </c>
      <c r="F86" s="75">
        <v>1.0891999999999999</v>
      </c>
      <c r="G86" s="75">
        <v>733097380.48000002</v>
      </c>
      <c r="H86" s="67">
        <f t="shared" si="25"/>
        <v>3.2419696527688696E-2</v>
      </c>
      <c r="I86" s="75">
        <v>1.1007</v>
      </c>
      <c r="J86" s="190">
        <f t="shared" ref="J86:J93" si="27">((G86-D86)/D86)</f>
        <v>1.051174071424635E-2</v>
      </c>
      <c r="K86" s="190">
        <f t="shared" si="26"/>
        <v>1.0558207858979127E-2</v>
      </c>
      <c r="L86" s="9"/>
      <c r="M86" s="4"/>
      <c r="N86" s="415"/>
      <c r="O86" s="63"/>
    </row>
    <row r="87" spans="1:17" ht="12.95" customHeight="1" thickBot="1">
      <c r="A87" s="364">
        <v>71</v>
      </c>
      <c r="B87" s="365" t="s">
        <v>9</v>
      </c>
      <c r="C87" s="365" t="s">
        <v>10</v>
      </c>
      <c r="D87" s="75">
        <v>3237593353.8299999</v>
      </c>
      <c r="E87" s="67">
        <f t="shared" si="24"/>
        <v>0.14317578647260487</v>
      </c>
      <c r="F87" s="75">
        <v>326.61250000000001</v>
      </c>
      <c r="G87" s="75">
        <v>3275177495.8600001</v>
      </c>
      <c r="H87" s="67">
        <f t="shared" si="25"/>
        <v>0.14483786645175903</v>
      </c>
      <c r="I87" s="75">
        <v>330.29610000000002</v>
      </c>
      <c r="J87" s="190">
        <f>((G87-D87)/D87)</f>
        <v>1.1608666661469086E-2</v>
      </c>
      <c r="K87" s="190">
        <f t="shared" si="26"/>
        <v>1.1278196639748977E-2</v>
      </c>
      <c r="L87" s="9"/>
      <c r="M87" s="4"/>
      <c r="N87" s="415"/>
      <c r="O87" s="286"/>
    </row>
    <row r="88" spans="1:17" ht="12" customHeight="1">
      <c r="A88" s="364">
        <v>72</v>
      </c>
      <c r="B88" s="365" t="s">
        <v>19</v>
      </c>
      <c r="C88" s="365" t="s">
        <v>20</v>
      </c>
      <c r="D88" s="75">
        <v>1952917664.2</v>
      </c>
      <c r="E88" s="67">
        <f t="shared" si="24"/>
        <v>8.636369424137362E-2</v>
      </c>
      <c r="F88" s="75">
        <v>9.6645000000000003</v>
      </c>
      <c r="G88" s="75">
        <v>1980494082.78</v>
      </c>
      <c r="H88" s="67">
        <f t="shared" si="25"/>
        <v>8.7583203607371832E-2</v>
      </c>
      <c r="I88" s="75">
        <v>9.8020999999999994</v>
      </c>
      <c r="J88" s="190">
        <f>((G88-D88)/D88)</f>
        <v>1.4120625301065328E-2</v>
      </c>
      <c r="K88" s="190">
        <f t="shared" si="26"/>
        <v>1.4237673961405045E-2</v>
      </c>
      <c r="L88" s="9"/>
      <c r="M88" s="324"/>
      <c r="N88" s="305"/>
      <c r="O88" s="305"/>
      <c r="P88" s="318"/>
    </row>
    <row r="89" spans="1:17" ht="12.95" customHeight="1" thickBot="1">
      <c r="A89" s="364">
        <v>73</v>
      </c>
      <c r="B89" s="56" t="s">
        <v>35</v>
      </c>
      <c r="C89" s="56" t="s">
        <v>167</v>
      </c>
      <c r="D89" s="75">
        <v>2688074525.4499998</v>
      </c>
      <c r="E89" s="67">
        <f t="shared" si="24"/>
        <v>0.11887446699351191</v>
      </c>
      <c r="F89" s="75">
        <v>137.06</v>
      </c>
      <c r="G89" s="75">
        <v>2737039731.3400002</v>
      </c>
      <c r="H89" s="67">
        <f t="shared" si="25"/>
        <v>0.12103985068964547</v>
      </c>
      <c r="I89" s="75">
        <v>139.56</v>
      </c>
      <c r="J89" s="190">
        <f t="shared" si="27"/>
        <v>1.821571739414601E-2</v>
      </c>
      <c r="K89" s="190">
        <f t="shared" si="26"/>
        <v>1.8240186779512623E-2</v>
      </c>
      <c r="L89" s="9"/>
      <c r="M89" s="315"/>
      <c r="N89" s="307"/>
      <c r="O89" s="307"/>
      <c r="P89" s="307"/>
    </row>
    <row r="90" spans="1:17" ht="12.75" customHeight="1">
      <c r="A90" s="364">
        <v>74</v>
      </c>
      <c r="B90" s="377" t="s">
        <v>139</v>
      </c>
      <c r="C90" s="377" t="s">
        <v>165</v>
      </c>
      <c r="D90" s="75">
        <v>4390198544.9099998</v>
      </c>
      <c r="E90" s="67">
        <f t="shared" si="24"/>
        <v>0.19414733746435156</v>
      </c>
      <c r="F90" s="75">
        <v>103.2</v>
      </c>
      <c r="G90" s="75">
        <v>4446158402.4700003</v>
      </c>
      <c r="H90" s="67">
        <f t="shared" si="25"/>
        <v>0.19662204498361735</v>
      </c>
      <c r="I90" s="75">
        <v>103.2</v>
      </c>
      <c r="J90" s="190">
        <f>((G90-D90)/D90)</f>
        <v>1.2746543689893098E-2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64">
        <v>75</v>
      </c>
      <c r="B91" s="365" t="s">
        <v>11</v>
      </c>
      <c r="C91" s="75" t="s">
        <v>12</v>
      </c>
      <c r="D91" s="75">
        <v>1702096718.6900001</v>
      </c>
      <c r="E91" s="67">
        <f t="shared" si="24"/>
        <v>7.5271663151454893E-2</v>
      </c>
      <c r="F91" s="75">
        <v>2928.31</v>
      </c>
      <c r="G91" s="75">
        <v>1723684851.3399999</v>
      </c>
      <c r="H91" s="67">
        <f t="shared" si="25"/>
        <v>7.6226353111817635E-2</v>
      </c>
      <c r="I91" s="75">
        <v>2964.72</v>
      </c>
      <c r="J91" s="190">
        <f t="shared" si="27"/>
        <v>1.2683258485225755E-2</v>
      </c>
      <c r="K91" s="190">
        <f t="shared" si="26"/>
        <v>1.2433792870290323E-2</v>
      </c>
      <c r="L91" s="9"/>
      <c r="M91" s="4"/>
      <c r="N91" s="307"/>
      <c r="O91" s="307"/>
      <c r="P91" s="307"/>
      <c r="Q91" s="317"/>
    </row>
    <row r="92" spans="1:17" ht="13.5" customHeight="1">
      <c r="A92" s="364">
        <v>76</v>
      </c>
      <c r="B92" s="56" t="s">
        <v>61</v>
      </c>
      <c r="C92" s="365" t="s">
        <v>17</v>
      </c>
      <c r="D92" s="75">
        <v>1581035894.8599999</v>
      </c>
      <c r="E92" s="67">
        <f t="shared" si="24"/>
        <v>6.9918001721931258E-2</v>
      </c>
      <c r="F92" s="75">
        <v>0.91830000000000001</v>
      </c>
      <c r="G92" s="75">
        <v>1584014743.6700001</v>
      </c>
      <c r="H92" s="67">
        <f t="shared" si="25"/>
        <v>7.0049735072770458E-2</v>
      </c>
      <c r="I92" s="75">
        <v>0.92</v>
      </c>
      <c r="J92" s="190">
        <f>((G92-D92)/D92)</f>
        <v>1.8841120683499453E-3</v>
      </c>
      <c r="K92" s="190">
        <f t="shared" si="26"/>
        <v>1.8512468692148914E-3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64">
        <v>77</v>
      </c>
      <c r="B93" s="365" t="s">
        <v>78</v>
      </c>
      <c r="C93" s="365" t="s">
        <v>21</v>
      </c>
      <c r="D93" s="75">
        <v>241453020.21000001</v>
      </c>
      <c r="E93" s="67">
        <f t="shared" si="24"/>
        <v>1.0677754210193419E-2</v>
      </c>
      <c r="F93" s="78">
        <v>111.71</v>
      </c>
      <c r="G93" s="75">
        <v>241464839.97999999</v>
      </c>
      <c r="H93" s="67">
        <f t="shared" si="25"/>
        <v>1.0678276914770777E-2</v>
      </c>
      <c r="I93" s="78">
        <v>111.74</v>
      </c>
      <c r="J93" s="234">
        <f t="shared" si="27"/>
        <v>4.8952669921879067E-5</v>
      </c>
      <c r="K93" s="234">
        <f t="shared" si="26"/>
        <v>2.6855250201415396E-4</v>
      </c>
      <c r="L93" s="9"/>
      <c r="M93" s="61"/>
      <c r="N93" s="307"/>
      <c r="O93" s="307"/>
      <c r="P93" s="307"/>
      <c r="Q93" s="307"/>
    </row>
    <row r="94" spans="1:17" ht="12.95" customHeight="1">
      <c r="A94" s="364">
        <v>78</v>
      </c>
      <c r="B94" s="56" t="s">
        <v>77</v>
      </c>
      <c r="C94" s="365" t="s">
        <v>42</v>
      </c>
      <c r="D94" s="75">
        <v>1032410510.1799999</v>
      </c>
      <c r="E94" s="67">
        <f t="shared" si="24"/>
        <v>4.56561929195776E-2</v>
      </c>
      <c r="F94" s="76">
        <v>552.20000000000005</v>
      </c>
      <c r="G94" s="75">
        <v>1027500005.13</v>
      </c>
      <c r="H94" s="67">
        <f t="shared" si="25"/>
        <v>4.543903611646033E-2</v>
      </c>
      <c r="I94" s="76">
        <v>552.20000000000005</v>
      </c>
      <c r="J94" s="190">
        <f>((G94-D94)/D94)</f>
        <v>-4.7563493412555533E-3</v>
      </c>
      <c r="K94" s="190">
        <f t="shared" si="26"/>
        <v>0</v>
      </c>
      <c r="L94" s="9"/>
      <c r="M94" s="258"/>
      <c r="N94" s="259"/>
    </row>
    <row r="95" spans="1:17" ht="12.95" customHeight="1">
      <c r="A95" s="364">
        <v>79</v>
      </c>
      <c r="B95" s="56" t="s">
        <v>66</v>
      </c>
      <c r="C95" s="365" t="s">
        <v>72</v>
      </c>
      <c r="D95" s="75">
        <v>1510841655.98</v>
      </c>
      <c r="E95" s="67">
        <f t="shared" si="24"/>
        <v>6.6813808495934907E-2</v>
      </c>
      <c r="F95" s="76">
        <v>2.12</v>
      </c>
      <c r="G95" s="75">
        <v>1542656122.1800001</v>
      </c>
      <c r="H95" s="67">
        <f t="shared" si="25"/>
        <v>6.8220736643351126E-2</v>
      </c>
      <c r="I95" s="76">
        <v>2.16</v>
      </c>
      <c r="J95" s="190">
        <f>((G95-D95)/D95)</f>
        <v>2.1057445744943899E-2</v>
      </c>
      <c r="K95" s="190">
        <f t="shared" si="26"/>
        <v>1.8867924528301903E-2</v>
      </c>
      <c r="L95" s="9"/>
      <c r="M95" s="213"/>
    </row>
    <row r="96" spans="1:17" ht="12.95" customHeight="1" thickBot="1">
      <c r="A96" s="364">
        <v>80</v>
      </c>
      <c r="B96" s="56" t="s">
        <v>117</v>
      </c>
      <c r="C96" s="376" t="s">
        <v>68</v>
      </c>
      <c r="D96" s="75">
        <v>128123107.48</v>
      </c>
      <c r="E96" s="67">
        <f t="shared" si="24"/>
        <v>5.6659761353483129E-3</v>
      </c>
      <c r="F96" s="76">
        <v>1.3313999999999999</v>
      </c>
      <c r="G96" s="75">
        <v>137949346.58000001</v>
      </c>
      <c r="H96" s="67">
        <f t="shared" si="25"/>
        <v>6.1005209831582006E-3</v>
      </c>
      <c r="I96" s="76">
        <v>1.432267</v>
      </c>
      <c r="J96" s="190">
        <f>((G96-D96)/D96)</f>
        <v>7.6693730688149941E-2</v>
      </c>
      <c r="K96" s="190">
        <f t="shared" ref="K96:K103" si="28">((I96-F96)/F96)</f>
        <v>7.5760102148114808E-2</v>
      </c>
      <c r="L96" s="9"/>
      <c r="M96" s="302"/>
      <c r="N96" s="303"/>
      <c r="O96" s="259"/>
    </row>
    <row r="97" spans="1:17" ht="12.95" customHeight="1">
      <c r="A97" s="364">
        <v>81</v>
      </c>
      <c r="B97" s="365" t="s">
        <v>56</v>
      </c>
      <c r="C97" s="365" t="s">
        <v>133</v>
      </c>
      <c r="D97" s="75">
        <v>515999727.57999998</v>
      </c>
      <c r="E97" s="67">
        <f t="shared" si="24"/>
        <v>2.2819007436038739E-2</v>
      </c>
      <c r="F97" s="76">
        <v>1.0404</v>
      </c>
      <c r="G97" s="75">
        <v>517657635.82999998</v>
      </c>
      <c r="H97" s="67">
        <f t="shared" si="25"/>
        <v>2.2892324956694122E-2</v>
      </c>
      <c r="I97" s="76">
        <v>1.0437000000000001</v>
      </c>
      <c r="J97" s="190">
        <f t="shared" ref="J97:J103" si="29">((G97-D97)/D97)</f>
        <v>3.2130021807869266E-3</v>
      </c>
      <c r="K97" s="190">
        <f t="shared" si="28"/>
        <v>3.1718569780854293E-3</v>
      </c>
      <c r="L97" s="9"/>
      <c r="M97" s="4"/>
      <c r="Q97" s="318"/>
    </row>
    <row r="98" spans="1:17" ht="12.95" customHeight="1">
      <c r="A98" s="364">
        <v>82</v>
      </c>
      <c r="B98" s="365" t="s">
        <v>140</v>
      </c>
      <c r="C98" s="365" t="s">
        <v>142</v>
      </c>
      <c r="D98" s="75">
        <v>92596819.620000005</v>
      </c>
      <c r="E98" s="67">
        <f t="shared" si="24"/>
        <v>4.0949004476649184E-3</v>
      </c>
      <c r="F98" s="76">
        <v>0.86399999999999999</v>
      </c>
      <c r="G98" s="75">
        <v>94129106.950000003</v>
      </c>
      <c r="H98" s="67">
        <f t="shared" si="25"/>
        <v>4.1626626461866156E-3</v>
      </c>
      <c r="I98" s="76">
        <v>0.88149999999999995</v>
      </c>
      <c r="J98" s="190">
        <f t="shared" si="29"/>
        <v>1.6547947718811708E-2</v>
      </c>
      <c r="K98" s="190">
        <f t="shared" si="28"/>
        <v>2.0254629629629584E-2</v>
      </c>
      <c r="L98" s="9"/>
      <c r="M98" s="4"/>
    </row>
    <row r="99" spans="1:17" ht="12.95" customHeight="1">
      <c r="A99" s="364">
        <v>83</v>
      </c>
      <c r="B99" s="365" t="s">
        <v>114</v>
      </c>
      <c r="C99" s="365" t="s">
        <v>144</v>
      </c>
      <c r="D99" s="75">
        <v>234249232.02000001</v>
      </c>
      <c r="E99" s="67">
        <f t="shared" si="24"/>
        <v>1.035918176240124E-2</v>
      </c>
      <c r="F99" s="76">
        <v>116.97</v>
      </c>
      <c r="G99" s="75">
        <v>237329417.75999999</v>
      </c>
      <c r="H99" s="67">
        <f t="shared" si="25"/>
        <v>1.0495396526767647E-2</v>
      </c>
      <c r="I99" s="76">
        <v>118.08</v>
      </c>
      <c r="J99" s="190">
        <f t="shared" si="29"/>
        <v>1.3149181807080572E-2</v>
      </c>
      <c r="K99" s="190">
        <f t="shared" si="28"/>
        <v>9.4896127212105615E-3</v>
      </c>
      <c r="L99" s="9"/>
    </row>
    <row r="100" spans="1:17" ht="12.95" customHeight="1">
      <c r="A100" s="364">
        <v>84</v>
      </c>
      <c r="B100" s="365" t="s">
        <v>51</v>
      </c>
      <c r="C100" s="365" t="s">
        <v>150</v>
      </c>
      <c r="D100" s="75">
        <v>113851838.52</v>
      </c>
      <c r="E100" s="67">
        <f t="shared" si="24"/>
        <v>5.0348591499823478E-3</v>
      </c>
      <c r="F100" s="76">
        <v>2.6137000000000001</v>
      </c>
      <c r="G100" s="75">
        <v>114380283.38</v>
      </c>
      <c r="H100" s="67">
        <f t="shared" si="25"/>
        <v>5.0582285173392458E-3</v>
      </c>
      <c r="I100" s="76">
        <v>2.6257999999999999</v>
      </c>
      <c r="J100" s="190">
        <f t="shared" si="29"/>
        <v>4.6415136274428207E-3</v>
      </c>
      <c r="K100" s="190">
        <f t="shared" si="28"/>
        <v>4.6294525002868641E-3</v>
      </c>
      <c r="L100" s="9"/>
      <c r="M100" s="4"/>
    </row>
    <row r="101" spans="1:17" ht="12.95" customHeight="1">
      <c r="A101" s="364">
        <v>85</v>
      </c>
      <c r="B101" s="365" t="s">
        <v>115</v>
      </c>
      <c r="C101" s="365" t="s">
        <v>159</v>
      </c>
      <c r="D101" s="75">
        <v>437701831.88</v>
      </c>
      <c r="E101" s="67">
        <f t="shared" si="24"/>
        <v>1.9356446956435614E-2</v>
      </c>
      <c r="F101" s="76">
        <v>95.51</v>
      </c>
      <c r="G101" s="75">
        <v>442128329.82999998</v>
      </c>
      <c r="H101" s="67">
        <f t="shared" si="25"/>
        <v>1.955219955907822E-2</v>
      </c>
      <c r="I101" s="76">
        <v>96.46</v>
      </c>
      <c r="J101" s="190">
        <f>((G101-D101)/D101)</f>
        <v>1.0113044149227032E-2</v>
      </c>
      <c r="K101" s="190">
        <f t="shared" si="28"/>
        <v>9.9466024500051153E-3</v>
      </c>
      <c r="L101" s="9"/>
      <c r="M101" s="4"/>
    </row>
    <row r="102" spans="1:17" ht="12.95" customHeight="1">
      <c r="A102" s="364">
        <v>86</v>
      </c>
      <c r="B102" s="365" t="s">
        <v>115</v>
      </c>
      <c r="C102" s="365" t="s">
        <v>160</v>
      </c>
      <c r="D102" s="75">
        <v>292048342.22000003</v>
      </c>
      <c r="E102" s="67">
        <f t="shared" si="24"/>
        <v>1.2915226378230497E-2</v>
      </c>
      <c r="F102" s="76">
        <v>103.17</v>
      </c>
      <c r="G102" s="75">
        <v>294844334.25</v>
      </c>
      <c r="H102" s="67">
        <f t="shared" si="25"/>
        <v>1.303887327088081E-2</v>
      </c>
      <c r="I102" s="76">
        <v>104.14</v>
      </c>
      <c r="J102" s="190">
        <f>((G102-D102)/D102)</f>
        <v>9.5737301870857747E-3</v>
      </c>
      <c r="K102" s="190">
        <f>((I102-F102)/F102)</f>
        <v>9.4019579335077909E-3</v>
      </c>
      <c r="L102" s="9"/>
      <c r="M102" s="4"/>
    </row>
    <row r="103" spans="1:17" ht="12.95" customHeight="1">
      <c r="A103" s="364">
        <v>87</v>
      </c>
      <c r="B103" s="365" t="s">
        <v>136</v>
      </c>
      <c r="C103" s="365" t="s">
        <v>170</v>
      </c>
      <c r="D103" s="75">
        <v>189767967.55000001</v>
      </c>
      <c r="E103" s="67">
        <f t="shared" si="24"/>
        <v>8.3920909860830135E-3</v>
      </c>
      <c r="F103" s="76">
        <v>96.797667000000004</v>
      </c>
      <c r="G103" s="75">
        <v>191742806.77000001</v>
      </c>
      <c r="H103" s="67">
        <f t="shared" si="25"/>
        <v>8.4794241152253615E-3</v>
      </c>
      <c r="I103" s="76">
        <v>97.800516000000002</v>
      </c>
      <c r="J103" s="190">
        <f t="shared" si="29"/>
        <v>1.0406599414517461E-2</v>
      </c>
      <c r="K103" s="190">
        <f t="shared" si="28"/>
        <v>1.0360260025688404E-2</v>
      </c>
      <c r="L103" s="9"/>
      <c r="M103" s="282"/>
      <c r="N103" s="309"/>
    </row>
    <row r="104" spans="1:17" ht="12.95" customHeight="1">
      <c r="A104" s="246"/>
      <c r="B104" s="70"/>
      <c r="C104" s="43" t="s">
        <v>57</v>
      </c>
      <c r="D104" s="71">
        <f>SUM(D84:D103)</f>
        <v>22342253026.610001</v>
      </c>
      <c r="E104" s="68">
        <f>(D104/$G$112)</f>
        <v>1.8248183952636454E-2</v>
      </c>
      <c r="F104" s="70"/>
      <c r="G104" s="71">
        <f>SUM(G84:G103)</f>
        <v>22612715694.420006</v>
      </c>
      <c r="H104" s="68">
        <f>(G104/$G$112)</f>
        <v>1.8469086137775953E-2</v>
      </c>
      <c r="I104" s="70"/>
      <c r="J104" s="190">
        <f>((G104-D104)/D104)</f>
        <v>1.2105433927718909E-2</v>
      </c>
      <c r="K104" s="214"/>
      <c r="L104" s="9"/>
      <c r="M104" s="283"/>
      <c r="N104" s="10"/>
    </row>
    <row r="105" spans="1:17" s="13" customFormat="1" ht="12.95" customHeight="1">
      <c r="A105" s="240"/>
      <c r="B105" s="240"/>
      <c r="C105" s="82" t="s">
        <v>91</v>
      </c>
      <c r="D105" s="83"/>
      <c r="E105" s="84"/>
      <c r="F105" s="85"/>
      <c r="G105" s="83"/>
      <c r="H105" s="84"/>
      <c r="I105" s="85"/>
      <c r="J105" s="190"/>
      <c r="K105" s="190"/>
      <c r="L105" s="9"/>
      <c r="M105" s="283"/>
      <c r="N105" s="10"/>
    </row>
    <row r="106" spans="1:17" ht="16.5" customHeight="1">
      <c r="A106" s="364">
        <v>88</v>
      </c>
      <c r="B106" s="365" t="s">
        <v>19</v>
      </c>
      <c r="C106" s="56" t="s">
        <v>37</v>
      </c>
      <c r="D106" s="86">
        <v>505605328.82999998</v>
      </c>
      <c r="E106" s="57">
        <f>(D106/$G$111)</f>
        <v>0.11624602366385403</v>
      </c>
      <c r="F106" s="78">
        <v>11.3911</v>
      </c>
      <c r="G106" s="86">
        <v>508029061.41000003</v>
      </c>
      <c r="H106" s="57">
        <f>(G106/$G$111)</f>
        <v>0.11680327505893233</v>
      </c>
      <c r="I106" s="78">
        <v>11.398199999999999</v>
      </c>
      <c r="J106" s="190">
        <f t="shared" ref="J106:J111" si="30">((G106-D106)/D106)</f>
        <v>4.7937243573138374E-3</v>
      </c>
      <c r="K106" s="234">
        <f>((I106-F106)/F106)</f>
        <v>6.232936239695411E-4</v>
      </c>
      <c r="L106" s="9"/>
      <c r="N106" s="322"/>
      <c r="O106" s="312"/>
      <c r="P106" s="404"/>
    </row>
    <row r="107" spans="1:17" ht="12" customHeight="1" thickBot="1">
      <c r="A107" s="364">
        <v>89</v>
      </c>
      <c r="B107" s="365" t="s">
        <v>38</v>
      </c>
      <c r="C107" s="56" t="s">
        <v>169</v>
      </c>
      <c r="D107" s="86">
        <v>2304327966.1399999</v>
      </c>
      <c r="E107" s="57">
        <f>(D107/$G$111)</f>
        <v>0.52979853654045805</v>
      </c>
      <c r="F107" s="78">
        <v>1.18</v>
      </c>
      <c r="G107" s="86">
        <v>2331305869.5100002</v>
      </c>
      <c r="H107" s="57">
        <f>(G107/$G$111)</f>
        <v>0.53600114916087338</v>
      </c>
      <c r="I107" s="78">
        <v>1.19</v>
      </c>
      <c r="J107" s="234">
        <f t="shared" si="30"/>
        <v>1.1707492929138592E-2</v>
      </c>
      <c r="K107" s="234">
        <f>((I107-F107)/F107)</f>
        <v>8.4745762711864493E-3</v>
      </c>
      <c r="L107" s="9"/>
      <c r="M107" s="325"/>
      <c r="N107" s="323"/>
      <c r="O107" s="313"/>
      <c r="P107" s="405"/>
    </row>
    <row r="108" spans="1:17" ht="12" customHeight="1" thickBot="1">
      <c r="A108" s="364">
        <v>90</v>
      </c>
      <c r="B108" s="365" t="s">
        <v>7</v>
      </c>
      <c r="C108" s="56" t="s">
        <v>40</v>
      </c>
      <c r="D108" s="78">
        <v>1093698940.6900001</v>
      </c>
      <c r="E108" s="57">
        <f>(D108/$G$111)</f>
        <v>0.25145730412847284</v>
      </c>
      <c r="F108" s="78">
        <v>0.8</v>
      </c>
      <c r="G108" s="78">
        <v>1111732238.6199999</v>
      </c>
      <c r="H108" s="57">
        <f>(G108/$G$111)</f>
        <v>0.25560342177869433</v>
      </c>
      <c r="I108" s="78">
        <v>0.81</v>
      </c>
      <c r="J108" s="190">
        <f t="shared" si="30"/>
        <v>1.6488356401463514E-2</v>
      </c>
      <c r="K108" s="190">
        <f>((I108-F108)/F108)</f>
        <v>1.2500000000000011E-2</v>
      </c>
      <c r="L108" s="9"/>
      <c r="M108" s="402"/>
      <c r="N108" s="306"/>
      <c r="O108" s="307"/>
    </row>
    <row r="109" spans="1:17" ht="12" customHeight="1" thickBot="1">
      <c r="A109" s="364">
        <v>91</v>
      </c>
      <c r="B109" s="378" t="s">
        <v>9</v>
      </c>
      <c r="C109" s="365" t="s">
        <v>41</v>
      </c>
      <c r="D109" s="78">
        <v>235648876.40000001</v>
      </c>
      <c r="E109" s="57">
        <f>(D109/$G$111)</f>
        <v>5.417910631152676E-2</v>
      </c>
      <c r="F109" s="78">
        <v>27.7865</v>
      </c>
      <c r="G109" s="78">
        <v>236658006.65000001</v>
      </c>
      <c r="H109" s="57">
        <f>(G109/$G$111)</f>
        <v>5.4411120042855234E-2</v>
      </c>
      <c r="I109" s="78">
        <v>27.845199999999998</v>
      </c>
      <c r="J109" s="190">
        <f t="shared" si="30"/>
        <v>4.2823469622111044E-3</v>
      </c>
      <c r="K109" s="190">
        <f>((I109-F109)/F109)</f>
        <v>2.1125366634875999E-3</v>
      </c>
      <c r="L109" s="9"/>
      <c r="M109" s="403"/>
      <c r="N109" s="10"/>
      <c r="P109" s="310"/>
    </row>
    <row r="110" spans="1:17" ht="12" customHeight="1" thickBot="1">
      <c r="A110" s="364">
        <v>92</v>
      </c>
      <c r="B110" s="365" t="s">
        <v>7</v>
      </c>
      <c r="C110" s="365" t="s">
        <v>90</v>
      </c>
      <c r="D110" s="75">
        <v>158608948.38999999</v>
      </c>
      <c r="E110" s="57">
        <f>(D110/$G$111)</f>
        <v>3.6466505625066793E-2</v>
      </c>
      <c r="F110" s="98">
        <v>145.09</v>
      </c>
      <c r="G110" s="75">
        <v>161716747.88</v>
      </c>
      <c r="H110" s="57">
        <f>(G110/$G$111)</f>
        <v>3.7181033958644791E-2</v>
      </c>
      <c r="I110" s="98">
        <v>147.84</v>
      </c>
      <c r="J110" s="190">
        <f t="shared" si="30"/>
        <v>1.9594099333905872E-2</v>
      </c>
      <c r="K110" s="190">
        <f>((I110-F110)/F110)</f>
        <v>1.8953752843062926E-2</v>
      </c>
      <c r="L110" s="9"/>
      <c r="M110" s="4"/>
      <c r="N110" s="10"/>
      <c r="P110" s="311"/>
    </row>
    <row r="111" spans="1:17" ht="12" customHeight="1">
      <c r="A111" s="247"/>
      <c r="B111" s="248"/>
      <c r="C111" s="243" t="s">
        <v>57</v>
      </c>
      <c r="D111" s="93">
        <f>SUM(D106:D110)</f>
        <v>4297890060.4499998</v>
      </c>
      <c r="E111" s="68">
        <f>(D111/$G$112)</f>
        <v>3.5103303296175866E-3</v>
      </c>
      <c r="F111" s="90"/>
      <c r="G111" s="93">
        <f>SUM(G106:G110)</f>
        <v>4349441924.0699997</v>
      </c>
      <c r="H111" s="68">
        <f>(G111/$G$112)</f>
        <v>3.5524356575502062E-3</v>
      </c>
      <c r="I111" s="90"/>
      <c r="J111" s="190">
        <f t="shared" si="30"/>
        <v>1.199469109142412E-2</v>
      </c>
      <c r="K111" s="190"/>
      <c r="L111" s="9"/>
      <c r="M111" s="4"/>
      <c r="N111" s="10"/>
    </row>
    <row r="112" spans="1:17" ht="15" customHeight="1">
      <c r="A112" s="249"/>
      <c r="B112" s="250"/>
      <c r="C112" s="251" t="s">
        <v>43</v>
      </c>
      <c r="D112" s="42">
        <f>SUM(D18,D43,D54,D77,D82,D104,D111)</f>
        <v>1216923673606.502</v>
      </c>
      <c r="E112" s="58"/>
      <c r="F112" s="41"/>
      <c r="G112" s="42">
        <f>SUM(G18,G43,G54,G77,G82,G104,G111)</f>
        <v>1224354877427.7917</v>
      </c>
      <c r="H112" s="58"/>
      <c r="I112" s="41"/>
      <c r="J112" s="190">
        <f>((G112-D112)/D112)</f>
        <v>6.1065488185191715E-3</v>
      </c>
      <c r="K112" s="190"/>
      <c r="L112" s="9"/>
      <c r="M112" s="381">
        <f>((G112-D112)/D112)</f>
        <v>6.1065488185191715E-3</v>
      </c>
      <c r="N112" s="198"/>
    </row>
    <row r="113" spans="1:15" ht="11.25" customHeight="1">
      <c r="A113" s="361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9"/>
      <c r="M113" s="4"/>
    </row>
    <row r="114" spans="1:15" ht="12" customHeight="1">
      <c r="A114" s="409" t="s">
        <v>199</v>
      </c>
      <c r="B114" s="410"/>
      <c r="C114" s="410"/>
      <c r="D114" s="410"/>
      <c r="E114" s="410"/>
      <c r="F114" s="410"/>
      <c r="G114" s="410"/>
      <c r="H114" s="410"/>
      <c r="I114" s="410"/>
      <c r="J114" s="410"/>
      <c r="K114" s="411"/>
      <c r="L114" s="9"/>
      <c r="M114" s="4"/>
    </row>
    <row r="115" spans="1:15" ht="27" customHeight="1">
      <c r="A115" s="276"/>
      <c r="B115" s="277"/>
      <c r="C115" s="276" t="s">
        <v>64</v>
      </c>
      <c r="D115" s="383" t="s">
        <v>196</v>
      </c>
      <c r="E115" s="384"/>
      <c r="F115" s="385"/>
      <c r="G115" s="383" t="s">
        <v>198</v>
      </c>
      <c r="H115" s="384"/>
      <c r="I115" s="385"/>
      <c r="J115" s="383" t="s">
        <v>85</v>
      </c>
      <c r="K115" s="408"/>
      <c r="M115" s="4"/>
    </row>
    <row r="116" spans="1:15" ht="27" customHeight="1">
      <c r="A116" s="252"/>
      <c r="B116" s="253"/>
      <c r="C116" s="253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5" t="s">
        <v>157</v>
      </c>
      <c r="K116" s="215" t="s">
        <v>156</v>
      </c>
      <c r="M116" s="4"/>
    </row>
    <row r="117" spans="1:15" ht="12" customHeight="1">
      <c r="A117" s="364">
        <v>1</v>
      </c>
      <c r="B117" s="56" t="s">
        <v>44</v>
      </c>
      <c r="C117" s="56" t="s">
        <v>45</v>
      </c>
      <c r="D117" s="92">
        <v>1578447000</v>
      </c>
      <c r="E117" s="79">
        <f t="shared" ref="E117:E126" si="31">(D117/$G$127)</f>
        <v>0.2699501565713564</v>
      </c>
      <c r="F117" s="91">
        <v>10.53</v>
      </c>
      <c r="G117" s="92">
        <v>1606928000</v>
      </c>
      <c r="H117" s="79">
        <f t="shared" ref="H117:H126" si="32">(G117/$G$127)</f>
        <v>0.27482105208403995</v>
      </c>
      <c r="I117" s="91">
        <v>10.72</v>
      </c>
      <c r="J117" s="190">
        <f t="shared" ref="J117:J126" si="33">((G117-D117)/D117)</f>
        <v>1.8043684710351376E-2</v>
      </c>
      <c r="K117" s="190">
        <f t="shared" ref="K117:K123" si="34">((I117-F117)/F117)</f>
        <v>1.8043684710351501E-2</v>
      </c>
      <c r="M117" s="4"/>
    </row>
    <row r="118" spans="1:15" ht="12" customHeight="1">
      <c r="A118" s="364">
        <v>2</v>
      </c>
      <c r="B118" s="56" t="s">
        <v>44</v>
      </c>
      <c r="C118" s="376" t="s">
        <v>81</v>
      </c>
      <c r="D118" s="92">
        <v>236015614.61000001</v>
      </c>
      <c r="E118" s="79">
        <f t="shared" si="31"/>
        <v>4.0364011029356335E-2</v>
      </c>
      <c r="F118" s="91">
        <v>2.77</v>
      </c>
      <c r="G118" s="92">
        <v>231755404.96000001</v>
      </c>
      <c r="H118" s="79">
        <f t="shared" si="32"/>
        <v>3.9635418772508743E-2</v>
      </c>
      <c r="I118" s="91">
        <v>2.72</v>
      </c>
      <c r="J118" s="190">
        <f t="shared" si="33"/>
        <v>-1.8050541516245511E-2</v>
      </c>
      <c r="K118" s="190">
        <f t="shared" si="34"/>
        <v>-1.8050541516245425E-2</v>
      </c>
      <c r="M118" s="4"/>
    </row>
    <row r="119" spans="1:15" ht="12" customHeight="1">
      <c r="A119" s="364">
        <v>3</v>
      </c>
      <c r="B119" s="56" t="s">
        <v>44</v>
      </c>
      <c r="C119" s="56" t="s">
        <v>70</v>
      </c>
      <c r="D119" s="92">
        <v>96561372.159999996</v>
      </c>
      <c r="E119" s="79">
        <f t="shared" si="31"/>
        <v>1.651417978135282E-2</v>
      </c>
      <c r="F119" s="91">
        <v>3.76</v>
      </c>
      <c r="G119" s="92">
        <v>95277311.359999999</v>
      </c>
      <c r="H119" s="79">
        <f t="shared" si="32"/>
        <v>1.6294576326813554E-2</v>
      </c>
      <c r="I119" s="91">
        <v>3.71</v>
      </c>
      <c r="J119" s="190">
        <f t="shared" si="33"/>
        <v>-1.3297872340425501E-2</v>
      </c>
      <c r="K119" s="190">
        <f t="shared" si="34"/>
        <v>-1.3297872340425485E-2</v>
      </c>
      <c r="M119" s="4"/>
      <c r="O119" s="198"/>
    </row>
    <row r="120" spans="1:15" ht="12" customHeight="1">
      <c r="A120" s="364">
        <v>4</v>
      </c>
      <c r="B120" s="56" t="s">
        <v>44</v>
      </c>
      <c r="C120" s="56" t="s">
        <v>71</v>
      </c>
      <c r="D120" s="92">
        <v>107054738.91</v>
      </c>
      <c r="E120" s="79">
        <f t="shared" si="31"/>
        <v>1.8308782955943518E-2</v>
      </c>
      <c r="F120" s="91">
        <v>10.17</v>
      </c>
      <c r="G120" s="92">
        <v>106002086.61</v>
      </c>
      <c r="H120" s="79">
        <f t="shared" si="32"/>
        <v>1.8128755591578293E-2</v>
      </c>
      <c r="I120" s="91">
        <v>10.07</v>
      </c>
      <c r="J120" s="190">
        <f t="shared" si="33"/>
        <v>-9.8328416912487442E-3</v>
      </c>
      <c r="K120" s="190">
        <f t="shared" si="34"/>
        <v>-9.8328416912487355E-3</v>
      </c>
      <c r="M120" s="4"/>
      <c r="O120" s="198"/>
    </row>
    <row r="121" spans="1:15" ht="12" customHeight="1">
      <c r="A121" s="364">
        <v>5</v>
      </c>
      <c r="B121" s="56" t="s">
        <v>44</v>
      </c>
      <c r="C121" s="56" t="s">
        <v>119</v>
      </c>
      <c r="D121" s="92">
        <v>727411780.16999996</v>
      </c>
      <c r="E121" s="79">
        <f t="shared" si="31"/>
        <v>0.1244038754223237</v>
      </c>
      <c r="F121" s="91">
        <v>206.63</v>
      </c>
      <c r="G121" s="92">
        <v>752547143.42999995</v>
      </c>
      <c r="H121" s="79">
        <f t="shared" si="32"/>
        <v>0.12870259134215814</v>
      </c>
      <c r="I121" s="91">
        <v>213.77</v>
      </c>
      <c r="J121" s="190">
        <f t="shared" si="33"/>
        <v>3.4554517737017849E-2</v>
      </c>
      <c r="K121" s="190">
        <f t="shared" si="34"/>
        <v>3.4554517737017933E-2</v>
      </c>
      <c r="M121" s="4"/>
    </row>
    <row r="122" spans="1:15" ht="12" customHeight="1">
      <c r="A122" s="364">
        <v>6</v>
      </c>
      <c r="B122" s="56" t="s">
        <v>46</v>
      </c>
      <c r="C122" s="56" t="s">
        <v>47</v>
      </c>
      <c r="D122" s="92">
        <v>1092000000</v>
      </c>
      <c r="E122" s="79">
        <f t="shared" si="31"/>
        <v>0.18675671148662021</v>
      </c>
      <c r="F122" s="91">
        <v>7280</v>
      </c>
      <c r="G122" s="92">
        <v>1092000000</v>
      </c>
      <c r="H122" s="79">
        <f t="shared" si="32"/>
        <v>0.18675671148662021</v>
      </c>
      <c r="I122" s="91">
        <v>7280</v>
      </c>
      <c r="J122" s="190">
        <f t="shared" si="33"/>
        <v>0</v>
      </c>
      <c r="K122" s="190">
        <f t="shared" si="34"/>
        <v>0</v>
      </c>
      <c r="M122" s="198"/>
      <c r="O122" s="199"/>
    </row>
    <row r="123" spans="1:15" ht="12" customHeight="1">
      <c r="A123" s="364">
        <v>7</v>
      </c>
      <c r="B123" s="56" t="s">
        <v>38</v>
      </c>
      <c r="C123" s="56" t="s">
        <v>123</v>
      </c>
      <c r="D123" s="92">
        <v>363910000</v>
      </c>
      <c r="E123" s="79">
        <f t="shared" si="31"/>
        <v>6.2236845125545746E-2</v>
      </c>
      <c r="F123" s="91">
        <v>7.55</v>
      </c>
      <c r="G123" s="92">
        <v>363910000</v>
      </c>
      <c r="H123" s="79">
        <f t="shared" si="32"/>
        <v>6.2236845125545746E-2</v>
      </c>
      <c r="I123" s="91">
        <v>7.55</v>
      </c>
      <c r="J123" s="190">
        <f t="shared" si="33"/>
        <v>0</v>
      </c>
      <c r="K123" s="190">
        <f t="shared" si="34"/>
        <v>0</v>
      </c>
      <c r="M123" s="198"/>
      <c r="O123" s="199"/>
    </row>
    <row r="124" spans="1:15" ht="12" customHeight="1">
      <c r="A124" s="364">
        <v>8</v>
      </c>
      <c r="B124" s="56" t="s">
        <v>54</v>
      </c>
      <c r="C124" s="56" t="s">
        <v>55</v>
      </c>
      <c r="D124" s="92">
        <v>343955252.56999999</v>
      </c>
      <c r="E124" s="79">
        <f t="shared" si="31"/>
        <v>5.8824131747731746E-2</v>
      </c>
      <c r="F124" s="98">
        <v>90</v>
      </c>
      <c r="G124" s="92">
        <v>353290627.05000001</v>
      </c>
      <c r="H124" s="79">
        <f t="shared" si="32"/>
        <v>6.0420692039289368E-2</v>
      </c>
      <c r="I124" s="98">
        <v>90</v>
      </c>
      <c r="J124" s="190">
        <f t="shared" si="33"/>
        <v>2.7141247037941751E-2</v>
      </c>
      <c r="K124" s="190">
        <f>((I124-F124)/F124)</f>
        <v>0</v>
      </c>
      <c r="M124" s="198"/>
      <c r="O124" s="199"/>
    </row>
    <row r="125" spans="1:15" ht="12" customHeight="1">
      <c r="A125" s="364">
        <v>9</v>
      </c>
      <c r="B125" s="56" t="s">
        <v>54</v>
      </c>
      <c r="C125" s="56" t="s">
        <v>121</v>
      </c>
      <c r="D125" s="92">
        <v>578906390.88999999</v>
      </c>
      <c r="E125" s="79">
        <f t="shared" si="31"/>
        <v>9.9006093242861082E-2</v>
      </c>
      <c r="F125" s="56">
        <v>120.92</v>
      </c>
      <c r="G125" s="92">
        <v>591118846.85000002</v>
      </c>
      <c r="H125" s="79">
        <f>(G125/$G$127)</f>
        <v>0.10109469957460539</v>
      </c>
      <c r="I125" s="56">
        <v>120.92</v>
      </c>
      <c r="J125" s="190">
        <f>((G125-D125)/D125)</f>
        <v>2.1095735255616775E-2</v>
      </c>
      <c r="K125" s="190">
        <f>((I125-F125)/F125)</f>
        <v>0</v>
      </c>
      <c r="M125" s="198"/>
      <c r="O125" s="199"/>
    </row>
    <row r="126" spans="1:15" ht="12" customHeight="1">
      <c r="A126" s="364">
        <v>10</v>
      </c>
      <c r="B126" s="365" t="s">
        <v>114</v>
      </c>
      <c r="C126" s="56" t="s">
        <v>187</v>
      </c>
      <c r="D126" s="92">
        <v>654350000</v>
      </c>
      <c r="E126" s="79">
        <f t="shared" si="31"/>
        <v>0.11190865765684059</v>
      </c>
      <c r="F126" s="56">
        <v>100</v>
      </c>
      <c r="G126" s="92">
        <v>654350000</v>
      </c>
      <c r="H126" s="79">
        <f t="shared" si="32"/>
        <v>0.11190865765684059</v>
      </c>
      <c r="I126" s="56">
        <v>100</v>
      </c>
      <c r="J126" s="190">
        <f t="shared" si="33"/>
        <v>0</v>
      </c>
      <c r="K126" s="190">
        <f>((I126-F126)/F126)</f>
        <v>0</v>
      </c>
      <c r="M126" s="4"/>
      <c r="N126" s="10"/>
      <c r="O126" s="199"/>
    </row>
    <row r="127" spans="1:15" ht="12" customHeight="1">
      <c r="A127" s="43"/>
      <c r="B127" s="43"/>
      <c r="C127" s="43" t="s">
        <v>48</v>
      </c>
      <c r="D127" s="44">
        <f>SUM(D117:D126)</f>
        <v>5778612149.3100004</v>
      </c>
      <c r="E127" s="44"/>
      <c r="F127" s="45"/>
      <c r="G127" s="44">
        <f>SUM(G117:G126)</f>
        <v>5847179420.2600002</v>
      </c>
      <c r="H127" s="44"/>
      <c r="I127" s="45"/>
      <c r="J127" s="190">
        <f>((G127-D127)/D127)</f>
        <v>1.1865698748822784E-2</v>
      </c>
      <c r="K127" s="216"/>
      <c r="M127" s="198"/>
      <c r="N127" s="10"/>
      <c r="O127" s="199"/>
    </row>
    <row r="128" spans="1:15" ht="12" customHeight="1" thickBot="1">
      <c r="A128" s="46"/>
      <c r="B128" s="46"/>
      <c r="C128" s="46" t="s">
        <v>58</v>
      </c>
      <c r="D128" s="47">
        <f>SUM(D112,D127)</f>
        <v>1222702285755.812</v>
      </c>
      <c r="E128" s="54"/>
      <c r="F128" s="59"/>
      <c r="G128" s="47">
        <f>SUM(G112,G127)</f>
        <v>1230202056848.0518</v>
      </c>
      <c r="H128" s="54"/>
      <c r="I128" s="59"/>
      <c r="J128" s="197">
        <f>((G128-D128)/D128)</f>
        <v>6.1337671317133191E-3</v>
      </c>
      <c r="K128" s="69"/>
      <c r="M128" s="198"/>
    </row>
    <row r="129" spans="1:21" ht="12" customHeight="1" thickBot="1">
      <c r="A129" s="331"/>
      <c r="B129" s="332"/>
      <c r="C129" s="332"/>
      <c r="D129" s="333"/>
      <c r="E129" s="333"/>
      <c r="F129" s="334"/>
      <c r="G129" s="333"/>
      <c r="H129" s="333"/>
      <c r="I129" s="334"/>
      <c r="J129" s="335"/>
      <c r="K129" s="336"/>
      <c r="M129" s="4"/>
    </row>
    <row r="130" spans="1:21" ht="12" customHeight="1" thickBot="1">
      <c r="A130" s="412" t="s">
        <v>151</v>
      </c>
      <c r="B130" s="413"/>
      <c r="C130" s="413"/>
      <c r="D130" s="413"/>
      <c r="E130" s="413"/>
      <c r="F130" s="413"/>
      <c r="G130" s="413"/>
      <c r="H130" s="413"/>
      <c r="I130" s="413"/>
      <c r="J130" s="413"/>
      <c r="K130" s="414"/>
      <c r="M130" s="4"/>
      <c r="P130" s="72"/>
      <c r="Q130" s="55"/>
      <c r="R130" s="9"/>
    </row>
    <row r="131" spans="1:21" ht="25.5" customHeight="1" thickBot="1">
      <c r="A131" s="191"/>
      <c r="B131" s="194"/>
      <c r="C131" s="192"/>
      <c r="D131" s="386" t="s">
        <v>196</v>
      </c>
      <c r="E131" s="384"/>
      <c r="F131" s="385"/>
      <c r="G131" s="386" t="s">
        <v>198</v>
      </c>
      <c r="H131" s="384"/>
      <c r="I131" s="385"/>
      <c r="J131" s="394" t="s">
        <v>85</v>
      </c>
      <c r="K131" s="395"/>
      <c r="L131" s="9"/>
      <c r="M131" s="4"/>
      <c r="N131" s="10"/>
      <c r="P131" s="189"/>
      <c r="Q131" s="60"/>
      <c r="T131" s="198"/>
      <c r="U131" s="199"/>
    </row>
    <row r="132" spans="1:21" ht="12.75" customHeight="1">
      <c r="A132" s="195" t="s">
        <v>2</v>
      </c>
      <c r="B132" s="193" t="s">
        <v>3</v>
      </c>
      <c r="C132" s="36" t="s">
        <v>4</v>
      </c>
      <c r="D132" s="406" t="s">
        <v>155</v>
      </c>
      <c r="E132" s="407"/>
      <c r="F132" s="38" t="s">
        <v>171</v>
      </c>
      <c r="G132" s="406" t="s">
        <v>155</v>
      </c>
      <c r="H132" s="407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6"/>
      <c r="B133" s="39"/>
      <c r="C133" s="39" t="s">
        <v>152</v>
      </c>
      <c r="D133" s="389" t="s">
        <v>6</v>
      </c>
      <c r="E133" s="390"/>
      <c r="F133" s="275" t="s">
        <v>6</v>
      </c>
      <c r="G133" s="389" t="s">
        <v>6</v>
      </c>
      <c r="H133" s="390"/>
      <c r="I133" s="275" t="s">
        <v>6</v>
      </c>
      <c r="J133" s="189" t="s">
        <v>104</v>
      </c>
      <c r="K133" s="60" t="s">
        <v>104</v>
      </c>
    </row>
    <row r="134" spans="1:21" ht="12.75" customHeight="1" thickBot="1">
      <c r="A134" s="304">
        <v>1</v>
      </c>
      <c r="B134" s="353" t="s">
        <v>153</v>
      </c>
      <c r="C134" s="353" t="s">
        <v>154</v>
      </c>
      <c r="D134" s="387">
        <v>58775571637</v>
      </c>
      <c r="E134" s="388"/>
      <c r="F134" s="337">
        <v>108.26</v>
      </c>
      <c r="G134" s="387">
        <v>58775571637</v>
      </c>
      <c r="H134" s="388"/>
      <c r="I134" s="337">
        <v>108.26</v>
      </c>
      <c r="J134" s="197">
        <f>((G134-D134)/D134)</f>
        <v>0</v>
      </c>
      <c r="K134" s="279">
        <f>((I134-F134)/F134)</f>
        <v>0</v>
      </c>
      <c r="M134" s="4"/>
      <c r="O134" s="198"/>
    </row>
    <row r="135" spans="1:21" ht="12" customHeight="1">
      <c r="A135" s="19"/>
      <c r="B135" s="19"/>
      <c r="C135" s="22"/>
      <c r="D135" s="382"/>
      <c r="E135" s="382"/>
      <c r="F135" s="382"/>
      <c r="G135" s="23"/>
      <c r="H135" s="23"/>
      <c r="I135" s="24"/>
      <c r="K135" s="9"/>
      <c r="M135" s="4"/>
      <c r="O135" s="198"/>
    </row>
    <row r="136" spans="1:21" ht="12" customHeight="1">
      <c r="A136" s="19"/>
      <c r="B136" s="12"/>
      <c r="C136" s="53"/>
      <c r="D136" s="235"/>
      <c r="E136" s="22"/>
      <c r="F136" s="22"/>
      <c r="G136" s="293"/>
      <c r="H136" s="22"/>
      <c r="I136" s="12"/>
      <c r="M136" s="33"/>
    </row>
    <row r="137" spans="1:21" ht="12" customHeight="1">
      <c r="A137" s="19"/>
      <c r="B137" s="52"/>
      <c r="C137" s="163"/>
      <c r="D137" s="278"/>
      <c r="E137" s="164"/>
      <c r="F137" s="292"/>
      <c r="G137" s="238"/>
      <c r="H137"/>
      <c r="I137" s="292"/>
      <c r="M137" s="34"/>
    </row>
    <row r="138" spans="1:21" ht="12" customHeight="1">
      <c r="A138" s="20"/>
      <c r="B138" s="52"/>
      <c r="C138" s="166"/>
      <c r="D138" s="164"/>
      <c r="E138" s="164"/>
      <c r="F138" s="28"/>
      <c r="G138" s="284"/>
      <c r="H138"/>
      <c r="I138" s="12"/>
      <c r="L138" s="32"/>
      <c r="M138" s="287"/>
    </row>
    <row r="139" spans="1:21" ht="12" customHeight="1">
      <c r="A139" s="21"/>
      <c r="B139" s="165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6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2"/>
    <protectedRange password="CADF" sqref="D75" name="Yield_2_1_2_1_1"/>
    <protectedRange password="CADF" sqref="D17" name="Fund Name_1_1_1_2"/>
    <protectedRange password="CADF" sqref="F17" name="Fund Name_1_1_1_1_2"/>
    <protectedRange password="CADF" sqref="G42" name="Yield_2_1_2_3"/>
    <protectedRange password="CADF" sqref="G17" name="Fund Name_1_1_1_4"/>
    <protectedRange password="CADF" sqref="I17" name="Fund Name_1_1_1_3"/>
    <protectedRange password="CADF" sqref="G75" name="Yield_2_1_2_4"/>
  </protectedRanges>
  <mergeCells count="28"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43903</v>
      </c>
      <c r="D1" s="295">
        <v>43910</v>
      </c>
      <c r="E1" s="295">
        <v>43917</v>
      </c>
      <c r="F1" s="295">
        <v>43924</v>
      </c>
      <c r="G1" s="295">
        <v>43930</v>
      </c>
      <c r="H1" s="295">
        <v>43938</v>
      </c>
      <c r="I1" s="295">
        <v>43945</v>
      </c>
      <c r="J1" s="295">
        <v>43951</v>
      </c>
    </row>
    <row r="2" spans="2:11">
      <c r="B2" s="296" t="s">
        <v>91</v>
      </c>
      <c r="C2" s="297">
        <v>4215793888.6400003</v>
      </c>
      <c r="D2" s="297">
        <v>4191422645.46</v>
      </c>
      <c r="E2" s="297">
        <v>4159015823.8899994</v>
      </c>
      <c r="F2" s="297">
        <v>4117237300.3599997</v>
      </c>
      <c r="G2" s="297">
        <v>4164777369.8099999</v>
      </c>
      <c r="H2" s="297">
        <v>4321685399.6999989</v>
      </c>
      <c r="I2" s="297">
        <v>4297890060.4499998</v>
      </c>
      <c r="J2" s="297">
        <v>4349441924.0699997</v>
      </c>
      <c r="K2" s="367"/>
    </row>
    <row r="3" spans="2:11">
      <c r="B3" s="296" t="s">
        <v>83</v>
      </c>
      <c r="C3" s="298">
        <v>21878471884.970001</v>
      </c>
      <c r="D3" s="298">
        <v>21688710610.259998</v>
      </c>
      <c r="E3" s="298">
        <v>21694103454.970005</v>
      </c>
      <c r="F3" s="298">
        <v>21470099575.170002</v>
      </c>
      <c r="G3" s="298">
        <v>22052411880.310001</v>
      </c>
      <c r="H3" s="298">
        <v>22545174539.73</v>
      </c>
      <c r="I3" s="298">
        <v>22342253026.610001</v>
      </c>
      <c r="J3" s="298">
        <v>22612715694.420006</v>
      </c>
      <c r="K3" s="367"/>
    </row>
    <row r="4" spans="2:11">
      <c r="B4" s="296" t="s">
        <v>63</v>
      </c>
      <c r="C4" s="297">
        <v>196501902309.72995</v>
      </c>
      <c r="D4" s="297">
        <v>201330057176.97601</v>
      </c>
      <c r="E4" s="297">
        <v>204987895927.44</v>
      </c>
      <c r="F4" s="297">
        <v>202357785523.66</v>
      </c>
      <c r="G4" s="297">
        <v>207355748129.5</v>
      </c>
      <c r="H4" s="297">
        <v>207856911056.62</v>
      </c>
      <c r="I4" s="297">
        <v>210008521215.72998</v>
      </c>
      <c r="J4" s="297">
        <v>213180551407.41</v>
      </c>
      <c r="K4" s="367"/>
    </row>
    <row r="5" spans="2:11">
      <c r="B5" s="296" t="s">
        <v>0</v>
      </c>
      <c r="C5" s="297">
        <v>9426945087.0499992</v>
      </c>
      <c r="D5" s="297">
        <v>9326977913.75</v>
      </c>
      <c r="E5" s="297">
        <v>9271901936.9500008</v>
      </c>
      <c r="F5" s="297">
        <v>9042747523.7799988</v>
      </c>
      <c r="G5" s="297">
        <v>9365103395.8700008</v>
      </c>
      <c r="H5" s="297">
        <v>9970758415.5799999</v>
      </c>
      <c r="I5" s="297">
        <v>9808080485.0300007</v>
      </c>
      <c r="J5" s="297">
        <v>9985797801.4400005</v>
      </c>
      <c r="K5" s="367"/>
    </row>
    <row r="6" spans="2:11">
      <c r="B6" s="296" t="s">
        <v>59</v>
      </c>
      <c r="C6" s="297">
        <v>44162347661.894699</v>
      </c>
      <c r="D6" s="297">
        <v>44165713064.884705</v>
      </c>
      <c r="E6" s="297">
        <v>45109937422.971817</v>
      </c>
      <c r="F6" s="297">
        <v>45165146360.091812</v>
      </c>
      <c r="G6" s="297">
        <v>45020913280.751816</v>
      </c>
      <c r="H6" s="297">
        <v>45025159007.591812</v>
      </c>
      <c r="I6" s="297">
        <v>45029009057.991821</v>
      </c>
      <c r="J6" s="297">
        <v>45038012776.77182</v>
      </c>
      <c r="K6" s="367"/>
    </row>
    <row r="7" spans="2:11">
      <c r="B7" s="296" t="s">
        <v>60</v>
      </c>
      <c r="C7" s="299">
        <v>818236855523.28979</v>
      </c>
      <c r="D7" s="299">
        <v>805162528182.7301</v>
      </c>
      <c r="E7" s="299">
        <v>802449026847.55994</v>
      </c>
      <c r="F7" s="299">
        <v>808731385087.04004</v>
      </c>
      <c r="G7" s="299">
        <v>781106377075.21008</v>
      </c>
      <c r="H7" s="299">
        <v>815494009883.09998</v>
      </c>
      <c r="I7" s="299">
        <v>816836771857.5199</v>
      </c>
      <c r="J7" s="299">
        <v>817980614664.8501</v>
      </c>
      <c r="K7" s="367"/>
    </row>
    <row r="8" spans="2:11">
      <c r="B8" s="296" t="s">
        <v>82</v>
      </c>
      <c r="C8" s="299">
        <v>103987138841.26001</v>
      </c>
      <c r="D8" s="299">
        <v>103862674448.87001</v>
      </c>
      <c r="E8" s="299">
        <v>102806244081.09999</v>
      </c>
      <c r="F8" s="299">
        <v>103931347662.06003</v>
      </c>
      <c r="G8" s="299">
        <v>97354565869.270004</v>
      </c>
      <c r="H8" s="299">
        <v>105357326923.52</v>
      </c>
      <c r="I8" s="299">
        <v>108601147903.16998</v>
      </c>
      <c r="J8" s="299">
        <v>111207743158.83</v>
      </c>
      <c r="K8" s="367"/>
    </row>
    <row r="9" spans="2:11" s="2" customFormat="1">
      <c r="B9" s="300" t="s">
        <v>1</v>
      </c>
      <c r="C9" s="301">
        <f t="shared" ref="C9:G9" si="0">SUM(C2:C8)</f>
        <v>1198409455196.8345</v>
      </c>
      <c r="D9" s="301">
        <f t="shared" si="0"/>
        <v>1189728084042.9309</v>
      </c>
      <c r="E9" s="301">
        <f t="shared" si="0"/>
        <v>1190478125494.8818</v>
      </c>
      <c r="F9" s="301">
        <f t="shared" si="0"/>
        <v>1194815749032.1619</v>
      </c>
      <c r="G9" s="301">
        <f t="shared" si="0"/>
        <v>1166419897000.7219</v>
      </c>
      <c r="H9" s="301">
        <f t="shared" ref="H9:I9" si="1">SUM(H2:H8)</f>
        <v>1210571025225.8418</v>
      </c>
      <c r="I9" s="301">
        <f t="shared" si="1"/>
        <v>1216923673606.5015</v>
      </c>
      <c r="J9" s="301">
        <f t="shared" ref="J9" si="2">SUM(J2:J8)</f>
        <v>1224354877427.792</v>
      </c>
      <c r="K9" s="36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3">(C9+D9)/2</f>
        <v>1194068769619.8828</v>
      </c>
      <c r="E11" s="266">
        <f t="shared" si="3"/>
        <v>1190103104768.9063</v>
      </c>
      <c r="F11" s="266">
        <f t="shared" si="3"/>
        <v>1192646937263.522</v>
      </c>
      <c r="G11" s="266">
        <f t="shared" si="3"/>
        <v>1180617823016.4419</v>
      </c>
      <c r="H11" s="266">
        <f>(G9+H9)/2</f>
        <v>1188495461113.2817</v>
      </c>
      <c r="I11" s="266">
        <f t="shared" si="3"/>
        <v>1213747349416.1716</v>
      </c>
      <c r="J11" s="266">
        <f t="shared" si="3"/>
        <v>1220639275517.1467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66"/>
      <c r="I13" s="367"/>
      <c r="J13" s="366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67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0" zoomScale="150" zoomScaleNormal="150" workbookViewId="0">
      <pane xSplit="1" topLeftCell="AE1" activePane="topRight" state="frozen"/>
      <selection pane="topRight" activeCell="AF122" sqref="AF122"/>
    </sheetView>
  </sheetViews>
  <sheetFormatPr defaultRowHeight="15"/>
  <cols>
    <col min="1" max="1" width="31.5703125" customWidth="1"/>
    <col min="2" max="2" width="14.85546875" style="288" customWidth="1"/>
    <col min="3" max="3" width="8.7109375" style="288" customWidth="1"/>
    <col min="4" max="4" width="14.5703125" style="288" customWidth="1"/>
    <col min="5" max="5" width="8.42578125" style="288" customWidth="1"/>
    <col min="6" max="7" width="7.42578125" style="288" customWidth="1"/>
    <col min="8" max="8" width="15.7109375" style="288" customWidth="1"/>
    <col min="9" max="9" width="8.140625" style="288" customWidth="1"/>
    <col min="10" max="11" width="7.42578125" style="288" customWidth="1"/>
    <col min="12" max="12" width="14.140625" style="288" customWidth="1"/>
    <col min="13" max="13" width="8.28515625" style="288" customWidth="1"/>
    <col min="14" max="15" width="7.42578125" style="288" customWidth="1"/>
    <col min="16" max="16" width="14.7109375" style="288" customWidth="1"/>
    <col min="17" max="17" width="8.28515625" style="288" customWidth="1"/>
    <col min="18" max="19" width="7.42578125" style="288" customWidth="1"/>
    <col min="20" max="20" width="13.85546875" style="288" customWidth="1"/>
    <col min="21" max="21" width="8.28515625" style="288" customWidth="1"/>
    <col min="22" max="23" width="7.42578125" style="288" customWidth="1"/>
    <col min="24" max="24" width="13.42578125" style="288" customWidth="1"/>
    <col min="25" max="25" width="8.42578125" style="288" customWidth="1"/>
    <col min="26" max="27" width="7.42578125" style="288" customWidth="1"/>
    <col min="28" max="28" width="13.85546875" style="288" customWidth="1"/>
    <col min="29" max="29" width="8.42578125" style="288" customWidth="1"/>
    <col min="30" max="31" width="7.42578125" style="288" customWidth="1"/>
    <col min="32" max="32" width="13.7109375" style="288" customWidth="1"/>
    <col min="33" max="33" width="8.28515625" style="288" customWidth="1"/>
    <col min="34" max="35" width="7.42578125" style="288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3" t="s">
        <v>96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5"/>
    </row>
    <row r="2" spans="1:49" ht="30.75" customHeight="1" thickBot="1">
      <c r="A2" s="102"/>
      <c r="B2" s="419" t="s">
        <v>186</v>
      </c>
      <c r="C2" s="420"/>
      <c r="D2" s="419" t="s">
        <v>188</v>
      </c>
      <c r="E2" s="420"/>
      <c r="F2" s="419" t="s">
        <v>85</v>
      </c>
      <c r="G2" s="420"/>
      <c r="H2" s="419" t="s">
        <v>189</v>
      </c>
      <c r="I2" s="420"/>
      <c r="J2" s="419" t="s">
        <v>85</v>
      </c>
      <c r="K2" s="420"/>
      <c r="L2" s="419" t="s">
        <v>192</v>
      </c>
      <c r="M2" s="420"/>
      <c r="N2" s="419" t="s">
        <v>85</v>
      </c>
      <c r="O2" s="420"/>
      <c r="P2" s="419" t="s">
        <v>193</v>
      </c>
      <c r="Q2" s="420"/>
      <c r="R2" s="419" t="s">
        <v>85</v>
      </c>
      <c r="S2" s="420"/>
      <c r="T2" s="419" t="s">
        <v>194</v>
      </c>
      <c r="U2" s="420"/>
      <c r="V2" s="419" t="s">
        <v>85</v>
      </c>
      <c r="W2" s="420"/>
      <c r="X2" s="419" t="s">
        <v>195</v>
      </c>
      <c r="Y2" s="420"/>
      <c r="Z2" s="419" t="s">
        <v>85</v>
      </c>
      <c r="AA2" s="420"/>
      <c r="AB2" s="419" t="s">
        <v>196</v>
      </c>
      <c r="AC2" s="420"/>
      <c r="AD2" s="419" t="s">
        <v>85</v>
      </c>
      <c r="AE2" s="420"/>
      <c r="AF2" s="419" t="s">
        <v>198</v>
      </c>
      <c r="AG2" s="420"/>
      <c r="AH2" s="419" t="s">
        <v>85</v>
      </c>
      <c r="AI2" s="420"/>
      <c r="AJ2" s="419" t="s">
        <v>105</v>
      </c>
      <c r="AK2" s="420"/>
      <c r="AL2" s="419" t="s">
        <v>106</v>
      </c>
      <c r="AM2" s="420"/>
      <c r="AN2" s="419" t="s">
        <v>95</v>
      </c>
      <c r="AO2" s="420"/>
      <c r="AP2" s="103"/>
      <c r="AQ2" s="421" t="s">
        <v>110</v>
      </c>
      <c r="AR2" s="422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4653031674.75</v>
      </c>
      <c r="C5" s="169">
        <v>7733.21</v>
      </c>
      <c r="D5" s="169">
        <v>4179409375.46</v>
      </c>
      <c r="E5" s="169">
        <v>6956.4</v>
      </c>
      <c r="F5" s="118">
        <f t="shared" ref="F5:F17" si="0">((D5-B5)/B5)</f>
        <v>-0.10178789494602934</v>
      </c>
      <c r="G5" s="118">
        <f t="shared" ref="G5:G17" si="1">((E5-C5)/C5)</f>
        <v>-0.10045117098850288</v>
      </c>
      <c r="H5" s="169">
        <v>4142667446</v>
      </c>
      <c r="I5" s="169">
        <v>6899.52</v>
      </c>
      <c r="J5" s="118">
        <f t="shared" ref="J5:J17" si="2">((H5-D5)/D5)</f>
        <v>-8.7911774509899735E-3</v>
      </c>
      <c r="K5" s="118">
        <f t="shared" ref="K5:K17" si="3">((I5-E5)/E5)</f>
        <v>-8.1766430912539826E-3</v>
      </c>
      <c r="L5" s="169">
        <v>4109725692.46</v>
      </c>
      <c r="M5" s="169">
        <v>6849.4</v>
      </c>
      <c r="N5" s="118">
        <f t="shared" ref="N5:N17" si="4">((L5-H5)/H5)</f>
        <v>-7.9518218561828447E-3</v>
      </c>
      <c r="O5" s="118">
        <f t="shared" ref="O5:O17" si="5">((M5-I5)/I5)</f>
        <v>-7.2642734567043505E-3</v>
      </c>
      <c r="P5" s="169">
        <v>4014753416.2199998</v>
      </c>
      <c r="Q5" s="169">
        <v>6680.42</v>
      </c>
      <c r="R5" s="118">
        <f t="shared" ref="R5:R17" si="6">((P5-L5)/L5)</f>
        <v>-2.3109152130090641E-2</v>
      </c>
      <c r="S5" s="118">
        <f t="shared" ref="S5:S17" si="7">((Q5-M5)/M5)</f>
        <v>-2.4670774082401314E-2</v>
      </c>
      <c r="T5" s="169">
        <v>4097534289.54</v>
      </c>
      <c r="U5" s="169">
        <v>6817.29</v>
      </c>
      <c r="V5" s="118">
        <f t="shared" ref="V5:V17" si="8">((T5-P5)/P5)</f>
        <v>2.0619167539793922E-2</v>
      </c>
      <c r="W5" s="118">
        <f t="shared" ref="W5:W17" si="9">((U5-Q5)/Q5)</f>
        <v>2.0488232775783544E-2</v>
      </c>
      <c r="X5" s="169">
        <v>4309010752.54</v>
      </c>
      <c r="Y5" s="169">
        <v>7162.36</v>
      </c>
      <c r="Z5" s="118">
        <f t="shared" ref="Z5:Z17" si="10">((X5-T5)/T5)</f>
        <v>5.1610663403073291E-2</v>
      </c>
      <c r="AA5" s="118">
        <f t="shared" ref="AA5:AA17" si="11">((Y5-U5)/U5)</f>
        <v>5.0616887355532728E-2</v>
      </c>
      <c r="AB5" s="169">
        <v>4232765668.8800001</v>
      </c>
      <c r="AC5" s="169">
        <v>7037.37</v>
      </c>
      <c r="AD5" s="118">
        <f t="shared" ref="AD5:AD17" si="12">((AB5-X5)/X5)</f>
        <v>-1.7694335901820676E-2</v>
      </c>
      <c r="AE5" s="118">
        <f t="shared" ref="AE5:AE17" si="13">((AC5-Y5)/Y5)</f>
        <v>-1.7450951920875212E-2</v>
      </c>
      <c r="AF5" s="169">
        <v>4296118471.0900002</v>
      </c>
      <c r="AG5" s="169">
        <v>7145.68</v>
      </c>
      <c r="AH5" s="118">
        <f t="shared" ref="AH5:AH17" si="14">((AF5-AB5)/AB5)</f>
        <v>1.4967235884514095E-2</v>
      </c>
      <c r="AI5" s="118">
        <f t="shared" ref="AI5:AI17" si="15">((AG5-AC5)/AC5)</f>
        <v>1.5390692829849844E-2</v>
      </c>
      <c r="AJ5" s="119">
        <f>AVERAGE(F5,J5,N5,R5,V5,Z5,AD5,AH5)</f>
        <v>-9.0171644322165206E-3</v>
      </c>
      <c r="AK5" s="119">
        <f>AVERAGE(G5,K5,O5,S5,W5,AA5,AE5,AI5)</f>
        <v>-8.9397500723214576E-3</v>
      </c>
      <c r="AL5" s="120">
        <f>((AF5-D5)/D5)</f>
        <v>2.792478198361574E-2</v>
      </c>
      <c r="AM5" s="120">
        <f>((AG5-E5)/E5)</f>
        <v>2.7209476165832996E-2</v>
      </c>
      <c r="AN5" s="121">
        <f>STDEV(F5,J5,N5,R5,V5,Z5,AD5,AH5)</f>
        <v>4.4738556439943969E-2</v>
      </c>
      <c r="AO5" s="207">
        <f>STDEV(G5,K5,O5,S5,W5,AA5,AE5,AI5)</f>
        <v>4.4243813245634624E-2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548499293.45000005</v>
      </c>
      <c r="C6" s="169">
        <v>1.0900000000000001</v>
      </c>
      <c r="D6" s="170">
        <v>492227805.75999999</v>
      </c>
      <c r="E6" s="169">
        <v>0.98</v>
      </c>
      <c r="F6" s="118">
        <f t="shared" si="0"/>
        <v>-0.10259172320179048</v>
      </c>
      <c r="G6" s="118">
        <f t="shared" si="1"/>
        <v>-0.10091743119266064</v>
      </c>
      <c r="H6" s="170">
        <v>478365190.5</v>
      </c>
      <c r="I6" s="169">
        <v>0.96</v>
      </c>
      <c r="J6" s="118">
        <f t="shared" si="2"/>
        <v>-2.8163007245387336E-2</v>
      </c>
      <c r="K6" s="118">
        <f t="shared" si="3"/>
        <v>-2.0408163265306142E-2</v>
      </c>
      <c r="L6" s="170">
        <v>478848203.98000002</v>
      </c>
      <c r="M6" s="169">
        <v>0.96</v>
      </c>
      <c r="N6" s="118">
        <f t="shared" si="4"/>
        <v>1.009717031239586E-3</v>
      </c>
      <c r="O6" s="118">
        <f t="shared" si="5"/>
        <v>0</v>
      </c>
      <c r="P6" s="170">
        <v>471754372.69999999</v>
      </c>
      <c r="Q6" s="169">
        <v>0.94</v>
      </c>
      <c r="R6" s="118">
        <f t="shared" si="6"/>
        <v>-1.4814363343203263E-2</v>
      </c>
      <c r="S6" s="118">
        <f t="shared" si="7"/>
        <v>-2.0833333333333353E-2</v>
      </c>
      <c r="T6" s="170">
        <v>489809910.13999999</v>
      </c>
      <c r="U6" s="169">
        <v>0.98</v>
      </c>
      <c r="V6" s="118">
        <f t="shared" si="8"/>
        <v>3.8273174526528342E-2</v>
      </c>
      <c r="W6" s="118">
        <f t="shared" si="9"/>
        <v>4.2553191489361743E-2</v>
      </c>
      <c r="X6" s="170">
        <v>500950179.67000002</v>
      </c>
      <c r="Y6" s="169">
        <v>1</v>
      </c>
      <c r="Z6" s="118">
        <f t="shared" si="10"/>
        <v>2.2744067237871649E-2</v>
      </c>
      <c r="AA6" s="118">
        <f t="shared" si="11"/>
        <v>2.0408163265306142E-2</v>
      </c>
      <c r="AB6" s="170">
        <v>499492776.66000003</v>
      </c>
      <c r="AC6" s="169">
        <v>1</v>
      </c>
      <c r="AD6" s="118">
        <f t="shared" si="12"/>
        <v>-2.9092773476197811E-3</v>
      </c>
      <c r="AE6" s="118">
        <f t="shared" si="13"/>
        <v>0</v>
      </c>
      <c r="AF6" s="170">
        <v>510976220.19</v>
      </c>
      <c r="AG6" s="169">
        <v>1.02</v>
      </c>
      <c r="AH6" s="118">
        <f t="shared" si="14"/>
        <v>2.29902094015999E-2</v>
      </c>
      <c r="AI6" s="118">
        <f t="shared" si="15"/>
        <v>2.0000000000000018E-2</v>
      </c>
      <c r="AJ6" s="119">
        <f t="shared" ref="AJ6:AJ69" si="16">AVERAGE(F6,J6,N6,R6,V6,Z6,AD6,AH6)</f>
        <v>-7.9326503675951725E-3</v>
      </c>
      <c r="AK6" s="119">
        <f t="shared" ref="AK6:AK69" si="17">AVERAGE(G6,K6,O6,S6,W6,AA6,AE6,AI6)</f>
        <v>-7.3996966295790285E-3</v>
      </c>
      <c r="AL6" s="120">
        <f t="shared" ref="AL6:AL69" si="18">((AF6-D6)/D6)</f>
        <v>3.8088897479191461E-2</v>
      </c>
      <c r="AM6" s="120">
        <f t="shared" ref="AM6:AM69" si="19">((AG6-E6)/E6)</f>
        <v>4.0816326530612283E-2</v>
      </c>
      <c r="AN6" s="121">
        <f t="shared" ref="AN6:AN69" si="20">STDEV(F6,J6,N6,R6,V6,Z6,AD6,AH6)</f>
        <v>4.4003941556251203E-2</v>
      </c>
      <c r="AO6" s="207">
        <f t="shared" ref="AO6:AO69" si="21">STDEV(G6,K6,O6,S6,W6,AA6,AE6,AI6)</f>
        <v>4.3464389325847327E-2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244514996.97</v>
      </c>
      <c r="C7" s="169">
        <v>125.41</v>
      </c>
      <c r="D7" s="170">
        <v>213954360.97</v>
      </c>
      <c r="E7" s="169">
        <v>109.41</v>
      </c>
      <c r="F7" s="118">
        <f t="shared" si="0"/>
        <v>-0.12498471005338598</v>
      </c>
      <c r="G7" s="118">
        <f t="shared" si="1"/>
        <v>-0.12758153257316004</v>
      </c>
      <c r="H7" s="170">
        <v>216678239.31999999</v>
      </c>
      <c r="I7" s="169">
        <v>110.76</v>
      </c>
      <c r="J7" s="118">
        <f t="shared" si="2"/>
        <v>1.2731118625723771E-2</v>
      </c>
      <c r="K7" s="118">
        <f t="shared" si="3"/>
        <v>1.2338908692075757E-2</v>
      </c>
      <c r="L7" s="170">
        <v>218720027.37</v>
      </c>
      <c r="M7" s="169">
        <v>111.74</v>
      </c>
      <c r="N7" s="118">
        <f t="shared" si="4"/>
        <v>9.4231338431018403E-3</v>
      </c>
      <c r="O7" s="118">
        <f t="shared" si="5"/>
        <v>8.8479595521848108E-3</v>
      </c>
      <c r="P7" s="170">
        <v>217079627.16</v>
      </c>
      <c r="Q7" s="169">
        <v>110.9</v>
      </c>
      <c r="R7" s="118">
        <f t="shared" si="6"/>
        <v>-7.5000000216029978E-3</v>
      </c>
      <c r="S7" s="118">
        <f t="shared" si="7"/>
        <v>-7.5174512260604009E-3</v>
      </c>
      <c r="T7" s="170">
        <v>221119386.66</v>
      </c>
      <c r="U7" s="169">
        <v>113</v>
      </c>
      <c r="V7" s="118">
        <f t="shared" si="8"/>
        <v>1.8609574527334471E-2</v>
      </c>
      <c r="W7" s="118">
        <f t="shared" si="9"/>
        <v>1.8935978358881823E-2</v>
      </c>
      <c r="X7" s="170">
        <v>221792679.91</v>
      </c>
      <c r="Y7" s="169">
        <v>113.35</v>
      </c>
      <c r="Z7" s="118">
        <f t="shared" si="10"/>
        <v>3.0449308862966254E-3</v>
      </c>
      <c r="AA7" s="118">
        <f t="shared" si="11"/>
        <v>3.0973451327433125E-3</v>
      </c>
      <c r="AB7" s="170">
        <v>201129839.61000001</v>
      </c>
      <c r="AC7" s="169">
        <v>102.97</v>
      </c>
      <c r="AD7" s="118">
        <f t="shared" si="12"/>
        <v>-9.3162859605576881E-2</v>
      </c>
      <c r="AE7" s="118">
        <f t="shared" si="13"/>
        <v>-9.1574768416409311E-2</v>
      </c>
      <c r="AF7" s="170">
        <v>217782082.56999999</v>
      </c>
      <c r="AG7" s="169">
        <v>111.27</v>
      </c>
      <c r="AH7" s="118">
        <f t="shared" si="14"/>
        <v>8.2793497932924537E-2</v>
      </c>
      <c r="AI7" s="118">
        <f t="shared" si="15"/>
        <v>8.060600174808194E-2</v>
      </c>
      <c r="AJ7" s="119">
        <f t="shared" si="16"/>
        <v>-1.2380664233148077E-2</v>
      </c>
      <c r="AK7" s="119">
        <f t="shared" si="17"/>
        <v>-1.2855944841457762E-2</v>
      </c>
      <c r="AL7" s="120">
        <f t="shared" si="18"/>
        <v>1.7890364948142865E-2</v>
      </c>
      <c r="AM7" s="120">
        <f t="shared" si="19"/>
        <v>1.7000274197970931E-2</v>
      </c>
      <c r="AN7" s="121">
        <f t="shared" si="20"/>
        <v>6.6107841963564132E-2</v>
      </c>
      <c r="AO7" s="207">
        <f t="shared" si="21"/>
        <v>6.6001431361186941E-2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268698434</v>
      </c>
      <c r="C8" s="181">
        <v>11.89</v>
      </c>
      <c r="D8" s="170">
        <v>229046765</v>
      </c>
      <c r="E8" s="181">
        <v>9.76</v>
      </c>
      <c r="F8" s="118">
        <f t="shared" si="0"/>
        <v>-0.14756940861069551</v>
      </c>
      <c r="G8" s="118">
        <f t="shared" si="1"/>
        <v>-0.17914213624894876</v>
      </c>
      <c r="H8" s="170">
        <v>229043520</v>
      </c>
      <c r="I8" s="181">
        <v>9.76</v>
      </c>
      <c r="J8" s="118">
        <f t="shared" si="2"/>
        <v>-1.4167412493252197E-5</v>
      </c>
      <c r="K8" s="118">
        <f t="shared" si="3"/>
        <v>0</v>
      </c>
      <c r="L8" s="170">
        <v>255517888</v>
      </c>
      <c r="M8" s="181">
        <v>9.5299999999999994</v>
      </c>
      <c r="N8" s="118">
        <f t="shared" si="4"/>
        <v>0.11558662737980974</v>
      </c>
      <c r="O8" s="118">
        <f t="shared" si="5"/>
        <v>-2.3565573770491847E-2</v>
      </c>
      <c r="P8" s="170">
        <v>247571719</v>
      </c>
      <c r="Q8" s="181">
        <v>9.23</v>
      </c>
      <c r="R8" s="118">
        <f t="shared" si="6"/>
        <v>-3.1098288508082848E-2</v>
      </c>
      <c r="S8" s="118">
        <f t="shared" si="7"/>
        <v>-3.1479538300104824E-2</v>
      </c>
      <c r="T8" s="170">
        <v>264596463</v>
      </c>
      <c r="U8" s="181">
        <v>9.8699999999999992</v>
      </c>
      <c r="V8" s="118">
        <f t="shared" si="8"/>
        <v>6.8766917597724478E-2</v>
      </c>
      <c r="W8" s="118">
        <f t="shared" si="9"/>
        <v>6.9339111592632591E-2</v>
      </c>
      <c r="X8" s="170">
        <v>277815299</v>
      </c>
      <c r="Y8" s="181">
        <v>10.37</v>
      </c>
      <c r="Z8" s="118">
        <f t="shared" si="10"/>
        <v>4.99584758243726E-2</v>
      </c>
      <c r="AA8" s="118">
        <f t="shared" si="11"/>
        <v>5.0658561296859174E-2</v>
      </c>
      <c r="AB8" s="170">
        <v>269593195</v>
      </c>
      <c r="AC8" s="181">
        <v>10.07</v>
      </c>
      <c r="AD8" s="118">
        <f t="shared" si="12"/>
        <v>-2.9595576736038572E-2</v>
      </c>
      <c r="AE8" s="118">
        <f t="shared" si="13"/>
        <v>-2.892960462873664E-2</v>
      </c>
      <c r="AF8" s="170">
        <v>279827621</v>
      </c>
      <c r="AG8" s="181">
        <v>10.45</v>
      </c>
      <c r="AH8" s="118">
        <f t="shared" si="14"/>
        <v>3.796247898616284E-2</v>
      </c>
      <c r="AI8" s="118">
        <f t="shared" si="15"/>
        <v>3.7735849056603675E-2</v>
      </c>
      <c r="AJ8" s="119">
        <f t="shared" si="16"/>
        <v>7.9996323150949341E-3</v>
      </c>
      <c r="AK8" s="119">
        <f t="shared" si="17"/>
        <v>-1.317291637527333E-2</v>
      </c>
      <c r="AL8" s="120">
        <f t="shared" si="18"/>
        <v>0.22170518758472751</v>
      </c>
      <c r="AM8" s="120">
        <f t="shared" si="19"/>
        <v>7.0696721311475363E-2</v>
      </c>
      <c r="AN8" s="121">
        <f t="shared" si="20"/>
        <v>8.0297603445720678E-2</v>
      </c>
      <c r="AO8" s="207">
        <f t="shared" si="21"/>
        <v>7.7353654756245185E-2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1010849001.03</v>
      </c>
      <c r="C9" s="181">
        <v>0.67920000000000003</v>
      </c>
      <c r="D9" s="170">
        <v>877090977.83000004</v>
      </c>
      <c r="E9" s="181">
        <v>0.58930000000000005</v>
      </c>
      <c r="F9" s="118">
        <f t="shared" si="0"/>
        <v>-0.13232245673063711</v>
      </c>
      <c r="G9" s="118">
        <f t="shared" si="1"/>
        <v>-0.13236160188457005</v>
      </c>
      <c r="H9" s="170">
        <v>861506094.84000003</v>
      </c>
      <c r="I9" s="181">
        <v>0.57899999999999996</v>
      </c>
      <c r="J9" s="118">
        <f t="shared" si="2"/>
        <v>-1.7768832862194498E-2</v>
      </c>
      <c r="K9" s="118">
        <f t="shared" si="3"/>
        <v>-1.7478364160868974E-2</v>
      </c>
      <c r="L9" s="170">
        <v>843566044.65999997</v>
      </c>
      <c r="M9" s="181">
        <v>0.56699999999999995</v>
      </c>
      <c r="N9" s="118">
        <f t="shared" si="4"/>
        <v>-2.0824054858639061E-2</v>
      </c>
      <c r="O9" s="118">
        <f t="shared" si="5"/>
        <v>-2.0725388601036291E-2</v>
      </c>
      <c r="P9" s="170">
        <v>843566044.65999997</v>
      </c>
      <c r="Q9" s="181">
        <v>0.55249999999999999</v>
      </c>
      <c r="R9" s="118">
        <f t="shared" si="6"/>
        <v>0</v>
      </c>
      <c r="S9" s="118">
        <f t="shared" si="7"/>
        <v>-2.5573192239858832E-2</v>
      </c>
      <c r="T9" s="170">
        <v>878260520.63999999</v>
      </c>
      <c r="U9" s="181">
        <v>0.59019999999999995</v>
      </c>
      <c r="V9" s="118">
        <f t="shared" si="8"/>
        <v>4.112834578824668E-2</v>
      </c>
      <c r="W9" s="118">
        <f t="shared" si="9"/>
        <v>6.8235294117646977E-2</v>
      </c>
      <c r="X9" s="170">
        <v>1120592077.8599999</v>
      </c>
      <c r="Y9" s="181">
        <v>0.61460000000000004</v>
      </c>
      <c r="Z9" s="118">
        <f t="shared" si="10"/>
        <v>0.27592217972340338</v>
      </c>
      <c r="AA9" s="118">
        <f t="shared" si="11"/>
        <v>4.1341917993900523E-2</v>
      </c>
      <c r="AB9" s="170">
        <v>1093579086.26</v>
      </c>
      <c r="AC9" s="181">
        <v>0.60019999999999996</v>
      </c>
      <c r="AD9" s="118">
        <f t="shared" si="12"/>
        <v>-2.4105999081830691E-2</v>
      </c>
      <c r="AE9" s="118">
        <f t="shared" si="13"/>
        <v>-2.3429873088187565E-2</v>
      </c>
      <c r="AF9" s="170">
        <v>1113680193.3800001</v>
      </c>
      <c r="AG9" s="181">
        <v>0.61099999999999999</v>
      </c>
      <c r="AH9" s="118">
        <f t="shared" si="14"/>
        <v>1.8381027373836459E-2</v>
      </c>
      <c r="AI9" s="118">
        <f t="shared" si="15"/>
        <v>1.7994001999333611E-2</v>
      </c>
      <c r="AJ9" s="119">
        <f t="shared" si="16"/>
        <v>1.7551276169023144E-2</v>
      </c>
      <c r="AK9" s="119">
        <f t="shared" si="17"/>
        <v>-1.1499650732955074E-2</v>
      </c>
      <c r="AL9" s="120">
        <f t="shared" si="18"/>
        <v>0.26974307287408489</v>
      </c>
      <c r="AM9" s="120">
        <f t="shared" si="19"/>
        <v>3.6823349736975972E-2</v>
      </c>
      <c r="AN9" s="121">
        <f t="shared" si="20"/>
        <v>0.11621272264111412</v>
      </c>
      <c r="AO9" s="207">
        <f t="shared" si="21"/>
        <v>5.9867274190456704E-2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2320604868.29</v>
      </c>
      <c r="C10" s="181">
        <v>15.3513</v>
      </c>
      <c r="D10" s="170">
        <v>1947731978.9000001</v>
      </c>
      <c r="E10" s="181">
        <v>13.1669</v>
      </c>
      <c r="F10" s="118">
        <f t="shared" si="0"/>
        <v>-0.1606791808830261</v>
      </c>
      <c r="G10" s="118">
        <f t="shared" si="1"/>
        <v>-0.14229413795574317</v>
      </c>
      <c r="H10" s="170">
        <v>1946223385.3499999</v>
      </c>
      <c r="I10" s="181">
        <v>13.1629</v>
      </c>
      <c r="J10" s="118">
        <f t="shared" si="2"/>
        <v>-7.745385742714884E-4</v>
      </c>
      <c r="K10" s="118">
        <f t="shared" si="3"/>
        <v>-3.0379208469719977E-4</v>
      </c>
      <c r="L10" s="170">
        <v>1918979456.1400001</v>
      </c>
      <c r="M10" s="181">
        <v>12.986000000000001</v>
      </c>
      <c r="N10" s="118">
        <f t="shared" si="4"/>
        <v>-1.3998356722602209E-2</v>
      </c>
      <c r="O10" s="118">
        <f t="shared" si="5"/>
        <v>-1.3439287694960824E-2</v>
      </c>
      <c r="P10" s="170">
        <v>1844385354.6199999</v>
      </c>
      <c r="Q10" s="181">
        <v>12.4855</v>
      </c>
      <c r="R10" s="118">
        <f t="shared" si="6"/>
        <v>-3.8871756172963519E-2</v>
      </c>
      <c r="S10" s="118">
        <f t="shared" si="7"/>
        <v>-3.8541506237486568E-2</v>
      </c>
      <c r="T10" s="170">
        <v>1946229492.6800001</v>
      </c>
      <c r="U10" s="181">
        <v>12.8538</v>
      </c>
      <c r="V10" s="118">
        <f t="shared" si="8"/>
        <v>5.5218470372740087E-2</v>
      </c>
      <c r="W10" s="118">
        <f t="shared" si="9"/>
        <v>2.949821793280202E-2</v>
      </c>
      <c r="X10" s="170">
        <v>2017938535.4400001</v>
      </c>
      <c r="Y10" s="181">
        <v>13.659700000000001</v>
      </c>
      <c r="Z10" s="118">
        <f t="shared" si="10"/>
        <v>3.6845111550156961E-2</v>
      </c>
      <c r="AA10" s="118">
        <f t="shared" si="11"/>
        <v>6.2697412438345174E-2</v>
      </c>
      <c r="AB10" s="170">
        <v>2001861017.0999999</v>
      </c>
      <c r="AC10" s="181">
        <v>13.555199999999999</v>
      </c>
      <c r="AD10" s="118">
        <f t="shared" si="12"/>
        <v>-7.9672983381996517E-3</v>
      </c>
      <c r="AE10" s="118">
        <f t="shared" si="13"/>
        <v>-7.6502412205247247E-3</v>
      </c>
      <c r="AF10" s="170">
        <v>2035576627</v>
      </c>
      <c r="AG10" s="181">
        <v>13.7843</v>
      </c>
      <c r="AH10" s="118">
        <f t="shared" si="14"/>
        <v>1.6842133201056226E-2</v>
      </c>
      <c r="AI10" s="118">
        <f t="shared" si="15"/>
        <v>1.6901262983947177E-2</v>
      </c>
      <c r="AJ10" s="119">
        <f t="shared" si="16"/>
        <v>-1.4173176945888712E-2</v>
      </c>
      <c r="AK10" s="119">
        <f t="shared" si="17"/>
        <v>-1.1641508979789763E-2</v>
      </c>
      <c r="AL10" s="120">
        <f t="shared" si="18"/>
        <v>4.5100993900408719E-2</v>
      </c>
      <c r="AM10" s="120">
        <f t="shared" si="19"/>
        <v>4.689030827301794E-2</v>
      </c>
      <c r="AN10" s="121">
        <f t="shared" si="20"/>
        <v>6.6194639348398379E-2</v>
      </c>
      <c r="AO10" s="207">
        <f t="shared" si="21"/>
        <v>6.0915477227816636E-2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202834051.77000001</v>
      </c>
      <c r="C11" s="181">
        <v>120.66</v>
      </c>
      <c r="D11" s="170">
        <v>176909186.61000001</v>
      </c>
      <c r="E11" s="181">
        <v>105.21</v>
      </c>
      <c r="F11" s="118">
        <f t="shared" si="0"/>
        <v>-0.12781317995558766</v>
      </c>
      <c r="G11" s="118">
        <f t="shared" si="1"/>
        <v>-0.12804574838388863</v>
      </c>
      <c r="H11" s="170">
        <v>174765176.31999999</v>
      </c>
      <c r="I11" s="181">
        <v>103.93</v>
      </c>
      <c r="J11" s="118">
        <f t="shared" si="2"/>
        <v>-1.2119270520001524E-2</v>
      </c>
      <c r="K11" s="118">
        <f t="shared" si="3"/>
        <v>-1.2166143902670725E-2</v>
      </c>
      <c r="L11" s="170">
        <v>173379747.02000001</v>
      </c>
      <c r="M11" s="181">
        <v>103.1</v>
      </c>
      <c r="N11" s="118">
        <f t="shared" si="4"/>
        <v>-7.9273762037307804E-3</v>
      </c>
      <c r="O11" s="118">
        <f t="shared" si="5"/>
        <v>-7.9861445203503554E-3</v>
      </c>
      <c r="P11" s="170">
        <v>169590695.84</v>
      </c>
      <c r="Q11" s="181">
        <v>100.85</v>
      </c>
      <c r="R11" s="118">
        <f t="shared" si="6"/>
        <v>-2.1854058764792902E-2</v>
      </c>
      <c r="S11" s="118">
        <f t="shared" si="7"/>
        <v>-2.1823472356935016E-2</v>
      </c>
      <c r="T11" s="170">
        <v>177736736.33000001</v>
      </c>
      <c r="U11" s="181">
        <v>106.58</v>
      </c>
      <c r="V11" s="118">
        <f t="shared" si="8"/>
        <v>4.8033534208063958E-2</v>
      </c>
      <c r="W11" s="118">
        <f t="shared" si="9"/>
        <v>5.6817055032226123E-2</v>
      </c>
      <c r="X11" s="170">
        <v>177736736.33000001</v>
      </c>
      <c r="Y11" s="181">
        <v>106.58</v>
      </c>
      <c r="Z11" s="118">
        <f t="shared" si="10"/>
        <v>0</v>
      </c>
      <c r="AA11" s="118">
        <f t="shared" si="11"/>
        <v>0</v>
      </c>
      <c r="AB11" s="170">
        <v>182270076.63999999</v>
      </c>
      <c r="AC11" s="181">
        <v>109</v>
      </c>
      <c r="AD11" s="118">
        <f t="shared" si="12"/>
        <v>2.5505927494825921E-2</v>
      </c>
      <c r="AE11" s="118">
        <f t="shared" si="13"/>
        <v>2.2705948583223886E-2</v>
      </c>
      <c r="AF11" s="170">
        <v>184526677.16</v>
      </c>
      <c r="AG11" s="181">
        <v>110.35</v>
      </c>
      <c r="AH11" s="118">
        <f t="shared" si="14"/>
        <v>1.2380532019290267E-2</v>
      </c>
      <c r="AI11" s="118">
        <f t="shared" si="15"/>
        <v>1.238532110091738E-2</v>
      </c>
      <c r="AJ11" s="119">
        <f t="shared" si="16"/>
        <v>-1.047423646524159E-2</v>
      </c>
      <c r="AK11" s="119">
        <f t="shared" si="17"/>
        <v>-9.7641480559346686E-3</v>
      </c>
      <c r="AL11" s="120">
        <f t="shared" si="18"/>
        <v>4.305876193299616E-2</v>
      </c>
      <c r="AM11" s="120">
        <f t="shared" si="19"/>
        <v>4.8854671609162632E-2</v>
      </c>
      <c r="AN11" s="121">
        <f t="shared" si="20"/>
        <v>5.2449842910016392E-2</v>
      </c>
      <c r="AO11" s="207">
        <f t="shared" si="21"/>
        <v>5.374303477922987E-2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254131141.21000001</v>
      </c>
      <c r="C12" s="181">
        <v>9.1411999999999995</v>
      </c>
      <c r="D12" s="170">
        <v>212459083.06</v>
      </c>
      <c r="E12" s="181">
        <v>7.6048</v>
      </c>
      <c r="F12" s="118">
        <f t="shared" si="0"/>
        <v>-0.16397855828131078</v>
      </c>
      <c r="G12" s="118">
        <f t="shared" si="1"/>
        <v>-0.16807421345118798</v>
      </c>
      <c r="H12" s="170">
        <v>207328531.69</v>
      </c>
      <c r="I12" s="181">
        <v>7.4715999999999996</v>
      </c>
      <c r="J12" s="118">
        <f t="shared" si="2"/>
        <v>-2.4148420938779537E-2</v>
      </c>
      <c r="K12" s="118">
        <f t="shared" si="3"/>
        <v>-1.7515253524090106E-2</v>
      </c>
      <c r="L12" s="170">
        <v>210427520.99000001</v>
      </c>
      <c r="M12" s="181">
        <v>7.5837000000000003</v>
      </c>
      <c r="N12" s="118">
        <f t="shared" si="4"/>
        <v>1.4947239893801286E-2</v>
      </c>
      <c r="O12" s="118">
        <f t="shared" si="5"/>
        <v>1.5003479843674818E-2</v>
      </c>
      <c r="P12" s="170">
        <v>204038459.33000001</v>
      </c>
      <c r="Q12" s="181">
        <v>7.3387000000000002</v>
      </c>
      <c r="R12" s="118">
        <f t="shared" si="6"/>
        <v>-3.0362291158216034E-2</v>
      </c>
      <c r="S12" s="118">
        <f t="shared" si="7"/>
        <v>-3.2306130253042721E-2</v>
      </c>
      <c r="T12" s="170">
        <v>205240119.06999999</v>
      </c>
      <c r="U12" s="181">
        <v>7.3813000000000004</v>
      </c>
      <c r="V12" s="118">
        <f t="shared" si="8"/>
        <v>5.8893786198242395E-3</v>
      </c>
      <c r="W12" s="118">
        <f t="shared" si="9"/>
        <v>5.8048428195729748E-3</v>
      </c>
      <c r="X12" s="170">
        <v>205584592.81999999</v>
      </c>
      <c r="Y12" s="181">
        <v>7.3842999999999996</v>
      </c>
      <c r="Z12" s="118">
        <f t="shared" si="10"/>
        <v>1.6783938323603898E-3</v>
      </c>
      <c r="AA12" s="118">
        <f t="shared" si="11"/>
        <v>4.0643247124479772E-4</v>
      </c>
      <c r="AB12" s="170">
        <v>212612076.61000001</v>
      </c>
      <c r="AC12" s="181">
        <v>7.6440000000000001</v>
      </c>
      <c r="AD12" s="118">
        <f t="shared" si="12"/>
        <v>3.4182930216725672E-2</v>
      </c>
      <c r="AE12" s="118">
        <f t="shared" si="13"/>
        <v>3.5169210351692168E-2</v>
      </c>
      <c r="AF12" s="170">
        <v>206390403.91</v>
      </c>
      <c r="AG12" s="181">
        <v>7.4337</v>
      </c>
      <c r="AH12" s="118">
        <f t="shared" si="14"/>
        <v>-2.9263025878876098E-2</v>
      </c>
      <c r="AI12" s="118">
        <f t="shared" si="15"/>
        <v>-2.7511773940345388E-2</v>
      </c>
      <c r="AJ12" s="119">
        <f t="shared" si="16"/>
        <v>-2.3881794211808857E-2</v>
      </c>
      <c r="AK12" s="119">
        <f t="shared" si="17"/>
        <v>-2.362792571031018E-2</v>
      </c>
      <c r="AL12" s="120">
        <f t="shared" si="18"/>
        <v>-2.8563990122682431E-2</v>
      </c>
      <c r="AM12" s="120">
        <f t="shared" si="19"/>
        <v>-2.2498948032821379E-2</v>
      </c>
      <c r="AN12" s="121">
        <f t="shared" si="20"/>
        <v>6.1081889933157767E-2</v>
      </c>
      <c r="AO12" s="207">
        <f t="shared" si="21"/>
        <v>6.2548172584061895E-2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329901060.50999999</v>
      </c>
      <c r="C13" s="169">
        <v>1941.29</v>
      </c>
      <c r="D13" s="169">
        <v>298334946.18000001</v>
      </c>
      <c r="E13" s="169">
        <v>1755.06</v>
      </c>
      <c r="F13" s="118">
        <f t="shared" si="0"/>
        <v>-9.5683579438033212E-2</v>
      </c>
      <c r="G13" s="118">
        <f t="shared" si="1"/>
        <v>-9.5931056153382557E-2</v>
      </c>
      <c r="H13" s="169">
        <v>296808359.37</v>
      </c>
      <c r="I13" s="169">
        <v>1746.05</v>
      </c>
      <c r="J13" s="118">
        <f t="shared" si="2"/>
        <v>-5.1170230961777377E-3</v>
      </c>
      <c r="K13" s="118">
        <f t="shared" si="3"/>
        <v>-5.1337276218476812E-3</v>
      </c>
      <c r="L13" s="169">
        <v>296950614.51999998</v>
      </c>
      <c r="M13" s="169">
        <v>1746.89</v>
      </c>
      <c r="N13" s="118">
        <f t="shared" si="4"/>
        <v>4.7928282849554618E-4</v>
      </c>
      <c r="O13" s="118">
        <f t="shared" si="5"/>
        <v>4.810858795567971E-4</v>
      </c>
      <c r="P13" s="169">
        <v>290474903.63999999</v>
      </c>
      <c r="Q13" s="169">
        <v>1708.7</v>
      </c>
      <c r="R13" s="118">
        <f t="shared" si="6"/>
        <v>-2.1807366489096282E-2</v>
      </c>
      <c r="S13" s="118">
        <f t="shared" si="7"/>
        <v>-2.1861708522001987E-2</v>
      </c>
      <c r="T13" s="169">
        <v>305113834.22000003</v>
      </c>
      <c r="U13" s="169">
        <v>1794.98</v>
      </c>
      <c r="V13" s="118">
        <f t="shared" si="8"/>
        <v>5.0396541651470166E-2</v>
      </c>
      <c r="W13" s="118">
        <f t="shared" si="9"/>
        <v>5.0494528003745522E-2</v>
      </c>
      <c r="X13" s="169">
        <v>309390556.82999998</v>
      </c>
      <c r="Y13" s="169">
        <v>1820.2</v>
      </c>
      <c r="Z13" s="118">
        <f t="shared" si="10"/>
        <v>1.4016809893045545E-2</v>
      </c>
      <c r="AA13" s="118">
        <f t="shared" si="11"/>
        <v>1.4050295825023136E-2</v>
      </c>
      <c r="AB13" s="169">
        <v>302845720.99000001</v>
      </c>
      <c r="AC13" s="169">
        <v>1781.6</v>
      </c>
      <c r="AD13" s="118">
        <f t="shared" si="12"/>
        <v>-2.1153961216715957E-2</v>
      </c>
      <c r="AE13" s="118">
        <f t="shared" si="13"/>
        <v>-2.1206460828480461E-2</v>
      </c>
      <c r="AF13" s="169">
        <v>310064808.18000001</v>
      </c>
      <c r="AG13" s="169">
        <v>1824.85</v>
      </c>
      <c r="AH13" s="118">
        <f t="shared" si="14"/>
        <v>2.3837507647130905E-2</v>
      </c>
      <c r="AI13" s="118">
        <f t="shared" si="15"/>
        <v>2.42759317467445E-2</v>
      </c>
      <c r="AJ13" s="119">
        <f t="shared" si="16"/>
        <v>-6.8789735274851259E-3</v>
      </c>
      <c r="AK13" s="119">
        <f t="shared" si="17"/>
        <v>-6.8538889588303422E-3</v>
      </c>
      <c r="AL13" s="120">
        <f t="shared" si="18"/>
        <v>3.9317760625075422E-2</v>
      </c>
      <c r="AM13" s="120">
        <f t="shared" si="19"/>
        <v>3.9765022278440601E-2</v>
      </c>
      <c r="AN13" s="121">
        <f t="shared" si="20"/>
        <v>4.3145533200879632E-2</v>
      </c>
      <c r="AO13" s="207">
        <f t="shared" si="21"/>
        <v>4.3289103050433909E-2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155597223.38999999</v>
      </c>
      <c r="C14" s="169">
        <v>96.24</v>
      </c>
      <c r="D14" s="169">
        <v>140808210.56999999</v>
      </c>
      <c r="E14" s="169">
        <v>88.51</v>
      </c>
      <c r="F14" s="118">
        <f t="shared" si="0"/>
        <v>-9.5046765602826697E-2</v>
      </c>
      <c r="G14" s="118">
        <f t="shared" si="1"/>
        <v>-8.0320033250207715E-2</v>
      </c>
      <c r="H14" s="169">
        <v>133290858.84</v>
      </c>
      <c r="I14" s="169">
        <v>87.94</v>
      </c>
      <c r="J14" s="118">
        <f t="shared" si="2"/>
        <v>-5.3387168969545908E-2</v>
      </c>
      <c r="K14" s="118">
        <f t="shared" si="3"/>
        <v>-6.4399502881031219E-3</v>
      </c>
      <c r="L14" s="169">
        <v>133932375.51000001</v>
      </c>
      <c r="M14" s="169">
        <v>86.89</v>
      </c>
      <c r="N14" s="118">
        <f t="shared" si="4"/>
        <v>4.8129082187854085E-3</v>
      </c>
      <c r="O14" s="118">
        <f t="shared" si="5"/>
        <v>-1.1939959062997467E-2</v>
      </c>
      <c r="P14" s="169">
        <v>131254251.37</v>
      </c>
      <c r="Q14" s="169">
        <v>84.34</v>
      </c>
      <c r="R14" s="118">
        <f t="shared" si="6"/>
        <v>-1.9996092280167462E-2</v>
      </c>
      <c r="S14" s="118">
        <f t="shared" si="7"/>
        <v>-2.9347450799861861E-2</v>
      </c>
      <c r="T14" s="169">
        <v>134671171.19999999</v>
      </c>
      <c r="U14" s="169">
        <v>87.38</v>
      </c>
      <c r="V14" s="118">
        <f t="shared" si="8"/>
        <v>2.6032831655622608E-2</v>
      </c>
      <c r="W14" s="118">
        <f t="shared" si="9"/>
        <v>3.6044581456011283E-2</v>
      </c>
      <c r="X14" s="169">
        <v>140503291.84999999</v>
      </c>
      <c r="Y14" s="169">
        <v>90.6</v>
      </c>
      <c r="Z14" s="118">
        <f t="shared" si="10"/>
        <v>4.3306378032004572E-2</v>
      </c>
      <c r="AA14" s="118">
        <f t="shared" si="11"/>
        <v>3.6850537880521846E-2</v>
      </c>
      <c r="AB14" s="169">
        <v>139884688.84999999</v>
      </c>
      <c r="AC14" s="169">
        <v>89.64</v>
      </c>
      <c r="AD14" s="118">
        <f t="shared" si="12"/>
        <v>-4.4027651726510067E-3</v>
      </c>
      <c r="AE14" s="118">
        <f t="shared" si="13"/>
        <v>-1.0596026490066158E-2</v>
      </c>
      <c r="AF14" s="169">
        <v>141383680.59999999</v>
      </c>
      <c r="AG14" s="169">
        <v>90.4</v>
      </c>
      <c r="AH14" s="118">
        <f t="shared" si="14"/>
        <v>1.0715910099406136E-2</v>
      </c>
      <c r="AI14" s="118">
        <f t="shared" si="15"/>
        <v>8.4783578759482937E-3</v>
      </c>
      <c r="AJ14" s="119">
        <f t="shared" si="16"/>
        <v>-1.0995595502421544E-2</v>
      </c>
      <c r="AK14" s="119">
        <f t="shared" si="17"/>
        <v>-7.158742834844363E-3</v>
      </c>
      <c r="AL14" s="120">
        <f t="shared" si="18"/>
        <v>4.0869067767459327E-3</v>
      </c>
      <c r="AM14" s="120">
        <f t="shared" si="19"/>
        <v>2.1353519376341661E-2</v>
      </c>
      <c r="AN14" s="121">
        <f t="shared" si="20"/>
        <v>4.4764823663233783E-2</v>
      </c>
      <c r="AO14" s="207">
        <f t="shared" si="21"/>
        <v>3.766007306755343E-2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239299949</v>
      </c>
      <c r="C15" s="169">
        <v>0.95</v>
      </c>
      <c r="D15" s="169">
        <v>206339378.18000001</v>
      </c>
      <c r="E15" s="169">
        <v>0.82</v>
      </c>
      <c r="F15" s="118">
        <f t="shared" si="0"/>
        <v>-0.13773747532223668</v>
      </c>
      <c r="G15" s="118">
        <f t="shared" si="1"/>
        <v>-0.1368421052631579</v>
      </c>
      <c r="H15" s="169">
        <v>206339378.18000001</v>
      </c>
      <c r="I15" s="169">
        <v>0.82</v>
      </c>
      <c r="J15" s="118">
        <f t="shared" si="2"/>
        <v>0</v>
      </c>
      <c r="K15" s="118">
        <f t="shared" si="3"/>
        <v>0</v>
      </c>
      <c r="L15" s="169">
        <v>200240337.08000001</v>
      </c>
      <c r="M15" s="169">
        <v>0.8</v>
      </c>
      <c r="N15" s="118">
        <f t="shared" si="4"/>
        <v>-2.9558299311532771E-2</v>
      </c>
      <c r="O15" s="118">
        <f t="shared" si="5"/>
        <v>-2.4390243902438911E-2</v>
      </c>
      <c r="P15" s="169">
        <v>189505059.03999999</v>
      </c>
      <c r="Q15" s="169">
        <v>0.75</v>
      </c>
      <c r="R15" s="118">
        <f t="shared" si="6"/>
        <v>-5.3611965483812904E-2</v>
      </c>
      <c r="S15" s="118">
        <f t="shared" si="7"/>
        <v>-6.2500000000000056E-2</v>
      </c>
      <c r="T15" s="169">
        <v>205639190.5</v>
      </c>
      <c r="U15" s="169">
        <v>0.82</v>
      </c>
      <c r="V15" s="118">
        <f t="shared" si="8"/>
        <v>8.513826249142234E-2</v>
      </c>
      <c r="W15" s="118">
        <f t="shared" si="9"/>
        <v>9.3333333333333268E-2</v>
      </c>
      <c r="X15" s="169">
        <v>220523896.41999999</v>
      </c>
      <c r="Y15" s="169">
        <v>0.88</v>
      </c>
      <c r="Z15" s="118">
        <f t="shared" si="10"/>
        <v>7.2382632336806377E-2</v>
      </c>
      <c r="AA15" s="118">
        <f t="shared" si="11"/>
        <v>7.3170731707317138E-2</v>
      </c>
      <c r="AB15" s="169">
        <v>213839147.38</v>
      </c>
      <c r="AC15" s="169">
        <v>0.85</v>
      </c>
      <c r="AD15" s="118">
        <f t="shared" si="12"/>
        <v>-3.031303703825601E-2</v>
      </c>
      <c r="AE15" s="118">
        <f t="shared" si="13"/>
        <v>-3.4090909090909123E-2</v>
      </c>
      <c r="AF15" s="169">
        <v>221212461.16</v>
      </c>
      <c r="AG15" s="169">
        <v>0.88</v>
      </c>
      <c r="AH15" s="118">
        <f t="shared" si="14"/>
        <v>3.4480654596407236E-2</v>
      </c>
      <c r="AI15" s="118">
        <f t="shared" si="15"/>
        <v>3.5294117647058858E-2</v>
      </c>
      <c r="AJ15" s="119">
        <f t="shared" si="16"/>
        <v>-7.4024034664003013E-3</v>
      </c>
      <c r="AK15" s="119">
        <f t="shared" si="17"/>
        <v>-7.0031344460995898E-3</v>
      </c>
      <c r="AL15" s="120">
        <f t="shared" si="18"/>
        <v>7.2080681405492397E-2</v>
      </c>
      <c r="AM15" s="120">
        <f t="shared" si="19"/>
        <v>7.3170731707317138E-2</v>
      </c>
      <c r="AN15" s="121">
        <f t="shared" si="20"/>
        <v>7.2581725713333947E-2</v>
      </c>
      <c r="AO15" s="207">
        <f t="shared" si="21"/>
        <v>7.4935664355438761E-2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218099621.78</v>
      </c>
      <c r="C16" s="169">
        <v>1.086549</v>
      </c>
      <c r="D16" s="169">
        <v>196088864.06</v>
      </c>
      <c r="E16" s="169">
        <v>0.97031900000000004</v>
      </c>
      <c r="F16" s="118">
        <f t="shared" si="0"/>
        <v>-0.10092065974420875</v>
      </c>
      <c r="G16" s="118">
        <f t="shared" si="1"/>
        <v>-0.10697170583195047</v>
      </c>
      <c r="H16" s="169">
        <v>184071891.61000001</v>
      </c>
      <c r="I16" s="169">
        <v>0.911497</v>
      </c>
      <c r="J16" s="118">
        <f t="shared" si="2"/>
        <v>-6.1283298812537308E-2</v>
      </c>
      <c r="K16" s="118">
        <f t="shared" si="3"/>
        <v>-6.0621300829933292E-2</v>
      </c>
      <c r="L16" s="169">
        <v>184147301.13999999</v>
      </c>
      <c r="M16" s="169">
        <v>0.91213999999999995</v>
      </c>
      <c r="N16" s="118">
        <f t="shared" si="4"/>
        <v>4.0967433615418251E-4</v>
      </c>
      <c r="O16" s="118">
        <f t="shared" si="5"/>
        <v>7.0543293066235998E-4</v>
      </c>
      <c r="P16" s="169">
        <v>180162872.06</v>
      </c>
      <c r="Q16" s="169">
        <v>0.89280099999999996</v>
      </c>
      <c r="R16" s="118">
        <f t="shared" si="6"/>
        <v>-2.1637184228786376E-2</v>
      </c>
      <c r="S16" s="118">
        <f t="shared" si="7"/>
        <v>-2.1201789199026461E-2</v>
      </c>
      <c r="T16" s="169">
        <v>190963233.99000001</v>
      </c>
      <c r="U16" s="169">
        <v>0.946187</v>
      </c>
      <c r="V16" s="118">
        <f t="shared" si="8"/>
        <v>5.9947767298043186E-2</v>
      </c>
      <c r="W16" s="118">
        <f t="shared" si="9"/>
        <v>5.9796079977509041E-2</v>
      </c>
      <c r="X16" s="169">
        <v>199548958.61000001</v>
      </c>
      <c r="Y16" s="169">
        <v>0.98876900000000001</v>
      </c>
      <c r="Z16" s="118">
        <f t="shared" si="10"/>
        <v>4.4960092268072946E-2</v>
      </c>
      <c r="AA16" s="118">
        <f t="shared" si="11"/>
        <v>4.5003788891625027E-2</v>
      </c>
      <c r="AB16" s="169">
        <v>194419560.84999999</v>
      </c>
      <c r="AC16" s="169">
        <v>0.96404800000000002</v>
      </c>
      <c r="AD16" s="118">
        <f t="shared" si="12"/>
        <v>-2.5704958801739244E-2</v>
      </c>
      <c r="AE16" s="118">
        <f t="shared" si="13"/>
        <v>-2.500179516145833E-2</v>
      </c>
      <c r="AF16" s="169">
        <v>201005222.36000001</v>
      </c>
      <c r="AG16" s="169">
        <v>0.99695999999999996</v>
      </c>
      <c r="AH16" s="118">
        <f t="shared" si="14"/>
        <v>3.3873451216572995E-2</v>
      </c>
      <c r="AI16" s="118">
        <f t="shared" si="15"/>
        <v>3.4139378952085311E-2</v>
      </c>
      <c r="AJ16" s="119">
        <f t="shared" si="16"/>
        <v>-8.7943895585535451E-3</v>
      </c>
      <c r="AK16" s="119">
        <f t="shared" si="17"/>
        <v>-9.2689887838108501E-3</v>
      </c>
      <c r="AL16" s="120">
        <f t="shared" si="18"/>
        <v>2.5072093326501631E-2</v>
      </c>
      <c r="AM16" s="120">
        <f t="shared" si="19"/>
        <v>2.7455919135871722E-2</v>
      </c>
      <c r="AN16" s="121">
        <f t="shared" si="20"/>
        <v>5.5050013435056236E-2</v>
      </c>
      <c r="AO16" s="207">
        <f t="shared" si="21"/>
        <v>5.6406797198036797E-2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286014095.10000002</v>
      </c>
      <c r="C17" s="169">
        <v>97.64</v>
      </c>
      <c r="D17" s="169">
        <v>256544154.47</v>
      </c>
      <c r="E17" s="169">
        <v>87.55</v>
      </c>
      <c r="F17" s="118">
        <f t="shared" si="0"/>
        <v>-0.10303667243985425</v>
      </c>
      <c r="G17" s="118">
        <f t="shared" si="1"/>
        <v>-0.10333879557558381</v>
      </c>
      <c r="H17" s="169">
        <v>249889841.72999999</v>
      </c>
      <c r="I17" s="169">
        <v>86.71</v>
      </c>
      <c r="J17" s="118">
        <f t="shared" si="2"/>
        <v>-2.5938274655866921E-2</v>
      </c>
      <c r="K17" s="118">
        <f t="shared" si="3"/>
        <v>-9.5945174186179722E-3</v>
      </c>
      <c r="L17" s="169">
        <v>247466728.08000001</v>
      </c>
      <c r="M17" s="169">
        <v>85.44</v>
      </c>
      <c r="N17" s="118">
        <f t="shared" si="4"/>
        <v>-9.6967272988155023E-3</v>
      </c>
      <c r="O17" s="118">
        <f t="shared" si="5"/>
        <v>-1.464652289239991E-2</v>
      </c>
      <c r="P17" s="169">
        <v>238610748.13999999</v>
      </c>
      <c r="Q17" s="169">
        <v>81.23</v>
      </c>
      <c r="R17" s="118">
        <f t="shared" si="6"/>
        <v>-3.5786547988532431E-2</v>
      </c>
      <c r="S17" s="118">
        <f t="shared" si="7"/>
        <v>-4.9274344569288316E-2</v>
      </c>
      <c r="T17" s="169">
        <v>248189047.90000001</v>
      </c>
      <c r="U17" s="169">
        <v>86.26</v>
      </c>
      <c r="V17" s="118">
        <f t="shared" si="8"/>
        <v>4.0141945971269279E-2</v>
      </c>
      <c r="W17" s="118">
        <f t="shared" si="9"/>
        <v>6.1922934876277251E-2</v>
      </c>
      <c r="X17" s="169">
        <v>269370858.30000001</v>
      </c>
      <c r="Y17" s="169">
        <v>91.71</v>
      </c>
      <c r="Z17" s="118">
        <f t="shared" si="10"/>
        <v>8.5345467816672363E-2</v>
      </c>
      <c r="AA17" s="118">
        <f t="shared" si="11"/>
        <v>6.3181080454439931E-2</v>
      </c>
      <c r="AB17" s="169">
        <v>263787630.19999999</v>
      </c>
      <c r="AC17" s="169">
        <v>89.82</v>
      </c>
      <c r="AD17" s="118">
        <f t="shared" si="12"/>
        <v>-2.072691951622305E-2</v>
      </c>
      <c r="AE17" s="118">
        <f t="shared" si="13"/>
        <v>-2.0608439646712471E-2</v>
      </c>
      <c r="AF17" s="169">
        <v>267253332.84</v>
      </c>
      <c r="AG17" s="169">
        <v>90.92</v>
      </c>
      <c r="AH17" s="118">
        <f t="shared" si="14"/>
        <v>1.3138230315698919E-2</v>
      </c>
      <c r="AI17" s="118">
        <f t="shared" si="15"/>
        <v>1.2246715653529376E-2</v>
      </c>
      <c r="AJ17" s="119">
        <f t="shared" si="16"/>
        <v>-7.0699372244564457E-3</v>
      </c>
      <c r="AK17" s="119">
        <f t="shared" si="17"/>
        <v>-7.513986139794487E-3</v>
      </c>
      <c r="AL17" s="120">
        <f t="shared" si="18"/>
        <v>4.1743996826294184E-2</v>
      </c>
      <c r="AM17" s="120">
        <f t="shared" si="19"/>
        <v>3.8492290119931521E-2</v>
      </c>
      <c r="AN17" s="121">
        <f t="shared" si="20"/>
        <v>5.575664520248351E-2</v>
      </c>
      <c r="AO17" s="207">
        <f t="shared" si="21"/>
        <v>5.5243295416676712E-2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10732075411.25</v>
      </c>
      <c r="C18" s="175"/>
      <c r="D18" s="174">
        <f>SUM(D5:D17)</f>
        <v>9426945087.0499992</v>
      </c>
      <c r="E18" s="175"/>
      <c r="F18" s="118">
        <f>((D18-B18)/B18)</f>
        <v>-0.12161024538011404</v>
      </c>
      <c r="G18" s="118"/>
      <c r="H18" s="174">
        <f>SUM(H5:H17)</f>
        <v>9326977913.75</v>
      </c>
      <c r="I18" s="175"/>
      <c r="J18" s="118">
        <f>((H18-D18)/D18)</f>
        <v>-1.0604408148863233E-2</v>
      </c>
      <c r="K18" s="118"/>
      <c r="L18" s="174">
        <f>SUM(L5:L17)</f>
        <v>9271901936.9500008</v>
      </c>
      <c r="M18" s="175"/>
      <c r="N18" s="118">
        <f>((L18-H18)/H18)</f>
        <v>-5.9050184646417181E-3</v>
      </c>
      <c r="O18" s="118"/>
      <c r="P18" s="174">
        <f>SUM(P5:P17)</f>
        <v>9042747523.7799988</v>
      </c>
      <c r="Q18" s="175"/>
      <c r="R18" s="118">
        <f>((P18-L18)/L18)</f>
        <v>-2.4714930628934425E-2</v>
      </c>
      <c r="S18" s="118"/>
      <c r="T18" s="174">
        <f>SUM(T5:T17)</f>
        <v>9365103395.8700008</v>
      </c>
      <c r="U18" s="175"/>
      <c r="V18" s="118">
        <f>((T18-P18)/P18)</f>
        <v>3.5648000924751316E-2</v>
      </c>
      <c r="W18" s="118"/>
      <c r="X18" s="174">
        <f>SUM(X5:X17)</f>
        <v>9970758415.5799999</v>
      </c>
      <c r="Y18" s="175"/>
      <c r="Z18" s="118">
        <f>((X18-T18)/T18)</f>
        <v>6.4671471750871665E-2</v>
      </c>
      <c r="AA18" s="118"/>
      <c r="AB18" s="174">
        <f>SUM(AB5:AB17)</f>
        <v>9808080485.0300007</v>
      </c>
      <c r="AC18" s="175"/>
      <c r="AD18" s="118">
        <f>((AB18-X18)/X18)</f>
        <v>-1.6315502168401122E-2</v>
      </c>
      <c r="AE18" s="118"/>
      <c r="AF18" s="174">
        <f>SUM(AF5:AF17)</f>
        <v>9985797801.4400005</v>
      </c>
      <c r="AG18" s="175"/>
      <c r="AH18" s="118">
        <f>((AF18-AB18)/AB18)</f>
        <v>1.8119479818833915E-2</v>
      </c>
      <c r="AI18" s="118"/>
      <c r="AJ18" s="119">
        <f t="shared" si="16"/>
        <v>-7.5888940370622063E-3</v>
      </c>
      <c r="AK18" s="119"/>
      <c r="AL18" s="120">
        <f t="shared" si="18"/>
        <v>5.9282483267852008E-2</v>
      </c>
      <c r="AM18" s="120"/>
      <c r="AN18" s="121">
        <f t="shared" si="20"/>
        <v>5.4946938273315822E-2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350514032429.66998</v>
      </c>
      <c r="C20" s="177">
        <v>100</v>
      </c>
      <c r="D20" s="177">
        <v>340177173098.35999</v>
      </c>
      <c r="E20" s="177">
        <v>100</v>
      </c>
      <c r="F20" s="118">
        <f t="shared" ref="F20:F42" si="22">((D20-B20)/B20)</f>
        <v>-2.9490572059719378E-2</v>
      </c>
      <c r="G20" s="118">
        <f t="shared" ref="G20:G42" si="23">((E20-C20)/C20)</f>
        <v>0</v>
      </c>
      <c r="H20" s="177">
        <v>336241746580.31</v>
      </c>
      <c r="I20" s="177">
        <v>100</v>
      </c>
      <c r="J20" s="118">
        <f t="shared" ref="J20:J42" si="24">((H20-D20)/D20)</f>
        <v>-1.1568755428842619E-2</v>
      </c>
      <c r="K20" s="118">
        <f t="shared" ref="K20:K42" si="25">((I20-E20)/E20)</f>
        <v>0</v>
      </c>
      <c r="L20" s="177">
        <v>335519535820.29999</v>
      </c>
      <c r="M20" s="177">
        <v>100</v>
      </c>
      <c r="N20" s="118">
        <f t="shared" ref="N20:N42" si="26">((L20-H20)/H20)</f>
        <v>-2.1478914125183223E-3</v>
      </c>
      <c r="O20" s="118">
        <f t="shared" ref="O20:O42" si="27">((M20-I20)/I20)</f>
        <v>0</v>
      </c>
      <c r="P20" s="177">
        <v>336956811918.78003</v>
      </c>
      <c r="Q20" s="177">
        <v>100</v>
      </c>
      <c r="R20" s="118">
        <f t="shared" ref="R20:R42" si="28">((P20-L20)/L20)</f>
        <v>4.2837329724067941E-3</v>
      </c>
      <c r="S20" s="118">
        <f t="shared" ref="S20:S42" si="29">((Q20-M20)/M20)</f>
        <v>0</v>
      </c>
      <c r="T20" s="177">
        <v>337079735970.46997</v>
      </c>
      <c r="U20" s="177">
        <v>100</v>
      </c>
      <c r="V20" s="118">
        <f t="shared" ref="V20:V42" si="30">((T20-P20)/P20)</f>
        <v>3.6480654891633704E-4</v>
      </c>
      <c r="W20" s="118">
        <f t="shared" ref="W20:W42" si="31">((U20-Q20)/Q20)</f>
        <v>0</v>
      </c>
      <c r="X20" s="177">
        <v>337886423043.5</v>
      </c>
      <c r="Y20" s="177">
        <v>100</v>
      </c>
      <c r="Z20" s="118">
        <f t="shared" ref="Z20:Z42" si="32">((X20-T20)/T20)</f>
        <v>2.3931639518689415E-3</v>
      </c>
      <c r="AA20" s="118">
        <f t="shared" ref="AA20:AA42" si="33">((Y20-U20)/U20)</f>
        <v>0</v>
      </c>
      <c r="AB20" s="177">
        <v>332739410613.71002</v>
      </c>
      <c r="AC20" s="177">
        <v>100</v>
      </c>
      <c r="AD20" s="118">
        <f t="shared" ref="AD20:AD42" si="34">((AB20-X20)/X20)</f>
        <v>-1.5232966105676711E-2</v>
      </c>
      <c r="AE20" s="118">
        <f t="shared" ref="AE20:AE42" si="35">((AC20-Y20)/Y20)</f>
        <v>0</v>
      </c>
      <c r="AF20" s="177">
        <v>332381807257.06</v>
      </c>
      <c r="AG20" s="177">
        <v>100</v>
      </c>
      <c r="AH20" s="118">
        <f t="shared" ref="AH20:AH42" si="36">((AF20-AB20)/AB20)</f>
        <v>-1.074724980700227E-3</v>
      </c>
      <c r="AI20" s="118">
        <f t="shared" ref="AI20:AI42" si="37">((AG20-AC20)/AC20)</f>
        <v>0</v>
      </c>
      <c r="AJ20" s="119">
        <f t="shared" si="16"/>
        <v>-6.5591508142831484E-3</v>
      </c>
      <c r="AK20" s="119">
        <f t="shared" si="17"/>
        <v>0</v>
      </c>
      <c r="AL20" s="120">
        <f t="shared" si="18"/>
        <v>-2.2915605330890352E-2</v>
      </c>
      <c r="AM20" s="120">
        <f t="shared" si="19"/>
        <v>0</v>
      </c>
      <c r="AN20" s="121">
        <f t="shared" si="20"/>
        <v>1.1472779465974078E-2</v>
      </c>
      <c r="AO20" s="207">
        <f t="shared" si="21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227482751121.62</v>
      </c>
      <c r="C21" s="177">
        <v>100</v>
      </c>
      <c r="D21" s="177">
        <v>228973321779.75</v>
      </c>
      <c r="E21" s="177">
        <v>100</v>
      </c>
      <c r="F21" s="118">
        <f t="shared" si="22"/>
        <v>6.5524557390863238E-3</v>
      </c>
      <c r="G21" s="118">
        <f t="shared" si="23"/>
        <v>0</v>
      </c>
      <c r="H21" s="177">
        <v>226286500129.04999</v>
      </c>
      <c r="I21" s="177">
        <v>100</v>
      </c>
      <c r="J21" s="118">
        <f t="shared" si="24"/>
        <v>-1.1734212657684517E-2</v>
      </c>
      <c r="K21" s="118">
        <f t="shared" si="25"/>
        <v>0</v>
      </c>
      <c r="L21" s="177">
        <v>225918971087.06</v>
      </c>
      <c r="M21" s="177">
        <v>100</v>
      </c>
      <c r="N21" s="118">
        <f t="shared" si="26"/>
        <v>-1.6241757320051809E-3</v>
      </c>
      <c r="O21" s="118">
        <f t="shared" si="27"/>
        <v>0</v>
      </c>
      <c r="P21" s="177">
        <v>228340944096.13</v>
      </c>
      <c r="Q21" s="177">
        <v>100</v>
      </c>
      <c r="R21" s="118">
        <f t="shared" si="28"/>
        <v>1.0720538418779702E-2</v>
      </c>
      <c r="S21" s="118">
        <f t="shared" si="29"/>
        <v>0</v>
      </c>
      <c r="T21" s="177">
        <v>230383572390.60001</v>
      </c>
      <c r="U21" s="177">
        <v>100</v>
      </c>
      <c r="V21" s="118">
        <f t="shared" si="30"/>
        <v>8.9455191777172843E-3</v>
      </c>
      <c r="W21" s="118">
        <f t="shared" si="31"/>
        <v>0</v>
      </c>
      <c r="X21" s="177">
        <v>231073253831.28</v>
      </c>
      <c r="Y21" s="177">
        <v>100</v>
      </c>
      <c r="Z21" s="118">
        <f t="shared" si="32"/>
        <v>2.9936224771733451E-3</v>
      </c>
      <c r="AA21" s="118">
        <f t="shared" si="33"/>
        <v>0</v>
      </c>
      <c r="AB21" s="177">
        <v>238451079524.17999</v>
      </c>
      <c r="AC21" s="177">
        <v>100</v>
      </c>
      <c r="AD21" s="118">
        <f t="shared" si="34"/>
        <v>3.1928514315581386E-2</v>
      </c>
      <c r="AE21" s="118">
        <f t="shared" si="35"/>
        <v>0</v>
      </c>
      <c r="AF21" s="177">
        <v>237322698083.84</v>
      </c>
      <c r="AG21" s="177">
        <v>100</v>
      </c>
      <c r="AH21" s="118">
        <f t="shared" si="36"/>
        <v>-4.7321297206606838E-3</v>
      </c>
      <c r="AI21" s="118">
        <f t="shared" si="37"/>
        <v>0</v>
      </c>
      <c r="AJ21" s="119">
        <f t="shared" si="16"/>
        <v>5.3812665022484572E-3</v>
      </c>
      <c r="AK21" s="119">
        <f t="shared" si="17"/>
        <v>0</v>
      </c>
      <c r="AL21" s="120">
        <f t="shared" si="18"/>
        <v>3.6464406591966564E-2</v>
      </c>
      <c r="AM21" s="120">
        <f t="shared" si="19"/>
        <v>0</v>
      </c>
      <c r="AN21" s="121">
        <f t="shared" si="20"/>
        <v>1.3078538840120781E-2</v>
      </c>
      <c r="AO21" s="207">
        <f t="shared" si="21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16104670503.09</v>
      </c>
      <c r="C22" s="177">
        <v>1</v>
      </c>
      <c r="D22" s="177">
        <v>16125093362.889999</v>
      </c>
      <c r="E22" s="177">
        <v>1</v>
      </c>
      <c r="F22" s="118">
        <f t="shared" si="22"/>
        <v>1.2681327318109802E-3</v>
      </c>
      <c r="G22" s="118">
        <f t="shared" si="23"/>
        <v>0</v>
      </c>
      <c r="H22" s="177">
        <v>16064017292.66</v>
      </c>
      <c r="I22" s="177">
        <v>1</v>
      </c>
      <c r="J22" s="118">
        <f t="shared" si="24"/>
        <v>-3.787641339836141E-3</v>
      </c>
      <c r="K22" s="118">
        <f t="shared" si="25"/>
        <v>0</v>
      </c>
      <c r="L22" s="177">
        <v>15933129590.5</v>
      </c>
      <c r="M22" s="177">
        <v>1</v>
      </c>
      <c r="N22" s="118">
        <f t="shared" si="26"/>
        <v>-8.1478810546229494E-3</v>
      </c>
      <c r="O22" s="118">
        <f t="shared" si="27"/>
        <v>0</v>
      </c>
      <c r="P22" s="177">
        <v>16018544659.549999</v>
      </c>
      <c r="Q22" s="177">
        <v>1</v>
      </c>
      <c r="R22" s="118">
        <f t="shared" si="28"/>
        <v>5.3608469425195215E-3</v>
      </c>
      <c r="S22" s="118">
        <f t="shared" si="29"/>
        <v>0</v>
      </c>
      <c r="T22" s="177">
        <v>16404608248.139999</v>
      </c>
      <c r="U22" s="177">
        <v>1</v>
      </c>
      <c r="V22" s="118">
        <f t="shared" si="30"/>
        <v>2.4101040187807277E-2</v>
      </c>
      <c r="W22" s="118">
        <f t="shared" si="31"/>
        <v>0</v>
      </c>
      <c r="X22" s="177">
        <v>16530110986.610001</v>
      </c>
      <c r="Y22" s="177">
        <v>1</v>
      </c>
      <c r="Z22" s="118">
        <f t="shared" si="32"/>
        <v>7.6504562968903005E-3</v>
      </c>
      <c r="AA22" s="118">
        <f t="shared" si="33"/>
        <v>0</v>
      </c>
      <c r="AB22" s="177">
        <v>16434163864.530001</v>
      </c>
      <c r="AC22" s="177">
        <v>1</v>
      </c>
      <c r="AD22" s="118">
        <f t="shared" si="34"/>
        <v>-5.8043846261964386E-3</v>
      </c>
      <c r="AE22" s="118">
        <f t="shared" si="35"/>
        <v>0</v>
      </c>
      <c r="AF22" s="177">
        <v>17115872746.51</v>
      </c>
      <c r="AG22" s="177">
        <v>1</v>
      </c>
      <c r="AH22" s="118">
        <f t="shared" si="36"/>
        <v>4.1481202670209327E-2</v>
      </c>
      <c r="AI22" s="118">
        <f t="shared" si="37"/>
        <v>0</v>
      </c>
      <c r="AJ22" s="119">
        <f t="shared" si="16"/>
        <v>7.7652214760727343E-3</v>
      </c>
      <c r="AK22" s="119">
        <f t="shared" si="17"/>
        <v>0</v>
      </c>
      <c r="AL22" s="120">
        <f t="shared" si="18"/>
        <v>6.1443326951530264E-2</v>
      </c>
      <c r="AM22" s="120">
        <f t="shared" si="19"/>
        <v>0</v>
      </c>
      <c r="AN22" s="121">
        <f t="shared" si="20"/>
        <v>1.6997740993299995E-2</v>
      </c>
      <c r="AO22" s="207">
        <f t="shared" si="21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1008478427.86</v>
      </c>
      <c r="C23" s="177">
        <v>100</v>
      </c>
      <c r="D23" s="177">
        <v>991669220.86000001</v>
      </c>
      <c r="E23" s="177">
        <v>100</v>
      </c>
      <c r="F23" s="118">
        <f t="shared" si="22"/>
        <v>-1.6667889501284904E-2</v>
      </c>
      <c r="G23" s="118">
        <f t="shared" si="23"/>
        <v>0</v>
      </c>
      <c r="H23" s="177">
        <v>975900946.86000001</v>
      </c>
      <c r="I23" s="177">
        <v>100</v>
      </c>
      <c r="J23" s="118">
        <f t="shared" si="24"/>
        <v>-1.5900739549348283E-2</v>
      </c>
      <c r="K23" s="118">
        <f t="shared" si="25"/>
        <v>0</v>
      </c>
      <c r="L23" s="177">
        <v>926132792.86000001</v>
      </c>
      <c r="M23" s="177">
        <v>100</v>
      </c>
      <c r="N23" s="118">
        <f t="shared" si="26"/>
        <v>-5.0997136707501931E-2</v>
      </c>
      <c r="O23" s="118">
        <f t="shared" si="27"/>
        <v>0</v>
      </c>
      <c r="P23" s="177">
        <v>925188078.86000001</v>
      </c>
      <c r="Q23" s="177">
        <v>100</v>
      </c>
      <c r="R23" s="118">
        <f t="shared" si="28"/>
        <v>-1.0200632212607646E-3</v>
      </c>
      <c r="S23" s="118">
        <f t="shared" si="29"/>
        <v>0</v>
      </c>
      <c r="T23" s="177">
        <v>940620079.30999994</v>
      </c>
      <c r="U23" s="177">
        <v>100</v>
      </c>
      <c r="V23" s="118">
        <f t="shared" si="30"/>
        <v>1.6679852240438463E-2</v>
      </c>
      <c r="W23" s="118">
        <f t="shared" si="31"/>
        <v>0</v>
      </c>
      <c r="X23" s="177">
        <v>927020079.30999994</v>
      </c>
      <c r="Y23" s="177">
        <v>100</v>
      </c>
      <c r="Z23" s="118">
        <f t="shared" si="32"/>
        <v>-1.4458547397772328E-2</v>
      </c>
      <c r="AA23" s="118">
        <f t="shared" si="33"/>
        <v>0</v>
      </c>
      <c r="AB23" s="177">
        <v>927020079.30999994</v>
      </c>
      <c r="AC23" s="177">
        <v>100</v>
      </c>
      <c r="AD23" s="118">
        <f t="shared" si="34"/>
        <v>0</v>
      </c>
      <c r="AE23" s="118">
        <f t="shared" si="35"/>
        <v>0</v>
      </c>
      <c r="AF23" s="177">
        <v>1643058841.9200001</v>
      </c>
      <c r="AG23" s="177">
        <v>100</v>
      </c>
      <c r="AH23" s="118">
        <f t="shared" si="36"/>
        <v>0.77240911884342622</v>
      </c>
      <c r="AI23" s="118">
        <f t="shared" si="37"/>
        <v>0</v>
      </c>
      <c r="AJ23" s="119">
        <f t="shared" si="16"/>
        <v>8.6255574338337054E-2</v>
      </c>
      <c r="AK23" s="119">
        <f t="shared" si="17"/>
        <v>0</v>
      </c>
      <c r="AL23" s="120">
        <f t="shared" si="18"/>
        <v>0.65686179157108349</v>
      </c>
      <c r="AM23" s="120">
        <f t="shared" si="19"/>
        <v>0</v>
      </c>
      <c r="AN23" s="121">
        <f t="shared" si="20"/>
        <v>0.27792992992597093</v>
      </c>
      <c r="AO23" s="207">
        <f t="shared" si="21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91583270400.649994</v>
      </c>
      <c r="C24" s="173">
        <v>1</v>
      </c>
      <c r="D24" s="177">
        <v>90554276921.130005</v>
      </c>
      <c r="E24" s="173">
        <v>1</v>
      </c>
      <c r="F24" s="118">
        <f t="shared" si="22"/>
        <v>-1.1235605313267847E-2</v>
      </c>
      <c r="G24" s="118">
        <f t="shared" si="23"/>
        <v>0</v>
      </c>
      <c r="H24" s="177">
        <v>89835972052.589996</v>
      </c>
      <c r="I24" s="173">
        <v>1</v>
      </c>
      <c r="J24" s="118">
        <f t="shared" si="24"/>
        <v>-7.9323130056643265E-3</v>
      </c>
      <c r="K24" s="118">
        <f t="shared" si="25"/>
        <v>0</v>
      </c>
      <c r="L24" s="177">
        <v>89409325636.490005</v>
      </c>
      <c r="M24" s="173">
        <v>1</v>
      </c>
      <c r="N24" s="118">
        <f t="shared" si="26"/>
        <v>-4.7491712545864361E-3</v>
      </c>
      <c r="O24" s="118">
        <f t="shared" si="27"/>
        <v>0</v>
      </c>
      <c r="P24" s="177">
        <v>90367888408.389999</v>
      </c>
      <c r="Q24" s="173">
        <v>1</v>
      </c>
      <c r="R24" s="118">
        <f t="shared" si="28"/>
        <v>1.0721060304125394E-2</v>
      </c>
      <c r="S24" s="118">
        <f t="shared" si="29"/>
        <v>0</v>
      </c>
      <c r="T24" s="177">
        <v>91185993383.820007</v>
      </c>
      <c r="U24" s="173">
        <v>1</v>
      </c>
      <c r="V24" s="118">
        <f t="shared" si="30"/>
        <v>9.0530495935993664E-3</v>
      </c>
      <c r="W24" s="118">
        <f t="shared" si="31"/>
        <v>0</v>
      </c>
      <c r="X24" s="177">
        <v>91596744007.889999</v>
      </c>
      <c r="Y24" s="173">
        <v>1</v>
      </c>
      <c r="Z24" s="118">
        <f t="shared" si="32"/>
        <v>4.5045363748033194E-3</v>
      </c>
      <c r="AA24" s="118">
        <f t="shared" si="33"/>
        <v>0</v>
      </c>
      <c r="AB24" s="177">
        <v>90271691744.369995</v>
      </c>
      <c r="AC24" s="173">
        <v>1</v>
      </c>
      <c r="AD24" s="118">
        <f t="shared" si="34"/>
        <v>-1.4466150275012683E-2</v>
      </c>
      <c r="AE24" s="118">
        <f t="shared" si="35"/>
        <v>0</v>
      </c>
      <c r="AF24" s="177">
        <v>90751345397.149994</v>
      </c>
      <c r="AG24" s="173">
        <v>1</v>
      </c>
      <c r="AH24" s="118">
        <f t="shared" si="36"/>
        <v>5.3134448187619511E-3</v>
      </c>
      <c r="AI24" s="118">
        <f t="shared" si="37"/>
        <v>0</v>
      </c>
      <c r="AJ24" s="119">
        <f t="shared" si="16"/>
        <v>-1.0988935946551572E-3</v>
      </c>
      <c r="AK24" s="119">
        <f t="shared" si="17"/>
        <v>0</v>
      </c>
      <c r="AL24" s="120">
        <f t="shared" si="18"/>
        <v>2.1762470279745E-3</v>
      </c>
      <c r="AM24" s="120">
        <f t="shared" si="19"/>
        <v>0</v>
      </c>
      <c r="AN24" s="121">
        <f t="shared" si="20"/>
        <v>9.6861196379430942E-3</v>
      </c>
      <c r="AO24" s="207">
        <f t="shared" si="21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1261786255.22</v>
      </c>
      <c r="C25" s="173">
        <v>10</v>
      </c>
      <c r="D25" s="177">
        <v>1348975990.8099999</v>
      </c>
      <c r="E25" s="173">
        <v>10</v>
      </c>
      <c r="F25" s="118">
        <f t="shared" si="22"/>
        <v>6.9100242001604195E-2</v>
      </c>
      <c r="G25" s="118">
        <f t="shared" si="23"/>
        <v>0</v>
      </c>
      <c r="H25" s="177">
        <v>1274611484.8099999</v>
      </c>
      <c r="I25" s="173">
        <v>10</v>
      </c>
      <c r="J25" s="118">
        <f t="shared" si="24"/>
        <v>-5.5126634207438657E-2</v>
      </c>
      <c r="K25" s="118">
        <f t="shared" si="25"/>
        <v>0</v>
      </c>
      <c r="L25" s="177">
        <v>1251533198.1900001</v>
      </c>
      <c r="M25" s="173">
        <v>10</v>
      </c>
      <c r="N25" s="118">
        <f t="shared" si="26"/>
        <v>-1.8106134218177118E-2</v>
      </c>
      <c r="O25" s="118">
        <f t="shared" si="27"/>
        <v>0</v>
      </c>
      <c r="P25" s="177">
        <v>1292140867.51</v>
      </c>
      <c r="Q25" s="173">
        <v>10</v>
      </c>
      <c r="R25" s="118">
        <f t="shared" si="28"/>
        <v>3.2446338122494714E-2</v>
      </c>
      <c r="S25" s="118">
        <f t="shared" si="29"/>
        <v>0</v>
      </c>
      <c r="T25" s="177">
        <v>1051076784.8099999</v>
      </c>
      <c r="U25" s="173">
        <v>10</v>
      </c>
      <c r="V25" s="118">
        <f t="shared" si="30"/>
        <v>-0.18656176641525071</v>
      </c>
      <c r="W25" s="118">
        <f t="shared" si="31"/>
        <v>0</v>
      </c>
      <c r="X25" s="177">
        <v>947427869.61000001</v>
      </c>
      <c r="Y25" s="173">
        <v>10</v>
      </c>
      <c r="Z25" s="118">
        <f t="shared" si="32"/>
        <v>-9.861212491600814E-2</v>
      </c>
      <c r="AA25" s="118">
        <f t="shared" si="33"/>
        <v>0</v>
      </c>
      <c r="AB25" s="177">
        <v>771515460.54999995</v>
      </c>
      <c r="AC25" s="173">
        <v>10</v>
      </c>
      <c r="AD25" s="118">
        <f t="shared" si="34"/>
        <v>-0.18567366941866803</v>
      </c>
      <c r="AE25" s="118">
        <f t="shared" si="35"/>
        <v>0</v>
      </c>
      <c r="AF25" s="177">
        <v>931567226.99000001</v>
      </c>
      <c r="AG25" s="173">
        <v>10</v>
      </c>
      <c r="AH25" s="118">
        <f t="shared" si="36"/>
        <v>0.2074511459898703</v>
      </c>
      <c r="AI25" s="118">
        <f t="shared" si="37"/>
        <v>0</v>
      </c>
      <c r="AJ25" s="119">
        <f t="shared" si="16"/>
        <v>-2.9385325382696684E-2</v>
      </c>
      <c r="AK25" s="119">
        <f t="shared" si="17"/>
        <v>0</v>
      </c>
      <c r="AL25" s="120">
        <f t="shared" si="18"/>
        <v>-0.30942638465297262</v>
      </c>
      <c r="AM25" s="120">
        <f t="shared" si="19"/>
        <v>0</v>
      </c>
      <c r="AN25" s="121">
        <f t="shared" si="20"/>
        <v>0.13327026287701646</v>
      </c>
      <c r="AO25" s="207">
        <f t="shared" si="21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33153561169.889999</v>
      </c>
      <c r="C26" s="173">
        <v>1</v>
      </c>
      <c r="D26" s="177">
        <v>32910445961.02</v>
      </c>
      <c r="E26" s="173">
        <v>1</v>
      </c>
      <c r="F26" s="118">
        <f t="shared" si="22"/>
        <v>-7.3330043678926319E-3</v>
      </c>
      <c r="G26" s="118">
        <f t="shared" si="23"/>
        <v>0</v>
      </c>
      <c r="H26" s="177">
        <v>32578534053.709999</v>
      </c>
      <c r="I26" s="173">
        <v>1</v>
      </c>
      <c r="J26" s="118">
        <f t="shared" si="24"/>
        <v>-1.0085305671734943E-2</v>
      </c>
      <c r="K26" s="118">
        <f t="shared" si="25"/>
        <v>0</v>
      </c>
      <c r="L26" s="177">
        <v>32377486211.849998</v>
      </c>
      <c r="M26" s="173">
        <v>1</v>
      </c>
      <c r="N26" s="118">
        <f t="shared" si="26"/>
        <v>-6.1711752139782224E-3</v>
      </c>
      <c r="O26" s="118">
        <f t="shared" si="27"/>
        <v>0</v>
      </c>
      <c r="P26" s="177">
        <v>32682442298.869999</v>
      </c>
      <c r="Q26" s="173">
        <v>1</v>
      </c>
      <c r="R26" s="118">
        <f t="shared" si="28"/>
        <v>9.4187697285896162E-3</v>
      </c>
      <c r="S26" s="118">
        <f t="shared" si="29"/>
        <v>0</v>
      </c>
      <c r="T26" s="177">
        <v>33581143789.599998</v>
      </c>
      <c r="U26" s="173">
        <v>1</v>
      </c>
      <c r="V26" s="118">
        <f t="shared" si="30"/>
        <v>2.749799058808626E-2</v>
      </c>
      <c r="W26" s="118">
        <f t="shared" si="31"/>
        <v>0</v>
      </c>
      <c r="X26" s="177">
        <v>33499316272.299999</v>
      </c>
      <c r="Y26" s="173">
        <v>1</v>
      </c>
      <c r="Z26" s="118">
        <f t="shared" si="32"/>
        <v>-2.4367102506300284E-3</v>
      </c>
      <c r="AA26" s="118">
        <f t="shared" si="33"/>
        <v>0</v>
      </c>
      <c r="AB26" s="177">
        <v>33828271089.209999</v>
      </c>
      <c r="AC26" s="173">
        <v>1</v>
      </c>
      <c r="AD26" s="118">
        <f t="shared" si="34"/>
        <v>9.8197471923332016E-3</v>
      </c>
      <c r="AE26" s="118">
        <f t="shared" si="35"/>
        <v>0</v>
      </c>
      <c r="AF26" s="177">
        <v>33657745588.93</v>
      </c>
      <c r="AG26" s="173">
        <v>1</v>
      </c>
      <c r="AH26" s="118">
        <f t="shared" si="36"/>
        <v>-5.0409168068417864E-3</v>
      </c>
      <c r="AI26" s="118">
        <f t="shared" si="37"/>
        <v>0</v>
      </c>
      <c r="AJ26" s="119">
        <f t="shared" si="16"/>
        <v>1.9586743997414332E-3</v>
      </c>
      <c r="AK26" s="119">
        <f t="shared" si="17"/>
        <v>0</v>
      </c>
      <c r="AL26" s="120">
        <f t="shared" si="18"/>
        <v>2.2707064765853407E-2</v>
      </c>
      <c r="AM26" s="120">
        <f t="shared" si="19"/>
        <v>0</v>
      </c>
      <c r="AN26" s="121">
        <f t="shared" si="20"/>
        <v>1.2736376741123934E-2</v>
      </c>
      <c r="AO26" s="207">
        <f t="shared" si="21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6182433908.6899996</v>
      </c>
      <c r="C27" s="173">
        <v>100</v>
      </c>
      <c r="D27" s="177">
        <v>6055169405.5799999</v>
      </c>
      <c r="E27" s="173">
        <v>100</v>
      </c>
      <c r="F27" s="118">
        <f t="shared" si="22"/>
        <v>-2.0584854604125614E-2</v>
      </c>
      <c r="G27" s="118">
        <f t="shared" si="23"/>
        <v>0</v>
      </c>
      <c r="H27" s="177">
        <v>6103789584.1199999</v>
      </c>
      <c r="I27" s="173">
        <v>100</v>
      </c>
      <c r="J27" s="118">
        <f t="shared" si="24"/>
        <v>8.0295323356593742E-3</v>
      </c>
      <c r="K27" s="118">
        <f t="shared" si="25"/>
        <v>0</v>
      </c>
      <c r="L27" s="177">
        <v>6608781955.6400003</v>
      </c>
      <c r="M27" s="173">
        <v>100</v>
      </c>
      <c r="N27" s="118">
        <f t="shared" si="26"/>
        <v>8.2734236585386256E-2</v>
      </c>
      <c r="O27" s="118">
        <f t="shared" si="27"/>
        <v>0</v>
      </c>
      <c r="P27" s="177">
        <v>6680064710.2399998</v>
      </c>
      <c r="Q27" s="173">
        <v>100</v>
      </c>
      <c r="R27" s="118">
        <f t="shared" si="28"/>
        <v>1.0786065432097668E-2</v>
      </c>
      <c r="S27" s="118">
        <f t="shared" si="29"/>
        <v>0</v>
      </c>
      <c r="T27" s="177">
        <v>6658270495.9499998</v>
      </c>
      <c r="U27" s="173">
        <v>100</v>
      </c>
      <c r="V27" s="118">
        <f t="shared" si="30"/>
        <v>-3.2625753245460617E-3</v>
      </c>
      <c r="W27" s="118">
        <f t="shared" si="31"/>
        <v>0</v>
      </c>
      <c r="X27" s="177">
        <v>6639628254.79</v>
      </c>
      <c r="Y27" s="173">
        <v>100</v>
      </c>
      <c r="Z27" s="118">
        <f t="shared" si="32"/>
        <v>-2.7998623923944348E-3</v>
      </c>
      <c r="AA27" s="118">
        <f t="shared" si="33"/>
        <v>0</v>
      </c>
      <c r="AB27" s="177">
        <v>6667034082.21</v>
      </c>
      <c r="AC27" s="173">
        <v>100</v>
      </c>
      <c r="AD27" s="118">
        <f t="shared" si="34"/>
        <v>4.1276147350913514E-3</v>
      </c>
      <c r="AE27" s="118">
        <f t="shared" si="35"/>
        <v>0</v>
      </c>
      <c r="AF27" s="177">
        <v>6640706937.1999998</v>
      </c>
      <c r="AG27" s="173">
        <v>100</v>
      </c>
      <c r="AH27" s="118">
        <f t="shared" si="36"/>
        <v>-3.9488541209426759E-3</v>
      </c>
      <c r="AI27" s="118">
        <f t="shared" si="37"/>
        <v>0</v>
      </c>
      <c r="AJ27" s="119">
        <f t="shared" si="16"/>
        <v>9.3851628307782316E-3</v>
      </c>
      <c r="AK27" s="119">
        <f t="shared" si="17"/>
        <v>0</v>
      </c>
      <c r="AL27" s="120">
        <f t="shared" si="18"/>
        <v>9.6700437659169608E-2</v>
      </c>
      <c r="AM27" s="120">
        <f t="shared" si="19"/>
        <v>0</v>
      </c>
      <c r="AN27" s="121">
        <f t="shared" si="20"/>
        <v>3.1158504383754844E-2</v>
      </c>
      <c r="AO27" s="207">
        <f t="shared" si="21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9609409913.75</v>
      </c>
      <c r="C28" s="173">
        <v>100</v>
      </c>
      <c r="D28" s="177">
        <v>9275413687.5799999</v>
      </c>
      <c r="E28" s="173">
        <v>100</v>
      </c>
      <c r="F28" s="118">
        <f t="shared" si="22"/>
        <v>-3.4757204570083799E-2</v>
      </c>
      <c r="G28" s="118">
        <f t="shared" si="23"/>
        <v>0</v>
      </c>
      <c r="H28" s="177">
        <v>9107317056.0499992</v>
      </c>
      <c r="I28" s="173">
        <v>100</v>
      </c>
      <c r="J28" s="118">
        <f t="shared" si="24"/>
        <v>-1.8122817719180125E-2</v>
      </c>
      <c r="K28" s="118">
        <f t="shared" si="25"/>
        <v>0</v>
      </c>
      <c r="L28" s="177">
        <v>9152459832.5100002</v>
      </c>
      <c r="M28" s="173">
        <v>100</v>
      </c>
      <c r="N28" s="118">
        <f t="shared" si="26"/>
        <v>4.9567590742887998E-3</v>
      </c>
      <c r="O28" s="118">
        <f t="shared" si="27"/>
        <v>0</v>
      </c>
      <c r="P28" s="177">
        <v>9306935186.7199993</v>
      </c>
      <c r="Q28" s="173">
        <v>100</v>
      </c>
      <c r="R28" s="118">
        <f t="shared" si="28"/>
        <v>1.6878014985795928E-2</v>
      </c>
      <c r="S28" s="118">
        <f t="shared" si="29"/>
        <v>0</v>
      </c>
      <c r="T28" s="177">
        <v>9437020900.5799999</v>
      </c>
      <c r="U28" s="173">
        <v>100</v>
      </c>
      <c r="V28" s="118">
        <f t="shared" si="30"/>
        <v>1.3977288038453196E-2</v>
      </c>
      <c r="W28" s="118">
        <f t="shared" si="31"/>
        <v>0</v>
      </c>
      <c r="X28" s="177">
        <v>9641510766.7000008</v>
      </c>
      <c r="Y28" s="173">
        <v>100</v>
      </c>
      <c r="Z28" s="118">
        <f t="shared" si="32"/>
        <v>2.1668900416171897E-2</v>
      </c>
      <c r="AA28" s="118">
        <f t="shared" si="33"/>
        <v>0</v>
      </c>
      <c r="AB28" s="177">
        <v>9512753834.8400002</v>
      </c>
      <c r="AC28" s="173">
        <v>100</v>
      </c>
      <c r="AD28" s="118">
        <f t="shared" si="34"/>
        <v>-1.3354435313675457E-2</v>
      </c>
      <c r="AE28" s="118">
        <f t="shared" si="35"/>
        <v>0</v>
      </c>
      <c r="AF28" s="177">
        <v>9690552827.8799992</v>
      </c>
      <c r="AG28" s="173">
        <v>100</v>
      </c>
      <c r="AH28" s="118">
        <f t="shared" si="36"/>
        <v>1.8690591192302149E-2</v>
      </c>
      <c r="AI28" s="118">
        <f t="shared" si="37"/>
        <v>0</v>
      </c>
      <c r="AJ28" s="119">
        <f t="shared" si="16"/>
        <v>1.242137013009074E-3</v>
      </c>
      <c r="AK28" s="119">
        <f t="shared" si="17"/>
        <v>0</v>
      </c>
      <c r="AL28" s="120">
        <f t="shared" si="18"/>
        <v>4.4756940691052995E-2</v>
      </c>
      <c r="AM28" s="120">
        <f t="shared" si="19"/>
        <v>0</v>
      </c>
      <c r="AN28" s="121">
        <f t="shared" si="20"/>
        <v>2.0792094565478654E-2</v>
      </c>
      <c r="AO28" s="207">
        <f t="shared" si="21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709209687.23000002</v>
      </c>
      <c r="C29" s="173">
        <v>10</v>
      </c>
      <c r="D29" s="177">
        <v>711068692.97000003</v>
      </c>
      <c r="E29" s="173">
        <v>10</v>
      </c>
      <c r="F29" s="118">
        <f t="shared" si="22"/>
        <v>2.6212356845559067E-3</v>
      </c>
      <c r="G29" s="118">
        <f t="shared" si="23"/>
        <v>0</v>
      </c>
      <c r="H29" s="177">
        <v>720204269.83000004</v>
      </c>
      <c r="I29" s="173">
        <v>10</v>
      </c>
      <c r="J29" s="118">
        <f t="shared" si="24"/>
        <v>1.2847671329534183E-2</v>
      </c>
      <c r="K29" s="118">
        <f t="shared" si="25"/>
        <v>0</v>
      </c>
      <c r="L29" s="177">
        <v>738496915.86000001</v>
      </c>
      <c r="M29" s="173">
        <v>10</v>
      </c>
      <c r="N29" s="118">
        <f t="shared" si="26"/>
        <v>2.5399246847450437E-2</v>
      </c>
      <c r="O29" s="118">
        <f t="shared" si="27"/>
        <v>0</v>
      </c>
      <c r="P29" s="177">
        <v>864012250.61000001</v>
      </c>
      <c r="Q29" s="173">
        <v>10</v>
      </c>
      <c r="R29" s="118">
        <f t="shared" si="28"/>
        <v>0.16996054019241763</v>
      </c>
      <c r="S29" s="118">
        <f t="shared" si="29"/>
        <v>0</v>
      </c>
      <c r="T29" s="177">
        <v>864636005.29999995</v>
      </c>
      <c r="U29" s="173">
        <v>10</v>
      </c>
      <c r="V29" s="118">
        <f t="shared" si="30"/>
        <v>7.2192806243147811E-4</v>
      </c>
      <c r="W29" s="118">
        <f t="shared" si="31"/>
        <v>0</v>
      </c>
      <c r="X29" s="177">
        <v>793541093.13</v>
      </c>
      <c r="Y29" s="173">
        <v>10</v>
      </c>
      <c r="Z29" s="118">
        <f t="shared" si="32"/>
        <v>-8.222525054960253E-2</v>
      </c>
      <c r="AA29" s="118">
        <f t="shared" si="33"/>
        <v>0</v>
      </c>
      <c r="AB29" s="177">
        <v>794537710.36000001</v>
      </c>
      <c r="AC29" s="173">
        <v>10</v>
      </c>
      <c r="AD29" s="118">
        <f t="shared" si="34"/>
        <v>1.25591130519658E-3</v>
      </c>
      <c r="AE29" s="118">
        <f t="shared" si="35"/>
        <v>0</v>
      </c>
      <c r="AF29" s="177">
        <v>745187028.78999996</v>
      </c>
      <c r="AG29" s="173">
        <v>10</v>
      </c>
      <c r="AH29" s="118">
        <f t="shared" si="36"/>
        <v>-6.2112447183456619E-2</v>
      </c>
      <c r="AI29" s="118">
        <f t="shared" si="37"/>
        <v>0</v>
      </c>
      <c r="AJ29" s="119">
        <f t="shared" si="16"/>
        <v>8.5586044610658843E-3</v>
      </c>
      <c r="AK29" s="119">
        <f t="shared" si="17"/>
        <v>0</v>
      </c>
      <c r="AL29" s="120">
        <f t="shared" si="18"/>
        <v>4.7981771884083479E-2</v>
      </c>
      <c r="AM29" s="120">
        <f t="shared" si="19"/>
        <v>0</v>
      </c>
      <c r="AN29" s="121">
        <f t="shared" si="20"/>
        <v>7.5345574551861166E-2</v>
      </c>
      <c r="AO29" s="207">
        <f t="shared" si="21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2875267354</v>
      </c>
      <c r="C30" s="173">
        <v>100</v>
      </c>
      <c r="D30" s="172">
        <v>2843169950</v>
      </c>
      <c r="E30" s="173">
        <v>100</v>
      </c>
      <c r="F30" s="118">
        <f t="shared" si="22"/>
        <v>-1.1163276331624221E-2</v>
      </c>
      <c r="G30" s="118">
        <f t="shared" si="23"/>
        <v>0</v>
      </c>
      <c r="H30" s="172">
        <v>2882699402</v>
      </c>
      <c r="I30" s="173">
        <v>100</v>
      </c>
      <c r="J30" s="118">
        <f t="shared" si="24"/>
        <v>1.3903302544401188E-2</v>
      </c>
      <c r="K30" s="118">
        <f t="shared" si="25"/>
        <v>0</v>
      </c>
      <c r="L30" s="172">
        <v>2818905592</v>
      </c>
      <c r="M30" s="173">
        <v>100</v>
      </c>
      <c r="N30" s="118">
        <f t="shared" si="26"/>
        <v>-2.212988629884206E-2</v>
      </c>
      <c r="O30" s="118">
        <f t="shared" si="27"/>
        <v>0</v>
      </c>
      <c r="P30" s="172">
        <v>2856326501</v>
      </c>
      <c r="Q30" s="173">
        <v>100</v>
      </c>
      <c r="R30" s="118">
        <f t="shared" si="28"/>
        <v>1.3274977745334864E-2</v>
      </c>
      <c r="S30" s="118">
        <f t="shared" si="29"/>
        <v>0</v>
      </c>
      <c r="T30" s="172">
        <v>2896744761</v>
      </c>
      <c r="U30" s="173">
        <v>100</v>
      </c>
      <c r="V30" s="118">
        <f t="shared" si="30"/>
        <v>1.4150434127838524E-2</v>
      </c>
      <c r="W30" s="118">
        <f t="shared" si="31"/>
        <v>0</v>
      </c>
      <c r="X30" s="172">
        <v>2886531598</v>
      </c>
      <c r="Y30" s="173">
        <v>100</v>
      </c>
      <c r="Z30" s="118">
        <f t="shared" si="32"/>
        <v>-3.5257379723280355E-3</v>
      </c>
      <c r="AA30" s="118">
        <f t="shared" si="33"/>
        <v>0</v>
      </c>
      <c r="AB30" s="172">
        <v>2883921598</v>
      </c>
      <c r="AC30" s="173">
        <v>100</v>
      </c>
      <c r="AD30" s="118">
        <f t="shared" si="34"/>
        <v>-9.0419935184787121E-4</v>
      </c>
      <c r="AE30" s="118">
        <f t="shared" si="35"/>
        <v>0</v>
      </c>
      <c r="AF30" s="172">
        <v>2887499248</v>
      </c>
      <c r="AG30" s="173">
        <v>100</v>
      </c>
      <c r="AH30" s="118">
        <f t="shared" si="36"/>
        <v>1.24055036811025E-3</v>
      </c>
      <c r="AI30" s="118">
        <f t="shared" si="37"/>
        <v>0</v>
      </c>
      <c r="AJ30" s="119">
        <f t="shared" si="16"/>
        <v>6.0577060388032969E-4</v>
      </c>
      <c r="AK30" s="119">
        <f t="shared" si="17"/>
        <v>0</v>
      </c>
      <c r="AL30" s="120">
        <f t="shared" si="18"/>
        <v>1.5591504827208799E-2</v>
      </c>
      <c r="AM30" s="120">
        <f t="shared" si="19"/>
        <v>0</v>
      </c>
      <c r="AN30" s="121">
        <f t="shared" si="20"/>
        <v>1.3071036430539727E-2</v>
      </c>
      <c r="AO30" s="207">
        <f t="shared" si="21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16607177879.530001</v>
      </c>
      <c r="C31" s="173">
        <v>100</v>
      </c>
      <c r="D31" s="172">
        <v>16458642394.790001</v>
      </c>
      <c r="E31" s="173">
        <v>100</v>
      </c>
      <c r="F31" s="118">
        <f t="shared" si="22"/>
        <v>-8.9440533375080272E-3</v>
      </c>
      <c r="G31" s="118">
        <f t="shared" si="23"/>
        <v>0</v>
      </c>
      <c r="H31" s="172">
        <v>13194482619.780001</v>
      </c>
      <c r="I31" s="173">
        <v>100</v>
      </c>
      <c r="J31" s="118">
        <f t="shared" si="24"/>
        <v>-0.19832497096135177</v>
      </c>
      <c r="K31" s="118">
        <f t="shared" si="25"/>
        <v>0</v>
      </c>
      <c r="L31" s="172">
        <v>12839311358.23</v>
      </c>
      <c r="M31" s="173">
        <v>100</v>
      </c>
      <c r="N31" s="118">
        <f t="shared" si="26"/>
        <v>-2.6918165098611734E-2</v>
      </c>
      <c r="O31" s="118">
        <f t="shared" si="27"/>
        <v>0</v>
      </c>
      <c r="P31" s="172">
        <v>12863890541.68</v>
      </c>
      <c r="Q31" s="173">
        <v>100</v>
      </c>
      <c r="R31" s="118">
        <f t="shared" si="28"/>
        <v>1.914369296313194E-3</v>
      </c>
      <c r="S31" s="118">
        <f t="shared" si="29"/>
        <v>0</v>
      </c>
      <c r="T31" s="172">
        <v>13591405383.35</v>
      </c>
      <c r="U31" s="173">
        <v>100</v>
      </c>
      <c r="V31" s="118">
        <f t="shared" si="30"/>
        <v>5.6554806597024103E-2</v>
      </c>
      <c r="W31" s="118">
        <f t="shared" si="31"/>
        <v>0</v>
      </c>
      <c r="X31" s="172">
        <v>13210092034.190001</v>
      </c>
      <c r="Y31" s="173">
        <v>100</v>
      </c>
      <c r="Z31" s="118">
        <f t="shared" si="32"/>
        <v>-2.8055476119277813E-2</v>
      </c>
      <c r="AA31" s="118">
        <f t="shared" si="33"/>
        <v>0</v>
      </c>
      <c r="AB31" s="172">
        <v>13131799934.83</v>
      </c>
      <c r="AC31" s="173">
        <v>100</v>
      </c>
      <c r="AD31" s="118">
        <f t="shared" si="34"/>
        <v>-5.9266884104491576E-3</v>
      </c>
      <c r="AE31" s="118">
        <f t="shared" si="35"/>
        <v>0</v>
      </c>
      <c r="AF31" s="172">
        <v>13320067116.209999</v>
      </c>
      <c r="AG31" s="173">
        <v>100</v>
      </c>
      <c r="AH31" s="118">
        <f t="shared" si="36"/>
        <v>1.4336738475633531E-2</v>
      </c>
      <c r="AI31" s="118">
        <f t="shared" si="37"/>
        <v>0</v>
      </c>
      <c r="AJ31" s="119">
        <f t="shared" si="16"/>
        <v>-2.4420429944778457E-2</v>
      </c>
      <c r="AK31" s="119">
        <f t="shared" si="17"/>
        <v>0</v>
      </c>
      <c r="AL31" s="120">
        <f t="shared" si="18"/>
        <v>-0.19069466383044575</v>
      </c>
      <c r="AM31" s="120">
        <f t="shared" si="19"/>
        <v>0</v>
      </c>
      <c r="AN31" s="121">
        <f t="shared" si="20"/>
        <v>7.5210568239767212E-2</v>
      </c>
      <c r="AO31" s="207">
        <f t="shared" si="21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351">
        <v>16725973830.93</v>
      </c>
      <c r="C32" s="173">
        <v>100</v>
      </c>
      <c r="D32" s="351">
        <v>16488342229.110001</v>
      </c>
      <c r="E32" s="173">
        <v>100</v>
      </c>
      <c r="F32" s="118">
        <f t="shared" si="22"/>
        <v>-1.4207340285357056E-2</v>
      </c>
      <c r="G32" s="118">
        <f t="shared" si="23"/>
        <v>0</v>
      </c>
      <c r="H32" s="172">
        <v>15687094107.940001</v>
      </c>
      <c r="I32" s="173">
        <v>100</v>
      </c>
      <c r="J32" s="118">
        <f t="shared" si="24"/>
        <v>-4.859482597076404E-2</v>
      </c>
      <c r="K32" s="118">
        <f t="shared" si="25"/>
        <v>0</v>
      </c>
      <c r="L32" s="172">
        <v>15490588442.27</v>
      </c>
      <c r="M32" s="173">
        <v>100</v>
      </c>
      <c r="N32" s="118">
        <f t="shared" si="26"/>
        <v>-1.2526581680321469E-2</v>
      </c>
      <c r="O32" s="118">
        <f t="shared" si="27"/>
        <v>0</v>
      </c>
      <c r="P32" s="172">
        <v>15491848379.09</v>
      </c>
      <c r="Q32" s="173">
        <v>100</v>
      </c>
      <c r="R32" s="118">
        <f t="shared" si="28"/>
        <v>8.133563322627806E-5</v>
      </c>
      <c r="S32" s="118">
        <f t="shared" si="29"/>
        <v>0</v>
      </c>
      <c r="T32" s="172">
        <v>15346963127.82</v>
      </c>
      <c r="U32" s="173">
        <v>100</v>
      </c>
      <c r="V32" s="118">
        <f t="shared" si="30"/>
        <v>-9.3523540719361916E-3</v>
      </c>
      <c r="W32" s="118">
        <f t="shared" si="31"/>
        <v>0</v>
      </c>
      <c r="X32" s="172">
        <v>15373548941.84</v>
      </c>
      <c r="Y32" s="173">
        <v>100</v>
      </c>
      <c r="Z32" s="118">
        <f t="shared" si="32"/>
        <v>1.7323175796133492E-3</v>
      </c>
      <c r="AA32" s="118">
        <f t="shared" si="33"/>
        <v>0</v>
      </c>
      <c r="AB32" s="172">
        <v>15335391140.4</v>
      </c>
      <c r="AC32" s="173">
        <v>100</v>
      </c>
      <c r="AD32" s="118">
        <f t="shared" si="34"/>
        <v>-2.4820424733648767E-3</v>
      </c>
      <c r="AE32" s="118">
        <f t="shared" si="35"/>
        <v>0</v>
      </c>
      <c r="AF32" s="172">
        <v>15259532686.24</v>
      </c>
      <c r="AG32" s="173">
        <v>100</v>
      </c>
      <c r="AH32" s="118">
        <f t="shared" si="36"/>
        <v>-4.9466266276153945E-3</v>
      </c>
      <c r="AI32" s="118">
        <f t="shared" si="37"/>
        <v>0</v>
      </c>
      <c r="AJ32" s="119">
        <f t="shared" si="16"/>
        <v>-1.1287014737064924E-2</v>
      </c>
      <c r="AK32" s="119">
        <f t="shared" si="17"/>
        <v>0</v>
      </c>
      <c r="AL32" s="120">
        <f t="shared" si="18"/>
        <v>-7.4525960572346089E-2</v>
      </c>
      <c r="AM32" s="120">
        <f t="shared" si="19"/>
        <v>0</v>
      </c>
      <c r="AN32" s="121">
        <f t="shared" si="20"/>
        <v>1.613404112211252E-2</v>
      </c>
      <c r="AO32" s="207">
        <f t="shared" si="21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869467333.48000002</v>
      </c>
      <c r="C33" s="173">
        <v>1000000</v>
      </c>
      <c r="D33" s="172">
        <v>767091247.77999997</v>
      </c>
      <c r="E33" s="173">
        <v>1000000</v>
      </c>
      <c r="F33" s="118">
        <f t="shared" si="22"/>
        <v>-0.1177457527820451</v>
      </c>
      <c r="G33" s="118">
        <f t="shared" si="23"/>
        <v>0</v>
      </c>
      <c r="H33" s="172">
        <v>767397316.01999998</v>
      </c>
      <c r="I33" s="173">
        <v>1000000</v>
      </c>
      <c r="J33" s="118">
        <f t="shared" si="24"/>
        <v>3.9899847754199539E-4</v>
      </c>
      <c r="K33" s="118">
        <f t="shared" si="25"/>
        <v>0</v>
      </c>
      <c r="L33" s="172">
        <v>738111087.98000002</v>
      </c>
      <c r="M33" s="173">
        <v>1000000</v>
      </c>
      <c r="N33" s="118">
        <f t="shared" si="26"/>
        <v>-3.8163057686843277E-2</v>
      </c>
      <c r="O33" s="118">
        <f t="shared" si="27"/>
        <v>0</v>
      </c>
      <c r="P33" s="172">
        <v>738841277.97000003</v>
      </c>
      <c r="Q33" s="173">
        <v>1000000</v>
      </c>
      <c r="R33" s="118">
        <f t="shared" si="28"/>
        <v>9.8926842028390573E-4</v>
      </c>
      <c r="S33" s="118">
        <f t="shared" si="29"/>
        <v>0</v>
      </c>
      <c r="T33" s="172">
        <v>734810241.32000005</v>
      </c>
      <c r="U33" s="173">
        <v>1000000</v>
      </c>
      <c r="V33" s="118">
        <f t="shared" si="30"/>
        <v>-5.4558898781013323E-3</v>
      </c>
      <c r="W33" s="118">
        <f t="shared" si="31"/>
        <v>0</v>
      </c>
      <c r="X33" s="172">
        <v>761213891.48000002</v>
      </c>
      <c r="Y33" s="173">
        <v>1000000</v>
      </c>
      <c r="Z33" s="118">
        <f t="shared" si="32"/>
        <v>3.5932610455413523E-2</v>
      </c>
      <c r="AA33" s="118">
        <f t="shared" si="33"/>
        <v>0</v>
      </c>
      <c r="AB33" s="172">
        <v>761646842.62</v>
      </c>
      <c r="AC33" s="173">
        <v>1000000</v>
      </c>
      <c r="AD33" s="118">
        <f t="shared" si="34"/>
        <v>5.6876410801990859E-4</v>
      </c>
      <c r="AE33" s="118">
        <f t="shared" si="35"/>
        <v>0</v>
      </c>
      <c r="AF33" s="172">
        <v>762392007.16999996</v>
      </c>
      <c r="AG33" s="173">
        <v>1000000</v>
      </c>
      <c r="AH33" s="118">
        <f t="shared" si="36"/>
        <v>9.783596652703896E-4</v>
      </c>
      <c r="AI33" s="118">
        <f t="shared" si="37"/>
        <v>0</v>
      </c>
      <c r="AJ33" s="119">
        <f t="shared" si="16"/>
        <v>-1.53120874025575E-2</v>
      </c>
      <c r="AK33" s="119">
        <f t="shared" si="17"/>
        <v>0</v>
      </c>
      <c r="AL33" s="120">
        <f t="shared" si="18"/>
        <v>-6.1260516576089859E-3</v>
      </c>
      <c r="AM33" s="120">
        <f t="shared" si="19"/>
        <v>0</v>
      </c>
      <c r="AN33" s="121">
        <f t="shared" si="20"/>
        <v>4.5931842154235819E-2</v>
      </c>
      <c r="AO33" s="207">
        <f t="shared" si="21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6809641608.71</v>
      </c>
      <c r="C34" s="173">
        <v>1</v>
      </c>
      <c r="D34" s="172">
        <v>6884217884.1999998</v>
      </c>
      <c r="E34" s="173">
        <v>1</v>
      </c>
      <c r="F34" s="118">
        <f t="shared" si="22"/>
        <v>1.0951571283077744E-2</v>
      </c>
      <c r="G34" s="118">
        <f t="shared" si="23"/>
        <v>0</v>
      </c>
      <c r="H34" s="172">
        <v>6877914469.9300003</v>
      </c>
      <c r="I34" s="173">
        <v>1</v>
      </c>
      <c r="J34" s="118">
        <f t="shared" si="24"/>
        <v>-9.1563259269676796E-4</v>
      </c>
      <c r="K34" s="118">
        <f t="shared" si="25"/>
        <v>0</v>
      </c>
      <c r="L34" s="172">
        <v>6972635181.8000002</v>
      </c>
      <c r="M34" s="173">
        <v>1</v>
      </c>
      <c r="N34" s="118">
        <f t="shared" si="26"/>
        <v>1.377171994274071E-2</v>
      </c>
      <c r="O34" s="118">
        <f t="shared" si="27"/>
        <v>0</v>
      </c>
      <c r="P34" s="172">
        <v>7220968776.6999998</v>
      </c>
      <c r="Q34" s="173">
        <v>1</v>
      </c>
      <c r="R34" s="118">
        <f t="shared" si="28"/>
        <v>3.5615457918722171E-2</v>
      </c>
      <c r="S34" s="118">
        <f t="shared" si="29"/>
        <v>0</v>
      </c>
      <c r="T34" s="172">
        <v>7962584594.2799997</v>
      </c>
      <c r="U34" s="173">
        <v>1</v>
      </c>
      <c r="V34" s="118">
        <f t="shared" si="30"/>
        <v>0.10270309158142076</v>
      </c>
      <c r="W34" s="118">
        <f t="shared" si="31"/>
        <v>0</v>
      </c>
      <c r="X34" s="172">
        <v>8256012201.0100002</v>
      </c>
      <c r="Y34" s="173">
        <v>1</v>
      </c>
      <c r="Z34" s="118">
        <f t="shared" si="32"/>
        <v>3.6850799292077484E-2</v>
      </c>
      <c r="AA34" s="118">
        <f t="shared" si="33"/>
        <v>0</v>
      </c>
      <c r="AB34" s="172">
        <v>9028579991.3199997</v>
      </c>
      <c r="AC34" s="173">
        <v>1</v>
      </c>
      <c r="AD34" s="118">
        <f t="shared" si="34"/>
        <v>9.357638669859128E-2</v>
      </c>
      <c r="AE34" s="118">
        <f t="shared" si="35"/>
        <v>0</v>
      </c>
      <c r="AF34" s="172">
        <v>9128513555.0100002</v>
      </c>
      <c r="AG34" s="173">
        <v>1</v>
      </c>
      <c r="AH34" s="118">
        <f t="shared" si="36"/>
        <v>1.1068580417526988E-2</v>
      </c>
      <c r="AI34" s="118">
        <f t="shared" si="37"/>
        <v>0</v>
      </c>
      <c r="AJ34" s="119">
        <f t="shared" si="16"/>
        <v>3.7952746817682549E-2</v>
      </c>
      <c r="AK34" s="119">
        <f t="shared" si="17"/>
        <v>0</v>
      </c>
      <c r="AL34" s="120">
        <f t="shared" si="18"/>
        <v>0.3260059034390666</v>
      </c>
      <c r="AM34" s="120">
        <f t="shared" si="19"/>
        <v>0</v>
      </c>
      <c r="AN34" s="121">
        <f t="shared" si="20"/>
        <v>3.9352924252149694E-2</v>
      </c>
      <c r="AO34" s="207">
        <f t="shared" si="21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17056495393.82</v>
      </c>
      <c r="C35" s="173">
        <v>1</v>
      </c>
      <c r="D35" s="172">
        <v>16366353617.49</v>
      </c>
      <c r="E35" s="173">
        <v>1</v>
      </c>
      <c r="F35" s="118">
        <f t="shared" si="22"/>
        <v>-4.046210903208497E-2</v>
      </c>
      <c r="G35" s="118">
        <f t="shared" si="23"/>
        <v>0</v>
      </c>
      <c r="H35" s="172">
        <v>16364213604.27</v>
      </c>
      <c r="I35" s="173">
        <v>1</v>
      </c>
      <c r="J35" s="118">
        <f t="shared" si="24"/>
        <v>-1.3075687291226408E-4</v>
      </c>
      <c r="K35" s="118">
        <f t="shared" si="25"/>
        <v>0</v>
      </c>
      <c r="L35" s="172">
        <v>15813717505.49</v>
      </c>
      <c r="M35" s="173">
        <v>1</v>
      </c>
      <c r="N35" s="118">
        <f t="shared" si="26"/>
        <v>-3.3640241571789117E-2</v>
      </c>
      <c r="O35" s="118">
        <f t="shared" si="27"/>
        <v>0</v>
      </c>
      <c r="P35" s="172">
        <v>16110969344.16</v>
      </c>
      <c r="Q35" s="173">
        <v>1</v>
      </c>
      <c r="R35" s="118">
        <f t="shared" si="28"/>
        <v>1.8797087943856598E-2</v>
      </c>
      <c r="S35" s="118">
        <f t="shared" si="29"/>
        <v>0</v>
      </c>
      <c r="T35" s="172">
        <v>16296365942.17</v>
      </c>
      <c r="U35" s="173">
        <v>1</v>
      </c>
      <c r="V35" s="118">
        <f t="shared" si="30"/>
        <v>1.1507476306955044E-2</v>
      </c>
      <c r="W35" s="118">
        <f t="shared" si="31"/>
        <v>0</v>
      </c>
      <c r="X35" s="172">
        <v>16237951016.23</v>
      </c>
      <c r="Y35" s="173">
        <v>1</v>
      </c>
      <c r="Z35" s="118">
        <f t="shared" si="32"/>
        <v>-3.5845369542690871E-3</v>
      </c>
      <c r="AA35" s="118">
        <f t="shared" si="33"/>
        <v>0</v>
      </c>
      <c r="AB35" s="172">
        <v>15995576328.040001</v>
      </c>
      <c r="AC35" s="173">
        <v>1</v>
      </c>
      <c r="AD35" s="118">
        <f t="shared" si="34"/>
        <v>-1.4926433017795325E-2</v>
      </c>
      <c r="AE35" s="118">
        <f t="shared" si="35"/>
        <v>0</v>
      </c>
      <c r="AF35" s="172">
        <v>16346005599.33</v>
      </c>
      <c r="AG35" s="173">
        <v>1</v>
      </c>
      <c r="AH35" s="118">
        <f t="shared" si="36"/>
        <v>2.1907886537085999E-2</v>
      </c>
      <c r="AI35" s="118">
        <f t="shared" si="37"/>
        <v>0</v>
      </c>
      <c r="AJ35" s="119">
        <f t="shared" si="16"/>
        <v>-5.0664533326191408E-3</v>
      </c>
      <c r="AK35" s="119">
        <f t="shared" si="17"/>
        <v>0</v>
      </c>
      <c r="AL35" s="120">
        <f t="shared" si="18"/>
        <v>-1.2432835459607091E-3</v>
      </c>
      <c r="AM35" s="120">
        <f t="shared" si="19"/>
        <v>0</v>
      </c>
      <c r="AN35" s="121">
        <f t="shared" si="20"/>
        <v>2.3191343671960601E-2</v>
      </c>
      <c r="AO35" s="207">
        <f t="shared" si="21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709313184.85000002</v>
      </c>
      <c r="C36" s="173">
        <v>100</v>
      </c>
      <c r="D36" s="170">
        <v>720255005.82000005</v>
      </c>
      <c r="E36" s="173">
        <v>100</v>
      </c>
      <c r="F36" s="118">
        <f t="shared" si="22"/>
        <v>1.5425937658714068E-2</v>
      </c>
      <c r="G36" s="118">
        <f t="shared" si="23"/>
        <v>0</v>
      </c>
      <c r="H36" s="170">
        <v>744308291.84000003</v>
      </c>
      <c r="I36" s="173">
        <v>100</v>
      </c>
      <c r="J36" s="118">
        <f t="shared" si="24"/>
        <v>3.3395513846676647E-2</v>
      </c>
      <c r="K36" s="118">
        <f t="shared" si="25"/>
        <v>0</v>
      </c>
      <c r="L36" s="170">
        <v>745681707.64999998</v>
      </c>
      <c r="M36" s="173">
        <v>100</v>
      </c>
      <c r="N36" s="118">
        <f t="shared" si="26"/>
        <v>1.8452243849181498E-3</v>
      </c>
      <c r="O36" s="118">
        <f t="shared" si="27"/>
        <v>0</v>
      </c>
      <c r="P36" s="170">
        <v>750543405.66999996</v>
      </c>
      <c r="Q36" s="173">
        <v>100</v>
      </c>
      <c r="R36" s="118">
        <f t="shared" si="28"/>
        <v>6.5198032486562113E-3</v>
      </c>
      <c r="S36" s="118">
        <f t="shared" si="29"/>
        <v>0</v>
      </c>
      <c r="T36" s="170">
        <v>769790581.52999997</v>
      </c>
      <c r="U36" s="173">
        <v>100</v>
      </c>
      <c r="V36" s="118">
        <f t="shared" si="30"/>
        <v>2.564432078757433E-2</v>
      </c>
      <c r="W36" s="118">
        <f t="shared" si="31"/>
        <v>0</v>
      </c>
      <c r="X36" s="172">
        <v>774438939.15999997</v>
      </c>
      <c r="Y36" s="173">
        <v>100</v>
      </c>
      <c r="Z36" s="118">
        <f t="shared" si="32"/>
        <v>6.0384703860121743E-3</v>
      </c>
      <c r="AA36" s="118">
        <f t="shared" si="33"/>
        <v>0</v>
      </c>
      <c r="AB36" s="172">
        <v>765234360.83000004</v>
      </c>
      <c r="AC36" s="173">
        <v>100</v>
      </c>
      <c r="AD36" s="118">
        <f t="shared" si="34"/>
        <v>-1.1885479751294179E-2</v>
      </c>
      <c r="AE36" s="118">
        <f t="shared" si="35"/>
        <v>0</v>
      </c>
      <c r="AF36" s="172">
        <v>769081435.39999998</v>
      </c>
      <c r="AG36" s="173">
        <v>100</v>
      </c>
      <c r="AH36" s="118">
        <f t="shared" si="36"/>
        <v>5.0273155087119468E-3</v>
      </c>
      <c r="AI36" s="118">
        <f t="shared" si="37"/>
        <v>0</v>
      </c>
      <c r="AJ36" s="119">
        <f t="shared" si="16"/>
        <v>1.0251388258746169E-2</v>
      </c>
      <c r="AK36" s="119">
        <f t="shared" si="17"/>
        <v>0</v>
      </c>
      <c r="AL36" s="120">
        <f t="shared" si="18"/>
        <v>6.7790475852940069E-2</v>
      </c>
      <c r="AM36" s="120">
        <f t="shared" si="19"/>
        <v>0</v>
      </c>
      <c r="AN36" s="121">
        <f t="shared" si="20"/>
        <v>1.4237966040107802E-2</v>
      </c>
      <c r="AO36" s="207">
        <f t="shared" si="21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18676415025.700001</v>
      </c>
      <c r="C37" s="173">
        <v>1</v>
      </c>
      <c r="D37" s="170">
        <v>18720203899.830002</v>
      </c>
      <c r="E37" s="173">
        <v>1</v>
      </c>
      <c r="F37" s="118">
        <f t="shared" si="22"/>
        <v>2.3446081097332995E-3</v>
      </c>
      <c r="G37" s="118">
        <f t="shared" si="23"/>
        <v>0</v>
      </c>
      <c r="H37" s="170">
        <v>17444873496.02</v>
      </c>
      <c r="I37" s="173">
        <v>1</v>
      </c>
      <c r="J37" s="118">
        <f t="shared" si="24"/>
        <v>-6.8125882102255453E-2</v>
      </c>
      <c r="K37" s="118">
        <f t="shared" si="25"/>
        <v>0</v>
      </c>
      <c r="L37" s="170">
        <v>17045636407.15</v>
      </c>
      <c r="M37" s="173">
        <v>1</v>
      </c>
      <c r="N37" s="118">
        <f t="shared" si="26"/>
        <v>-2.2885639667211442E-2</v>
      </c>
      <c r="O37" s="118">
        <f t="shared" si="27"/>
        <v>0</v>
      </c>
      <c r="P37" s="170">
        <v>16872746884.18</v>
      </c>
      <c r="Q37" s="173">
        <v>1</v>
      </c>
      <c r="R37" s="118">
        <f t="shared" si="28"/>
        <v>-1.0142743799080374E-2</v>
      </c>
      <c r="S37" s="118">
        <f t="shared" si="29"/>
        <v>0</v>
      </c>
      <c r="T37" s="170">
        <v>16782828197.610001</v>
      </c>
      <c r="U37" s="173">
        <v>1</v>
      </c>
      <c r="V37" s="118">
        <f t="shared" si="30"/>
        <v>-5.3292263072059745E-3</v>
      </c>
      <c r="W37" s="118">
        <f t="shared" si="31"/>
        <v>0</v>
      </c>
      <c r="X37" s="170">
        <v>15939765820.139999</v>
      </c>
      <c r="Y37" s="173">
        <v>1</v>
      </c>
      <c r="Z37" s="118">
        <f t="shared" si="32"/>
        <v>-5.023362972815628E-2</v>
      </c>
      <c r="AA37" s="118">
        <f t="shared" si="33"/>
        <v>0</v>
      </c>
      <c r="AB37" s="170">
        <v>16018666349.77</v>
      </c>
      <c r="AC37" s="173">
        <v>1</v>
      </c>
      <c r="AD37" s="118">
        <f t="shared" si="34"/>
        <v>4.9499177415962868E-3</v>
      </c>
      <c r="AE37" s="118">
        <f t="shared" si="35"/>
        <v>0</v>
      </c>
      <c r="AF37" s="170">
        <v>16071348223.26</v>
      </c>
      <c r="AG37" s="173">
        <v>1</v>
      </c>
      <c r="AH37" s="118">
        <f t="shared" si="36"/>
        <v>3.2887802479734021E-3</v>
      </c>
      <c r="AI37" s="118">
        <f t="shared" si="37"/>
        <v>0</v>
      </c>
      <c r="AJ37" s="119">
        <f t="shared" si="16"/>
        <v>-1.8266726938075815E-2</v>
      </c>
      <c r="AK37" s="119">
        <f t="shared" si="17"/>
        <v>0</v>
      </c>
      <c r="AL37" s="120">
        <f t="shared" si="18"/>
        <v>-0.14149715947239527</v>
      </c>
      <c r="AM37" s="120">
        <f t="shared" si="19"/>
        <v>0</v>
      </c>
      <c r="AN37" s="121">
        <f t="shared" si="20"/>
        <v>2.7231835937727156E-2</v>
      </c>
      <c r="AO37" s="207">
        <f t="shared" si="21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918184569.86000001</v>
      </c>
      <c r="C38" s="173">
        <v>10</v>
      </c>
      <c r="D38" s="170">
        <v>913904632.80999994</v>
      </c>
      <c r="E38" s="173">
        <v>10</v>
      </c>
      <c r="F38" s="118">
        <f t="shared" si="22"/>
        <v>-4.6613036098533591E-3</v>
      </c>
      <c r="G38" s="118">
        <f t="shared" si="23"/>
        <v>0</v>
      </c>
      <c r="H38" s="170">
        <v>909020114.45000005</v>
      </c>
      <c r="I38" s="173">
        <v>10</v>
      </c>
      <c r="J38" s="118">
        <f t="shared" si="24"/>
        <v>-5.3446696565935701E-3</v>
      </c>
      <c r="K38" s="118">
        <f t="shared" si="25"/>
        <v>0</v>
      </c>
      <c r="L38" s="170">
        <v>858158498.45000005</v>
      </c>
      <c r="M38" s="173">
        <v>10</v>
      </c>
      <c r="N38" s="118">
        <f t="shared" si="26"/>
        <v>-5.5952134822422131E-2</v>
      </c>
      <c r="O38" s="118">
        <f t="shared" si="27"/>
        <v>0</v>
      </c>
      <c r="P38" s="170">
        <v>858158498.45000005</v>
      </c>
      <c r="Q38" s="173">
        <v>10</v>
      </c>
      <c r="R38" s="118">
        <f t="shared" si="28"/>
        <v>0</v>
      </c>
      <c r="S38" s="118">
        <f t="shared" si="29"/>
        <v>0</v>
      </c>
      <c r="T38" s="170">
        <v>858158498.45000005</v>
      </c>
      <c r="U38" s="173">
        <v>10</v>
      </c>
      <c r="V38" s="118">
        <f t="shared" si="30"/>
        <v>0</v>
      </c>
      <c r="W38" s="118">
        <f t="shared" si="31"/>
        <v>0</v>
      </c>
      <c r="X38" s="170">
        <v>859438174.86000001</v>
      </c>
      <c r="Y38" s="173">
        <v>10</v>
      </c>
      <c r="Z38" s="118">
        <f t="shared" si="32"/>
        <v>1.4911888798063637E-3</v>
      </c>
      <c r="AA38" s="118">
        <f t="shared" si="33"/>
        <v>0</v>
      </c>
      <c r="AB38" s="170">
        <v>859484018.44000006</v>
      </c>
      <c r="AC38" s="173">
        <v>10</v>
      </c>
      <c r="AD38" s="118">
        <f t="shared" si="34"/>
        <v>5.3341335468965761E-5</v>
      </c>
      <c r="AE38" s="118">
        <f t="shared" si="35"/>
        <v>0</v>
      </c>
      <c r="AF38" s="170">
        <v>859484018.44000006</v>
      </c>
      <c r="AG38" s="173">
        <v>10</v>
      </c>
      <c r="AH38" s="118">
        <f t="shared" si="36"/>
        <v>0</v>
      </c>
      <c r="AI38" s="118">
        <f t="shared" si="37"/>
        <v>0</v>
      </c>
      <c r="AJ38" s="119">
        <f t="shared" si="16"/>
        <v>-8.0516972341992173E-3</v>
      </c>
      <c r="AK38" s="119">
        <f t="shared" si="17"/>
        <v>0</v>
      </c>
      <c r="AL38" s="120">
        <f t="shared" si="18"/>
        <v>-5.9547366777944637E-2</v>
      </c>
      <c r="AM38" s="120">
        <f t="shared" si="19"/>
        <v>0</v>
      </c>
      <c r="AN38" s="121">
        <f t="shared" si="20"/>
        <v>1.9510153030927565E-2</v>
      </c>
      <c r="AO38" s="207">
        <f t="shared" si="21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1370806046.6500001</v>
      </c>
      <c r="C39" s="173">
        <v>1</v>
      </c>
      <c r="D39" s="170">
        <v>1362931435.9100001</v>
      </c>
      <c r="E39" s="173">
        <v>1</v>
      </c>
      <c r="F39" s="118">
        <f t="shared" si="22"/>
        <v>-5.7445112379275838E-3</v>
      </c>
      <c r="G39" s="118">
        <f t="shared" si="23"/>
        <v>0</v>
      </c>
      <c r="H39" s="170">
        <v>1387523582.9300001</v>
      </c>
      <c r="I39" s="173">
        <v>1</v>
      </c>
      <c r="J39" s="118">
        <f t="shared" si="24"/>
        <v>1.8043568716705351E-2</v>
      </c>
      <c r="K39" s="118">
        <f t="shared" si="25"/>
        <v>0</v>
      </c>
      <c r="L39" s="170">
        <v>1385424360.5799999</v>
      </c>
      <c r="M39" s="173">
        <v>1</v>
      </c>
      <c r="N39" s="118">
        <f t="shared" si="26"/>
        <v>-1.5129273302636529E-3</v>
      </c>
      <c r="O39" s="118">
        <f t="shared" si="27"/>
        <v>0</v>
      </c>
      <c r="P39" s="170">
        <v>1374403318.1300001</v>
      </c>
      <c r="Q39" s="173">
        <v>1</v>
      </c>
      <c r="R39" s="118">
        <f t="shared" si="28"/>
        <v>-7.9549939813285172E-3</v>
      </c>
      <c r="S39" s="118">
        <f t="shared" si="29"/>
        <v>0</v>
      </c>
      <c r="T39" s="170">
        <v>1375346526.6300001</v>
      </c>
      <c r="U39" s="173">
        <v>1</v>
      </c>
      <c r="V39" s="118">
        <f t="shared" si="30"/>
        <v>6.862676243268391E-4</v>
      </c>
      <c r="W39" s="118">
        <f t="shared" si="31"/>
        <v>0</v>
      </c>
      <c r="X39" s="170">
        <v>1386395333.8399999</v>
      </c>
      <c r="Y39" s="173">
        <v>1</v>
      </c>
      <c r="Z39" s="118">
        <f t="shared" si="32"/>
        <v>8.0334715623069895E-3</v>
      </c>
      <c r="AA39" s="118">
        <f t="shared" si="33"/>
        <v>0</v>
      </c>
      <c r="AB39" s="170">
        <v>1393144335.3</v>
      </c>
      <c r="AC39" s="173">
        <v>1</v>
      </c>
      <c r="AD39" s="118">
        <f t="shared" si="34"/>
        <v>4.8680208994261679E-3</v>
      </c>
      <c r="AE39" s="118">
        <f t="shared" si="35"/>
        <v>0</v>
      </c>
      <c r="AF39" s="170">
        <v>1393063543.05</v>
      </c>
      <c r="AG39" s="173">
        <v>1</v>
      </c>
      <c r="AH39" s="118">
        <f t="shared" si="36"/>
        <v>-5.799273481781928E-5</v>
      </c>
      <c r="AI39" s="118">
        <f t="shared" si="37"/>
        <v>0</v>
      </c>
      <c r="AJ39" s="119">
        <f t="shared" si="16"/>
        <v>2.0451129398034716E-3</v>
      </c>
      <c r="AK39" s="119">
        <f t="shared" si="17"/>
        <v>0</v>
      </c>
      <c r="AL39" s="120">
        <f t="shared" si="18"/>
        <v>2.2108307392500127E-2</v>
      </c>
      <c r="AM39" s="120">
        <f t="shared" si="19"/>
        <v>0</v>
      </c>
      <c r="AN39" s="121">
        <f t="shared" si="20"/>
        <v>8.2755179681092989E-3</v>
      </c>
      <c r="AO39" s="207">
        <f t="shared" si="21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8742742762.5</v>
      </c>
      <c r="C40" s="173">
        <v>100</v>
      </c>
      <c r="D40" s="170">
        <v>8441934440.0799999</v>
      </c>
      <c r="E40" s="173">
        <v>100</v>
      </c>
      <c r="F40" s="118">
        <f t="shared" si="22"/>
        <v>-3.4406630801291416E-2</v>
      </c>
      <c r="G40" s="118">
        <f t="shared" si="23"/>
        <v>0</v>
      </c>
      <c r="H40" s="170">
        <v>8631619109.7900009</v>
      </c>
      <c r="I40" s="173">
        <v>100</v>
      </c>
      <c r="J40" s="118">
        <f t="shared" si="24"/>
        <v>2.246933698151338E-2</v>
      </c>
      <c r="K40" s="118">
        <f t="shared" si="25"/>
        <v>0</v>
      </c>
      <c r="L40" s="170">
        <v>8870507422.4099998</v>
      </c>
      <c r="M40" s="173">
        <v>100</v>
      </c>
      <c r="N40" s="118">
        <f t="shared" si="26"/>
        <v>2.7675956223444948E-2</v>
      </c>
      <c r="O40" s="118">
        <f t="shared" si="27"/>
        <v>0</v>
      </c>
      <c r="P40" s="170">
        <v>9127749271.25</v>
      </c>
      <c r="Q40" s="173">
        <v>100</v>
      </c>
      <c r="R40" s="118">
        <f t="shared" si="28"/>
        <v>2.8999676860662717E-2</v>
      </c>
      <c r="S40" s="118">
        <f t="shared" si="29"/>
        <v>0</v>
      </c>
      <c r="T40" s="170">
        <v>9444252037.7700005</v>
      </c>
      <c r="U40" s="173">
        <v>100</v>
      </c>
      <c r="V40" s="118">
        <f t="shared" si="30"/>
        <v>3.4674787520391319E-2</v>
      </c>
      <c r="W40" s="118">
        <f t="shared" si="31"/>
        <v>0</v>
      </c>
      <c r="X40" s="170">
        <v>9225941998.1100006</v>
      </c>
      <c r="Y40" s="173">
        <v>100</v>
      </c>
      <c r="Z40" s="118">
        <f t="shared" si="32"/>
        <v>-2.3115651592833575E-2</v>
      </c>
      <c r="AA40" s="118">
        <f t="shared" si="33"/>
        <v>0</v>
      </c>
      <c r="AB40" s="170">
        <v>9217970900.75</v>
      </c>
      <c r="AC40" s="173">
        <v>100</v>
      </c>
      <c r="AD40" s="118">
        <f t="shared" si="34"/>
        <v>-8.6398736970528817E-4</v>
      </c>
      <c r="AE40" s="118">
        <f t="shared" si="35"/>
        <v>0</v>
      </c>
      <c r="AF40" s="170">
        <v>9254823172.2999992</v>
      </c>
      <c r="AG40" s="173">
        <v>100</v>
      </c>
      <c r="AH40" s="118">
        <f t="shared" si="36"/>
        <v>3.9978724110531563E-3</v>
      </c>
      <c r="AI40" s="118">
        <f t="shared" si="37"/>
        <v>0</v>
      </c>
      <c r="AJ40" s="119">
        <f t="shared" si="16"/>
        <v>7.4289200291544058E-3</v>
      </c>
      <c r="AK40" s="119">
        <f t="shared" si="17"/>
        <v>0</v>
      </c>
      <c r="AL40" s="120">
        <f t="shared" si="18"/>
        <v>9.6291760850525626E-2</v>
      </c>
      <c r="AM40" s="120">
        <f t="shared" si="19"/>
        <v>0</v>
      </c>
      <c r="AN40" s="121">
        <f t="shared" si="20"/>
        <v>2.565574297203296E-2</v>
      </c>
      <c r="AO40" s="207">
        <f t="shared" si="21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801486061.73000002</v>
      </c>
      <c r="C41" s="173">
        <v>1</v>
      </c>
      <c r="D41" s="170">
        <v>803425653.58000004</v>
      </c>
      <c r="E41" s="173">
        <v>1</v>
      </c>
      <c r="F41" s="118">
        <f t="shared" si="22"/>
        <v>2.4199944860094427E-3</v>
      </c>
      <c r="G41" s="118">
        <f t="shared" si="23"/>
        <v>0</v>
      </c>
      <c r="H41" s="170">
        <v>763000678.61000001</v>
      </c>
      <c r="I41" s="173">
        <v>1</v>
      </c>
      <c r="J41" s="118">
        <f t="shared" si="24"/>
        <v>-5.0315763244389314E-2</v>
      </c>
      <c r="K41" s="118">
        <f t="shared" si="25"/>
        <v>0</v>
      </c>
      <c r="L41" s="170">
        <v>721989400.98000002</v>
      </c>
      <c r="M41" s="173">
        <v>1</v>
      </c>
      <c r="N41" s="118">
        <f t="shared" si="26"/>
        <v>-5.3749988407235071E-2</v>
      </c>
      <c r="O41" s="118">
        <f t="shared" si="27"/>
        <v>0</v>
      </c>
      <c r="P41" s="170">
        <v>723259958</v>
      </c>
      <c r="Q41" s="173">
        <v>1</v>
      </c>
      <c r="R41" s="118">
        <f t="shared" si="28"/>
        <v>1.7598000999396622E-3</v>
      </c>
      <c r="S41" s="118">
        <f t="shared" si="29"/>
        <v>0</v>
      </c>
      <c r="T41" s="170">
        <v>723749350.05999994</v>
      </c>
      <c r="U41" s="173">
        <v>1</v>
      </c>
      <c r="V41" s="118">
        <f t="shared" si="30"/>
        <v>6.7664752429159468E-4</v>
      </c>
      <c r="W41" s="118">
        <f t="shared" si="31"/>
        <v>0</v>
      </c>
      <c r="X41" s="170">
        <v>725176974.70000005</v>
      </c>
      <c r="Y41" s="173">
        <v>1</v>
      </c>
      <c r="Z41" s="118">
        <f t="shared" si="32"/>
        <v>1.9725401340695541E-3</v>
      </c>
      <c r="AA41" s="118">
        <f t="shared" si="33"/>
        <v>0</v>
      </c>
      <c r="AB41" s="170">
        <v>725560410.70000005</v>
      </c>
      <c r="AC41" s="173">
        <v>1</v>
      </c>
      <c r="AD41" s="118">
        <f t="shared" si="34"/>
        <v>5.2874817234596346E-4</v>
      </c>
      <c r="AE41" s="118">
        <f t="shared" si="35"/>
        <v>0</v>
      </c>
      <c r="AF41" s="170">
        <v>725347516.10000002</v>
      </c>
      <c r="AG41" s="173">
        <v>1</v>
      </c>
      <c r="AH41" s="118">
        <f t="shared" si="36"/>
        <v>-2.934209155577124E-4</v>
      </c>
      <c r="AI41" s="118">
        <f t="shared" si="37"/>
        <v>0</v>
      </c>
      <c r="AJ41" s="119">
        <f t="shared" si="16"/>
        <v>-1.2125180268815735E-2</v>
      </c>
      <c r="AK41" s="119">
        <f t="shared" si="17"/>
        <v>0</v>
      </c>
      <c r="AL41" s="120">
        <f t="shared" si="18"/>
        <v>-9.7181534012624721E-2</v>
      </c>
      <c r="AM41" s="120">
        <f t="shared" si="19"/>
        <v>0</v>
      </c>
      <c r="AN41" s="121">
        <f t="shared" si="20"/>
        <v>2.4664158549989872E-2</v>
      </c>
      <c r="AO41" s="207">
        <f t="shared" si="21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375783716.13999999</v>
      </c>
      <c r="C42" s="173">
        <v>100</v>
      </c>
      <c r="D42" s="170">
        <v>343775010.94</v>
      </c>
      <c r="E42" s="173">
        <v>100</v>
      </c>
      <c r="F42" s="118">
        <f t="shared" si="22"/>
        <v>-8.517853175967581E-2</v>
      </c>
      <c r="G42" s="118">
        <f t="shared" si="23"/>
        <v>0</v>
      </c>
      <c r="H42" s="170">
        <v>319787939.16000003</v>
      </c>
      <c r="I42" s="173">
        <v>100</v>
      </c>
      <c r="J42" s="118">
        <f t="shared" si="24"/>
        <v>-6.9775495648770419E-2</v>
      </c>
      <c r="K42" s="118">
        <f t="shared" si="25"/>
        <v>0</v>
      </c>
      <c r="L42" s="170">
        <v>312506841.31</v>
      </c>
      <c r="M42" s="173">
        <v>100</v>
      </c>
      <c r="N42" s="118">
        <f t="shared" si="26"/>
        <v>-2.2768519254120649E-2</v>
      </c>
      <c r="O42" s="118">
        <f t="shared" si="27"/>
        <v>0</v>
      </c>
      <c r="P42" s="170">
        <v>306706455.10000002</v>
      </c>
      <c r="Q42" s="173">
        <v>100</v>
      </c>
      <c r="R42" s="118">
        <f t="shared" si="28"/>
        <v>-1.8560829534756077E-2</v>
      </c>
      <c r="S42" s="118">
        <f t="shared" si="29"/>
        <v>0</v>
      </c>
      <c r="T42" s="170">
        <v>317843574.24000001</v>
      </c>
      <c r="U42" s="173">
        <v>100</v>
      </c>
      <c r="V42" s="118">
        <f t="shared" si="30"/>
        <v>3.6311981553726301E-2</v>
      </c>
      <c r="W42" s="118">
        <f t="shared" si="31"/>
        <v>0</v>
      </c>
      <c r="X42" s="170">
        <v>322526754.42000002</v>
      </c>
      <c r="Y42" s="173">
        <v>100</v>
      </c>
      <c r="Z42" s="118">
        <f t="shared" si="32"/>
        <v>1.4734229537904051E-2</v>
      </c>
      <c r="AA42" s="118">
        <f t="shared" si="33"/>
        <v>0</v>
      </c>
      <c r="AB42" s="170">
        <v>322317643.25</v>
      </c>
      <c r="AC42" s="173">
        <v>100</v>
      </c>
      <c r="AD42" s="118">
        <f t="shared" si="34"/>
        <v>-6.4835294168405153E-4</v>
      </c>
      <c r="AE42" s="118">
        <f t="shared" si="35"/>
        <v>0</v>
      </c>
      <c r="AF42" s="170">
        <v>322914608.06999999</v>
      </c>
      <c r="AG42" s="173">
        <v>100</v>
      </c>
      <c r="AH42" s="118">
        <f t="shared" si="36"/>
        <v>1.852100970895247E-3</v>
      </c>
      <c r="AI42" s="118">
        <f t="shared" si="37"/>
        <v>0</v>
      </c>
      <c r="AJ42" s="119">
        <f t="shared" si="16"/>
        <v>-1.8004177134560175E-2</v>
      </c>
      <c r="AK42" s="119">
        <f t="shared" si="17"/>
        <v>0</v>
      </c>
      <c r="AL42" s="120">
        <f t="shared" si="18"/>
        <v>-6.0680393298397216E-2</v>
      </c>
      <c r="AM42" s="120">
        <f t="shared" si="19"/>
        <v>0</v>
      </c>
      <c r="AN42" s="121">
        <f t="shared" si="20"/>
        <v>4.1288561088731593E-2</v>
      </c>
      <c r="AO42" s="207">
        <f t="shared" si="21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830148358585.56982</v>
      </c>
      <c r="C43" s="179"/>
      <c r="D43" s="178">
        <f>SUM(D20:D42)</f>
        <v>818236855523.28979</v>
      </c>
      <c r="E43" s="179"/>
      <c r="F43" s="118">
        <f>((D43-B43)/B43)</f>
        <v>-1.4348643756370469E-2</v>
      </c>
      <c r="G43" s="118"/>
      <c r="H43" s="178">
        <f>SUM(H20:H42)</f>
        <v>805162528182.7301</v>
      </c>
      <c r="I43" s="179"/>
      <c r="J43" s="118">
        <f>((H43-D43)/D43)</f>
        <v>-1.5978658566043476E-2</v>
      </c>
      <c r="K43" s="118"/>
      <c r="L43" s="178">
        <f>SUM(L20:L42)</f>
        <v>802449026847.55994</v>
      </c>
      <c r="M43" s="179"/>
      <c r="N43" s="118">
        <f>((L43-H43)/H43)</f>
        <v>-3.3701286885451554E-3</v>
      </c>
      <c r="O43" s="118"/>
      <c r="P43" s="178">
        <f>SUM(P20:P42)</f>
        <v>808731385087.04004</v>
      </c>
      <c r="Q43" s="179"/>
      <c r="R43" s="118">
        <f>((P43-L43)/L43)</f>
        <v>7.8289810683184399E-3</v>
      </c>
      <c r="S43" s="118"/>
      <c r="T43" s="178">
        <f>SUM(T20:T42)</f>
        <v>814687520864.81006</v>
      </c>
      <c r="U43" s="179"/>
      <c r="V43" s="118">
        <f>((T43-P43)/P43)</f>
        <v>7.3647887142762342E-3</v>
      </c>
      <c r="W43" s="118"/>
      <c r="X43" s="178">
        <f>SUM(X20:X42)</f>
        <v>815494009883.09998</v>
      </c>
      <c r="Y43" s="179"/>
      <c r="Z43" s="118">
        <f>((X43-T43)/T43)</f>
        <v>9.8993662924136828E-4</v>
      </c>
      <c r="AA43" s="118"/>
      <c r="AB43" s="178">
        <f>SUM(AB20:AB42)</f>
        <v>816836771857.5199</v>
      </c>
      <c r="AC43" s="179"/>
      <c r="AD43" s="118">
        <f>((AB43-X43)/X43)</f>
        <v>1.6465626456439639E-3</v>
      </c>
      <c r="AE43" s="118"/>
      <c r="AF43" s="178">
        <f>SUM(AF20:AF42)</f>
        <v>817980614664.8501</v>
      </c>
      <c r="AG43" s="179"/>
      <c r="AH43" s="118">
        <f>((AF43-AB43)/AB43)</f>
        <v>1.4003321676239616E-3</v>
      </c>
      <c r="AI43" s="118"/>
      <c r="AJ43" s="119">
        <f t="shared" si="16"/>
        <v>-1.8083537232318921E-3</v>
      </c>
      <c r="AK43" s="119"/>
      <c r="AL43" s="120">
        <f t="shared" si="18"/>
        <v>-3.1316220567432482E-4</v>
      </c>
      <c r="AM43" s="120"/>
      <c r="AN43" s="121">
        <f t="shared" si="20"/>
        <v>9.004624682571339E-3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36389895962.720001</v>
      </c>
      <c r="C45" s="181">
        <v>213.5</v>
      </c>
      <c r="D45" s="169">
        <v>37279860386.230003</v>
      </c>
      <c r="E45" s="181">
        <v>213.76</v>
      </c>
      <c r="F45" s="118">
        <f t="shared" ref="F45:F53" si="38">((D45-B45)/B45)</f>
        <v>2.4456360755241928E-2</v>
      </c>
      <c r="G45" s="118">
        <f t="shared" ref="G45:G53" si="39">((E45-C45)/C45)</f>
        <v>1.2177985948477327E-3</v>
      </c>
      <c r="H45" s="169">
        <v>38559589592.739998</v>
      </c>
      <c r="I45" s="181">
        <v>214.06</v>
      </c>
      <c r="J45" s="118">
        <f t="shared" ref="J45:J53" si="40">((H45-D45)/D45)</f>
        <v>3.4327628731750451E-2</v>
      </c>
      <c r="K45" s="118">
        <f t="shared" ref="K45:K53" si="41">((I45-E45)/E45)</f>
        <v>1.4034431137725084E-3</v>
      </c>
      <c r="L45" s="169">
        <v>37425074069.089996</v>
      </c>
      <c r="M45" s="181">
        <v>214.37</v>
      </c>
      <c r="N45" s="118">
        <f t="shared" ref="N45:N53" si="42">((L45-H45)/H45)</f>
        <v>-2.9422396234829434E-2</v>
      </c>
      <c r="O45" s="118">
        <f t="shared" ref="O45:O53" si="43">((M45-I45)/I45)</f>
        <v>1.4481920956741206E-3</v>
      </c>
      <c r="P45" s="169">
        <v>37299083447.690002</v>
      </c>
      <c r="Q45" s="181">
        <v>214.77</v>
      </c>
      <c r="R45" s="118">
        <f t="shared" ref="R45:R53" si="44">((P45-L45)/L45)</f>
        <v>-3.3664762070317903E-3</v>
      </c>
      <c r="S45" s="118">
        <f t="shared" ref="S45:S53" si="45">((Q45-M45)/M45)</f>
        <v>1.8659327331249974E-3</v>
      </c>
      <c r="T45" s="169">
        <v>37565454143.669998</v>
      </c>
      <c r="U45" s="181">
        <v>215.05</v>
      </c>
      <c r="V45" s="118">
        <f t="shared" ref="V45:V53" si="46">((T45-P45)/P45)</f>
        <v>7.1414810059224803E-3</v>
      </c>
      <c r="W45" s="118">
        <f t="shared" ref="W45:W53" si="47">((U45-Q45)/Q45)</f>
        <v>1.3037202588815995E-3</v>
      </c>
      <c r="X45" s="169">
        <v>37264032415.029999</v>
      </c>
      <c r="Y45" s="181">
        <v>215.42</v>
      </c>
      <c r="Z45" s="118">
        <f t="shared" ref="Z45:Z53" si="48">((X45-T45)/T45)</f>
        <v>-8.0239074839134009E-3</v>
      </c>
      <c r="AA45" s="118">
        <f t="shared" ref="AA45:AA53" si="49">((Y45-U45)/U45)</f>
        <v>1.7205301092768012E-3</v>
      </c>
      <c r="AB45" s="169">
        <v>38218753037.120003</v>
      </c>
      <c r="AC45" s="181">
        <v>215.85</v>
      </c>
      <c r="AD45" s="118">
        <f t="shared" ref="AD45:AD53" si="50">((AB45-X45)/X45)</f>
        <v>2.5620432363753765E-2</v>
      </c>
      <c r="AE45" s="118">
        <f t="shared" ref="AE45:AE53" si="51">((AC45-Y45)/Y45)</f>
        <v>1.9961006406090747E-3</v>
      </c>
      <c r="AF45" s="169">
        <v>40014967528.610001</v>
      </c>
      <c r="AG45" s="181">
        <v>216.12</v>
      </c>
      <c r="AH45" s="118">
        <f t="shared" ref="AH45:AH53" si="52">((AF45-AB45)/AB45)</f>
        <v>4.699824951759736E-2</v>
      </c>
      <c r="AI45" s="118">
        <f t="shared" ref="AI45:AI53" si="53">((AG45-AC45)/AC45)</f>
        <v>1.2508686587908743E-3</v>
      </c>
      <c r="AJ45" s="119">
        <f t="shared" si="16"/>
        <v>1.2216421556061421E-2</v>
      </c>
      <c r="AK45" s="119">
        <f t="shared" si="17"/>
        <v>1.5258232756222138E-3</v>
      </c>
      <c r="AL45" s="120">
        <f t="shared" si="18"/>
        <v>7.3366882655769253E-2</v>
      </c>
      <c r="AM45" s="120">
        <f t="shared" si="19"/>
        <v>1.1040419161676711E-2</v>
      </c>
      <c r="AN45" s="121">
        <f t="shared" si="20"/>
        <v>2.5185620748458863E-2</v>
      </c>
      <c r="AO45" s="207">
        <f t="shared" si="21"/>
        <v>2.9654161202013037E-4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26419191739.450001</v>
      </c>
      <c r="C46" s="181">
        <v>1.7659</v>
      </c>
      <c r="D46" s="169">
        <v>27281191016.240002</v>
      </c>
      <c r="E46" s="181">
        <v>1.7688999999999999</v>
      </c>
      <c r="F46" s="118">
        <f t="shared" si="38"/>
        <v>3.2627768680100665E-2</v>
      </c>
      <c r="G46" s="118">
        <f t="shared" si="39"/>
        <v>1.6988504445324716E-3</v>
      </c>
      <c r="H46" s="169">
        <v>27616536919.310001</v>
      </c>
      <c r="I46" s="181">
        <v>1.7688999999999999</v>
      </c>
      <c r="J46" s="118">
        <f t="shared" si="40"/>
        <v>1.2292201717673335E-2</v>
      </c>
      <c r="K46" s="118">
        <f t="shared" si="41"/>
        <v>0</v>
      </c>
      <c r="L46" s="169">
        <v>27876652700.880001</v>
      </c>
      <c r="M46" s="181">
        <v>1.7751999999999999</v>
      </c>
      <c r="N46" s="118">
        <f t="shared" si="42"/>
        <v>9.4188414112169813E-3</v>
      </c>
      <c r="O46" s="118">
        <f t="shared" si="43"/>
        <v>3.5615354174910806E-3</v>
      </c>
      <c r="P46" s="169">
        <v>28848350200.549999</v>
      </c>
      <c r="Q46" s="181">
        <v>1.7785</v>
      </c>
      <c r="R46" s="118">
        <f t="shared" si="44"/>
        <v>3.4857036463324165E-2</v>
      </c>
      <c r="S46" s="118">
        <f t="shared" si="45"/>
        <v>1.8589454709328982E-3</v>
      </c>
      <c r="T46" s="169">
        <v>29181695635.889999</v>
      </c>
      <c r="U46" s="181">
        <v>1.7818000000000001</v>
      </c>
      <c r="V46" s="118">
        <f t="shared" si="46"/>
        <v>1.1555095283530109E-2</v>
      </c>
      <c r="W46" s="118">
        <f t="shared" si="47"/>
        <v>1.8554962046668994E-3</v>
      </c>
      <c r="X46" s="169">
        <v>29379609543.639999</v>
      </c>
      <c r="Y46" s="181">
        <v>1.7849999999999999</v>
      </c>
      <c r="Z46" s="118">
        <f t="shared" si="48"/>
        <v>6.7821250080680557E-3</v>
      </c>
      <c r="AA46" s="118">
        <f t="shared" si="49"/>
        <v>1.7959366932314904E-3</v>
      </c>
      <c r="AB46" s="169">
        <v>32206845705.349998</v>
      </c>
      <c r="AC46" s="181">
        <v>1.7883</v>
      </c>
      <c r="AD46" s="118">
        <f t="shared" si="50"/>
        <v>9.6231236753179711E-2</v>
      </c>
      <c r="AE46" s="118">
        <f t="shared" si="51"/>
        <v>1.8487394957983647E-3</v>
      </c>
      <c r="AF46" s="169">
        <v>32373655997.240002</v>
      </c>
      <c r="AG46" s="181">
        <v>1.7915000000000001</v>
      </c>
      <c r="AH46" s="118">
        <f t="shared" si="52"/>
        <v>5.1793427216094536E-3</v>
      </c>
      <c r="AI46" s="118">
        <f t="shared" si="53"/>
        <v>1.7894089358609247E-3</v>
      </c>
      <c r="AJ46" s="119">
        <f t="shared" si="16"/>
        <v>2.6117956004837805E-2</v>
      </c>
      <c r="AK46" s="119">
        <f t="shared" si="17"/>
        <v>1.8011140828142662E-3</v>
      </c>
      <c r="AL46" s="120">
        <f t="shared" si="18"/>
        <v>0.1866657866208461</v>
      </c>
      <c r="AM46" s="120">
        <f t="shared" si="19"/>
        <v>1.2776301656396731E-2</v>
      </c>
      <c r="AN46" s="121">
        <f t="shared" si="20"/>
        <v>3.0540394876273729E-2</v>
      </c>
      <c r="AO46" s="207">
        <f t="shared" si="21"/>
        <v>9.5336149245189416E-4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1754569155.0799999</v>
      </c>
      <c r="C47" s="173">
        <v>315.18</v>
      </c>
      <c r="D47" s="169">
        <v>1839992586.49</v>
      </c>
      <c r="E47" s="173">
        <v>303.70999999999998</v>
      </c>
      <c r="F47" s="118">
        <f t="shared" si="38"/>
        <v>4.8686272161273227E-2</v>
      </c>
      <c r="G47" s="118">
        <f t="shared" si="39"/>
        <v>-3.6391903039533054E-2</v>
      </c>
      <c r="H47" s="169">
        <v>1976630390.47</v>
      </c>
      <c r="I47" s="173">
        <v>301.45</v>
      </c>
      <c r="J47" s="118">
        <f t="shared" si="40"/>
        <v>7.4259975275581161E-2</v>
      </c>
      <c r="K47" s="118">
        <f t="shared" si="41"/>
        <v>-7.4413091435908962E-3</v>
      </c>
      <c r="L47" s="169">
        <v>1793602164.23</v>
      </c>
      <c r="M47" s="173">
        <v>296.97000000000003</v>
      </c>
      <c r="N47" s="118">
        <f t="shared" si="42"/>
        <v>-9.2596080239604056E-2</v>
      </c>
      <c r="O47" s="118">
        <f t="shared" si="43"/>
        <v>-1.486150273677214E-2</v>
      </c>
      <c r="P47" s="169">
        <v>1759849932.1900001</v>
      </c>
      <c r="Q47" s="173">
        <v>299.95</v>
      </c>
      <c r="R47" s="118">
        <f t="shared" si="44"/>
        <v>-1.8818126289722625E-2</v>
      </c>
      <c r="S47" s="118">
        <f t="shared" si="45"/>
        <v>1.0034683638077789E-2</v>
      </c>
      <c r="T47" s="169">
        <v>1715090964.7</v>
      </c>
      <c r="U47" s="173">
        <v>309.16000000000003</v>
      </c>
      <c r="V47" s="118">
        <f t="shared" si="46"/>
        <v>-2.54334001276466E-2</v>
      </c>
      <c r="W47" s="118">
        <f t="shared" si="47"/>
        <v>3.0705117519586721E-2</v>
      </c>
      <c r="X47" s="169">
        <v>1718577280.05</v>
      </c>
      <c r="Y47" s="173">
        <v>309.79000000000002</v>
      </c>
      <c r="Z47" s="118">
        <f t="shared" si="48"/>
        <v>2.0327291215190579E-3</v>
      </c>
      <c r="AA47" s="118">
        <f t="shared" si="49"/>
        <v>2.0377797903997782E-3</v>
      </c>
      <c r="AB47" s="169">
        <v>1649843723.51</v>
      </c>
      <c r="AC47" s="173">
        <v>309.16000000000003</v>
      </c>
      <c r="AD47" s="118">
        <f t="shared" si="50"/>
        <v>-3.9994452002763727E-2</v>
      </c>
      <c r="AE47" s="118">
        <f t="shared" si="51"/>
        <v>-2.0336356886923252E-3</v>
      </c>
      <c r="AF47" s="169">
        <v>1687964079.54</v>
      </c>
      <c r="AG47" s="181">
        <v>325.81</v>
      </c>
      <c r="AH47" s="118">
        <f t="shared" si="52"/>
        <v>2.3105434464362418E-2</v>
      </c>
      <c r="AI47" s="118">
        <f t="shared" si="53"/>
        <v>5.3855608746280162E-2</v>
      </c>
      <c r="AJ47" s="119">
        <f t="shared" si="16"/>
        <v>-3.5947059546251421E-3</v>
      </c>
      <c r="AK47" s="119">
        <f t="shared" si="17"/>
        <v>4.4881048857195044E-3</v>
      </c>
      <c r="AL47" s="120">
        <f t="shared" si="18"/>
        <v>-8.2624521460715292E-2</v>
      </c>
      <c r="AM47" s="120">
        <f t="shared" si="19"/>
        <v>7.2766784103256474E-2</v>
      </c>
      <c r="AN47" s="121">
        <f t="shared" si="20"/>
        <v>5.27718604845527E-2</v>
      </c>
      <c r="AO47" s="207">
        <f t="shared" si="21"/>
        <v>2.7753190807831774E-2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10388484142.110001</v>
      </c>
      <c r="C48" s="173">
        <v>1326.33</v>
      </c>
      <c r="D48" s="169">
        <v>8086030976.4499998</v>
      </c>
      <c r="E48" s="173">
        <v>1299.27</v>
      </c>
      <c r="F48" s="118">
        <f t="shared" si="38"/>
        <v>-0.22163514273723003</v>
      </c>
      <c r="G48" s="118">
        <f t="shared" si="39"/>
        <v>-2.040216235778422E-2</v>
      </c>
      <c r="H48" s="169">
        <v>8044533341.6000004</v>
      </c>
      <c r="I48" s="173">
        <v>1300.3399999999999</v>
      </c>
      <c r="J48" s="118">
        <f t="shared" si="40"/>
        <v>-5.132015320106785E-3</v>
      </c>
      <c r="K48" s="118">
        <f t="shared" si="41"/>
        <v>8.2353937210890454E-4</v>
      </c>
      <c r="L48" s="169">
        <v>7997152813.1599998</v>
      </c>
      <c r="M48" s="173">
        <v>1300.9000000000001</v>
      </c>
      <c r="N48" s="118">
        <f t="shared" si="42"/>
        <v>-5.8897796090900262E-3</v>
      </c>
      <c r="O48" s="118">
        <f t="shared" si="43"/>
        <v>4.3065659750540075E-4</v>
      </c>
      <c r="P48" s="169">
        <v>8025104663.5500002</v>
      </c>
      <c r="Q48" s="173">
        <v>1306.5</v>
      </c>
      <c r="R48" s="118">
        <f t="shared" si="44"/>
        <v>3.4952252436646178E-3</v>
      </c>
      <c r="S48" s="118">
        <f t="shared" si="45"/>
        <v>4.3047121223767455E-3</v>
      </c>
      <c r="T48" s="169">
        <v>177736736.33000001</v>
      </c>
      <c r="U48" s="173">
        <v>106.58</v>
      </c>
      <c r="V48" s="118">
        <f t="shared" si="46"/>
        <v>-0.97785240893651149</v>
      </c>
      <c r="W48" s="118">
        <f t="shared" si="47"/>
        <v>-0.91842326827401455</v>
      </c>
      <c r="X48" s="169">
        <v>8197006625.9099998</v>
      </c>
      <c r="Y48" s="173">
        <v>1330.19</v>
      </c>
      <c r="Z48" s="118">
        <f t="shared" si="48"/>
        <v>45.118809173421482</v>
      </c>
      <c r="AA48" s="118">
        <f t="shared" si="49"/>
        <v>11.480671795834116</v>
      </c>
      <c r="AB48" s="169">
        <v>8354943993.6999998</v>
      </c>
      <c r="AC48" s="173">
        <v>1359.05</v>
      </c>
      <c r="AD48" s="118">
        <f t="shared" si="50"/>
        <v>1.9267688193733326E-2</v>
      </c>
      <c r="AE48" s="118">
        <f t="shared" si="51"/>
        <v>2.1696148670490606E-2</v>
      </c>
      <c r="AF48" s="169">
        <v>8565352089.7399998</v>
      </c>
      <c r="AG48" s="181">
        <v>1345.39</v>
      </c>
      <c r="AH48" s="118">
        <f t="shared" si="52"/>
        <v>2.5183663253596559E-2</v>
      </c>
      <c r="AI48" s="118">
        <f t="shared" si="53"/>
        <v>-1.0051138663036573E-2</v>
      </c>
      <c r="AJ48" s="119">
        <f t="shared" si="16"/>
        <v>5.4945308004386932</v>
      </c>
      <c r="AK48" s="119">
        <f t="shared" si="17"/>
        <v>1.3198812854127202</v>
      </c>
      <c r="AL48" s="120">
        <f t="shared" si="18"/>
        <v>5.9277674632460503E-2</v>
      </c>
      <c r="AM48" s="120">
        <f t="shared" si="19"/>
        <v>3.549685592678975E-2</v>
      </c>
      <c r="AN48" s="121">
        <f t="shared" si="20"/>
        <v>16.014254309683047</v>
      </c>
      <c r="AO48" s="207">
        <f t="shared" si="21"/>
        <v>4.1181417569686047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4095309834.8400002</v>
      </c>
      <c r="C49" s="173">
        <v>44236.23</v>
      </c>
      <c r="D49" s="169">
        <v>4095309834.8400002</v>
      </c>
      <c r="E49" s="173">
        <v>44236.23</v>
      </c>
      <c r="F49" s="118">
        <f t="shared" si="38"/>
        <v>0</v>
      </c>
      <c r="G49" s="118">
        <f t="shared" si="39"/>
        <v>0</v>
      </c>
      <c r="H49" s="169">
        <v>4474034979</v>
      </c>
      <c r="I49" s="173">
        <v>41559.839999999997</v>
      </c>
      <c r="J49" s="118">
        <f t="shared" si="40"/>
        <v>9.2477775658894992E-2</v>
      </c>
      <c r="K49" s="118">
        <f t="shared" si="41"/>
        <v>-6.0502217300163384E-2</v>
      </c>
      <c r="L49" s="169">
        <v>4539291667.1199999</v>
      </c>
      <c r="M49" s="173">
        <v>43067.54</v>
      </c>
      <c r="N49" s="118">
        <f t="shared" si="42"/>
        <v>1.4585645491440823E-2</v>
      </c>
      <c r="O49" s="118">
        <f t="shared" si="43"/>
        <v>3.6277810501676729E-2</v>
      </c>
      <c r="P49" s="169">
        <v>4481386748.2700005</v>
      </c>
      <c r="Q49" s="173">
        <v>42987.92</v>
      </c>
      <c r="R49" s="118">
        <f t="shared" si="44"/>
        <v>-1.2756377667782206E-2</v>
      </c>
      <c r="S49" s="118">
        <f t="shared" si="45"/>
        <v>-1.8487241203004076E-3</v>
      </c>
      <c r="T49" s="169">
        <v>4448873232.9700003</v>
      </c>
      <c r="U49" s="173">
        <v>42873.91</v>
      </c>
      <c r="V49" s="118">
        <f t="shared" si="46"/>
        <v>-7.2552352935286706E-3</v>
      </c>
      <c r="W49" s="118">
        <f t="shared" si="47"/>
        <v>-2.6521404152607237E-3</v>
      </c>
      <c r="X49" s="169">
        <v>4444326378.79</v>
      </c>
      <c r="Y49" s="173">
        <v>42536.08</v>
      </c>
      <c r="Z49" s="118">
        <f t="shared" si="48"/>
        <v>-1.0220237668954425E-3</v>
      </c>
      <c r="AA49" s="118">
        <f t="shared" si="49"/>
        <v>-7.8796172310853316E-3</v>
      </c>
      <c r="AB49" s="169">
        <v>4370166779.8100004</v>
      </c>
      <c r="AC49" s="173">
        <v>42267.34</v>
      </c>
      <c r="AD49" s="118">
        <f t="shared" si="50"/>
        <v>-1.6686353039668079E-2</v>
      </c>
      <c r="AE49" s="118">
        <f t="shared" si="51"/>
        <v>-6.3179305662394193E-3</v>
      </c>
      <c r="AF49" s="169">
        <v>4366771415.04</v>
      </c>
      <c r="AG49" s="173">
        <v>42451.199999999997</v>
      </c>
      <c r="AH49" s="118">
        <f t="shared" si="52"/>
        <v>-7.769416914903363E-4</v>
      </c>
      <c r="AI49" s="118">
        <f t="shared" si="53"/>
        <v>4.3499307029967018E-3</v>
      </c>
      <c r="AJ49" s="119">
        <f t="shared" si="16"/>
        <v>8.570811211371385E-3</v>
      </c>
      <c r="AK49" s="119">
        <f t="shared" si="17"/>
        <v>-4.8216110535469793E-3</v>
      </c>
      <c r="AL49" s="120">
        <f t="shared" si="18"/>
        <v>6.6285968863844358E-2</v>
      </c>
      <c r="AM49" s="120">
        <f t="shared" si="19"/>
        <v>-4.0352218080067087E-2</v>
      </c>
      <c r="AN49" s="121">
        <f t="shared" si="20"/>
        <v>3.5198733268106637E-2</v>
      </c>
      <c r="AO49" s="207">
        <f t="shared" si="21"/>
        <v>2.651682083115927E-2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491942140.70999998</v>
      </c>
      <c r="C50" s="173">
        <v>43957.53</v>
      </c>
      <c r="D50" s="169">
        <v>491942140.70999998</v>
      </c>
      <c r="E50" s="173">
        <v>43957.53</v>
      </c>
      <c r="F50" s="118">
        <f t="shared" si="38"/>
        <v>0</v>
      </c>
      <c r="G50" s="118">
        <f t="shared" si="39"/>
        <v>0</v>
      </c>
      <c r="H50" s="169">
        <v>496060541.75999999</v>
      </c>
      <c r="I50" s="173">
        <v>41336.639999999999</v>
      </c>
      <c r="J50" s="118">
        <f t="shared" si="40"/>
        <v>8.3717183570736434E-3</v>
      </c>
      <c r="K50" s="118">
        <f t="shared" si="41"/>
        <v>-5.9623231787591331E-2</v>
      </c>
      <c r="L50" s="169">
        <v>515145828.68000001</v>
      </c>
      <c r="M50" s="173">
        <v>42846.27</v>
      </c>
      <c r="N50" s="118">
        <f t="shared" si="42"/>
        <v>3.8473704947961186E-2</v>
      </c>
      <c r="O50" s="118">
        <f t="shared" si="43"/>
        <v>3.6520384820827173E-2</v>
      </c>
      <c r="P50" s="169">
        <v>513916516.13999999</v>
      </c>
      <c r="Q50" s="173">
        <v>42769.61</v>
      </c>
      <c r="R50" s="118">
        <f t="shared" si="44"/>
        <v>-2.3863389191173087E-3</v>
      </c>
      <c r="S50" s="118">
        <f t="shared" si="45"/>
        <v>-1.7891872501386054E-3</v>
      </c>
      <c r="T50" s="169">
        <v>509978859.5</v>
      </c>
      <c r="U50" s="173">
        <v>42658.41</v>
      </c>
      <c r="V50" s="118">
        <f t="shared" si="46"/>
        <v>-7.6620550543413518E-3</v>
      </c>
      <c r="W50" s="118">
        <f t="shared" si="47"/>
        <v>-2.599976946247513E-3</v>
      </c>
      <c r="X50" s="169">
        <v>507967680.13999999</v>
      </c>
      <c r="Y50" s="173">
        <v>42319.85</v>
      </c>
      <c r="Z50" s="118">
        <f t="shared" si="48"/>
        <v>-3.9436524133016817E-3</v>
      </c>
      <c r="AA50" s="118">
        <f t="shared" si="49"/>
        <v>-7.9365358436942427E-3</v>
      </c>
      <c r="AB50" s="169">
        <v>504127505.39999998</v>
      </c>
      <c r="AC50" s="173">
        <v>42058.76</v>
      </c>
      <c r="AD50" s="118">
        <f t="shared" si="50"/>
        <v>-7.5598800674515874E-3</v>
      </c>
      <c r="AE50" s="118">
        <f t="shared" si="51"/>
        <v>-6.169445307580167E-3</v>
      </c>
      <c r="AF50" s="169">
        <v>505047851.51999998</v>
      </c>
      <c r="AG50" s="173">
        <v>42247.68</v>
      </c>
      <c r="AH50" s="118">
        <f t="shared" si="52"/>
        <v>1.8256217130421324E-3</v>
      </c>
      <c r="AI50" s="118">
        <f t="shared" si="53"/>
        <v>4.4918109806375232E-3</v>
      </c>
      <c r="AJ50" s="119">
        <f t="shared" si="16"/>
        <v>3.3898898204831282E-3</v>
      </c>
      <c r="AK50" s="119">
        <f t="shared" si="17"/>
        <v>-4.638272666723395E-3</v>
      </c>
      <c r="AL50" s="120">
        <f t="shared" si="18"/>
        <v>2.6640756555405206E-2</v>
      </c>
      <c r="AM50" s="120">
        <f t="shared" si="19"/>
        <v>-3.8897772463557405E-2</v>
      </c>
      <c r="AN50" s="121">
        <f t="shared" si="20"/>
        <v>1.5113000994582638E-2</v>
      </c>
      <c r="AO50" s="207">
        <f t="shared" si="21"/>
        <v>2.6316067289871948E-2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21572821287.959999</v>
      </c>
      <c r="C51" s="173">
        <v>41504.280839999999</v>
      </c>
      <c r="D51" s="169">
        <v>22064272837.900002</v>
      </c>
      <c r="E51" s="173">
        <v>41795.109900000003</v>
      </c>
      <c r="F51" s="118">
        <f t="shared" si="38"/>
        <v>2.2781051369219211E-2</v>
      </c>
      <c r="G51" s="118">
        <f t="shared" si="39"/>
        <v>7.0072063438746642E-3</v>
      </c>
      <c r="H51" s="169">
        <v>19900605104.16</v>
      </c>
      <c r="I51" s="173">
        <v>43387.789199999999</v>
      </c>
      <c r="J51" s="118">
        <f t="shared" si="40"/>
        <v>-9.8062045807530529E-2</v>
      </c>
      <c r="K51" s="118">
        <f t="shared" si="41"/>
        <v>3.8106833641798753E-2</v>
      </c>
      <c r="L51" s="169">
        <v>19898583989.240002</v>
      </c>
      <c r="M51" s="173">
        <v>43382.080000000002</v>
      </c>
      <c r="N51" s="118">
        <f t="shared" si="42"/>
        <v>-1.0156047564481733E-4</v>
      </c>
      <c r="O51" s="118">
        <f t="shared" si="43"/>
        <v>-1.3158540928832365E-4</v>
      </c>
      <c r="P51" s="169">
        <v>20240183816.02</v>
      </c>
      <c r="Q51" s="173">
        <v>43604.01</v>
      </c>
      <c r="R51" s="118">
        <f t="shared" si="44"/>
        <v>1.7167041984731984E-2</v>
      </c>
      <c r="S51" s="118">
        <f t="shared" si="45"/>
        <v>5.1157067618703457E-3</v>
      </c>
      <c r="T51" s="169">
        <v>20663178304.080002</v>
      </c>
      <c r="U51" s="173">
        <v>43862.69</v>
      </c>
      <c r="V51" s="118">
        <f t="shared" si="46"/>
        <v>2.0898747358470304E-2</v>
      </c>
      <c r="W51" s="118">
        <f t="shared" si="47"/>
        <v>5.9324818978804999E-3</v>
      </c>
      <c r="X51" s="169">
        <v>20744463194.52</v>
      </c>
      <c r="Y51" s="173">
        <v>44062.11</v>
      </c>
      <c r="Z51" s="118">
        <f t="shared" si="48"/>
        <v>3.9338038535895858E-3</v>
      </c>
      <c r="AA51" s="118">
        <f t="shared" si="49"/>
        <v>4.5464607847808293E-3</v>
      </c>
      <c r="AB51" s="169">
        <v>20173562398.439999</v>
      </c>
      <c r="AC51" s="173">
        <v>43756.14</v>
      </c>
      <c r="AD51" s="118">
        <f t="shared" si="50"/>
        <v>-2.7520634818394091E-2</v>
      </c>
      <c r="AE51" s="118">
        <f t="shared" si="51"/>
        <v>-6.9440614623312675E-3</v>
      </c>
      <c r="AF51" s="169">
        <v>20465155630.889999</v>
      </c>
      <c r="AG51" s="173">
        <v>44299.65</v>
      </c>
      <c r="AH51" s="118">
        <f t="shared" si="52"/>
        <v>1.4454226114895274E-2</v>
      </c>
      <c r="AI51" s="118">
        <f t="shared" si="53"/>
        <v>1.2421342467594309E-2</v>
      </c>
      <c r="AJ51" s="119">
        <f t="shared" si="16"/>
        <v>-5.8061713025828847E-3</v>
      </c>
      <c r="AK51" s="119">
        <f t="shared" si="17"/>
        <v>8.2567981282724769E-3</v>
      </c>
      <c r="AL51" s="120">
        <f t="shared" si="18"/>
        <v>-7.2475409398635796E-2</v>
      </c>
      <c r="AM51" s="120">
        <f t="shared" si="19"/>
        <v>5.9924237691740059E-2</v>
      </c>
      <c r="AN51" s="121">
        <f t="shared" si="20"/>
        <v>4.0670642659260986E-2</v>
      </c>
      <c r="AO51" s="207">
        <f t="shared" si="21"/>
        <v>1.3311628343672851E-2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73">
        <v>2357702354.0500002</v>
      </c>
      <c r="C52" s="173">
        <v>306.5</v>
      </c>
      <c r="D52" s="173">
        <v>2364290970</v>
      </c>
      <c r="E52" s="173">
        <v>306.45</v>
      </c>
      <c r="F52" s="118">
        <f t="shared" si="38"/>
        <v>2.7945070923316743E-3</v>
      </c>
      <c r="G52" s="118">
        <f t="shared" si="39"/>
        <v>-1.6313213703103219E-4</v>
      </c>
      <c r="H52" s="169">
        <v>2369641188.0300002</v>
      </c>
      <c r="I52" s="173">
        <v>306.5</v>
      </c>
      <c r="J52" s="118">
        <f t="shared" si="40"/>
        <v>2.2629270668830621E-3</v>
      </c>
      <c r="K52" s="118">
        <f t="shared" si="41"/>
        <v>1.6315875346716062E-4</v>
      </c>
      <c r="L52" s="169">
        <v>2321771521.5</v>
      </c>
      <c r="M52" s="173">
        <v>306.5</v>
      </c>
      <c r="N52" s="118">
        <f t="shared" si="42"/>
        <v>-2.0201229946461483E-2</v>
      </c>
      <c r="O52" s="118">
        <f t="shared" si="43"/>
        <v>0</v>
      </c>
      <c r="P52" s="169">
        <v>2328749882.8499999</v>
      </c>
      <c r="Q52" s="173">
        <v>306.5</v>
      </c>
      <c r="R52" s="118">
        <f t="shared" si="44"/>
        <v>3.0056193235979893E-3</v>
      </c>
      <c r="S52" s="118">
        <f t="shared" si="45"/>
        <v>0</v>
      </c>
      <c r="T52" s="169">
        <v>2669205109.1300001</v>
      </c>
      <c r="U52" s="173">
        <v>360.5</v>
      </c>
      <c r="V52" s="118">
        <f t="shared" si="46"/>
        <v>0.14619656184945892</v>
      </c>
      <c r="W52" s="118">
        <f t="shared" si="47"/>
        <v>0.17618270799347471</v>
      </c>
      <c r="X52" s="169">
        <v>2672248101.4400001</v>
      </c>
      <c r="Y52" s="173">
        <v>360.5</v>
      </c>
      <c r="Z52" s="118">
        <f t="shared" si="48"/>
        <v>1.1400368969740862E-3</v>
      </c>
      <c r="AA52" s="118">
        <f t="shared" si="49"/>
        <v>0</v>
      </c>
      <c r="AB52" s="169">
        <v>2695523202.54</v>
      </c>
      <c r="AC52" s="173">
        <v>360.5</v>
      </c>
      <c r="AD52" s="118">
        <f t="shared" si="50"/>
        <v>8.7099326920496642E-3</v>
      </c>
      <c r="AE52" s="118">
        <f t="shared" si="51"/>
        <v>0</v>
      </c>
      <c r="AF52" s="169">
        <v>2699592173.25</v>
      </c>
      <c r="AG52" s="173">
        <v>360.5</v>
      </c>
      <c r="AH52" s="118">
        <f t="shared" si="52"/>
        <v>1.5095290985311625E-3</v>
      </c>
      <c r="AI52" s="118">
        <f t="shared" si="53"/>
        <v>0</v>
      </c>
      <c r="AJ52" s="119">
        <f t="shared" si="16"/>
        <v>1.8177235509170636E-2</v>
      </c>
      <c r="AK52" s="119">
        <f t="shared" si="17"/>
        <v>2.2022841826238856E-2</v>
      </c>
      <c r="AL52" s="120">
        <f t="shared" si="18"/>
        <v>0.14181892478741734</v>
      </c>
      <c r="AM52" s="120">
        <f t="shared" si="19"/>
        <v>0.17637461249796055</v>
      </c>
      <c r="AN52" s="121">
        <f t="shared" si="20"/>
        <v>5.2426321644147102E-2</v>
      </c>
      <c r="AO52" s="207">
        <f t="shared" si="21"/>
        <v>6.2290053473314497E-2</v>
      </c>
      <c r="AP52" s="125"/>
      <c r="AQ52" s="126"/>
      <c r="AR52" s="126"/>
      <c r="AS52" s="124"/>
      <c r="AT52" s="124"/>
    </row>
    <row r="53" spans="1:49">
      <c r="A53" s="202" t="s">
        <v>168</v>
      </c>
      <c r="B53" s="348">
        <v>483483956.39999998</v>
      </c>
      <c r="C53" s="173">
        <v>36820.79</v>
      </c>
      <c r="D53" s="348">
        <v>484248092.39999998</v>
      </c>
      <c r="E53" s="173">
        <v>36893.370000000003</v>
      </c>
      <c r="F53" s="118">
        <f t="shared" si="38"/>
        <v>1.5804785037537184E-3</v>
      </c>
      <c r="G53" s="118">
        <f t="shared" si="39"/>
        <v>1.9711690053364349E-3</v>
      </c>
      <c r="H53" s="173">
        <v>425042391.80000001</v>
      </c>
      <c r="I53" s="173">
        <v>32517.58</v>
      </c>
      <c r="J53" s="118">
        <f t="shared" si="40"/>
        <v>-0.12226315710727613</v>
      </c>
      <c r="K53" s="118">
        <f t="shared" si="41"/>
        <v>-0.11860640543273766</v>
      </c>
      <c r="L53" s="169">
        <v>438969327.19999999</v>
      </c>
      <c r="M53" s="173">
        <v>33566.68</v>
      </c>
      <c r="N53" s="118">
        <f t="shared" si="42"/>
        <v>3.276599150739104E-2</v>
      </c>
      <c r="O53" s="118">
        <f t="shared" si="43"/>
        <v>3.226254844302677E-2</v>
      </c>
      <c r="P53" s="169">
        <v>434722454.80000001</v>
      </c>
      <c r="Q53" s="173">
        <v>33258.008999999998</v>
      </c>
      <c r="R53" s="118">
        <f t="shared" si="44"/>
        <v>-9.6746449850812627E-3</v>
      </c>
      <c r="S53" s="118">
        <f t="shared" si="45"/>
        <v>-9.1957560294912127E-3</v>
      </c>
      <c r="T53" s="169">
        <v>423352883</v>
      </c>
      <c r="U53" s="173">
        <v>32395.052500000002</v>
      </c>
      <c r="V53" s="118">
        <f t="shared" si="46"/>
        <v>-2.6153633598776805E-2</v>
      </c>
      <c r="W53" s="118">
        <f t="shared" si="47"/>
        <v>-2.5947328957665404E-2</v>
      </c>
      <c r="X53" s="169">
        <v>429095704</v>
      </c>
      <c r="Y53" s="173">
        <v>32833.64</v>
      </c>
      <c r="Z53" s="118">
        <f t="shared" si="48"/>
        <v>1.3565092457395643E-2</v>
      </c>
      <c r="AA53" s="118">
        <f t="shared" si="49"/>
        <v>1.353871860525609E-2</v>
      </c>
      <c r="AB53" s="169">
        <v>427381557.30000001</v>
      </c>
      <c r="AC53" s="173">
        <v>32713.74</v>
      </c>
      <c r="AD53" s="118">
        <f t="shared" si="50"/>
        <v>-3.9947887709451133E-3</v>
      </c>
      <c r="AE53" s="118">
        <f t="shared" si="51"/>
        <v>-3.6517425421000479E-3</v>
      </c>
      <c r="AF53" s="169">
        <v>529236393</v>
      </c>
      <c r="AG53" s="173">
        <v>40354.75</v>
      </c>
      <c r="AH53" s="118">
        <f t="shared" si="52"/>
        <v>0.23832295512111465</v>
      </c>
      <c r="AI53" s="118">
        <f t="shared" si="53"/>
        <v>0.23357188753104957</v>
      </c>
      <c r="AJ53" s="119">
        <f t="shared" si="16"/>
        <v>1.5518536640946969E-2</v>
      </c>
      <c r="AK53" s="119">
        <f t="shared" si="17"/>
        <v>1.5492886327834318E-2</v>
      </c>
      <c r="AL53" s="120">
        <f t="shared" si="18"/>
        <v>9.2903413159630299E-2</v>
      </c>
      <c r="AM53" s="120">
        <f t="shared" si="19"/>
        <v>9.3821193347205664E-2</v>
      </c>
      <c r="AN53" s="121">
        <f t="shared" si="20"/>
        <v>0.10132916670517769</v>
      </c>
      <c r="AO53" s="207">
        <f t="shared" si="21"/>
        <v>9.9068724568711256E-2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103953400573.31999</v>
      </c>
      <c r="C54" s="179"/>
      <c r="D54" s="185">
        <f>SUM(D45:D53)</f>
        <v>103987138841.26001</v>
      </c>
      <c r="E54" s="179"/>
      <c r="F54" s="118">
        <f>((D54-B54)/B54)</f>
        <v>3.2455184490305888E-4</v>
      </c>
      <c r="G54" s="118"/>
      <c r="H54" s="185">
        <f>SUM(H45:H53)</f>
        <v>103862674448.87001</v>
      </c>
      <c r="I54" s="179"/>
      <c r="J54" s="118">
        <f>((H54-D54)/D54)</f>
        <v>-1.1969210209735516E-3</v>
      </c>
      <c r="K54" s="118"/>
      <c r="L54" s="185">
        <f>SUM(L45:L53)</f>
        <v>102806244081.09999</v>
      </c>
      <c r="M54" s="179"/>
      <c r="N54" s="118">
        <f>((L54-H54)/H54)</f>
        <v>-1.0171415028313023E-2</v>
      </c>
      <c r="O54" s="118"/>
      <c r="P54" s="185">
        <f>SUM(P45:P53)</f>
        <v>103931347662.06003</v>
      </c>
      <c r="Q54" s="179"/>
      <c r="R54" s="118">
        <f>((P54-L54)/L54)</f>
        <v>1.0943922628595256E-2</v>
      </c>
      <c r="S54" s="118"/>
      <c r="T54" s="185">
        <f>SUM(T45:T53)</f>
        <v>97354565869.270004</v>
      </c>
      <c r="U54" s="179"/>
      <c r="V54" s="118">
        <f>((T54-P54)/P54)</f>
        <v>-6.3280058815121734E-2</v>
      </c>
      <c r="W54" s="118"/>
      <c r="X54" s="185">
        <f>SUM(X45:X53)</f>
        <v>105357326923.52</v>
      </c>
      <c r="Y54" s="179"/>
      <c r="Z54" s="118">
        <f>((X54-T54)/T54)</f>
        <v>8.2202216021345059E-2</v>
      </c>
      <c r="AA54" s="118"/>
      <c r="AB54" s="185">
        <f>SUM(AB45:AB53)</f>
        <v>108601147903.16998</v>
      </c>
      <c r="AC54" s="179"/>
      <c r="AD54" s="118">
        <f>((AB54-X54)/X54)</f>
        <v>3.078875550824009E-2</v>
      </c>
      <c r="AE54" s="118"/>
      <c r="AF54" s="185">
        <f>SUM(AF45:AF53)</f>
        <v>111207743158.83</v>
      </c>
      <c r="AG54" s="179"/>
      <c r="AH54" s="118">
        <f>((AF54-AB54)/AB54)</f>
        <v>2.4001544237673148E-2</v>
      </c>
      <c r="AI54" s="118"/>
      <c r="AJ54" s="119">
        <f t="shared" si="16"/>
        <v>9.2015744220435378E-3</v>
      </c>
      <c r="AK54" s="119"/>
      <c r="AL54" s="120">
        <f t="shared" si="18"/>
        <v>6.9437474653403983E-2</v>
      </c>
      <c r="AM54" s="120"/>
      <c r="AN54" s="121">
        <f t="shared" si="20"/>
        <v>4.1114830586781857E-2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7266548696.3100004</v>
      </c>
      <c r="C56" s="173">
        <v>3130.639999863</v>
      </c>
      <c r="D56" s="173">
        <v>7123814873.4700003</v>
      </c>
      <c r="E56" s="173">
        <v>3131.41</v>
      </c>
      <c r="F56" s="118">
        <f t="shared" ref="F56:F76" si="54">((D56-B56)/B56)</f>
        <v>-1.9642588084833355E-2</v>
      </c>
      <c r="G56" s="118">
        <f t="shared" ref="G56:G76" si="55">((E56-C56)/C56)</f>
        <v>2.459561422052977E-4</v>
      </c>
      <c r="H56" s="173">
        <v>7164345397.1199999</v>
      </c>
      <c r="I56" s="173">
        <v>3138.07</v>
      </c>
      <c r="J56" s="118">
        <f t="shared" ref="J56:J76" si="56">((H56-D56)/D56)</f>
        <v>5.6894408922585123E-3</v>
      </c>
      <c r="K56" s="118">
        <f t="shared" ref="K56:K76" si="57">((I56-E56)/E56)</f>
        <v>2.1268374310615058E-3</v>
      </c>
      <c r="L56" s="173">
        <v>7019702479.5100002</v>
      </c>
      <c r="M56" s="173">
        <v>3140.61</v>
      </c>
      <c r="N56" s="118">
        <f t="shared" ref="N56:N76" si="58">((L56-H56)/H56)</f>
        <v>-2.0189271956115456E-2</v>
      </c>
      <c r="O56" s="118">
        <f t="shared" ref="O56:O76" si="59">((M56-I56)/I56)</f>
        <v>8.0941470394222032E-4</v>
      </c>
      <c r="P56" s="173">
        <v>7060828793.4499998</v>
      </c>
      <c r="Q56" s="173">
        <v>3143.48</v>
      </c>
      <c r="R56" s="118">
        <f t="shared" ref="R56:R76" si="60">((P56-L56)/L56)</f>
        <v>5.858697581563363E-3</v>
      </c>
      <c r="S56" s="118">
        <f t="shared" ref="S56:S76" si="61">((Q56-M56)/M56)</f>
        <v>9.138352103571888E-4</v>
      </c>
      <c r="T56" s="173">
        <v>7010890711.3599997</v>
      </c>
      <c r="U56" s="173">
        <v>3146.7</v>
      </c>
      <c r="V56" s="118">
        <f t="shared" ref="V56:V76" si="62">((T56-P56)/P56)</f>
        <v>-7.0725524652750921E-3</v>
      </c>
      <c r="W56" s="118">
        <f t="shared" ref="W56:W76" si="63">((U56-Q56)/Q56)</f>
        <v>1.024342448496507E-3</v>
      </c>
      <c r="X56" s="173">
        <v>6944687197.79</v>
      </c>
      <c r="Y56" s="173">
        <v>3149.3200034276306</v>
      </c>
      <c r="Z56" s="118">
        <f t="shared" ref="Z56:Z76" si="64">((X56-T56)/T56)</f>
        <v>-9.4429532987481534E-3</v>
      </c>
      <c r="AA56" s="118">
        <f t="shared" ref="AA56:AA76" si="65">((Y56-U56)/U56)</f>
        <v>8.3261938781287171E-4</v>
      </c>
      <c r="AB56" s="173">
        <v>7012691757.3500004</v>
      </c>
      <c r="AC56" s="173">
        <v>3152.28</v>
      </c>
      <c r="AD56" s="118">
        <f t="shared" ref="AD56:AD76" si="66">((AB56-X56)/X56)</f>
        <v>9.7923142717848306E-3</v>
      </c>
      <c r="AE56" s="118">
        <f t="shared" ref="AE56:AE76" si="67">((AC56-Y56)/Y56)</f>
        <v>9.3988434619157225E-4</v>
      </c>
      <c r="AF56" s="173">
        <v>7025505530.8000002</v>
      </c>
      <c r="AG56" s="173">
        <v>3155.55</v>
      </c>
      <c r="AH56" s="118">
        <f t="shared" ref="AH56:AH76" si="68">((AF56-AB56)/AB56)</f>
        <v>1.8272261056633064E-3</v>
      </c>
      <c r="AI56" s="118">
        <f t="shared" ref="AI56:AI76" si="69">((AG56-AC56)/AC56)</f>
        <v>1.0373443983402431E-3</v>
      </c>
      <c r="AJ56" s="119">
        <f t="shared" si="16"/>
        <v>-4.1474608692127551E-3</v>
      </c>
      <c r="AK56" s="119">
        <f t="shared" si="17"/>
        <v>9.9127925855092597E-4</v>
      </c>
      <c r="AL56" s="120">
        <f t="shared" si="18"/>
        <v>-1.3800097899247308E-2</v>
      </c>
      <c r="AM56" s="120">
        <f t="shared" si="19"/>
        <v>7.7089873251986575E-3</v>
      </c>
      <c r="AN56" s="121">
        <f t="shared" si="20"/>
        <v>1.1716527581211111E-2</v>
      </c>
      <c r="AO56" s="207">
        <f t="shared" si="21"/>
        <v>5.2305432263233731E-4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3061556341.52</v>
      </c>
      <c r="C57" s="173">
        <v>1</v>
      </c>
      <c r="D57" s="173">
        <v>3434457682.2399998</v>
      </c>
      <c r="E57" s="173">
        <v>1</v>
      </c>
      <c r="F57" s="118">
        <f t="shared" si="54"/>
        <v>0.12180123411835103</v>
      </c>
      <c r="G57" s="118">
        <f t="shared" si="55"/>
        <v>0</v>
      </c>
      <c r="H57" s="173">
        <v>3673216686.4099998</v>
      </c>
      <c r="I57" s="173">
        <v>1</v>
      </c>
      <c r="J57" s="118">
        <f t="shared" si="56"/>
        <v>6.9518691525783549E-2</v>
      </c>
      <c r="K57" s="118">
        <f t="shared" si="57"/>
        <v>0</v>
      </c>
      <c r="L57" s="173">
        <v>4621260150.3000002</v>
      </c>
      <c r="M57" s="173">
        <v>1</v>
      </c>
      <c r="N57" s="118">
        <f t="shared" si="58"/>
        <v>0.25809625318253848</v>
      </c>
      <c r="O57" s="118">
        <f t="shared" si="59"/>
        <v>0</v>
      </c>
      <c r="P57" s="173">
        <v>4530636465.0200005</v>
      </c>
      <c r="Q57" s="173">
        <v>1</v>
      </c>
      <c r="R57" s="118">
        <f t="shared" si="60"/>
        <v>-1.9610167428924484E-2</v>
      </c>
      <c r="S57" s="118">
        <f t="shared" si="61"/>
        <v>0</v>
      </c>
      <c r="T57" s="173">
        <v>4540743388.79</v>
      </c>
      <c r="U57" s="173">
        <v>1</v>
      </c>
      <c r="V57" s="118">
        <f t="shared" si="62"/>
        <v>2.230795573212005E-3</v>
      </c>
      <c r="W57" s="118">
        <f t="shared" si="63"/>
        <v>0</v>
      </c>
      <c r="X57" s="173">
        <v>4109499305.8000002</v>
      </c>
      <c r="Y57" s="173">
        <v>1</v>
      </c>
      <c r="Z57" s="118">
        <f t="shared" si="64"/>
        <v>-9.4972132548744634E-2</v>
      </c>
      <c r="AA57" s="118">
        <f t="shared" si="65"/>
        <v>0</v>
      </c>
      <c r="AB57" s="173">
        <v>4096848860.79</v>
      </c>
      <c r="AC57" s="173">
        <v>1</v>
      </c>
      <c r="AD57" s="118">
        <f t="shared" si="66"/>
        <v>-3.078342169846785E-3</v>
      </c>
      <c r="AE57" s="118">
        <f t="shared" si="67"/>
        <v>0</v>
      </c>
      <c r="AF57" s="173">
        <v>4259049021.5</v>
      </c>
      <c r="AG57" s="173">
        <v>1</v>
      </c>
      <c r="AH57" s="118">
        <f t="shared" si="68"/>
        <v>3.9591443624484308E-2</v>
      </c>
      <c r="AI57" s="118">
        <f t="shared" si="69"/>
        <v>0</v>
      </c>
      <c r="AJ57" s="119">
        <f t="shared" si="16"/>
        <v>4.6697221984606685E-2</v>
      </c>
      <c r="AK57" s="119">
        <f t="shared" si="17"/>
        <v>0</v>
      </c>
      <c r="AL57" s="120">
        <f t="shared" si="18"/>
        <v>0.2400936088175035</v>
      </c>
      <c r="AM57" s="120">
        <f t="shared" si="19"/>
        <v>0</v>
      </c>
      <c r="AN57" s="121">
        <f t="shared" si="20"/>
        <v>0.10678631557431476</v>
      </c>
      <c r="AO57" s="207">
        <f t="shared" si="21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9566188339.1599998</v>
      </c>
      <c r="C58" s="173">
        <v>23.177600000000002</v>
      </c>
      <c r="D58" s="173">
        <v>9694597544.0599995</v>
      </c>
      <c r="E58" s="173">
        <v>23.1998</v>
      </c>
      <c r="F58" s="118">
        <f t="shared" si="54"/>
        <v>1.3423236125756138E-2</v>
      </c>
      <c r="G58" s="118">
        <f t="shared" si="55"/>
        <v>9.5782134474656558E-4</v>
      </c>
      <c r="H58" s="173">
        <v>9757581072.6499996</v>
      </c>
      <c r="I58" s="173">
        <v>23.225300000000001</v>
      </c>
      <c r="J58" s="118">
        <f t="shared" si="56"/>
        <v>6.4967656783845498E-3</v>
      </c>
      <c r="K58" s="118">
        <f t="shared" si="57"/>
        <v>1.0991474064432007E-3</v>
      </c>
      <c r="L58" s="173">
        <v>10088601284.190001</v>
      </c>
      <c r="M58" s="173">
        <v>23.250399999999999</v>
      </c>
      <c r="N58" s="118">
        <f t="shared" si="58"/>
        <v>3.3924413138398987E-2</v>
      </c>
      <c r="O58" s="118">
        <f t="shared" si="59"/>
        <v>1.0807180101009824E-3</v>
      </c>
      <c r="P58" s="173">
        <v>10171445892.639999</v>
      </c>
      <c r="Q58" s="173">
        <v>10.988200000000001</v>
      </c>
      <c r="R58" s="118">
        <f t="shared" si="60"/>
        <v>8.2117040922041282E-3</v>
      </c>
      <c r="S58" s="118">
        <f t="shared" si="61"/>
        <v>-0.52739737810962384</v>
      </c>
      <c r="T58" s="173">
        <v>10182741227.860001</v>
      </c>
      <c r="U58" s="173">
        <v>11.0779</v>
      </c>
      <c r="V58" s="118">
        <f t="shared" si="62"/>
        <v>1.1104945490762982E-3</v>
      </c>
      <c r="W58" s="118">
        <f t="shared" si="63"/>
        <v>8.1633024517208247E-3</v>
      </c>
      <c r="X58" s="173">
        <v>10197472238.85</v>
      </c>
      <c r="Y58" s="173">
        <v>23.3278</v>
      </c>
      <c r="Z58" s="118">
        <f t="shared" si="64"/>
        <v>1.446664572963486E-3</v>
      </c>
      <c r="AA58" s="118">
        <f t="shared" si="65"/>
        <v>1.1057962249162747</v>
      </c>
      <c r="AB58" s="173">
        <v>10210744125.08</v>
      </c>
      <c r="AC58" s="173">
        <v>23.3535</v>
      </c>
      <c r="AD58" s="118">
        <f t="shared" si="66"/>
        <v>1.3014878510222111E-3</v>
      </c>
      <c r="AE58" s="118">
        <f t="shared" si="67"/>
        <v>1.1016898293023988E-3</v>
      </c>
      <c r="AF58" s="173">
        <v>10212406578.27</v>
      </c>
      <c r="AG58" s="173">
        <v>23.385400000000001</v>
      </c>
      <c r="AH58" s="118">
        <f t="shared" si="68"/>
        <v>1.6281410733985158E-4</v>
      </c>
      <c r="AI58" s="118">
        <f t="shared" si="69"/>
        <v>1.3659622754619333E-3</v>
      </c>
      <c r="AJ58" s="119">
        <f t="shared" si="16"/>
        <v>8.2596975143932067E-3</v>
      </c>
      <c r="AK58" s="119">
        <f t="shared" si="17"/>
        <v>7.4020936015553346E-2</v>
      </c>
      <c r="AL58" s="120">
        <f t="shared" si="18"/>
        <v>5.3412122768032699E-2</v>
      </c>
      <c r="AM58" s="120">
        <f t="shared" si="19"/>
        <v>8.0000689661118146E-3</v>
      </c>
      <c r="AN58" s="121">
        <f t="shared" si="20"/>
        <v>1.1338648915521866E-2</v>
      </c>
      <c r="AO58" s="207">
        <f t="shared" si="21"/>
        <v>0.45625392464935005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486137474.25999999</v>
      </c>
      <c r="C59" s="173">
        <v>1.9673</v>
      </c>
      <c r="D59" s="173">
        <v>469046198.82999998</v>
      </c>
      <c r="E59" s="173">
        <v>1.9578</v>
      </c>
      <c r="F59" s="118">
        <f t="shared" si="54"/>
        <v>-3.5157288493376078E-2</v>
      </c>
      <c r="G59" s="118">
        <f t="shared" si="55"/>
        <v>-4.828953387892067E-3</v>
      </c>
      <c r="H59" s="173">
        <v>456890597.37</v>
      </c>
      <c r="I59" s="173">
        <v>1.9842</v>
      </c>
      <c r="J59" s="118">
        <f t="shared" si="56"/>
        <v>-2.5915573967598929E-2</v>
      </c>
      <c r="K59" s="118">
        <f t="shared" si="57"/>
        <v>1.3484523444682796E-2</v>
      </c>
      <c r="L59" s="173">
        <v>442048505.88999999</v>
      </c>
      <c r="M59" s="173">
        <v>1.9866999999999999</v>
      </c>
      <c r="N59" s="118">
        <f t="shared" si="58"/>
        <v>-3.2485000928965425E-2</v>
      </c>
      <c r="O59" s="118">
        <f t="shared" si="59"/>
        <v>1.2599536337062527E-3</v>
      </c>
      <c r="P59" s="173">
        <v>442970045.92000002</v>
      </c>
      <c r="Q59" s="173">
        <v>1.9708000000000001</v>
      </c>
      <c r="R59" s="118">
        <f t="shared" si="60"/>
        <v>2.0847034153970161E-3</v>
      </c>
      <c r="S59" s="118">
        <f t="shared" si="61"/>
        <v>-8.0032214224592564E-3</v>
      </c>
      <c r="T59" s="173">
        <v>450561909.81</v>
      </c>
      <c r="U59" s="173">
        <v>2.0203000000000002</v>
      </c>
      <c r="V59" s="118">
        <f t="shared" si="62"/>
        <v>1.7138549118445517E-2</v>
      </c>
      <c r="W59" s="118">
        <f t="shared" si="63"/>
        <v>2.5116703876598385E-2</v>
      </c>
      <c r="X59" s="173">
        <v>452115085.83999997</v>
      </c>
      <c r="Y59" s="173">
        <v>2.0272999999999999</v>
      </c>
      <c r="Z59" s="118">
        <f t="shared" si="64"/>
        <v>3.4471978127377412E-3</v>
      </c>
      <c r="AA59" s="118">
        <f t="shared" si="65"/>
        <v>3.4648319556499886E-3</v>
      </c>
      <c r="AB59" s="173">
        <v>459507255.61000001</v>
      </c>
      <c r="AC59" s="173">
        <v>2.0604</v>
      </c>
      <c r="AD59" s="118">
        <f t="shared" si="66"/>
        <v>1.6350194898420337E-2</v>
      </c>
      <c r="AE59" s="118">
        <f t="shared" si="67"/>
        <v>1.6327134612538909E-2</v>
      </c>
      <c r="AF59" s="173">
        <v>453257809.30000001</v>
      </c>
      <c r="AG59" s="173">
        <v>2.0324</v>
      </c>
      <c r="AH59" s="118">
        <f t="shared" si="68"/>
        <v>-1.3600321286992099E-2</v>
      </c>
      <c r="AI59" s="118">
        <f t="shared" si="69"/>
        <v>-1.3589594253543013E-2</v>
      </c>
      <c r="AJ59" s="119">
        <f t="shared" si="16"/>
        <v>-8.5171924289914897E-3</v>
      </c>
      <c r="AK59" s="119">
        <f t="shared" si="17"/>
        <v>4.1539223074102492E-3</v>
      </c>
      <c r="AL59" s="120">
        <f t="shared" si="18"/>
        <v>-3.3660627821700519E-2</v>
      </c>
      <c r="AM59" s="120">
        <f t="shared" si="19"/>
        <v>3.8103994279293084E-2</v>
      </c>
      <c r="AN59" s="121">
        <f t="shared" si="20"/>
        <v>2.1195832804563639E-2</v>
      </c>
      <c r="AO59" s="207">
        <f t="shared" si="21"/>
        <v>1.3238773713701473E-2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15195793071.57</v>
      </c>
      <c r="C60" s="181">
        <v>278.26</v>
      </c>
      <c r="D60" s="169">
        <v>15208326762.209999</v>
      </c>
      <c r="E60" s="181">
        <v>278.44</v>
      </c>
      <c r="F60" s="118">
        <f t="shared" si="54"/>
        <v>8.2481319540003662E-4</v>
      </c>
      <c r="G60" s="118">
        <f t="shared" si="55"/>
        <v>6.4687702149071667E-4</v>
      </c>
      <c r="H60" s="169">
        <v>15513832369.08</v>
      </c>
      <c r="I60" s="181">
        <v>278.76</v>
      </c>
      <c r="J60" s="118">
        <f t="shared" si="56"/>
        <v>2.008804858330163E-2</v>
      </c>
      <c r="K60" s="118">
        <f t="shared" si="57"/>
        <v>1.1492601637695487E-3</v>
      </c>
      <c r="L60" s="169">
        <v>15755784168.299999</v>
      </c>
      <c r="M60" s="181">
        <v>278.95999999999998</v>
      </c>
      <c r="N60" s="118">
        <f t="shared" si="58"/>
        <v>1.5595875568581222E-2</v>
      </c>
      <c r="O60" s="118">
        <f t="shared" si="59"/>
        <v>7.1746305065285062E-4</v>
      </c>
      <c r="P60" s="169">
        <v>15837480703.34</v>
      </c>
      <c r="Q60" s="181">
        <v>279.39</v>
      </c>
      <c r="R60" s="118">
        <f t="shared" si="60"/>
        <v>5.1851773397842702E-3</v>
      </c>
      <c r="S60" s="118">
        <f t="shared" si="61"/>
        <v>1.5414396329223074E-3</v>
      </c>
      <c r="T60" s="169">
        <v>15869819391.18</v>
      </c>
      <c r="U60" s="181">
        <v>279.81</v>
      </c>
      <c r="V60" s="118">
        <f t="shared" si="62"/>
        <v>2.0419085867097648E-3</v>
      </c>
      <c r="W60" s="118">
        <f t="shared" si="63"/>
        <v>1.5032749919467981E-3</v>
      </c>
      <c r="X60" s="169">
        <v>15932105235.67</v>
      </c>
      <c r="Y60" s="181">
        <v>280.36</v>
      </c>
      <c r="Z60" s="118">
        <f t="shared" si="64"/>
        <v>3.9247985723527825E-3</v>
      </c>
      <c r="AA60" s="118">
        <f t="shared" si="65"/>
        <v>1.9656195275365835E-3</v>
      </c>
      <c r="AB60" s="169">
        <v>16072752828.370001</v>
      </c>
      <c r="AC60" s="181">
        <v>280.79000000000002</v>
      </c>
      <c r="AD60" s="118">
        <f t="shared" si="66"/>
        <v>8.8279352050166168E-3</v>
      </c>
      <c r="AE60" s="118">
        <f t="shared" si="67"/>
        <v>1.5337423312883679E-3</v>
      </c>
      <c r="AF60" s="169">
        <v>16016120173.58</v>
      </c>
      <c r="AG60" s="181">
        <v>281.27</v>
      </c>
      <c r="AH60" s="118">
        <f t="shared" si="68"/>
        <v>-3.5235192996957354E-3</v>
      </c>
      <c r="AI60" s="118">
        <f t="shared" si="69"/>
        <v>1.7094625876988543E-3</v>
      </c>
      <c r="AJ60" s="119">
        <f t="shared" si="16"/>
        <v>6.6206297189313236E-3</v>
      </c>
      <c r="AK60" s="119">
        <f t="shared" si="17"/>
        <v>1.3458924134132535E-3</v>
      </c>
      <c r="AL60" s="120">
        <f t="shared" si="18"/>
        <v>5.3115206163062235E-2</v>
      </c>
      <c r="AM60" s="120">
        <f t="shared" si="19"/>
        <v>1.0163769573337107E-2</v>
      </c>
      <c r="AN60" s="121">
        <f t="shared" si="20"/>
        <v>7.8702565871751964E-3</v>
      </c>
      <c r="AO60" s="207">
        <f t="shared" si="21"/>
        <v>4.6854650235183669E-4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4403626367.1700001</v>
      </c>
      <c r="C61" s="181">
        <v>1.02</v>
      </c>
      <c r="D61" s="169">
        <v>4401899357.8400002</v>
      </c>
      <c r="E61" s="181">
        <v>1.02</v>
      </c>
      <c r="F61" s="118">
        <f t="shared" si="54"/>
        <v>-3.9217889666461189E-4</v>
      </c>
      <c r="G61" s="118">
        <f t="shared" si="55"/>
        <v>0</v>
      </c>
      <c r="H61" s="169">
        <v>4396511049.4399996</v>
      </c>
      <c r="I61" s="181">
        <v>1.03</v>
      </c>
      <c r="J61" s="118">
        <f t="shared" si="56"/>
        <v>-1.2240871410210069E-3</v>
      </c>
      <c r="K61" s="118">
        <f t="shared" si="57"/>
        <v>9.8039215686274595E-3</v>
      </c>
      <c r="L61" s="169">
        <v>4373148982.0600004</v>
      </c>
      <c r="M61" s="181">
        <v>1.03</v>
      </c>
      <c r="N61" s="118">
        <f t="shared" si="58"/>
        <v>-5.3137742899508639E-3</v>
      </c>
      <c r="O61" s="118">
        <f t="shared" si="59"/>
        <v>0</v>
      </c>
      <c r="P61" s="169">
        <v>4432402700.29</v>
      </c>
      <c r="Q61" s="181">
        <v>1</v>
      </c>
      <c r="R61" s="118">
        <f t="shared" si="60"/>
        <v>1.3549439653914487E-2</v>
      </c>
      <c r="S61" s="118">
        <f t="shared" si="61"/>
        <v>-2.9126213592233035E-2</v>
      </c>
      <c r="T61" s="169">
        <v>4406358685.8699999</v>
      </c>
      <c r="U61" s="181">
        <v>1</v>
      </c>
      <c r="V61" s="118">
        <f t="shared" si="62"/>
        <v>-5.8758231553049291E-3</v>
      </c>
      <c r="W61" s="118">
        <f t="shared" si="63"/>
        <v>0</v>
      </c>
      <c r="X61" s="169">
        <v>4423466125.5200005</v>
      </c>
      <c r="Y61" s="181">
        <v>1</v>
      </c>
      <c r="Z61" s="118">
        <f t="shared" si="64"/>
        <v>3.8824437295264915E-3</v>
      </c>
      <c r="AA61" s="118">
        <f t="shared" si="65"/>
        <v>0</v>
      </c>
      <c r="AB61" s="169">
        <v>4452490500.1000004</v>
      </c>
      <c r="AC61" s="181">
        <v>1.01</v>
      </c>
      <c r="AD61" s="118">
        <f t="shared" si="66"/>
        <v>6.5614551477068146E-3</v>
      </c>
      <c r="AE61" s="118">
        <f t="shared" si="67"/>
        <v>1.0000000000000009E-2</v>
      </c>
      <c r="AF61" s="169">
        <v>4397686947.7700005</v>
      </c>
      <c r="AG61" s="181">
        <v>1.01</v>
      </c>
      <c r="AH61" s="118">
        <f t="shared" si="68"/>
        <v>-1.230851639745645E-2</v>
      </c>
      <c r="AI61" s="118">
        <f t="shared" si="69"/>
        <v>0</v>
      </c>
      <c r="AJ61" s="119">
        <f t="shared" si="16"/>
        <v>-1.4013016865625848E-4</v>
      </c>
      <c r="AK61" s="119">
        <f t="shared" si="17"/>
        <v>-1.1652865029506956E-3</v>
      </c>
      <c r="AL61" s="120">
        <f t="shared" si="18"/>
        <v>-9.5695283502953885E-4</v>
      </c>
      <c r="AM61" s="120">
        <f t="shared" si="19"/>
        <v>-9.8039215686274595E-3</v>
      </c>
      <c r="AN61" s="121">
        <f t="shared" si="20"/>
        <v>8.084107430802151E-3</v>
      </c>
      <c r="AO61" s="207">
        <f t="shared" si="21"/>
        <v>1.2151367091063733E-2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11156850230.290001</v>
      </c>
      <c r="C62" s="181">
        <v>3.7</v>
      </c>
      <c r="D62" s="170">
        <v>11139436702.42</v>
      </c>
      <c r="E62" s="181">
        <v>3.71</v>
      </c>
      <c r="F62" s="118">
        <f t="shared" si="54"/>
        <v>-1.5607924737328135E-3</v>
      </c>
      <c r="G62" s="118">
        <f t="shared" si="55"/>
        <v>2.7027027027026452E-3</v>
      </c>
      <c r="H62" s="170">
        <v>11240181178.059999</v>
      </c>
      <c r="I62" s="181">
        <v>3.71</v>
      </c>
      <c r="J62" s="118">
        <f t="shared" si="56"/>
        <v>9.043947044298303E-3</v>
      </c>
      <c r="K62" s="118">
        <f t="shared" si="57"/>
        <v>0</v>
      </c>
      <c r="L62" s="170">
        <v>11251619340.360001</v>
      </c>
      <c r="M62" s="181">
        <v>3.72</v>
      </c>
      <c r="N62" s="118">
        <f t="shared" si="58"/>
        <v>1.0176136949044548E-3</v>
      </c>
      <c r="O62" s="118">
        <f t="shared" si="59"/>
        <v>2.6954177897574746E-3</v>
      </c>
      <c r="P62" s="170">
        <v>10881397426.370001</v>
      </c>
      <c r="Q62" s="181">
        <v>3.72</v>
      </c>
      <c r="R62" s="118">
        <f t="shared" si="60"/>
        <v>-3.2903878347714736E-2</v>
      </c>
      <c r="S62" s="118">
        <f t="shared" si="61"/>
        <v>0</v>
      </c>
      <c r="T62" s="170">
        <v>13304364863.98</v>
      </c>
      <c r="U62" s="181">
        <v>3.73</v>
      </c>
      <c r="V62" s="118">
        <f t="shared" si="62"/>
        <v>0.22267061321904982</v>
      </c>
      <c r="W62" s="118">
        <f t="shared" si="63"/>
        <v>2.6881720430106952E-3</v>
      </c>
      <c r="X62" s="170">
        <v>13558386300.52</v>
      </c>
      <c r="Y62" s="181">
        <v>3.73</v>
      </c>
      <c r="Z62" s="118">
        <f t="shared" si="64"/>
        <v>1.9093090060069987E-2</v>
      </c>
      <c r="AA62" s="118">
        <f t="shared" si="65"/>
        <v>0</v>
      </c>
      <c r="AB62" s="170">
        <v>13910778920.370001</v>
      </c>
      <c r="AC62" s="181">
        <v>3.74</v>
      </c>
      <c r="AD62" s="118">
        <f t="shared" si="66"/>
        <v>2.5990749344299562E-2</v>
      </c>
      <c r="AE62" s="118">
        <f t="shared" si="67"/>
        <v>2.6809651474531452E-3</v>
      </c>
      <c r="AF62" s="170">
        <v>15656541124.68</v>
      </c>
      <c r="AG62" s="181">
        <v>3.74</v>
      </c>
      <c r="AH62" s="118">
        <f t="shared" si="68"/>
        <v>0.12549708498016771</v>
      </c>
      <c r="AI62" s="118">
        <f t="shared" si="69"/>
        <v>0</v>
      </c>
      <c r="AJ62" s="119">
        <f t="shared" si="16"/>
        <v>4.6106053440167785E-2</v>
      </c>
      <c r="AK62" s="119">
        <f t="shared" si="17"/>
        <v>1.3459072103654951E-3</v>
      </c>
      <c r="AL62" s="120">
        <f t="shared" si="18"/>
        <v>0.40550564116753557</v>
      </c>
      <c r="AM62" s="120">
        <f t="shared" si="19"/>
        <v>8.0862533692723036E-3</v>
      </c>
      <c r="AN62" s="121">
        <f t="shared" si="20"/>
        <v>8.4965177705765199E-2</v>
      </c>
      <c r="AO62" s="207">
        <f t="shared" si="21"/>
        <v>1.4388483621041903E-3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33542074050.32</v>
      </c>
      <c r="C63" s="169">
        <v>3768.89</v>
      </c>
      <c r="D63" s="169">
        <v>33412576760.759998</v>
      </c>
      <c r="E63" s="169">
        <v>3772.09</v>
      </c>
      <c r="F63" s="118">
        <f t="shared" si="54"/>
        <v>-3.8607418660434904E-3</v>
      </c>
      <c r="G63" s="118">
        <f t="shared" si="55"/>
        <v>8.4905635346223241E-4</v>
      </c>
      <c r="H63" s="169">
        <v>32782634835.040001</v>
      </c>
      <c r="I63" s="169">
        <v>3776.03</v>
      </c>
      <c r="J63" s="118">
        <f t="shared" si="56"/>
        <v>-1.885343744155064E-2</v>
      </c>
      <c r="K63" s="118">
        <f t="shared" si="57"/>
        <v>1.0445137841355997E-3</v>
      </c>
      <c r="L63" s="169">
        <v>32503378643.950001</v>
      </c>
      <c r="M63" s="169">
        <v>3780.32</v>
      </c>
      <c r="N63" s="118">
        <f t="shared" si="58"/>
        <v>-8.5184181349424286E-3</v>
      </c>
      <c r="O63" s="118">
        <f t="shared" si="59"/>
        <v>1.1361138550276251E-3</v>
      </c>
      <c r="P63" s="169">
        <v>32063019482.59</v>
      </c>
      <c r="Q63" s="169">
        <v>3784.53</v>
      </c>
      <c r="R63" s="118">
        <f t="shared" si="60"/>
        <v>-1.3548104219681379E-2</v>
      </c>
      <c r="S63" s="118">
        <f t="shared" si="61"/>
        <v>1.1136623354636741E-3</v>
      </c>
      <c r="T63" s="169">
        <v>33193890291.290001</v>
      </c>
      <c r="U63" s="169">
        <v>3787.99</v>
      </c>
      <c r="V63" s="118">
        <f t="shared" si="62"/>
        <v>3.5270252987684325E-2</v>
      </c>
      <c r="W63" s="118">
        <f t="shared" si="63"/>
        <v>9.142482686092015E-4</v>
      </c>
      <c r="X63" s="169">
        <v>33393184799.02</v>
      </c>
      <c r="Y63" s="169">
        <v>3792.79</v>
      </c>
      <c r="Z63" s="118">
        <f t="shared" si="64"/>
        <v>6.0039515097841346E-3</v>
      </c>
      <c r="AA63" s="118">
        <f t="shared" si="65"/>
        <v>1.2671627961003545E-3</v>
      </c>
      <c r="AB63" s="169">
        <v>33530749803.75</v>
      </c>
      <c r="AC63" s="169">
        <v>3797.17</v>
      </c>
      <c r="AD63" s="118">
        <f t="shared" si="66"/>
        <v>4.1195533028055686E-3</v>
      </c>
      <c r="AE63" s="118">
        <f t="shared" si="67"/>
        <v>1.1548227030761284E-3</v>
      </c>
      <c r="AF63" s="169">
        <v>33552356901</v>
      </c>
      <c r="AG63" s="169">
        <v>3801.01</v>
      </c>
      <c r="AH63" s="118">
        <f t="shared" si="68"/>
        <v>6.4439648312259075E-4</v>
      </c>
      <c r="AI63" s="118">
        <f t="shared" si="69"/>
        <v>1.0112794528557177E-3</v>
      </c>
      <c r="AJ63" s="119">
        <f t="shared" si="16"/>
        <v>1.5718157764733497E-4</v>
      </c>
      <c r="AK63" s="119">
        <f t="shared" si="17"/>
        <v>1.0613574435913166E-3</v>
      </c>
      <c r="AL63" s="120">
        <f t="shared" si="18"/>
        <v>4.1834588586463226E-3</v>
      </c>
      <c r="AM63" s="120">
        <f t="shared" si="19"/>
        <v>7.6668372175637571E-3</v>
      </c>
      <c r="AN63" s="121">
        <f t="shared" si="20"/>
        <v>1.6577517063740044E-2</v>
      </c>
      <c r="AO63" s="207">
        <f t="shared" si="21"/>
        <v>1.357099306138107E-4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251455589.08000001</v>
      </c>
      <c r="C64" s="169">
        <v>3175.61</v>
      </c>
      <c r="D64" s="169">
        <v>238550501.38</v>
      </c>
      <c r="E64" s="169">
        <v>3011.46</v>
      </c>
      <c r="F64" s="118">
        <f t="shared" si="54"/>
        <v>-5.1321538515870069E-2</v>
      </c>
      <c r="G64" s="118">
        <f t="shared" si="55"/>
        <v>-5.1690856244941942E-2</v>
      </c>
      <c r="H64" s="169">
        <v>239622407.44999999</v>
      </c>
      <c r="I64" s="169">
        <v>3025.38</v>
      </c>
      <c r="J64" s="118">
        <f t="shared" si="56"/>
        <v>4.493413611789043E-3</v>
      </c>
      <c r="K64" s="118">
        <f t="shared" si="57"/>
        <v>4.6223426510729254E-3</v>
      </c>
      <c r="L64" s="169">
        <v>239804296.43000001</v>
      </c>
      <c r="M64" s="169">
        <v>3027.66</v>
      </c>
      <c r="N64" s="118">
        <f t="shared" si="58"/>
        <v>7.5906498868630356E-4</v>
      </c>
      <c r="O64" s="118">
        <f t="shared" si="59"/>
        <v>7.5362433809959253E-4</v>
      </c>
      <c r="P64" s="169">
        <v>237454191.09999999</v>
      </c>
      <c r="Q64" s="169">
        <v>2997.86</v>
      </c>
      <c r="R64" s="118">
        <f t="shared" si="60"/>
        <v>-9.8000968497493953E-3</v>
      </c>
      <c r="S64" s="118">
        <f t="shared" si="61"/>
        <v>-9.8425847023773244E-3</v>
      </c>
      <c r="T64" s="169">
        <v>240508253.08000001</v>
      </c>
      <c r="U64" s="169">
        <v>3036.57</v>
      </c>
      <c r="V64" s="118">
        <f t="shared" si="62"/>
        <v>1.2861689094019193E-2</v>
      </c>
      <c r="W64" s="118">
        <f t="shared" si="63"/>
        <v>1.2912544281587545E-2</v>
      </c>
      <c r="X64" s="169">
        <v>244594148.11000001</v>
      </c>
      <c r="Y64" s="169">
        <v>3088.7</v>
      </c>
      <c r="Z64" s="118">
        <f t="shared" si="64"/>
        <v>1.6988585537814845E-2</v>
      </c>
      <c r="AA64" s="118">
        <f t="shared" si="65"/>
        <v>1.7167396108108704E-2</v>
      </c>
      <c r="AB64" s="169">
        <v>242634678.50999999</v>
      </c>
      <c r="AC64" s="169">
        <v>3064.02</v>
      </c>
      <c r="AD64" s="118">
        <f t="shared" si="66"/>
        <v>-8.0111058058461894E-3</v>
      </c>
      <c r="AE64" s="118">
        <f t="shared" si="67"/>
        <v>-7.9904166801566482E-3</v>
      </c>
      <c r="AF64" s="169">
        <v>244932661.31999999</v>
      </c>
      <c r="AG64" s="169">
        <v>3093.26</v>
      </c>
      <c r="AH64" s="118">
        <f t="shared" si="68"/>
        <v>9.4709578371555535E-3</v>
      </c>
      <c r="AI64" s="118">
        <f t="shared" si="69"/>
        <v>9.5430186487034142E-3</v>
      </c>
      <c r="AJ64" s="119">
        <f t="shared" si="16"/>
        <v>-3.0698787627500895E-3</v>
      </c>
      <c r="AK64" s="119">
        <f t="shared" si="17"/>
        <v>-3.0656164499879668E-3</v>
      </c>
      <c r="AL64" s="120">
        <f t="shared" si="18"/>
        <v>2.6753915431238225E-2</v>
      </c>
      <c r="AM64" s="120">
        <f t="shared" si="19"/>
        <v>2.7162904371965817E-2</v>
      </c>
      <c r="AN64" s="121">
        <f t="shared" si="20"/>
        <v>2.1657159350770609E-2</v>
      </c>
      <c r="AO64" s="207">
        <f t="shared" si="21"/>
        <v>2.181722881789536E-2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55113556.409999996</v>
      </c>
      <c r="C65" s="169">
        <v>12.284893</v>
      </c>
      <c r="D65" s="169">
        <v>55113556.409999996</v>
      </c>
      <c r="E65" s="169">
        <v>12.31673</v>
      </c>
      <c r="F65" s="118">
        <f t="shared" si="54"/>
        <v>0</v>
      </c>
      <c r="G65" s="118">
        <f t="shared" si="55"/>
        <v>2.5915569634997592E-3</v>
      </c>
      <c r="H65" s="169">
        <v>55289702.75</v>
      </c>
      <c r="I65" s="169">
        <v>12.342267</v>
      </c>
      <c r="J65" s="118">
        <f t="shared" si="56"/>
        <v>3.1960619396363792E-3</v>
      </c>
      <c r="K65" s="118">
        <f t="shared" si="57"/>
        <v>2.073358756747929E-3</v>
      </c>
      <c r="L65" s="169">
        <v>50994418.960000001</v>
      </c>
      <c r="M65" s="169">
        <v>11.396490999999999</v>
      </c>
      <c r="N65" s="118">
        <f t="shared" si="58"/>
        <v>-7.7686867108360411E-2</v>
      </c>
      <c r="O65" s="118">
        <f t="shared" si="59"/>
        <v>-7.6629034196067911E-2</v>
      </c>
      <c r="P65" s="169">
        <v>50807894.159999996</v>
      </c>
      <c r="Q65" s="169">
        <v>11.351519</v>
      </c>
      <c r="R65" s="118">
        <f t="shared" si="60"/>
        <v>-3.6577492950025459E-3</v>
      </c>
      <c r="S65" s="118">
        <f t="shared" si="61"/>
        <v>-3.9461269262617386E-3</v>
      </c>
      <c r="T65" s="169">
        <v>51507071.109999999</v>
      </c>
      <c r="U65" s="169">
        <v>11.509529000000001</v>
      </c>
      <c r="V65" s="118">
        <f t="shared" si="62"/>
        <v>1.3761187342230974E-2</v>
      </c>
      <c r="W65" s="118">
        <f t="shared" si="63"/>
        <v>1.391972299037696E-2</v>
      </c>
      <c r="X65" s="169">
        <v>52016887</v>
      </c>
      <c r="Y65" s="169">
        <v>11.536818</v>
      </c>
      <c r="Z65" s="118">
        <f t="shared" si="64"/>
        <v>9.8979786466837326E-3</v>
      </c>
      <c r="AA65" s="118">
        <f t="shared" si="65"/>
        <v>2.3709918972357317E-3</v>
      </c>
      <c r="AB65" s="169">
        <v>52201575.310000002</v>
      </c>
      <c r="AC65" s="169">
        <v>11.554679999999999</v>
      </c>
      <c r="AD65" s="118">
        <f t="shared" si="66"/>
        <v>3.5505452296674808E-3</v>
      </c>
      <c r="AE65" s="118">
        <f t="shared" si="67"/>
        <v>1.5482605342304226E-3</v>
      </c>
      <c r="AF65" s="169">
        <v>54056325.810000002</v>
      </c>
      <c r="AG65" s="169">
        <v>11.960202000000001</v>
      </c>
      <c r="AH65" s="118">
        <f t="shared" si="68"/>
        <v>3.5530546520589283E-2</v>
      </c>
      <c r="AI65" s="118">
        <f t="shared" si="69"/>
        <v>3.5095909190042587E-2</v>
      </c>
      <c r="AJ65" s="119">
        <f t="shared" si="16"/>
        <v>-1.9260370905693882E-3</v>
      </c>
      <c r="AK65" s="119">
        <f t="shared" si="17"/>
        <v>-2.8719200987745337E-3</v>
      </c>
      <c r="AL65" s="120">
        <f t="shared" si="18"/>
        <v>-1.9182768612046354E-2</v>
      </c>
      <c r="AM65" s="120">
        <f t="shared" si="19"/>
        <v>-2.8946644117391472E-2</v>
      </c>
      <c r="AN65" s="121">
        <f t="shared" si="20"/>
        <v>3.2931818477799163E-2</v>
      </c>
      <c r="AO65" s="207">
        <f t="shared" si="21"/>
        <v>3.2218257083307722E-2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6807054063.3800001</v>
      </c>
      <c r="C66" s="169">
        <v>1121.04</v>
      </c>
      <c r="D66" s="169">
        <v>7069358054.6499996</v>
      </c>
      <c r="E66" s="169">
        <v>1123.6400000000001</v>
      </c>
      <c r="F66" s="118">
        <f t="shared" si="54"/>
        <v>3.8534142498018314E-2</v>
      </c>
      <c r="G66" s="118">
        <f t="shared" si="55"/>
        <v>2.3192749589667954E-3</v>
      </c>
      <c r="H66" s="169">
        <v>7098793200.7299995</v>
      </c>
      <c r="I66" s="169">
        <v>1123.6400000000001</v>
      </c>
      <c r="J66" s="118">
        <f t="shared" si="56"/>
        <v>4.1637650621810587E-3</v>
      </c>
      <c r="K66" s="118">
        <f t="shared" si="57"/>
        <v>0</v>
      </c>
      <c r="L66" s="169">
        <v>7202301180.3000002</v>
      </c>
      <c r="M66" s="169">
        <v>1128.3499999999999</v>
      </c>
      <c r="N66" s="118">
        <f t="shared" si="58"/>
        <v>1.4581067040994584E-2</v>
      </c>
      <c r="O66" s="118">
        <f t="shared" si="59"/>
        <v>4.1917340073331392E-3</v>
      </c>
      <c r="P66" s="169">
        <v>6542064332.1199999</v>
      </c>
      <c r="Q66" s="169">
        <v>1131.3399999999999</v>
      </c>
      <c r="R66" s="118">
        <f t="shared" si="60"/>
        <v>-9.1670263663217039E-2</v>
      </c>
      <c r="S66" s="118">
        <f t="shared" si="61"/>
        <v>2.6498870031461952E-3</v>
      </c>
      <c r="T66" s="169">
        <v>7051547407.1499996</v>
      </c>
      <c r="U66" s="169">
        <v>1132.97</v>
      </c>
      <c r="V66" s="118">
        <f t="shared" si="62"/>
        <v>7.7878028885860609E-2</v>
      </c>
      <c r="W66" s="118">
        <f t="shared" si="63"/>
        <v>1.4407693531565304E-3</v>
      </c>
      <c r="X66" s="169">
        <v>7041693754.1999998</v>
      </c>
      <c r="Y66" s="169">
        <v>1114.3</v>
      </c>
      <c r="Z66" s="118">
        <f t="shared" si="64"/>
        <v>-1.3973745592362581E-3</v>
      </c>
      <c r="AA66" s="118">
        <f t="shared" si="65"/>
        <v>-1.6478812325127826E-2</v>
      </c>
      <c r="AB66" s="169">
        <v>7496019635.1499996</v>
      </c>
      <c r="AC66" s="169">
        <v>1116.4100000000001</v>
      </c>
      <c r="AD66" s="118">
        <f t="shared" si="66"/>
        <v>6.4519403542509693E-2</v>
      </c>
      <c r="AE66" s="118">
        <f t="shared" si="67"/>
        <v>1.8935654671095104E-3</v>
      </c>
      <c r="AF66" s="169">
        <v>7416139855.6300001</v>
      </c>
      <c r="AG66" s="169">
        <v>1118.73</v>
      </c>
      <c r="AH66" s="118">
        <f t="shared" si="68"/>
        <v>-1.0656292727066885E-2</v>
      </c>
      <c r="AI66" s="118">
        <f t="shared" si="69"/>
        <v>2.0780895907416956E-3</v>
      </c>
      <c r="AJ66" s="119">
        <f t="shared" si="16"/>
        <v>1.1994059510005508E-2</v>
      </c>
      <c r="AK66" s="119">
        <f t="shared" si="17"/>
        <v>-2.3818649308424508E-4</v>
      </c>
      <c r="AL66" s="120">
        <f t="shared" si="18"/>
        <v>4.9054213734710805E-2</v>
      </c>
      <c r="AM66" s="120">
        <f t="shared" si="19"/>
        <v>-4.3697269588125033E-3</v>
      </c>
      <c r="AN66" s="121">
        <f t="shared" si="20"/>
        <v>5.2522991118752381E-2</v>
      </c>
      <c r="AO66" s="207">
        <f t="shared" si="21"/>
        <v>6.6659993089689647E-3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100315448109.99001</v>
      </c>
      <c r="C67" s="181">
        <v>429.5</v>
      </c>
      <c r="D67" s="169">
        <v>99100599346.119995</v>
      </c>
      <c r="E67" s="181">
        <v>432.58</v>
      </c>
      <c r="F67" s="118">
        <f t="shared" si="54"/>
        <v>-1.2110285970491803E-2</v>
      </c>
      <c r="G67" s="118">
        <f t="shared" si="55"/>
        <v>7.1711292200232462E-3</v>
      </c>
      <c r="H67" s="169">
        <v>99250509636.720001</v>
      </c>
      <c r="I67" s="169">
        <v>437</v>
      </c>
      <c r="J67" s="118">
        <f t="shared" si="56"/>
        <v>1.5127082135641535E-3</v>
      </c>
      <c r="K67" s="118">
        <f t="shared" si="57"/>
        <v>1.0217763188312025E-2</v>
      </c>
      <c r="L67" s="169">
        <v>101294800019.28</v>
      </c>
      <c r="M67" s="169">
        <v>448.8</v>
      </c>
      <c r="N67" s="118">
        <f t="shared" si="58"/>
        <v>2.0597278442625402E-2</v>
      </c>
      <c r="O67" s="118">
        <f t="shared" si="59"/>
        <v>2.7002288329519477E-2</v>
      </c>
      <c r="P67" s="169">
        <v>100470650207.17999</v>
      </c>
      <c r="Q67" s="169">
        <v>451.02</v>
      </c>
      <c r="R67" s="118">
        <f t="shared" si="60"/>
        <v>-8.1361512332631201E-3</v>
      </c>
      <c r="S67" s="118">
        <f t="shared" si="61"/>
        <v>4.9465240641710572E-3</v>
      </c>
      <c r="T67" s="169">
        <v>101217105562.5</v>
      </c>
      <c r="U67" s="169">
        <v>453.56</v>
      </c>
      <c r="V67" s="118">
        <f t="shared" si="62"/>
        <v>7.4295861904023286E-3</v>
      </c>
      <c r="W67" s="118">
        <f t="shared" si="63"/>
        <v>5.6316793046871988E-3</v>
      </c>
      <c r="X67" s="169">
        <v>101771240757.42999</v>
      </c>
      <c r="Y67" s="169">
        <v>455.67</v>
      </c>
      <c r="Z67" s="118">
        <f t="shared" si="64"/>
        <v>5.4747188417458032E-3</v>
      </c>
      <c r="AA67" s="118">
        <f t="shared" si="65"/>
        <v>4.6520857218449903E-3</v>
      </c>
      <c r="AB67" s="169">
        <v>102778090188.19</v>
      </c>
      <c r="AC67" s="169">
        <v>452.44</v>
      </c>
      <c r="AD67" s="118">
        <f t="shared" si="66"/>
        <v>9.8932608393742412E-3</v>
      </c>
      <c r="AE67" s="118">
        <f t="shared" si="67"/>
        <v>-7.0884631421862711E-3</v>
      </c>
      <c r="AF67" s="169">
        <v>103765548510.82001</v>
      </c>
      <c r="AG67" s="169">
        <v>457.94</v>
      </c>
      <c r="AH67" s="118">
        <f t="shared" si="68"/>
        <v>9.6076733944164255E-3</v>
      </c>
      <c r="AI67" s="118">
        <f t="shared" si="69"/>
        <v>1.2156308018742817E-2</v>
      </c>
      <c r="AJ67" s="119">
        <f t="shared" si="16"/>
        <v>4.283598589796679E-3</v>
      </c>
      <c r="AK67" s="119">
        <f t="shared" si="17"/>
        <v>8.0861643381393185E-3</v>
      </c>
      <c r="AL67" s="120">
        <f t="shared" si="18"/>
        <v>4.7072865305356551E-2</v>
      </c>
      <c r="AM67" s="120">
        <f t="shared" si="19"/>
        <v>5.8624994220722211E-2</v>
      </c>
      <c r="AN67" s="121">
        <f t="shared" si="20"/>
        <v>1.0474143053787518E-2</v>
      </c>
      <c r="AO67" s="207">
        <f t="shared" si="21"/>
        <v>9.5447133632212064E-3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215736055.56999999</v>
      </c>
      <c r="C68" s="181">
        <v>0.76380000000000003</v>
      </c>
      <c r="D68" s="169">
        <v>223087884.87</v>
      </c>
      <c r="E68" s="181">
        <v>0.76380000000000003</v>
      </c>
      <c r="F68" s="118">
        <f t="shared" si="54"/>
        <v>3.4077888745001922E-2</v>
      </c>
      <c r="G68" s="118">
        <f t="shared" si="55"/>
        <v>0</v>
      </c>
      <c r="H68" s="169">
        <v>225339667.36000001</v>
      </c>
      <c r="I68" s="169">
        <v>0.76449999999999996</v>
      </c>
      <c r="J68" s="118">
        <f t="shared" si="56"/>
        <v>1.0093701373842827E-2</v>
      </c>
      <c r="K68" s="118">
        <f t="shared" si="57"/>
        <v>9.164702801779561E-4</v>
      </c>
      <c r="L68" s="169">
        <v>225306916.53999999</v>
      </c>
      <c r="M68" s="169">
        <v>0.7651</v>
      </c>
      <c r="N68" s="118">
        <f t="shared" si="58"/>
        <v>-1.4533979029844011E-4</v>
      </c>
      <c r="O68" s="118">
        <f t="shared" si="59"/>
        <v>7.8482668410731851E-4</v>
      </c>
      <c r="P68" s="169">
        <v>225381051</v>
      </c>
      <c r="Q68" s="169">
        <v>0.76529999999999998</v>
      </c>
      <c r="R68" s="118">
        <f t="shared" si="60"/>
        <v>3.2903765733639535E-4</v>
      </c>
      <c r="S68" s="118">
        <f t="shared" si="61"/>
        <v>2.6140373807342568E-4</v>
      </c>
      <c r="T68" s="169">
        <v>231536784.88999999</v>
      </c>
      <c r="U68" s="169">
        <v>0.76529999999999998</v>
      </c>
      <c r="V68" s="118">
        <f t="shared" si="62"/>
        <v>2.7312561826681632E-2</v>
      </c>
      <c r="W68" s="118">
        <f t="shared" si="63"/>
        <v>0</v>
      </c>
      <c r="X68" s="169">
        <v>242536224.5</v>
      </c>
      <c r="Y68" s="169">
        <v>0.78600000000000003</v>
      </c>
      <c r="Z68" s="118">
        <f t="shared" si="64"/>
        <v>4.750622936750936E-2</v>
      </c>
      <c r="AA68" s="118">
        <f t="shared" si="65"/>
        <v>2.7048216385731155E-2</v>
      </c>
      <c r="AB68" s="169">
        <v>231311872.05000001</v>
      </c>
      <c r="AC68" s="169">
        <v>0.78520000000000001</v>
      </c>
      <c r="AD68" s="118">
        <f t="shared" si="66"/>
        <v>-4.6279076344737886E-2</v>
      </c>
      <c r="AE68" s="118">
        <f t="shared" si="67"/>
        <v>-1.0178117048346346E-3</v>
      </c>
      <c r="AF68" s="169">
        <v>231551181.18000001</v>
      </c>
      <c r="AG68" s="169">
        <v>0.78749999999999998</v>
      </c>
      <c r="AH68" s="118">
        <f t="shared" si="68"/>
        <v>1.0345734867783464E-3</v>
      </c>
      <c r="AI68" s="118">
        <f t="shared" si="69"/>
        <v>2.9291900152826908E-3</v>
      </c>
      <c r="AJ68" s="119">
        <f t="shared" si="16"/>
        <v>9.2411970402642707E-3</v>
      </c>
      <c r="AK68" s="119">
        <f t="shared" si="17"/>
        <v>3.8652869248172387E-3</v>
      </c>
      <c r="AL68" s="120">
        <f t="shared" si="18"/>
        <v>3.7937050301641517E-2</v>
      </c>
      <c r="AM68" s="120">
        <f t="shared" si="19"/>
        <v>3.1029065200314142E-2</v>
      </c>
      <c r="AN68" s="121">
        <f t="shared" si="20"/>
        <v>2.8600094975257038E-2</v>
      </c>
      <c r="AO68" s="207">
        <f t="shared" si="21"/>
        <v>9.4356676119693814E-3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532370023.48000002</v>
      </c>
      <c r="C69" s="180">
        <v>1206.3499999999999</v>
      </c>
      <c r="D69" s="169">
        <v>518947638.01999998</v>
      </c>
      <c r="E69" s="180">
        <v>1177.08</v>
      </c>
      <c r="F69" s="118">
        <f t="shared" si="54"/>
        <v>-2.5212511726825822E-2</v>
      </c>
      <c r="G69" s="118">
        <f t="shared" si="55"/>
        <v>-2.4263273511004255E-2</v>
      </c>
      <c r="H69" s="169">
        <v>525579279.23000002</v>
      </c>
      <c r="I69" s="180">
        <v>1198.6099999999999</v>
      </c>
      <c r="J69" s="118">
        <f t="shared" si="56"/>
        <v>1.2779018005173882E-2</v>
      </c>
      <c r="K69" s="118">
        <f t="shared" si="57"/>
        <v>1.8291025248921036E-2</v>
      </c>
      <c r="L69" s="169">
        <v>522428629.07999998</v>
      </c>
      <c r="M69" s="169">
        <v>1191.6500000000001</v>
      </c>
      <c r="N69" s="118">
        <f t="shared" si="58"/>
        <v>-5.9946239787380812E-3</v>
      </c>
      <c r="O69" s="118">
        <f t="shared" si="59"/>
        <v>-5.8067261244273026E-3</v>
      </c>
      <c r="P69" s="169">
        <v>525079420.07999998</v>
      </c>
      <c r="Q69" s="169">
        <v>1197</v>
      </c>
      <c r="R69" s="118">
        <f t="shared" si="60"/>
        <v>5.0739772907699553E-3</v>
      </c>
      <c r="S69" s="118">
        <f t="shared" si="61"/>
        <v>4.4895732807451088E-3</v>
      </c>
      <c r="T69" s="169">
        <v>522428629.07999998</v>
      </c>
      <c r="U69" s="169">
        <v>1203.1300000000001</v>
      </c>
      <c r="V69" s="118">
        <f t="shared" si="62"/>
        <v>-5.048362016542433E-3</v>
      </c>
      <c r="W69" s="118">
        <f t="shared" si="63"/>
        <v>5.121136173767844E-3</v>
      </c>
      <c r="X69" s="169">
        <v>528109874.67000002</v>
      </c>
      <c r="Y69" s="169">
        <v>1204.42</v>
      </c>
      <c r="Z69" s="118">
        <f t="shared" si="64"/>
        <v>1.0874682729399308E-2</v>
      </c>
      <c r="AA69" s="118">
        <f t="shared" si="65"/>
        <v>1.0722033362977929E-3</v>
      </c>
      <c r="AB69" s="169">
        <v>531317103.01999998</v>
      </c>
      <c r="AC69" s="169">
        <v>1209.6500000000001</v>
      </c>
      <c r="AD69" s="118">
        <f t="shared" si="66"/>
        <v>6.0730323438925749E-3</v>
      </c>
      <c r="AE69" s="118">
        <f t="shared" si="67"/>
        <v>4.3423390511615695E-3</v>
      </c>
      <c r="AF69" s="169">
        <v>517858347.81999999</v>
      </c>
      <c r="AG69" s="169">
        <v>1212.47</v>
      </c>
      <c r="AH69" s="118">
        <f t="shared" si="68"/>
        <v>-2.5330927846102802E-2</v>
      </c>
      <c r="AI69" s="118">
        <f t="shared" si="69"/>
        <v>2.3312528417310263E-3</v>
      </c>
      <c r="AJ69" s="119">
        <f t="shared" si="16"/>
        <v>-3.348214399871677E-3</v>
      </c>
      <c r="AK69" s="119">
        <f t="shared" si="17"/>
        <v>6.9719128714910235E-4</v>
      </c>
      <c r="AL69" s="120">
        <f t="shared" si="18"/>
        <v>-2.0990368202774387E-3</v>
      </c>
      <c r="AM69" s="120">
        <f t="shared" si="19"/>
        <v>3.0065925850409576E-2</v>
      </c>
      <c r="AN69" s="121">
        <f t="shared" si="20"/>
        <v>1.5086667740165866E-2</v>
      </c>
      <c r="AO69" s="207">
        <f t="shared" si="21"/>
        <v>1.2100295634397325E-2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313522536.69</v>
      </c>
      <c r="C70" s="180">
        <v>140.97</v>
      </c>
      <c r="D70" s="169">
        <v>309888890.17000002</v>
      </c>
      <c r="E70" s="180">
        <v>138.88</v>
      </c>
      <c r="F70" s="118">
        <f t="shared" si="54"/>
        <v>-1.1589745854834041E-2</v>
      </c>
      <c r="G70" s="118">
        <f t="shared" si="55"/>
        <v>-1.4825849471518788E-2</v>
      </c>
      <c r="H70" s="169">
        <v>309975582.61000001</v>
      </c>
      <c r="I70" s="180">
        <v>139.02000000000001</v>
      </c>
      <c r="J70" s="118">
        <f t="shared" si="56"/>
        <v>2.797533011023388E-4</v>
      </c>
      <c r="K70" s="118">
        <f t="shared" si="57"/>
        <v>1.0080645161291387E-3</v>
      </c>
      <c r="L70" s="169">
        <v>305536075.16000003</v>
      </c>
      <c r="M70" s="169">
        <v>137.03</v>
      </c>
      <c r="N70" s="118">
        <f t="shared" si="58"/>
        <v>-1.4322119867052931E-2</v>
      </c>
      <c r="O70" s="118">
        <f t="shared" si="59"/>
        <v>-1.4314487124154862E-2</v>
      </c>
      <c r="P70" s="169">
        <v>305612175.13999999</v>
      </c>
      <c r="Q70" s="169">
        <v>137.06</v>
      </c>
      <c r="R70" s="118">
        <f t="shared" si="60"/>
        <v>2.490703592369844E-4</v>
      </c>
      <c r="S70" s="118">
        <f t="shared" si="61"/>
        <v>2.1893016127856043E-4</v>
      </c>
      <c r="T70" s="169">
        <v>313788412.55000001</v>
      </c>
      <c r="U70" s="169">
        <v>140.78</v>
      </c>
      <c r="V70" s="118">
        <f t="shared" si="62"/>
        <v>2.6753637698676492E-2</v>
      </c>
      <c r="W70" s="118">
        <f t="shared" si="63"/>
        <v>2.7141397927914774E-2</v>
      </c>
      <c r="X70" s="169">
        <v>316210611.43000001</v>
      </c>
      <c r="Y70" s="169">
        <v>141.88</v>
      </c>
      <c r="Z70" s="118">
        <f t="shared" si="64"/>
        <v>7.7192107264765063E-3</v>
      </c>
      <c r="AA70" s="118">
        <f t="shared" si="65"/>
        <v>7.8136098877681082E-3</v>
      </c>
      <c r="AB70" s="169">
        <v>314923752.33999997</v>
      </c>
      <c r="AC70" s="169">
        <v>141.29</v>
      </c>
      <c r="AD70" s="118">
        <f t="shared" si="66"/>
        <v>-4.0696265194278824E-3</v>
      </c>
      <c r="AE70" s="118">
        <f t="shared" si="67"/>
        <v>-4.1584437552861812E-3</v>
      </c>
      <c r="AF70" s="169">
        <v>316001698.30000001</v>
      </c>
      <c r="AG70" s="169">
        <v>141.29</v>
      </c>
      <c r="AH70" s="118">
        <f t="shared" si="68"/>
        <v>3.4228791953306186E-3</v>
      </c>
      <c r="AI70" s="118">
        <f t="shared" si="69"/>
        <v>0</v>
      </c>
      <c r="AJ70" s="119">
        <f t="shared" ref="AJ70:AJ112" si="70">AVERAGE(F70,J70,N70,R70,V70,Z70,AD70,AH70)</f>
        <v>1.0553823799385104E-3</v>
      </c>
      <c r="AK70" s="119">
        <f t="shared" ref="AK70:AK110" si="71">AVERAGE(G70,K70,O70,S70,W70,AA70,AE70,AI70)</f>
        <v>3.6040276776634378E-4</v>
      </c>
      <c r="AL70" s="120">
        <f t="shared" ref="AL70:AL112" si="72">((AF70-D70)/D70)</f>
        <v>1.9725806003069706E-2</v>
      </c>
      <c r="AM70" s="120">
        <f t="shared" ref="AM70:AM110" si="73">((AG70-E70)/E70)</f>
        <v>1.7353110599078316E-2</v>
      </c>
      <c r="AN70" s="121">
        <f t="shared" ref="AN70:AN112" si="74">STDEV(F70,J70,N70,R70,V70,Z70,AD70,AH70)</f>
        <v>1.2729584635920135E-2</v>
      </c>
      <c r="AO70" s="207">
        <f t="shared" ref="AO70:AO110" si="75">STDEV(G70,K70,O70,S70,W70,AA70,AE70,AI70)</f>
        <v>1.3308085581165301E-2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469258190.75999999</v>
      </c>
      <c r="C71" s="180">
        <v>150.30879999999999</v>
      </c>
      <c r="D71" s="169">
        <v>466119200.5</v>
      </c>
      <c r="E71" s="180">
        <v>150.63489899999999</v>
      </c>
      <c r="F71" s="118">
        <f t="shared" si="54"/>
        <v>-6.6892604579073039E-3</v>
      </c>
      <c r="G71" s="118">
        <f t="shared" si="55"/>
        <v>2.1695270004151407E-3</v>
      </c>
      <c r="H71" s="169">
        <v>466112136.47000003</v>
      </c>
      <c r="I71" s="180">
        <v>150.845947</v>
      </c>
      <c r="J71" s="118">
        <f t="shared" si="56"/>
        <v>-1.5154986090240215E-5</v>
      </c>
      <c r="K71" s="118">
        <f t="shared" si="57"/>
        <v>1.4010564709842255E-3</v>
      </c>
      <c r="L71" s="169">
        <v>427802410.73000002</v>
      </c>
      <c r="M71" s="180">
        <v>151.22750300000001</v>
      </c>
      <c r="N71" s="118">
        <f t="shared" si="58"/>
        <v>-8.2189934014871346E-2</v>
      </c>
      <c r="O71" s="118">
        <f t="shared" si="59"/>
        <v>2.5294415102847779E-3</v>
      </c>
      <c r="P71" s="169">
        <v>430579937.58999997</v>
      </c>
      <c r="Q71" s="169">
        <v>151.57452900000001</v>
      </c>
      <c r="R71" s="118">
        <f t="shared" si="60"/>
        <v>6.4925460687806687E-3</v>
      </c>
      <c r="S71" s="118">
        <f t="shared" si="61"/>
        <v>2.2947280958543603E-3</v>
      </c>
      <c r="T71" s="169">
        <v>430765556.56999999</v>
      </c>
      <c r="U71" s="169">
        <v>151.86488800000001</v>
      </c>
      <c r="V71" s="118">
        <f t="shared" si="62"/>
        <v>4.3109063798686843E-4</v>
      </c>
      <c r="W71" s="118">
        <f t="shared" si="63"/>
        <v>1.9156186855114367E-3</v>
      </c>
      <c r="X71" s="169">
        <v>431643788.26999998</v>
      </c>
      <c r="Y71" s="169">
        <v>152.25165100000001</v>
      </c>
      <c r="Z71" s="118">
        <f t="shared" si="64"/>
        <v>2.038769550177056E-3</v>
      </c>
      <c r="AA71" s="118">
        <f t="shared" si="65"/>
        <v>2.5467572201416429E-3</v>
      </c>
      <c r="AB71" s="169">
        <v>425758162.12</v>
      </c>
      <c r="AC71" s="169">
        <v>152.5659</v>
      </c>
      <c r="AD71" s="118">
        <f t="shared" si="66"/>
        <v>-1.3635377850771768E-2</v>
      </c>
      <c r="AE71" s="118">
        <f t="shared" si="67"/>
        <v>2.0640104585794576E-3</v>
      </c>
      <c r="AF71" s="169">
        <v>426657644.99000001</v>
      </c>
      <c r="AG71" s="169">
        <v>152.84740400000001</v>
      </c>
      <c r="AH71" s="118">
        <f t="shared" si="68"/>
        <v>2.1126614825683256E-3</v>
      </c>
      <c r="AI71" s="118">
        <f t="shared" si="69"/>
        <v>1.8451305304790415E-3</v>
      </c>
      <c r="AJ71" s="119">
        <f t="shared" si="70"/>
        <v>-1.1431832446265968E-2</v>
      </c>
      <c r="AK71" s="119">
        <f t="shared" si="71"/>
        <v>2.0957837465312604E-3</v>
      </c>
      <c r="AL71" s="120">
        <f t="shared" si="72"/>
        <v>-8.4659794034809319E-2</v>
      </c>
      <c r="AM71" s="120">
        <f t="shared" si="73"/>
        <v>1.4687864596371001E-2</v>
      </c>
      <c r="AN71" s="121">
        <f t="shared" si="74"/>
        <v>2.9255816970856066E-2</v>
      </c>
      <c r="AO71" s="207">
        <f t="shared" si="75"/>
        <v>3.8086275457004212E-4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1367702378.01</v>
      </c>
      <c r="C72" s="181">
        <v>1.3747</v>
      </c>
      <c r="D72" s="169">
        <v>1308904424.55</v>
      </c>
      <c r="E72" s="181">
        <v>1.3113999999999999</v>
      </c>
      <c r="F72" s="118">
        <f t="shared" si="54"/>
        <v>-4.2990313101268975E-2</v>
      </c>
      <c r="G72" s="118">
        <f t="shared" si="55"/>
        <v>-4.6046410125845733E-2</v>
      </c>
      <c r="H72" s="169">
        <v>1368693485.7</v>
      </c>
      <c r="I72" s="180">
        <v>1.3157000000000001</v>
      </c>
      <c r="J72" s="118">
        <f t="shared" si="56"/>
        <v>4.5678706579783714E-2</v>
      </c>
      <c r="K72" s="118">
        <f t="shared" si="57"/>
        <v>3.2789385389661377E-3</v>
      </c>
      <c r="L72" s="169">
        <v>1379602133.8</v>
      </c>
      <c r="M72" s="180">
        <v>1.3232999999999999</v>
      </c>
      <c r="N72" s="118">
        <f t="shared" si="58"/>
        <v>7.9701176442882118E-3</v>
      </c>
      <c r="O72" s="118">
        <f t="shared" si="59"/>
        <v>5.7763927947099098E-3</v>
      </c>
      <c r="P72" s="169">
        <v>1365276062.0899999</v>
      </c>
      <c r="Q72" s="180">
        <v>1.3272999999999999</v>
      </c>
      <c r="R72" s="118">
        <f t="shared" si="60"/>
        <v>-1.0384205242231728E-2</v>
      </c>
      <c r="S72" s="118">
        <f t="shared" si="61"/>
        <v>3.0227461648908061E-3</v>
      </c>
      <c r="T72" s="169">
        <v>1384090971.22</v>
      </c>
      <c r="U72" s="169">
        <v>1.3458000000000001</v>
      </c>
      <c r="V72" s="118">
        <f t="shared" si="62"/>
        <v>1.3781029091799768E-2</v>
      </c>
      <c r="W72" s="118">
        <f t="shared" si="63"/>
        <v>1.3938069765689886E-2</v>
      </c>
      <c r="X72" s="169">
        <v>1403631180.8299999</v>
      </c>
      <c r="Y72" s="169">
        <v>1.3648</v>
      </c>
      <c r="Z72" s="118">
        <f t="shared" si="64"/>
        <v>1.4117720595183332E-2</v>
      </c>
      <c r="AA72" s="118">
        <f t="shared" si="65"/>
        <v>1.4117996730569108E-2</v>
      </c>
      <c r="AB72" s="169">
        <v>1451023018.8</v>
      </c>
      <c r="AC72" s="169">
        <v>1.4104000000000001</v>
      </c>
      <c r="AD72" s="118">
        <f t="shared" si="66"/>
        <v>3.3763739803768199E-2</v>
      </c>
      <c r="AE72" s="118">
        <f t="shared" si="67"/>
        <v>3.341148886283711E-2</v>
      </c>
      <c r="AF72" s="169">
        <v>1456234508.4400001</v>
      </c>
      <c r="AG72" s="169">
        <v>1.4158999999999999</v>
      </c>
      <c r="AH72" s="118">
        <f t="shared" si="68"/>
        <v>3.5915968061692232E-3</v>
      </c>
      <c r="AI72" s="118">
        <f t="shared" si="69"/>
        <v>3.8996029495177525E-3</v>
      </c>
      <c r="AJ72" s="119">
        <f t="shared" si="70"/>
        <v>8.1910490221864668E-3</v>
      </c>
      <c r="AK72" s="119">
        <f t="shared" si="71"/>
        <v>3.9248532101668716E-3</v>
      </c>
      <c r="AL72" s="120">
        <f t="shared" si="72"/>
        <v>0.11255984862351737</v>
      </c>
      <c r="AM72" s="120">
        <f t="shared" si="73"/>
        <v>7.9685831935336321E-2</v>
      </c>
      <c r="AN72" s="121">
        <f t="shared" si="74"/>
        <v>2.7022308157838109E-2</v>
      </c>
      <c r="AO72" s="207">
        <f t="shared" si="75"/>
        <v>2.2600295072088144E-2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1989457655.29</v>
      </c>
      <c r="C73" s="181">
        <v>388.29</v>
      </c>
      <c r="D73" s="169">
        <v>1988084390.46</v>
      </c>
      <c r="E73" s="181">
        <v>386.89</v>
      </c>
      <c r="F73" s="118">
        <f t="shared" si="54"/>
        <v>-6.9027095216044954E-4</v>
      </c>
      <c r="G73" s="118">
        <f t="shared" si="55"/>
        <v>-3.6055525509285174E-3</v>
      </c>
      <c r="H73" s="169">
        <v>2079867495.3959999</v>
      </c>
      <c r="I73" s="181">
        <v>402.8</v>
      </c>
      <c r="J73" s="118">
        <f t="shared" si="56"/>
        <v>4.6166604082014465E-2</v>
      </c>
      <c r="K73" s="118">
        <f t="shared" si="57"/>
        <v>4.1122799762206376E-2</v>
      </c>
      <c r="L73" s="169">
        <v>2184669810</v>
      </c>
      <c r="M73" s="180">
        <v>430.5</v>
      </c>
      <c r="N73" s="118">
        <f t="shared" si="58"/>
        <v>5.038893815879654E-2</v>
      </c>
      <c r="O73" s="118">
        <f t="shared" si="59"/>
        <v>6.8768619662363431E-2</v>
      </c>
      <c r="P73" s="169">
        <v>1522229146.1199999</v>
      </c>
      <c r="Q73" s="180">
        <v>362.79</v>
      </c>
      <c r="R73" s="118">
        <f t="shared" si="60"/>
        <v>-0.30322232716714298</v>
      </c>
      <c r="S73" s="118">
        <f t="shared" si="61"/>
        <v>-0.15728222996515676</v>
      </c>
      <c r="T73" s="169">
        <v>1654820796.26</v>
      </c>
      <c r="U73" s="180">
        <v>377.65</v>
      </c>
      <c r="V73" s="118">
        <f t="shared" si="62"/>
        <v>8.7103607546841488E-2</v>
      </c>
      <c r="W73" s="118">
        <f t="shared" si="63"/>
        <v>4.0960335180131632E-2</v>
      </c>
      <c r="X73" s="169">
        <v>1533839603.6500001</v>
      </c>
      <c r="Y73" s="169">
        <v>351.37</v>
      </c>
      <c r="Z73" s="118">
        <f t="shared" si="64"/>
        <v>-7.3108334680966711E-2</v>
      </c>
      <c r="AA73" s="118">
        <f t="shared" si="65"/>
        <v>-6.958824308221892E-2</v>
      </c>
      <c r="AB73" s="169">
        <v>1420172546.1099999</v>
      </c>
      <c r="AC73" s="169">
        <v>337.04</v>
      </c>
      <c r="AD73" s="118">
        <f t="shared" si="66"/>
        <v>-7.4106221582434365E-2</v>
      </c>
      <c r="AE73" s="118">
        <f t="shared" si="67"/>
        <v>-4.0783219967555524E-2</v>
      </c>
      <c r="AF73" s="169">
        <v>1880393883.6400001</v>
      </c>
      <c r="AG73" s="169">
        <v>427.7</v>
      </c>
      <c r="AH73" s="118">
        <f t="shared" si="68"/>
        <v>0.3240601564863328</v>
      </c>
      <c r="AI73" s="118">
        <f t="shared" si="69"/>
        <v>0.2689888440541181</v>
      </c>
      <c r="AJ73" s="119">
        <f t="shared" si="70"/>
        <v>7.0740189864101008E-3</v>
      </c>
      <c r="AK73" s="119">
        <f t="shared" si="71"/>
        <v>1.8572669136619979E-2</v>
      </c>
      <c r="AL73" s="120">
        <f t="shared" si="72"/>
        <v>-5.4167975633611136E-2</v>
      </c>
      <c r="AM73" s="120">
        <f t="shared" si="73"/>
        <v>0.10548217839696039</v>
      </c>
      <c r="AN73" s="121">
        <f t="shared" si="74"/>
        <v>0.17714114903802836</v>
      </c>
      <c r="AO73" s="207">
        <f t="shared" si="75"/>
        <v>0.12475684759994073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3547564451.9499998</v>
      </c>
      <c r="C74" s="181">
        <v>105.42</v>
      </c>
      <c r="D74" s="169">
        <v>339092540.76999998</v>
      </c>
      <c r="E74" s="181">
        <v>105.53</v>
      </c>
      <c r="F74" s="118">
        <f t="shared" si="54"/>
        <v>-0.90441539671432603</v>
      </c>
      <c r="G74" s="118">
        <f t="shared" si="55"/>
        <v>1.0434452665528309E-3</v>
      </c>
      <c r="H74" s="169">
        <v>3221865672.7600002</v>
      </c>
      <c r="I74" s="181">
        <v>105.67</v>
      </c>
      <c r="J74" s="118">
        <f t="shared" si="56"/>
        <v>8.5014348161239273</v>
      </c>
      <c r="K74" s="118">
        <f t="shared" si="57"/>
        <v>1.3266369752677018E-3</v>
      </c>
      <c r="L74" s="169">
        <v>3587666538.4899998</v>
      </c>
      <c r="M74" s="181">
        <v>105.82</v>
      </c>
      <c r="N74" s="118">
        <f t="shared" si="58"/>
        <v>0.11353696984413304</v>
      </c>
      <c r="O74" s="118">
        <f t="shared" si="59"/>
        <v>1.419513580013168E-3</v>
      </c>
      <c r="P74" s="169">
        <v>3735787482.5300002</v>
      </c>
      <c r="Q74" s="181">
        <v>105.96</v>
      </c>
      <c r="R74" s="118">
        <f t="shared" si="60"/>
        <v>4.1286151444371005E-2</v>
      </c>
      <c r="S74" s="118">
        <f t="shared" si="61"/>
        <v>1.3230013230013285E-3</v>
      </c>
      <c r="T74" s="169">
        <v>3765767246.27</v>
      </c>
      <c r="U74" s="181">
        <v>106.08</v>
      </c>
      <c r="V74" s="118">
        <f t="shared" si="62"/>
        <v>8.0250185215826227E-3</v>
      </c>
      <c r="W74" s="118">
        <f t="shared" si="63"/>
        <v>1.1325028312571212E-3</v>
      </c>
      <c r="X74" s="169">
        <v>3781977517.7199998</v>
      </c>
      <c r="Y74" s="181">
        <v>106.23</v>
      </c>
      <c r="Z74" s="118">
        <f t="shared" si="64"/>
        <v>4.3046397692412123E-3</v>
      </c>
      <c r="AA74" s="118">
        <f t="shared" si="65"/>
        <v>1.4140271493213205E-3</v>
      </c>
      <c r="AB74" s="169">
        <v>3797939483.1999998</v>
      </c>
      <c r="AC74" s="181">
        <v>106.39</v>
      </c>
      <c r="AD74" s="118">
        <f t="shared" si="66"/>
        <v>4.2205342060369615E-3</v>
      </c>
      <c r="AE74" s="118">
        <f t="shared" si="67"/>
        <v>1.5061658665160179E-3</v>
      </c>
      <c r="AF74" s="169">
        <v>3823375128.6799998</v>
      </c>
      <c r="AG74" s="181">
        <v>106.53</v>
      </c>
      <c r="AH74" s="118">
        <f t="shared" si="68"/>
        <v>6.6972224261374769E-3</v>
      </c>
      <c r="AI74" s="118">
        <f t="shared" si="69"/>
        <v>1.3159131497321231E-3</v>
      </c>
      <c r="AJ74" s="119">
        <f t="shared" si="70"/>
        <v>0.97188624445263805</v>
      </c>
      <c r="AK74" s="119">
        <f t="shared" si="71"/>
        <v>1.3101507677077014E-3</v>
      </c>
      <c r="AL74" s="120">
        <f t="shared" si="72"/>
        <v>10.275314756255055</v>
      </c>
      <c r="AM74" s="120">
        <f t="shared" si="73"/>
        <v>9.4759783947692602E-3</v>
      </c>
      <c r="AN74" s="121">
        <f t="shared" si="74"/>
        <v>3.0601260233557483</v>
      </c>
      <c r="AO74" s="207">
        <f t="shared" si="75"/>
        <v>1.5321935576272639E-4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657026241.96000004</v>
      </c>
      <c r="C75" s="181">
        <v>1.18</v>
      </c>
      <c r="D75" s="169"/>
      <c r="E75" s="181">
        <v>1.18</v>
      </c>
      <c r="F75" s="118">
        <f t="shared" si="54"/>
        <v>-1</v>
      </c>
      <c r="G75" s="118">
        <f t="shared" si="55"/>
        <v>0</v>
      </c>
      <c r="H75" s="169">
        <v>470181838.50999999</v>
      </c>
      <c r="I75" s="181">
        <v>1.1299999999999999</v>
      </c>
      <c r="J75" s="118" t="e">
        <f t="shared" si="56"/>
        <v>#DIV/0!</v>
      </c>
      <c r="K75" s="118">
        <f t="shared" si="57"/>
        <v>-4.2372881355932243E-2</v>
      </c>
      <c r="L75" s="169">
        <v>470938308.91000003</v>
      </c>
      <c r="M75" s="181">
        <v>1.1299999999999999</v>
      </c>
      <c r="N75" s="118">
        <f t="shared" si="58"/>
        <v>1.608889025567811E-3</v>
      </c>
      <c r="O75" s="118">
        <f t="shared" si="59"/>
        <v>0</v>
      </c>
      <c r="P75" s="169">
        <v>475132620.75999999</v>
      </c>
      <c r="Q75" s="181">
        <v>1.1399999999999999</v>
      </c>
      <c r="R75" s="118">
        <f t="shared" si="60"/>
        <v>8.9062872368735873E-3</v>
      </c>
      <c r="S75" s="118">
        <f t="shared" si="61"/>
        <v>8.8495575221239024E-3</v>
      </c>
      <c r="T75" s="169">
        <v>481214123.72000003</v>
      </c>
      <c r="U75" s="181">
        <v>1.1599999999999999</v>
      </c>
      <c r="V75" s="118">
        <f t="shared" si="62"/>
        <v>1.2799590460180043E-2</v>
      </c>
      <c r="W75" s="118">
        <f t="shared" si="63"/>
        <v>1.7543859649122823E-2</v>
      </c>
      <c r="X75" s="169">
        <v>486803270.54000002</v>
      </c>
      <c r="Y75" s="181">
        <v>1.17</v>
      </c>
      <c r="Z75" s="118">
        <f t="shared" si="64"/>
        <v>1.1614677426326128E-2</v>
      </c>
      <c r="AA75" s="118">
        <f t="shared" si="65"/>
        <v>8.6206896551724223E-3</v>
      </c>
      <c r="AB75" s="169">
        <v>494541110.19</v>
      </c>
      <c r="AC75" s="181">
        <v>1.19</v>
      </c>
      <c r="AD75" s="118">
        <f t="shared" si="66"/>
        <v>1.589520884158515E-2</v>
      </c>
      <c r="AE75" s="118">
        <f t="shared" si="67"/>
        <v>1.709401709401711E-2</v>
      </c>
      <c r="AF75" s="169">
        <v>446720055.89999998</v>
      </c>
      <c r="AG75" s="181">
        <v>1.2</v>
      </c>
      <c r="AH75" s="118">
        <f t="shared" si="68"/>
        <v>-9.6697834223786638E-2</v>
      </c>
      <c r="AI75" s="118">
        <f t="shared" si="69"/>
        <v>8.4033613445378234E-3</v>
      </c>
      <c r="AJ75" s="119" t="e">
        <f t="shared" si="70"/>
        <v>#DIV/0!</v>
      </c>
      <c r="AK75" s="119">
        <f t="shared" si="71"/>
        <v>2.2673254886302298E-3</v>
      </c>
      <c r="AL75" s="120" t="e">
        <f t="shared" si="72"/>
        <v>#DIV/0!</v>
      </c>
      <c r="AM75" s="120">
        <f t="shared" si="73"/>
        <v>1.6949152542372899E-2</v>
      </c>
      <c r="AN75" s="121" t="e">
        <f t="shared" si="74"/>
        <v>#DIV/0!</v>
      </c>
      <c r="AO75" s="207">
        <f t="shared" si="75"/>
        <v>1.9189189023236457E-2</v>
      </c>
      <c r="AP75" s="125"/>
      <c r="AQ75" s="123"/>
      <c r="AR75" s="123"/>
      <c r="AS75" s="124"/>
      <c r="AT75" s="124"/>
    </row>
    <row r="76" spans="1:46">
      <c r="A76" s="202" t="s">
        <v>190</v>
      </c>
      <c r="B76" s="169">
        <v>0</v>
      </c>
      <c r="C76" s="181">
        <v>0</v>
      </c>
      <c r="D76" s="169"/>
      <c r="E76" s="181">
        <v>0</v>
      </c>
      <c r="F76" s="118" t="e">
        <f t="shared" si="54"/>
        <v>#DIV/0!</v>
      </c>
      <c r="G76" s="118" t="e">
        <f t="shared" si="55"/>
        <v>#DIV/0!</v>
      </c>
      <c r="H76" s="169">
        <v>1033033886.12</v>
      </c>
      <c r="I76" s="180">
        <v>35711.129999999997</v>
      </c>
      <c r="J76" s="118" t="e">
        <f t="shared" si="56"/>
        <v>#DIV/0!</v>
      </c>
      <c r="K76" s="118" t="e">
        <f t="shared" si="57"/>
        <v>#DIV/0!</v>
      </c>
      <c r="L76" s="169">
        <v>1040501635.2</v>
      </c>
      <c r="M76" s="180">
        <v>35636.400000000001</v>
      </c>
      <c r="N76" s="118">
        <f t="shared" si="58"/>
        <v>7.2289488082993717E-3</v>
      </c>
      <c r="O76" s="118">
        <f t="shared" si="59"/>
        <v>-2.0926249043364334E-3</v>
      </c>
      <c r="P76" s="169">
        <v>1051549494.17</v>
      </c>
      <c r="Q76" s="181">
        <v>35729.160000000003</v>
      </c>
      <c r="R76" s="118">
        <f t="shared" si="60"/>
        <v>1.0617819901721101E-2</v>
      </c>
      <c r="S76" s="118">
        <f t="shared" si="61"/>
        <v>2.602956527595437E-3</v>
      </c>
      <c r="T76" s="169">
        <v>1051296844.96</v>
      </c>
      <c r="U76" s="180">
        <v>35657.06</v>
      </c>
      <c r="V76" s="118">
        <f t="shared" si="62"/>
        <v>-2.4026373594458134E-4</v>
      </c>
      <c r="W76" s="118">
        <f t="shared" si="63"/>
        <v>-2.0179595602025295E-3</v>
      </c>
      <c r="X76" s="169">
        <v>1011697149.26</v>
      </c>
      <c r="Y76" s="180">
        <v>35707.53</v>
      </c>
      <c r="Z76" s="118">
        <f t="shared" si="64"/>
        <v>-3.7667473168823927E-2</v>
      </c>
      <c r="AA76" s="118">
        <f t="shared" si="65"/>
        <v>1.4154279685425878E-3</v>
      </c>
      <c r="AB76" s="169">
        <v>1026024039.3200001</v>
      </c>
      <c r="AC76" s="181">
        <v>35754.39</v>
      </c>
      <c r="AD76" s="118">
        <f t="shared" si="66"/>
        <v>1.4161243876667421E-2</v>
      </c>
      <c r="AE76" s="118">
        <f t="shared" si="67"/>
        <v>1.3123282400098967E-3</v>
      </c>
      <c r="AF76" s="169">
        <v>1028157517.98</v>
      </c>
      <c r="AG76" s="180">
        <v>35794.050000000003</v>
      </c>
      <c r="AH76" s="118">
        <f t="shared" si="68"/>
        <v>2.0793651788255712E-3</v>
      </c>
      <c r="AI76" s="118">
        <f t="shared" si="69"/>
        <v>1.1092344184868905E-3</v>
      </c>
      <c r="AJ76" s="119" t="e">
        <f t="shared" si="70"/>
        <v>#DIV/0!</v>
      </c>
      <c r="AK76" s="119" t="e">
        <f t="shared" si="71"/>
        <v>#DIV/0!</v>
      </c>
      <c r="AL76" s="120" t="e">
        <f t="shared" si="72"/>
        <v>#DIV/0!</v>
      </c>
      <c r="AM76" s="120" t="e">
        <f t="shared" si="73"/>
        <v>#DIV/0!</v>
      </c>
      <c r="AN76" s="121" t="e">
        <f t="shared" si="74"/>
        <v>#DIV/0!</v>
      </c>
      <c r="AO76" s="207" t="e">
        <f t="shared" si="75"/>
        <v>#DIV/0!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201200483423.17007</v>
      </c>
      <c r="C77" s="176"/>
      <c r="D77" s="174">
        <f>SUM(D56:D76)</f>
        <v>196501902309.72995</v>
      </c>
      <c r="E77" s="176"/>
      <c r="F77" s="118">
        <f>((D77-B77)/B77)</f>
        <v>-2.3352732724592647E-2</v>
      </c>
      <c r="G77" s="118"/>
      <c r="H77" s="174">
        <f>SUM(H56:H76)</f>
        <v>201330057176.97601</v>
      </c>
      <c r="I77" s="176"/>
      <c r="J77" s="118">
        <f>((H77-D77)/D77)</f>
        <v>2.4570524816781854E-2</v>
      </c>
      <c r="K77" s="118"/>
      <c r="L77" s="174">
        <f>SUM(L56:L76)</f>
        <v>204987895927.44</v>
      </c>
      <c r="M77" s="176"/>
      <c r="N77" s="118">
        <f>((L77-H77)/H77)</f>
        <v>1.8168368905039468E-2</v>
      </c>
      <c r="O77" s="118"/>
      <c r="P77" s="174">
        <f>SUM(P56:P76)</f>
        <v>202357785523.66</v>
      </c>
      <c r="Q77" s="176"/>
      <c r="R77" s="118">
        <f>((P77-L77)/L77)</f>
        <v>-1.2830564418842489E-2</v>
      </c>
      <c r="S77" s="118"/>
      <c r="T77" s="174">
        <f>SUM(T56:T76)</f>
        <v>207355748129.5</v>
      </c>
      <c r="U77" s="176"/>
      <c r="V77" s="118">
        <f>((T77-P77)/P77)</f>
        <v>2.4698642520258388E-2</v>
      </c>
      <c r="W77" s="118"/>
      <c r="X77" s="174">
        <f>SUM(X56:X76)</f>
        <v>207856911056.62</v>
      </c>
      <c r="Y77" s="176"/>
      <c r="Z77" s="118">
        <f>((X77-T77)/T77)</f>
        <v>2.4169232424991836E-3</v>
      </c>
      <c r="AA77" s="118"/>
      <c r="AB77" s="174">
        <f>SUM(AB56:AB76)</f>
        <v>210008521215.72998</v>
      </c>
      <c r="AC77" s="176"/>
      <c r="AD77" s="118">
        <f>((AB77-X77)/X77)</f>
        <v>1.0351400625422983E-2</v>
      </c>
      <c r="AE77" s="118"/>
      <c r="AF77" s="174">
        <f>SUM(AF56:AF76)</f>
        <v>213180551407.41</v>
      </c>
      <c r="AG77" s="176"/>
      <c r="AH77" s="118">
        <f>((AF77-AB77)/AB77)</f>
        <v>1.5104292784489323E-2</v>
      </c>
      <c r="AI77" s="118"/>
      <c r="AJ77" s="119">
        <f t="shared" si="70"/>
        <v>7.3908569688820071E-3</v>
      </c>
      <c r="AK77" s="119"/>
      <c r="AL77" s="120">
        <f t="shared" si="72"/>
        <v>8.4877799663185233E-2</v>
      </c>
      <c r="AM77" s="120"/>
      <c r="AN77" s="121">
        <f t="shared" si="74"/>
        <v>1.7557787483903721E-2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2411416040.6900001</v>
      </c>
      <c r="C79" s="181">
        <v>69.3</v>
      </c>
      <c r="D79" s="169">
        <v>2413293706.71</v>
      </c>
      <c r="E79" s="181">
        <v>69.3</v>
      </c>
      <c r="F79" s="118">
        <f t="shared" ref="F79:G81" si="76">((D79-B79)/B79)</f>
        <v>7.7865701658960001E-4</v>
      </c>
      <c r="G79" s="118">
        <f t="shared" si="76"/>
        <v>0</v>
      </c>
      <c r="H79" s="169">
        <v>2416659109.6999998</v>
      </c>
      <c r="I79" s="181">
        <v>69.3</v>
      </c>
      <c r="J79" s="118">
        <f t="shared" ref="J79:K81" si="77">((H79-D79)/D79)</f>
        <v>1.3945268993336764E-3</v>
      </c>
      <c r="K79" s="118">
        <f t="shared" si="77"/>
        <v>0</v>
      </c>
      <c r="L79" s="169">
        <v>2419920002.0500002</v>
      </c>
      <c r="M79" s="181">
        <v>69.3</v>
      </c>
      <c r="N79" s="118">
        <f t="shared" ref="N79:N81" si="78">((L79-H79)/H79)</f>
        <v>1.3493389849283226E-3</v>
      </c>
      <c r="O79" s="118">
        <f t="shared" ref="O79:O81" si="79">((M79-I79)/I79)</f>
        <v>0</v>
      </c>
      <c r="P79" s="169">
        <v>2423946114.8800001</v>
      </c>
      <c r="Q79" s="181">
        <v>69.3</v>
      </c>
      <c r="R79" s="118">
        <f t="shared" ref="R79:R81" si="80">((P79-L79)/L79)</f>
        <v>1.6637379857967457E-3</v>
      </c>
      <c r="S79" s="118">
        <f t="shared" ref="S79:S81" si="81">((Q79-M79)/M79)</f>
        <v>0</v>
      </c>
      <c r="T79" s="169">
        <v>2279117577.54</v>
      </c>
      <c r="U79" s="181">
        <v>69.3</v>
      </c>
      <c r="V79" s="118">
        <f t="shared" ref="V79:V81" si="82">((T79-P79)/P79)</f>
        <v>-5.9749074639462454E-2</v>
      </c>
      <c r="W79" s="118">
        <f t="shared" ref="W79:W81" si="83">((U79-Q79)/Q79)</f>
        <v>0</v>
      </c>
      <c r="X79" s="169">
        <v>2283363304.3800001</v>
      </c>
      <c r="Y79" s="181">
        <v>69.3</v>
      </c>
      <c r="Z79" s="118">
        <f t="shared" ref="Z79:Z81" si="84">((X79-T79)/T79)</f>
        <v>1.8628818810580373E-3</v>
      </c>
      <c r="AA79" s="118">
        <f t="shared" ref="AA79:AA81" si="85">((Y79-U79)/U79)</f>
        <v>0</v>
      </c>
      <c r="AB79" s="169">
        <v>2287294404.1599998</v>
      </c>
      <c r="AC79" s="181">
        <v>69.3</v>
      </c>
      <c r="AD79" s="118">
        <f t="shared" ref="AD79:AD81" si="86">((AB79-X79)/X79)</f>
        <v>1.7216269406007388E-3</v>
      </c>
      <c r="AE79" s="118">
        <f t="shared" ref="AE79:AE81" si="87">((AC79-Y79)/Y79)</f>
        <v>0</v>
      </c>
      <c r="AF79" s="169">
        <v>2288793938.5</v>
      </c>
      <c r="AG79" s="181">
        <v>69.3</v>
      </c>
      <c r="AH79" s="118">
        <f t="shared" ref="AH79:AH81" si="88">((AF79-AB79)/AB79)</f>
        <v>6.5559306107376713E-4</v>
      </c>
      <c r="AI79" s="118">
        <f t="shared" ref="AI79:AI81" si="89">((AG79-AC79)/AC79)</f>
        <v>0</v>
      </c>
      <c r="AJ79" s="119">
        <f t="shared" si="70"/>
        <v>-6.2903389837601961E-3</v>
      </c>
      <c r="AK79" s="119">
        <f t="shared" si="71"/>
        <v>0</v>
      </c>
      <c r="AL79" s="120">
        <f t="shared" si="72"/>
        <v>-5.1589148831672184E-2</v>
      </c>
      <c r="AM79" s="120">
        <f t="shared" si="73"/>
        <v>0</v>
      </c>
      <c r="AN79" s="121">
        <f t="shared" si="74"/>
        <v>2.1604923004849525E-2</v>
      </c>
      <c r="AO79" s="207">
        <f t="shared" si="75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9847194056.5200005</v>
      </c>
      <c r="C80" s="181">
        <v>40.700000000000003</v>
      </c>
      <c r="D80" s="169">
        <v>9874117114.8299999</v>
      </c>
      <c r="E80" s="181">
        <v>40.700000000000003</v>
      </c>
      <c r="F80" s="118">
        <f t="shared" si="76"/>
        <v>2.7340842635444193E-3</v>
      </c>
      <c r="G80" s="118">
        <f t="shared" si="76"/>
        <v>0</v>
      </c>
      <c r="H80" s="169">
        <v>9874117114.8299999</v>
      </c>
      <c r="I80" s="181">
        <v>40.700000000000003</v>
      </c>
      <c r="J80" s="118">
        <f t="shared" si="77"/>
        <v>0</v>
      </c>
      <c r="K80" s="118">
        <f t="shared" si="77"/>
        <v>0</v>
      </c>
      <c r="L80" s="169">
        <v>9872846307.7900009</v>
      </c>
      <c r="M80" s="181">
        <v>40.700000000000003</v>
      </c>
      <c r="N80" s="118">
        <f t="shared" si="78"/>
        <v>-1.2870082714437069E-4</v>
      </c>
      <c r="O80" s="118">
        <f t="shared" si="79"/>
        <v>0</v>
      </c>
      <c r="P80" s="169">
        <v>9924029132.0799999</v>
      </c>
      <c r="Q80" s="181">
        <v>40.700000000000003</v>
      </c>
      <c r="R80" s="118">
        <f t="shared" si="80"/>
        <v>5.1842014647401199E-3</v>
      </c>
      <c r="S80" s="118">
        <f t="shared" si="81"/>
        <v>0</v>
      </c>
      <c r="T80" s="169">
        <v>9924624590.0799999</v>
      </c>
      <c r="U80" s="181">
        <v>40.700000000000003</v>
      </c>
      <c r="V80" s="118">
        <f t="shared" si="82"/>
        <v>6.0001637648880681E-5</v>
      </c>
      <c r="W80" s="118">
        <f t="shared" si="83"/>
        <v>0</v>
      </c>
      <c r="X80" s="169">
        <v>9924624590.0799999</v>
      </c>
      <c r="Y80" s="181">
        <v>40.700000000000003</v>
      </c>
      <c r="Z80" s="118">
        <f t="shared" si="84"/>
        <v>0</v>
      </c>
      <c r="AA80" s="118">
        <f t="shared" si="85"/>
        <v>0</v>
      </c>
      <c r="AB80" s="169">
        <v>9924543540.7000008</v>
      </c>
      <c r="AC80" s="181">
        <v>40.700000000000003</v>
      </c>
      <c r="AD80" s="118">
        <f t="shared" si="86"/>
        <v>-8.1664932777580713E-6</v>
      </c>
      <c r="AE80" s="118">
        <f t="shared" si="87"/>
        <v>0</v>
      </c>
      <c r="AF80" s="169">
        <v>9932047725.1399994</v>
      </c>
      <c r="AG80" s="181">
        <v>40.700000000000003</v>
      </c>
      <c r="AH80" s="118">
        <f t="shared" si="88"/>
        <v>7.5612388713137122E-4</v>
      </c>
      <c r="AI80" s="118">
        <f t="shared" si="89"/>
        <v>0</v>
      </c>
      <c r="AJ80" s="119">
        <f t="shared" si="70"/>
        <v>1.0746929915803327E-3</v>
      </c>
      <c r="AK80" s="119">
        <f t="shared" si="71"/>
        <v>0</v>
      </c>
      <c r="AL80" s="120">
        <f t="shared" si="72"/>
        <v>5.8669154554580995E-3</v>
      </c>
      <c r="AM80" s="120">
        <f t="shared" si="73"/>
        <v>0</v>
      </c>
      <c r="AN80" s="121">
        <f t="shared" si="74"/>
        <v>1.9162237977592082E-3</v>
      </c>
      <c r="AO80" s="207">
        <f t="shared" si="75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31874936840.354698</v>
      </c>
      <c r="C81" s="181">
        <v>11.95</v>
      </c>
      <c r="D81" s="169">
        <v>31874936840.354698</v>
      </c>
      <c r="E81" s="181">
        <v>11.95</v>
      </c>
      <c r="F81" s="118">
        <f t="shared" si="76"/>
        <v>0</v>
      </c>
      <c r="G81" s="118">
        <f t="shared" si="76"/>
        <v>0</v>
      </c>
      <c r="H81" s="169">
        <v>31874936840.354702</v>
      </c>
      <c r="I81" s="181">
        <v>11.95</v>
      </c>
      <c r="J81" s="118">
        <f t="shared" si="77"/>
        <v>1.1967701409828271E-16</v>
      </c>
      <c r="K81" s="118">
        <f t="shared" si="77"/>
        <v>0</v>
      </c>
      <c r="L81" s="169">
        <v>32817171113.131817</v>
      </c>
      <c r="M81" s="181">
        <v>12.299046671684332</v>
      </c>
      <c r="N81" s="118">
        <f t="shared" si="78"/>
        <v>2.9560349483868334E-2</v>
      </c>
      <c r="O81" s="118">
        <f t="shared" si="79"/>
        <v>2.9208926500780968E-2</v>
      </c>
      <c r="P81" s="169">
        <v>32817171113.131817</v>
      </c>
      <c r="Q81" s="181">
        <v>12.299046671684332</v>
      </c>
      <c r="R81" s="118">
        <f t="shared" si="80"/>
        <v>0</v>
      </c>
      <c r="S81" s="118">
        <f t="shared" si="81"/>
        <v>0</v>
      </c>
      <c r="T81" s="169">
        <v>32817171113.131817</v>
      </c>
      <c r="U81" s="181">
        <v>12.299046671684332</v>
      </c>
      <c r="V81" s="118">
        <f t="shared" si="82"/>
        <v>0</v>
      </c>
      <c r="W81" s="118">
        <f t="shared" si="83"/>
        <v>0</v>
      </c>
      <c r="X81" s="169">
        <v>32817171113.131817</v>
      </c>
      <c r="Y81" s="181">
        <v>12.299046671684332</v>
      </c>
      <c r="Z81" s="118">
        <f t="shared" si="84"/>
        <v>0</v>
      </c>
      <c r="AA81" s="118">
        <f t="shared" si="85"/>
        <v>0</v>
      </c>
      <c r="AB81" s="169">
        <v>32817171113.131817</v>
      </c>
      <c r="AC81" s="181">
        <v>12.299046671684332</v>
      </c>
      <c r="AD81" s="118">
        <f t="shared" si="86"/>
        <v>0</v>
      </c>
      <c r="AE81" s="118">
        <f t="shared" si="87"/>
        <v>0</v>
      </c>
      <c r="AF81" s="169">
        <v>32817171113.131817</v>
      </c>
      <c r="AG81" s="181">
        <v>12.299046671684332</v>
      </c>
      <c r="AH81" s="118">
        <f t="shared" si="88"/>
        <v>0</v>
      </c>
      <c r="AI81" s="118">
        <f t="shared" si="89"/>
        <v>0</v>
      </c>
      <c r="AJ81" s="119">
        <f t="shared" si="70"/>
        <v>3.6950436854835565E-3</v>
      </c>
      <c r="AK81" s="119">
        <f t="shared" si="71"/>
        <v>3.6511158125976211E-3</v>
      </c>
      <c r="AL81" s="120">
        <f t="shared" si="72"/>
        <v>2.9560349483868459E-2</v>
      </c>
      <c r="AM81" s="120">
        <f t="shared" si="73"/>
        <v>2.9208926500780968E-2</v>
      </c>
      <c r="AN81" s="121">
        <f t="shared" si="74"/>
        <v>1.0451161787143774E-2</v>
      </c>
      <c r="AO81" s="207">
        <f t="shared" si="75"/>
        <v>1.0326914999940838E-2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44133546937.564697</v>
      </c>
      <c r="C82" s="176"/>
      <c r="D82" s="174">
        <f>SUM(D79:D81)</f>
        <v>44162347661.894699</v>
      </c>
      <c r="E82" s="176"/>
      <c r="F82" s="118">
        <f>((D82-B82)/B82)</f>
        <v>6.5258122966517821E-4</v>
      </c>
      <c r="G82" s="118"/>
      <c r="H82" s="174">
        <f>SUM(H79:H81)</f>
        <v>44165713064.884705</v>
      </c>
      <c r="I82" s="176"/>
      <c r="J82" s="118">
        <f>((H82-D82)/D82)</f>
        <v>7.6205255566821171E-5</v>
      </c>
      <c r="K82" s="118"/>
      <c r="L82" s="174">
        <f>SUM(L79:L81)</f>
        <v>45109937422.971817</v>
      </c>
      <c r="M82" s="176"/>
      <c r="N82" s="118">
        <f>((L82-H82)/H82)</f>
        <v>2.1379126307774859E-2</v>
      </c>
      <c r="O82" s="118"/>
      <c r="P82" s="174">
        <f>SUM(P79:P81)</f>
        <v>45165146360.091812</v>
      </c>
      <c r="Q82" s="176"/>
      <c r="R82" s="118">
        <f>((P82-L82)/L82)</f>
        <v>1.223875276135508E-3</v>
      </c>
      <c r="S82" s="118"/>
      <c r="T82" s="174">
        <f>SUM(T79:T81)</f>
        <v>45020913280.751816</v>
      </c>
      <c r="U82" s="176"/>
      <c r="V82" s="118">
        <f>((T82-P82)/P82)</f>
        <v>-3.1934598017253749E-3</v>
      </c>
      <c r="W82" s="118"/>
      <c r="X82" s="174">
        <f>SUM(X79:X81)</f>
        <v>45025159007.591812</v>
      </c>
      <c r="Y82" s="176"/>
      <c r="Z82" s="118">
        <f>((X82-T82)/T82)</f>
        <v>9.4305657762201611E-5</v>
      </c>
      <c r="AA82" s="118"/>
      <c r="AB82" s="174">
        <f>SUM(AB79:AB81)</f>
        <v>45029009057.991821</v>
      </c>
      <c r="AC82" s="176"/>
      <c r="AD82" s="118">
        <f>((AB82-X82)/X82)</f>
        <v>8.5508868483062723E-5</v>
      </c>
      <c r="AE82" s="118"/>
      <c r="AF82" s="174">
        <f>SUM(AF79:AF81)</f>
        <v>45038012776.77182</v>
      </c>
      <c r="AG82" s="176"/>
      <c r="AH82" s="118">
        <f>((AF82-AB82)/AB82)</f>
        <v>1.9995374023006141E-4</v>
      </c>
      <c r="AI82" s="118"/>
      <c r="AJ82" s="119">
        <f t="shared" si="70"/>
        <v>2.5647620667365394E-3</v>
      </c>
      <c r="AK82" s="119"/>
      <c r="AL82" s="120">
        <f t="shared" si="72"/>
        <v>1.9828318946745783E-2</v>
      </c>
      <c r="AM82" s="120"/>
      <c r="AN82" s="121">
        <f t="shared" si="74"/>
        <v>7.7147994931170329E-3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1178391061.1099999</v>
      </c>
      <c r="C84" s="169">
        <v>2596.17</v>
      </c>
      <c r="D84" s="169">
        <v>1113447162.1400001</v>
      </c>
      <c r="E84" s="169">
        <v>2457.9299999999998</v>
      </c>
      <c r="F84" s="118">
        <f t="shared" ref="F84:F103" si="90">((D84-B84)/B84)</f>
        <v>-5.5112348619502503E-2</v>
      </c>
      <c r="G84" s="118">
        <f t="shared" ref="G84:G103" si="91">((E84-C84)/C84)</f>
        <v>-5.3247668681172741E-2</v>
      </c>
      <c r="H84" s="169">
        <v>1114535969.3699999</v>
      </c>
      <c r="I84" s="169">
        <v>2455.34</v>
      </c>
      <c r="J84" s="118">
        <f t="shared" ref="J84:J103" si="92">((H84-D84)/D84)</f>
        <v>9.7787058696807618E-4</v>
      </c>
      <c r="K84" s="118">
        <f t="shared" ref="K84:K103" si="93">((I84-E84)/E84)</f>
        <v>-1.0537322055549552E-3</v>
      </c>
      <c r="L84" s="169">
        <v>1099605018.1900001</v>
      </c>
      <c r="M84" s="169">
        <v>2442.13</v>
      </c>
      <c r="N84" s="118">
        <f t="shared" ref="N84:N103" si="94">((L84-H84)/H84)</f>
        <v>-1.3396562865924968E-2</v>
      </c>
      <c r="O84" s="118">
        <f t="shared" ref="O84:O103" si="95">((M84-I84)/I84)</f>
        <v>-5.3801102902245861E-3</v>
      </c>
      <c r="P84" s="169">
        <v>1096891252.0999999</v>
      </c>
      <c r="Q84" s="169">
        <v>2432.46</v>
      </c>
      <c r="R84" s="118">
        <f t="shared" ref="R84:R103" si="96">((P84-L84)/L84)</f>
        <v>-2.4679462580728625E-3</v>
      </c>
      <c r="S84" s="118">
        <f t="shared" ref="S84:S103" si="97">((Q84-M84)/M84)</f>
        <v>-3.9596581672556629E-3</v>
      </c>
      <c r="T84" s="169">
        <v>1112770817.29</v>
      </c>
      <c r="U84" s="169">
        <v>2467.52</v>
      </c>
      <c r="V84" s="118">
        <f t="shared" ref="V84:V103" si="98">((T84-P84)/P84)</f>
        <v>1.4476881969473826E-2</v>
      </c>
      <c r="W84" s="118">
        <f t="shared" ref="W84:W103" si="99">((U84-Q84)/Q84)</f>
        <v>1.4413392203777223E-2</v>
      </c>
      <c r="X84" s="169">
        <v>1133116847.6300001</v>
      </c>
      <c r="Y84" s="169">
        <v>2506.34</v>
      </c>
      <c r="Z84" s="118">
        <f t="shared" ref="Z84:Z103" si="100">((X84-T84)/T84)</f>
        <v>1.8284115672219107E-2</v>
      </c>
      <c r="AA84" s="118">
        <f t="shared" ref="AA84:AA103" si="101">((Y84-U84)/U84)</f>
        <v>1.5732395279470953E-2</v>
      </c>
      <c r="AB84" s="169">
        <v>1135559382.3399999</v>
      </c>
      <c r="AC84" s="169">
        <v>2517.6999999999998</v>
      </c>
      <c r="AD84" s="118">
        <f t="shared" ref="AD84:AD103" si="102">((AB84-X84)/X84)</f>
        <v>2.1555894390843685E-3</v>
      </c>
      <c r="AE84" s="118">
        <f t="shared" ref="AE84:AE103" si="103">((AC84-Y84)/Y84)</f>
        <v>4.5325055658847853E-3</v>
      </c>
      <c r="AF84" s="169">
        <v>1148674893.8399999</v>
      </c>
      <c r="AG84" s="169">
        <v>2540.9699999999998</v>
      </c>
      <c r="AH84" s="118">
        <f t="shared" ref="AH84:AH103" si="104">((AF84-AB84)/AB84)</f>
        <v>1.1549824433640284E-2</v>
      </c>
      <c r="AI84" s="118">
        <f t="shared" ref="AI84:AI103" si="105">((AG84-AC84)/AC84)</f>
        <v>9.2425626563927329E-3</v>
      </c>
      <c r="AJ84" s="119">
        <f t="shared" si="70"/>
        <v>-2.9415719552643342E-3</v>
      </c>
      <c r="AK84" s="119">
        <f t="shared" si="71"/>
        <v>-2.4650392048352829E-3</v>
      </c>
      <c r="AL84" s="120">
        <f t="shared" si="72"/>
        <v>3.163844041983415E-2</v>
      </c>
      <c r="AM84" s="120">
        <f t="shared" si="73"/>
        <v>3.3784526003588375E-2</v>
      </c>
      <c r="AN84" s="121">
        <f t="shared" si="74"/>
        <v>2.3411221667649782E-2</v>
      </c>
      <c r="AO84" s="207">
        <f t="shared" si="75"/>
        <v>2.2018370291444017E-2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148097836</v>
      </c>
      <c r="C85" s="169">
        <v>109.57</v>
      </c>
      <c r="D85" s="169">
        <v>136369696</v>
      </c>
      <c r="E85" s="169">
        <v>100.98</v>
      </c>
      <c r="F85" s="118">
        <f t="shared" si="90"/>
        <v>-7.9191839102902215E-2</v>
      </c>
      <c r="G85" s="118">
        <f t="shared" si="91"/>
        <v>-7.8397371543305561E-2</v>
      </c>
      <c r="H85" s="169">
        <v>136302816</v>
      </c>
      <c r="I85" s="169">
        <v>100.86</v>
      </c>
      <c r="J85" s="118">
        <f t="shared" si="92"/>
        <v>-4.9043153986351928E-4</v>
      </c>
      <c r="K85" s="118">
        <f t="shared" si="93"/>
        <v>-1.1883541295306451E-3</v>
      </c>
      <c r="L85" s="169">
        <v>136297360</v>
      </c>
      <c r="M85" s="169">
        <v>100.85</v>
      </c>
      <c r="N85" s="118">
        <f t="shared" si="94"/>
        <v>-4.0028520027055052E-5</v>
      </c>
      <c r="O85" s="118">
        <f t="shared" si="95"/>
        <v>-9.9147332936794729E-5</v>
      </c>
      <c r="P85" s="169">
        <v>135021583</v>
      </c>
      <c r="Q85" s="169">
        <v>99.89</v>
      </c>
      <c r="R85" s="118">
        <f t="shared" si="96"/>
        <v>-9.360247329808882E-3</v>
      </c>
      <c r="S85" s="118">
        <f t="shared" si="97"/>
        <v>-9.5190877540901712E-3</v>
      </c>
      <c r="T85" s="169">
        <v>138887872</v>
      </c>
      <c r="U85" s="169">
        <v>102.78</v>
      </c>
      <c r="V85" s="118">
        <f t="shared" si="98"/>
        <v>2.8634599847640656E-2</v>
      </c>
      <c r="W85" s="118">
        <f t="shared" si="99"/>
        <v>2.8931825007508266E-2</v>
      </c>
      <c r="X85" s="169">
        <v>141946246</v>
      </c>
      <c r="Y85" s="169">
        <v>105.05</v>
      </c>
      <c r="Z85" s="118">
        <f t="shared" si="100"/>
        <v>2.2020454024956188E-2</v>
      </c>
      <c r="AA85" s="118">
        <f t="shared" si="101"/>
        <v>2.2086008951157775E-2</v>
      </c>
      <c r="AB85" s="169">
        <v>140261476</v>
      </c>
      <c r="AC85" s="169">
        <v>103.8</v>
      </c>
      <c r="AD85" s="118">
        <f t="shared" si="102"/>
        <v>-1.1869070493065383E-2</v>
      </c>
      <c r="AE85" s="118">
        <f t="shared" si="103"/>
        <v>-1.1899095668729176E-2</v>
      </c>
      <c r="AF85" s="169">
        <v>142591884</v>
      </c>
      <c r="AG85" s="169">
        <v>105.53</v>
      </c>
      <c r="AH85" s="118">
        <f t="shared" si="104"/>
        <v>1.6614740315437717E-2</v>
      </c>
      <c r="AI85" s="118">
        <f t="shared" si="105"/>
        <v>1.6666666666666705E-2</v>
      </c>
      <c r="AJ85" s="119">
        <f t="shared" si="70"/>
        <v>-4.210227849704061E-3</v>
      </c>
      <c r="AK85" s="119">
        <f t="shared" si="71"/>
        <v>-4.17731947540745E-3</v>
      </c>
      <c r="AL85" s="120">
        <f t="shared" si="72"/>
        <v>4.5627351108856323E-2</v>
      </c>
      <c r="AM85" s="120">
        <f t="shared" si="73"/>
        <v>4.5058427411368555E-2</v>
      </c>
      <c r="AN85" s="121">
        <f t="shared" si="74"/>
        <v>3.3677378421893576E-2</v>
      </c>
      <c r="AO85" s="207">
        <f t="shared" si="75"/>
        <v>3.3472358475678046E-2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785871057.52999997</v>
      </c>
      <c r="C86" s="169">
        <v>1.1797</v>
      </c>
      <c r="D86" s="169">
        <v>713128345.01999998</v>
      </c>
      <c r="E86" s="169">
        <v>1.0705</v>
      </c>
      <c r="F86" s="118">
        <f t="shared" si="90"/>
        <v>-9.2563165182124166E-2</v>
      </c>
      <c r="G86" s="118">
        <f t="shared" si="91"/>
        <v>-9.2565906586420249E-2</v>
      </c>
      <c r="H86" s="169">
        <v>706250115.90999997</v>
      </c>
      <c r="I86" s="169">
        <v>1.0602</v>
      </c>
      <c r="J86" s="118">
        <f t="shared" si="92"/>
        <v>-9.6451489525452971E-3</v>
      </c>
      <c r="K86" s="118">
        <f t="shared" si="93"/>
        <v>-9.6216721158336998E-3</v>
      </c>
      <c r="L86" s="169">
        <v>705396083.29999995</v>
      </c>
      <c r="M86" s="169">
        <v>1.0589</v>
      </c>
      <c r="N86" s="118">
        <f t="shared" si="94"/>
        <v>-1.2092495148118981E-3</v>
      </c>
      <c r="O86" s="118">
        <f t="shared" si="95"/>
        <v>-1.2261837389172599E-3</v>
      </c>
      <c r="P86" s="169">
        <v>696101246.46000004</v>
      </c>
      <c r="Q86" s="169">
        <v>1.0449999999999999</v>
      </c>
      <c r="R86" s="118">
        <f t="shared" si="96"/>
        <v>-1.3176762757905598E-2</v>
      </c>
      <c r="S86" s="118">
        <f t="shared" si="97"/>
        <v>-1.3126829728964041E-2</v>
      </c>
      <c r="T86" s="169">
        <v>724752692.74000001</v>
      </c>
      <c r="U86" s="169">
        <v>1.0880000000000001</v>
      </c>
      <c r="V86" s="118">
        <f t="shared" si="98"/>
        <v>4.1159883602717218E-2</v>
      </c>
      <c r="W86" s="118">
        <f t="shared" si="99"/>
        <v>4.1148325358851823E-2</v>
      </c>
      <c r="X86" s="169">
        <v>741261340.96000004</v>
      </c>
      <c r="Y86" s="169">
        <v>1.1128</v>
      </c>
      <c r="Z86" s="118">
        <f t="shared" si="100"/>
        <v>2.2778319260308551E-2</v>
      </c>
      <c r="AA86" s="118">
        <f t="shared" si="101"/>
        <v>2.279411764705876E-2</v>
      </c>
      <c r="AB86" s="169">
        <v>725471413.09000003</v>
      </c>
      <c r="AC86" s="169">
        <v>1.0891999999999999</v>
      </c>
      <c r="AD86" s="118">
        <f t="shared" si="102"/>
        <v>-2.1301431758940281E-2</v>
      </c>
      <c r="AE86" s="118">
        <f t="shared" si="103"/>
        <v>-2.1207764198418463E-2</v>
      </c>
      <c r="AF86" s="169">
        <v>733097380.48000002</v>
      </c>
      <c r="AG86" s="169">
        <v>1.1007</v>
      </c>
      <c r="AH86" s="118">
        <f t="shared" si="104"/>
        <v>1.051174071424635E-2</v>
      </c>
      <c r="AI86" s="118">
        <f t="shared" si="105"/>
        <v>1.0558207858979127E-2</v>
      </c>
      <c r="AJ86" s="119">
        <f t="shared" si="70"/>
        <v>-7.9307268236318909E-3</v>
      </c>
      <c r="AK86" s="119">
        <f t="shared" si="71"/>
        <v>-7.9059631879580036E-3</v>
      </c>
      <c r="AL86" s="120">
        <f t="shared" si="72"/>
        <v>2.8002021795165075E-2</v>
      </c>
      <c r="AM86" s="120">
        <f t="shared" si="73"/>
        <v>2.8211116300794026E-2</v>
      </c>
      <c r="AN86" s="121">
        <f t="shared" si="74"/>
        <v>3.9839180138485177E-2</v>
      </c>
      <c r="AO86" s="207">
        <f t="shared" si="75"/>
        <v>3.9836824825002455E-2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3497285646.75</v>
      </c>
      <c r="C87" s="169">
        <v>351.96719999999999</v>
      </c>
      <c r="D87" s="169">
        <v>3158869897.7600002</v>
      </c>
      <c r="E87" s="169">
        <v>318.42489999999998</v>
      </c>
      <c r="F87" s="118">
        <f t="shared" si="90"/>
        <v>-9.6765258309536958E-2</v>
      </c>
      <c r="G87" s="118">
        <f t="shared" si="91"/>
        <v>-9.5299505181164645E-2</v>
      </c>
      <c r="H87" s="169">
        <v>3166716876.75</v>
      </c>
      <c r="I87" s="169">
        <v>319.47050000000002</v>
      </c>
      <c r="J87" s="118">
        <f t="shared" si="92"/>
        <v>2.4841095847487026E-3</v>
      </c>
      <c r="K87" s="118">
        <f t="shared" si="93"/>
        <v>3.2836628040082165E-3</v>
      </c>
      <c r="L87" s="169">
        <v>3134483438.9400001</v>
      </c>
      <c r="M87" s="169">
        <v>316.34679999999997</v>
      </c>
      <c r="N87" s="118">
        <f t="shared" si="94"/>
        <v>-1.0178818967574109E-2</v>
      </c>
      <c r="O87" s="118">
        <f t="shared" si="95"/>
        <v>-9.7777416068151584E-3</v>
      </c>
      <c r="P87" s="169">
        <v>3069426900.7800002</v>
      </c>
      <c r="Q87" s="169">
        <v>309.33010000000002</v>
      </c>
      <c r="R87" s="118">
        <f t="shared" si="96"/>
        <v>-2.0755106679396035E-2</v>
      </c>
      <c r="S87" s="118">
        <f t="shared" si="97"/>
        <v>-2.2180404543368094E-2</v>
      </c>
      <c r="T87" s="169">
        <v>3176803220.4699998</v>
      </c>
      <c r="U87" s="169">
        <v>315.15929999999997</v>
      </c>
      <c r="V87" s="118">
        <f t="shared" si="98"/>
        <v>3.4982530342297188E-2</v>
      </c>
      <c r="W87" s="118">
        <f t="shared" si="99"/>
        <v>1.884459352646237E-2</v>
      </c>
      <c r="X87" s="169">
        <v>3248507195.5700002</v>
      </c>
      <c r="Y87" s="169">
        <v>327.61419999999998</v>
      </c>
      <c r="Z87" s="118">
        <f t="shared" si="100"/>
        <v>2.2571110051126164E-2</v>
      </c>
      <c r="AA87" s="118">
        <f t="shared" si="101"/>
        <v>3.9519379564556749E-2</v>
      </c>
      <c r="AB87" s="169">
        <v>3237593353.8299999</v>
      </c>
      <c r="AC87" s="169">
        <v>326.61250000000001</v>
      </c>
      <c r="AD87" s="118">
        <f t="shared" si="102"/>
        <v>-3.3596483193521903E-3</v>
      </c>
      <c r="AE87" s="118">
        <f t="shared" si="103"/>
        <v>-3.0575597761024133E-3</v>
      </c>
      <c r="AF87" s="169">
        <v>3275177495.8600001</v>
      </c>
      <c r="AG87" s="169">
        <v>330.29610000000002</v>
      </c>
      <c r="AH87" s="118">
        <f t="shared" si="104"/>
        <v>1.1608666661469086E-2</v>
      </c>
      <c r="AI87" s="118">
        <f t="shared" si="105"/>
        <v>1.1278196639748977E-2</v>
      </c>
      <c r="AJ87" s="119">
        <f t="shared" si="70"/>
        <v>-7.4265519545272671E-3</v>
      </c>
      <c r="AK87" s="119">
        <f t="shared" si="71"/>
        <v>-7.1736723215842495E-3</v>
      </c>
      <c r="AL87" s="120">
        <f t="shared" si="72"/>
        <v>3.681936954177039E-2</v>
      </c>
      <c r="AM87" s="120">
        <f t="shared" si="73"/>
        <v>3.7281004092330858E-2</v>
      </c>
      <c r="AN87" s="121">
        <f t="shared" si="74"/>
        <v>4.0252986136077071E-2</v>
      </c>
      <c r="AO87" s="207">
        <f t="shared" si="75"/>
        <v>4.0217456349872019E-2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2048301144.8399999</v>
      </c>
      <c r="C88" s="169">
        <v>10.1341</v>
      </c>
      <c r="D88" s="169">
        <v>1895316490.8099999</v>
      </c>
      <c r="E88" s="169">
        <v>9.3859999999999992</v>
      </c>
      <c r="F88" s="118">
        <f t="shared" si="90"/>
        <v>-7.4688555642998547E-2</v>
      </c>
      <c r="G88" s="118">
        <f t="shared" si="91"/>
        <v>-7.3820072823437791E-2</v>
      </c>
      <c r="H88" s="169">
        <v>1864556262.5999999</v>
      </c>
      <c r="I88" s="169">
        <v>9.2187999999999999</v>
      </c>
      <c r="J88" s="118">
        <f t="shared" si="92"/>
        <v>-1.6229599836834672E-2</v>
      </c>
      <c r="K88" s="118">
        <f t="shared" si="93"/>
        <v>-1.7813765182186168E-2</v>
      </c>
      <c r="L88" s="169">
        <v>1851287524.74</v>
      </c>
      <c r="M88" s="169">
        <v>9.1569000000000003</v>
      </c>
      <c r="N88" s="118">
        <f t="shared" si="94"/>
        <v>-7.1162979236129463E-3</v>
      </c>
      <c r="O88" s="118">
        <f t="shared" si="95"/>
        <v>-6.7145398533431273E-3</v>
      </c>
      <c r="P88" s="169">
        <v>1831418463.1199999</v>
      </c>
      <c r="Q88" s="169">
        <v>9.0582999999999991</v>
      </c>
      <c r="R88" s="118">
        <f t="shared" si="96"/>
        <v>-1.0732563880259815E-2</v>
      </c>
      <c r="S88" s="118">
        <f t="shared" si="97"/>
        <v>-1.0767836276469234E-2</v>
      </c>
      <c r="T88" s="169">
        <v>1905438303.95</v>
      </c>
      <c r="U88" s="169">
        <v>9.4277999999999995</v>
      </c>
      <c r="V88" s="118">
        <f t="shared" si="98"/>
        <v>4.0416672825226492E-2</v>
      </c>
      <c r="W88" s="118">
        <f t="shared" si="99"/>
        <v>4.0791318459313601E-2</v>
      </c>
      <c r="X88" s="169">
        <v>1986826557.0699999</v>
      </c>
      <c r="Y88" s="169">
        <v>9.8329000000000004</v>
      </c>
      <c r="Z88" s="118">
        <f t="shared" si="100"/>
        <v>4.2713664856679386E-2</v>
      </c>
      <c r="AA88" s="118">
        <f t="shared" si="101"/>
        <v>4.2968667133371614E-2</v>
      </c>
      <c r="AB88" s="169">
        <v>1952917664.2</v>
      </c>
      <c r="AC88" s="169">
        <v>9.6645000000000003</v>
      </c>
      <c r="AD88" s="118">
        <f t="shared" si="102"/>
        <v>-1.7066861095316639E-2</v>
      </c>
      <c r="AE88" s="118">
        <f t="shared" si="103"/>
        <v>-1.7126178441761852E-2</v>
      </c>
      <c r="AF88" s="169">
        <v>1980494082.78</v>
      </c>
      <c r="AG88" s="169">
        <v>9.8020999999999994</v>
      </c>
      <c r="AH88" s="118">
        <f t="shared" si="104"/>
        <v>1.4120625301065328E-2</v>
      </c>
      <c r="AI88" s="118">
        <f t="shared" si="105"/>
        <v>1.4237673961405045E-2</v>
      </c>
      <c r="AJ88" s="119">
        <f t="shared" si="70"/>
        <v>-3.5728644245064259E-3</v>
      </c>
      <c r="AK88" s="119">
        <f t="shared" si="71"/>
        <v>-3.5305916278884873E-3</v>
      </c>
      <c r="AL88" s="120">
        <f t="shared" si="72"/>
        <v>4.4941091571254019E-2</v>
      </c>
      <c r="AM88" s="120">
        <f t="shared" si="73"/>
        <v>4.4331983805668038E-2</v>
      </c>
      <c r="AN88" s="121">
        <f t="shared" si="74"/>
        <v>3.7519749868198692E-2</v>
      </c>
      <c r="AO88" s="207">
        <f t="shared" si="75"/>
        <v>3.7481994671570255E-2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2836944225.3000002</v>
      </c>
      <c r="C89" s="169">
        <v>153.93</v>
      </c>
      <c r="D89" s="169">
        <v>2598160725.4400001</v>
      </c>
      <c r="E89" s="169">
        <v>153.93</v>
      </c>
      <c r="F89" s="118">
        <f t="shared" si="90"/>
        <v>-8.4169261323686878E-2</v>
      </c>
      <c r="G89" s="118">
        <f t="shared" si="91"/>
        <v>0</v>
      </c>
      <c r="H89" s="169">
        <v>2570499908.9200001</v>
      </c>
      <c r="I89" s="169">
        <v>153.93</v>
      </c>
      <c r="J89" s="118">
        <f t="shared" si="92"/>
        <v>-1.0646306923647153E-2</v>
      </c>
      <c r="K89" s="118">
        <f t="shared" si="93"/>
        <v>0</v>
      </c>
      <c r="L89" s="169">
        <v>2551453791.8499999</v>
      </c>
      <c r="M89" s="169">
        <v>153.93</v>
      </c>
      <c r="N89" s="118">
        <f t="shared" si="94"/>
        <v>-7.4094992199406186E-3</v>
      </c>
      <c r="O89" s="118">
        <f t="shared" si="95"/>
        <v>0</v>
      </c>
      <c r="P89" s="169">
        <v>2543292741.7399998</v>
      </c>
      <c r="Q89" s="169">
        <v>129.62</v>
      </c>
      <c r="R89" s="118">
        <f t="shared" si="96"/>
        <v>-3.1985882464611462E-3</v>
      </c>
      <c r="S89" s="118">
        <f t="shared" si="97"/>
        <v>-0.15792892873384007</v>
      </c>
      <c r="T89" s="169">
        <v>2630967799.2600002</v>
      </c>
      <c r="U89" s="169">
        <v>134.1</v>
      </c>
      <c r="V89" s="118">
        <f t="shared" si="98"/>
        <v>3.4473049869995442E-2</v>
      </c>
      <c r="W89" s="118">
        <f t="shared" si="99"/>
        <v>3.4562567505014581E-2</v>
      </c>
      <c r="X89" s="169">
        <v>2696754965.4000001</v>
      </c>
      <c r="Y89" s="169">
        <v>137.53</v>
      </c>
      <c r="Z89" s="118">
        <f t="shared" si="100"/>
        <v>2.5004930185197824E-2</v>
      </c>
      <c r="AA89" s="118">
        <f t="shared" si="101"/>
        <v>2.5577926920208851E-2</v>
      </c>
      <c r="AB89" s="169">
        <v>2688074525.4499998</v>
      </c>
      <c r="AC89" s="169">
        <v>137.06</v>
      </c>
      <c r="AD89" s="118">
        <f t="shared" si="102"/>
        <v>-3.2188463769872943E-3</v>
      </c>
      <c r="AE89" s="118">
        <f t="shared" si="103"/>
        <v>-3.4174361957391031E-3</v>
      </c>
      <c r="AF89" s="169">
        <v>2737039731.3400002</v>
      </c>
      <c r="AG89" s="169">
        <v>139.56</v>
      </c>
      <c r="AH89" s="118">
        <f t="shared" si="104"/>
        <v>1.821571739414601E-2</v>
      </c>
      <c r="AI89" s="118">
        <f t="shared" si="105"/>
        <v>1.8240186779512623E-2</v>
      </c>
      <c r="AJ89" s="119">
        <f t="shared" si="70"/>
        <v>-3.8686005801729768E-3</v>
      </c>
      <c r="AK89" s="119">
        <f t="shared" si="71"/>
        <v>-1.0370710465605389E-2</v>
      </c>
      <c r="AL89" s="120">
        <f t="shared" si="72"/>
        <v>5.3452815501427782E-2</v>
      </c>
      <c r="AM89" s="120">
        <f t="shared" si="73"/>
        <v>-9.3354122003508108E-2</v>
      </c>
      <c r="AN89" s="121">
        <f t="shared" si="74"/>
        <v>3.6447658199993398E-2</v>
      </c>
      <c r="AO89" s="207">
        <f t="shared" si="75"/>
        <v>6.1265602267626125E-2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4680104064</v>
      </c>
      <c r="C90" s="180">
        <v>103.2</v>
      </c>
      <c r="D90" s="169">
        <v>4250181591.5</v>
      </c>
      <c r="E90" s="180">
        <v>132.4177</v>
      </c>
      <c r="F90" s="118">
        <f t="shared" si="90"/>
        <v>-9.1861733547128233E-2</v>
      </c>
      <c r="G90" s="118">
        <f t="shared" si="91"/>
        <v>0.28311724806201544</v>
      </c>
      <c r="H90" s="169">
        <v>4175207952.6599998</v>
      </c>
      <c r="I90" s="180">
        <v>132.4177</v>
      </c>
      <c r="J90" s="118">
        <f t="shared" si="92"/>
        <v>-1.7640102481724786E-2</v>
      </c>
      <c r="K90" s="118">
        <f t="shared" si="93"/>
        <v>0</v>
      </c>
      <c r="L90" s="169">
        <v>4300332767.7600002</v>
      </c>
      <c r="M90" s="180">
        <v>132.4177</v>
      </c>
      <c r="N90" s="118">
        <f t="shared" si="94"/>
        <v>2.9968522890047696E-2</v>
      </c>
      <c r="O90" s="118">
        <f t="shared" si="95"/>
        <v>0</v>
      </c>
      <c r="P90" s="169">
        <v>4249782895.0100002</v>
      </c>
      <c r="Q90" s="169">
        <v>103.2</v>
      </c>
      <c r="R90" s="118">
        <f t="shared" si="96"/>
        <v>-1.1754874675973255E-2</v>
      </c>
      <c r="S90" s="118">
        <f t="shared" si="97"/>
        <v>-0.22064799494327417</v>
      </c>
      <c r="T90" s="169">
        <v>4382013438.9099998</v>
      </c>
      <c r="U90" s="169">
        <v>103.2</v>
      </c>
      <c r="V90" s="118">
        <f t="shared" si="98"/>
        <v>3.1114658599445576E-2</v>
      </c>
      <c r="W90" s="118">
        <f t="shared" si="99"/>
        <v>0</v>
      </c>
      <c r="X90" s="169">
        <v>4450946417.8999996</v>
      </c>
      <c r="Y90" s="169">
        <v>103.2</v>
      </c>
      <c r="Z90" s="118">
        <f t="shared" si="100"/>
        <v>1.5730891735271913E-2</v>
      </c>
      <c r="AA90" s="118">
        <f t="shared" si="101"/>
        <v>0</v>
      </c>
      <c r="AB90" s="169">
        <v>4390198544.9099998</v>
      </c>
      <c r="AC90" s="169">
        <v>103.2</v>
      </c>
      <c r="AD90" s="118">
        <f t="shared" si="102"/>
        <v>-1.3648304716878891E-2</v>
      </c>
      <c r="AE90" s="118">
        <f t="shared" si="103"/>
        <v>0</v>
      </c>
      <c r="AF90" s="169">
        <v>4446158402.4700003</v>
      </c>
      <c r="AG90" s="169">
        <v>103.2</v>
      </c>
      <c r="AH90" s="118">
        <f t="shared" si="104"/>
        <v>1.2746543689893098E-2</v>
      </c>
      <c r="AI90" s="118">
        <f t="shared" si="105"/>
        <v>0</v>
      </c>
      <c r="AJ90" s="119">
        <f t="shared" si="70"/>
        <v>-5.6680498133808589E-3</v>
      </c>
      <c r="AK90" s="119">
        <f t="shared" si="71"/>
        <v>7.8086566398426586E-3</v>
      </c>
      <c r="AL90" s="120">
        <f t="shared" si="72"/>
        <v>4.6110220646086546E-2</v>
      </c>
      <c r="AM90" s="120">
        <f t="shared" si="73"/>
        <v>-0.22064799494327417</v>
      </c>
      <c r="AN90" s="121">
        <f t="shared" si="74"/>
        <v>3.9809115918418889E-2</v>
      </c>
      <c r="AO90" s="207">
        <f t="shared" si="75"/>
        <v>0.13541107407475117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1955488453.3099999</v>
      </c>
      <c r="C91" s="180">
        <v>3045.23</v>
      </c>
      <c r="D91" s="169">
        <v>1651116988.49</v>
      </c>
      <c r="E91" s="180">
        <v>2835.42</v>
      </c>
      <c r="F91" s="118">
        <f t="shared" si="90"/>
        <v>-0.15564983996954776</v>
      </c>
      <c r="G91" s="118">
        <f t="shared" si="91"/>
        <v>-6.8897915756773689E-2</v>
      </c>
      <c r="H91" s="169">
        <v>1676284785.9400001</v>
      </c>
      <c r="I91" s="180">
        <v>2878.64</v>
      </c>
      <c r="J91" s="118">
        <f t="shared" si="92"/>
        <v>1.5242891706308961E-2</v>
      </c>
      <c r="K91" s="118">
        <f t="shared" si="93"/>
        <v>1.5242891705637895E-2</v>
      </c>
      <c r="L91" s="169">
        <v>1659088422.1800001</v>
      </c>
      <c r="M91" s="180">
        <v>2849.11</v>
      </c>
      <c r="N91" s="118">
        <f t="shared" si="94"/>
        <v>-1.0258617094324393E-2</v>
      </c>
      <c r="O91" s="118">
        <f t="shared" si="95"/>
        <v>-1.0258316427201646E-2</v>
      </c>
      <c r="P91" s="169">
        <v>1633081276.5799999</v>
      </c>
      <c r="Q91" s="169">
        <v>2809.49</v>
      </c>
      <c r="R91" s="118">
        <f t="shared" si="96"/>
        <v>-1.5675563310741096E-2</v>
      </c>
      <c r="S91" s="118">
        <f t="shared" si="97"/>
        <v>-1.3906096991692263E-2</v>
      </c>
      <c r="T91" s="169">
        <v>1667594118.7</v>
      </c>
      <c r="U91" s="169">
        <v>2868.72</v>
      </c>
      <c r="V91" s="118">
        <f t="shared" si="98"/>
        <v>2.1133572844749617E-2</v>
      </c>
      <c r="W91" s="118">
        <f t="shared" si="99"/>
        <v>2.1082118106845023E-2</v>
      </c>
      <c r="X91" s="169">
        <v>1707345457.1700001</v>
      </c>
      <c r="Y91" s="169">
        <v>2937.34</v>
      </c>
      <c r="Z91" s="118">
        <f t="shared" si="100"/>
        <v>2.3837538178048283E-2</v>
      </c>
      <c r="AA91" s="118">
        <f t="shared" si="101"/>
        <v>2.3920075852645203E-2</v>
      </c>
      <c r="AB91" s="169">
        <v>1702096718.6900001</v>
      </c>
      <c r="AC91" s="169">
        <v>2928.31</v>
      </c>
      <c r="AD91" s="118">
        <f t="shared" si="102"/>
        <v>-3.0742100012378475E-3</v>
      </c>
      <c r="AE91" s="118">
        <f t="shared" si="103"/>
        <v>-3.0742099995234463E-3</v>
      </c>
      <c r="AF91" s="169">
        <v>1723684851.3399999</v>
      </c>
      <c r="AG91" s="169">
        <v>2964.72</v>
      </c>
      <c r="AH91" s="118">
        <f t="shared" si="104"/>
        <v>1.2683258485225755E-2</v>
      </c>
      <c r="AI91" s="118">
        <f t="shared" si="105"/>
        <v>1.2433792870290323E-2</v>
      </c>
      <c r="AJ91" s="119">
        <f t="shared" si="70"/>
        <v>-1.3970121145189812E-2</v>
      </c>
      <c r="AK91" s="119">
        <f t="shared" si="71"/>
        <v>-2.9322075799715743E-3</v>
      </c>
      <c r="AL91" s="120">
        <f t="shared" si="72"/>
        <v>4.395076990659854E-2</v>
      </c>
      <c r="AM91" s="120">
        <f t="shared" si="73"/>
        <v>4.5601709799606309E-2</v>
      </c>
      <c r="AN91" s="121">
        <f t="shared" si="74"/>
        <v>5.9081104789375137E-2</v>
      </c>
      <c r="AO91" s="207">
        <f t="shared" si="75"/>
        <v>3.0212991782707387E-2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1541803261.1400001</v>
      </c>
      <c r="C92" s="180">
        <v>0.89570000000000005</v>
      </c>
      <c r="D92" s="169">
        <v>1549000715.23</v>
      </c>
      <c r="E92" s="180">
        <v>0.90029999999999999</v>
      </c>
      <c r="F92" s="118">
        <f t="shared" si="90"/>
        <v>4.668205257704644E-3</v>
      </c>
      <c r="G92" s="118">
        <f t="shared" si="91"/>
        <v>5.1356480964607982E-3</v>
      </c>
      <c r="H92" s="169">
        <v>1500434747.29</v>
      </c>
      <c r="I92" s="180">
        <v>0.87170000000000003</v>
      </c>
      <c r="J92" s="118">
        <f t="shared" si="92"/>
        <v>-3.1353095878195798E-2</v>
      </c>
      <c r="K92" s="118">
        <f t="shared" si="93"/>
        <v>-3.1767188714872774E-2</v>
      </c>
      <c r="L92" s="169">
        <v>1502531717.21</v>
      </c>
      <c r="M92" s="180">
        <v>0.87290000000000001</v>
      </c>
      <c r="N92" s="118">
        <f t="shared" si="94"/>
        <v>1.3975748854040499E-3</v>
      </c>
      <c r="O92" s="118">
        <f t="shared" si="95"/>
        <v>1.3766203969255235E-3</v>
      </c>
      <c r="P92" s="169">
        <v>1503110661.3599999</v>
      </c>
      <c r="Q92" s="169">
        <v>0.87329999999999997</v>
      </c>
      <c r="R92" s="118">
        <f t="shared" si="96"/>
        <v>3.853124319231534E-4</v>
      </c>
      <c r="S92" s="118">
        <f t="shared" si="97"/>
        <v>4.5824263947755292E-4</v>
      </c>
      <c r="T92" s="169">
        <v>1513430660.3399999</v>
      </c>
      <c r="U92" s="169">
        <v>0.87660000000000005</v>
      </c>
      <c r="V92" s="118">
        <f t="shared" si="98"/>
        <v>6.8657612811172429E-3</v>
      </c>
      <c r="W92" s="118">
        <f t="shared" si="99"/>
        <v>3.7787701820681105E-3</v>
      </c>
      <c r="X92" s="169">
        <v>1558770238.76</v>
      </c>
      <c r="Y92" s="169">
        <v>0.90549999999999997</v>
      </c>
      <c r="Z92" s="118">
        <f t="shared" si="100"/>
        <v>2.9958147147497532E-2</v>
      </c>
      <c r="AA92" s="118">
        <f t="shared" si="101"/>
        <v>3.2968286561715632E-2</v>
      </c>
      <c r="AB92" s="169">
        <v>1581035894.8599999</v>
      </c>
      <c r="AC92" s="169">
        <v>0.91830000000000001</v>
      </c>
      <c r="AD92" s="118">
        <f t="shared" si="102"/>
        <v>1.4284116764836497E-2</v>
      </c>
      <c r="AE92" s="118">
        <f t="shared" si="103"/>
        <v>1.4135836554389877E-2</v>
      </c>
      <c r="AF92" s="169">
        <v>1584014743.6700001</v>
      </c>
      <c r="AG92" s="169">
        <v>0.92</v>
      </c>
      <c r="AH92" s="118">
        <f t="shared" si="104"/>
        <v>1.8841120683499453E-3</v>
      </c>
      <c r="AI92" s="118">
        <f t="shared" si="105"/>
        <v>1.8512468692148914E-3</v>
      </c>
      <c r="AJ92" s="119">
        <f t="shared" si="70"/>
        <v>3.5112667448296579E-3</v>
      </c>
      <c r="AK92" s="119">
        <f t="shared" si="71"/>
        <v>3.4921828231724511E-3</v>
      </c>
      <c r="AL92" s="120">
        <f t="shared" si="72"/>
        <v>2.2604268736442175E-2</v>
      </c>
      <c r="AM92" s="120">
        <f t="shared" si="73"/>
        <v>2.1881595023880984E-2</v>
      </c>
      <c r="AN92" s="121">
        <f t="shared" si="74"/>
        <v>1.7156812965770943E-2</v>
      </c>
      <c r="AO92" s="207">
        <f t="shared" si="75"/>
        <v>1.7906533190250071E-2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303527022.48000002</v>
      </c>
      <c r="C93" s="173">
        <v>142.62</v>
      </c>
      <c r="D93" s="169">
        <v>261586826.13</v>
      </c>
      <c r="E93" s="173">
        <v>120.28</v>
      </c>
      <c r="F93" s="118">
        <f t="shared" si="90"/>
        <v>-0.13817615317187629</v>
      </c>
      <c r="G93" s="118">
        <f t="shared" si="91"/>
        <v>-0.15664002243724584</v>
      </c>
      <c r="H93" s="169">
        <v>251784919.44</v>
      </c>
      <c r="I93" s="173">
        <v>118.34</v>
      </c>
      <c r="J93" s="118">
        <f t="shared" si="92"/>
        <v>-3.7470949263816423E-2</v>
      </c>
      <c r="K93" s="118">
        <f t="shared" si="93"/>
        <v>-1.6129032258064498E-2</v>
      </c>
      <c r="L93" s="169">
        <v>249712273.24000001</v>
      </c>
      <c r="M93" s="173">
        <v>114.82</v>
      </c>
      <c r="N93" s="118">
        <f t="shared" si="94"/>
        <v>-8.2318123127064283E-3</v>
      </c>
      <c r="O93" s="118">
        <f t="shared" si="95"/>
        <v>-2.9744803109684047E-2</v>
      </c>
      <c r="P93" s="169">
        <v>249139057.75</v>
      </c>
      <c r="Q93" s="173">
        <v>114.56</v>
      </c>
      <c r="R93" s="118">
        <f t="shared" si="96"/>
        <v>-2.2955038715661708E-3</v>
      </c>
      <c r="S93" s="118">
        <f t="shared" si="97"/>
        <v>-2.2644138651802029E-3</v>
      </c>
      <c r="T93" s="169">
        <v>240983944.40000001</v>
      </c>
      <c r="U93" s="173">
        <v>110.81</v>
      </c>
      <c r="V93" s="118">
        <f t="shared" si="98"/>
        <v>-3.2733178906790637E-2</v>
      </c>
      <c r="W93" s="118">
        <f t="shared" si="99"/>
        <v>-3.2733938547486033E-2</v>
      </c>
      <c r="X93" s="169">
        <v>241283139.66999999</v>
      </c>
      <c r="Y93" s="173">
        <v>110.95</v>
      </c>
      <c r="Z93" s="118">
        <f t="shared" si="100"/>
        <v>1.2415568628230194E-3</v>
      </c>
      <c r="AA93" s="118">
        <f t="shared" si="101"/>
        <v>1.2634238787113128E-3</v>
      </c>
      <c r="AB93" s="169">
        <v>241453020.21000001</v>
      </c>
      <c r="AC93" s="173">
        <v>111.71</v>
      </c>
      <c r="AD93" s="118">
        <f t="shared" si="102"/>
        <v>7.0407132563164178E-4</v>
      </c>
      <c r="AE93" s="118">
        <f t="shared" si="103"/>
        <v>6.849932401982793E-3</v>
      </c>
      <c r="AF93" s="169">
        <v>241464839.97999999</v>
      </c>
      <c r="AG93" s="173">
        <v>111.74</v>
      </c>
      <c r="AH93" s="118">
        <f t="shared" si="104"/>
        <v>4.8952669921879067E-5</v>
      </c>
      <c r="AI93" s="118">
        <f t="shared" si="105"/>
        <v>2.6855250201415396E-4</v>
      </c>
      <c r="AJ93" s="119">
        <f t="shared" si="70"/>
        <v>-2.7114127083547428E-2</v>
      </c>
      <c r="AK93" s="119">
        <f t="shared" si="71"/>
        <v>-2.8641287679369045E-2</v>
      </c>
      <c r="AL93" s="120">
        <f t="shared" si="72"/>
        <v>-7.6922781042498084E-2</v>
      </c>
      <c r="AM93" s="120">
        <f t="shared" si="73"/>
        <v>-7.1000997672098484E-2</v>
      </c>
      <c r="AN93" s="121">
        <f t="shared" si="74"/>
        <v>4.7452001152512441E-2</v>
      </c>
      <c r="AO93" s="207">
        <f t="shared" si="75"/>
        <v>5.3776836464007445E-2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1104154748.95</v>
      </c>
      <c r="C94" s="170">
        <v>552.20000000000005</v>
      </c>
      <c r="D94" s="169">
        <v>1087191817.9400001</v>
      </c>
      <c r="E94" s="170">
        <v>552.20000000000005</v>
      </c>
      <c r="F94" s="118">
        <f t="shared" si="90"/>
        <v>-1.5362820316745412E-2</v>
      </c>
      <c r="G94" s="118">
        <f t="shared" si="91"/>
        <v>0</v>
      </c>
      <c r="H94" s="169">
        <v>1061553785.02</v>
      </c>
      <c r="I94" s="170">
        <v>552.20000000000005</v>
      </c>
      <c r="J94" s="118">
        <f t="shared" si="92"/>
        <v>-2.3581885456587376E-2</v>
      </c>
      <c r="K94" s="118">
        <f t="shared" si="93"/>
        <v>0</v>
      </c>
      <c r="L94" s="169">
        <v>1052757208.02</v>
      </c>
      <c r="M94" s="170">
        <v>552.20000000000005</v>
      </c>
      <c r="N94" s="118">
        <f t="shared" si="94"/>
        <v>-8.2865108901046119E-3</v>
      </c>
      <c r="O94" s="118">
        <f t="shared" si="95"/>
        <v>0</v>
      </c>
      <c r="P94" s="169">
        <v>1060652887.08</v>
      </c>
      <c r="Q94" s="170">
        <v>552.20000000000005</v>
      </c>
      <c r="R94" s="118">
        <f t="shared" si="96"/>
        <v>7.4999999998575763E-3</v>
      </c>
      <c r="S94" s="118">
        <f t="shared" si="97"/>
        <v>0</v>
      </c>
      <c r="T94" s="169">
        <v>1062483347.8099999</v>
      </c>
      <c r="U94" s="170">
        <v>552.20000000000005</v>
      </c>
      <c r="V94" s="118">
        <f t="shared" si="98"/>
        <v>1.7257867793479516E-3</v>
      </c>
      <c r="W94" s="118">
        <f t="shared" si="99"/>
        <v>0</v>
      </c>
      <c r="X94" s="169">
        <v>1064061831.2</v>
      </c>
      <c r="Y94" s="170">
        <v>552.20000000000005</v>
      </c>
      <c r="Z94" s="118">
        <f t="shared" si="100"/>
        <v>1.4856547100278691E-3</v>
      </c>
      <c r="AA94" s="118">
        <f t="shared" si="101"/>
        <v>0</v>
      </c>
      <c r="AB94" s="169">
        <v>1032410510.1799999</v>
      </c>
      <c r="AC94" s="170">
        <v>552.20000000000005</v>
      </c>
      <c r="AD94" s="118">
        <f t="shared" si="102"/>
        <v>-2.9745753575527837E-2</v>
      </c>
      <c r="AE94" s="118">
        <f t="shared" si="103"/>
        <v>0</v>
      </c>
      <c r="AF94" s="169">
        <v>1027500005.13</v>
      </c>
      <c r="AG94" s="170">
        <v>552.20000000000005</v>
      </c>
      <c r="AH94" s="118">
        <f t="shared" si="104"/>
        <v>-4.7563493412555533E-3</v>
      </c>
      <c r="AI94" s="118">
        <f t="shared" si="105"/>
        <v>0</v>
      </c>
      <c r="AJ94" s="119">
        <f t="shared" si="70"/>
        <v>-8.8777347613734243E-3</v>
      </c>
      <c r="AK94" s="119">
        <f t="shared" si="71"/>
        <v>0</v>
      </c>
      <c r="AL94" s="120">
        <f t="shared" si="72"/>
        <v>-5.4904582452711514E-2</v>
      </c>
      <c r="AM94" s="120">
        <f t="shared" si="73"/>
        <v>0</v>
      </c>
      <c r="AN94" s="121">
        <f t="shared" si="74"/>
        <v>1.3088395412473513E-2</v>
      </c>
      <c r="AO94" s="207">
        <f t="shared" si="75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1569327895.8800001</v>
      </c>
      <c r="C95" s="170">
        <v>2.2000000000000002</v>
      </c>
      <c r="D95" s="169">
        <v>1473652103.71</v>
      </c>
      <c r="E95" s="170">
        <v>2.0699999999999998</v>
      </c>
      <c r="F95" s="118">
        <f t="shared" si="90"/>
        <v>-6.0966094097467061E-2</v>
      </c>
      <c r="G95" s="118">
        <f t="shared" si="91"/>
        <v>-5.9090909090909242E-2</v>
      </c>
      <c r="H95" s="169">
        <v>1483889187.6600001</v>
      </c>
      <c r="I95" s="170">
        <v>2.08</v>
      </c>
      <c r="J95" s="118">
        <f t="shared" si="92"/>
        <v>6.9467440274591456E-3</v>
      </c>
      <c r="K95" s="118">
        <f t="shared" si="93"/>
        <v>4.8309178743962469E-3</v>
      </c>
      <c r="L95" s="169">
        <v>1497515985.98</v>
      </c>
      <c r="M95" s="170">
        <v>2.1</v>
      </c>
      <c r="N95" s="118">
        <f t="shared" si="94"/>
        <v>9.1831643719222297E-3</v>
      </c>
      <c r="O95" s="118">
        <f t="shared" si="95"/>
        <v>9.6153846153846229E-3</v>
      </c>
      <c r="P95" s="169">
        <v>1464020942.0999999</v>
      </c>
      <c r="Q95" s="170">
        <v>2.0499999999999998</v>
      </c>
      <c r="R95" s="118">
        <f t="shared" si="96"/>
        <v>-2.2367069329200105E-2</v>
      </c>
      <c r="S95" s="118">
        <f t="shared" si="97"/>
        <v>-2.3809523809523937E-2</v>
      </c>
      <c r="T95" s="169">
        <v>1510826336.8</v>
      </c>
      <c r="U95" s="170">
        <v>2.12</v>
      </c>
      <c r="V95" s="118">
        <f t="shared" si="98"/>
        <v>3.1970440691143479E-2</v>
      </c>
      <c r="W95" s="118">
        <f t="shared" si="99"/>
        <v>3.4146341463414775E-2</v>
      </c>
      <c r="X95" s="169">
        <v>1553974934.1199999</v>
      </c>
      <c r="Y95" s="170">
        <v>2.1800000000000002</v>
      </c>
      <c r="Z95" s="118">
        <f t="shared" si="100"/>
        <v>2.8559600973987954E-2</v>
      </c>
      <c r="AA95" s="118">
        <f t="shared" si="101"/>
        <v>2.8301886792452855E-2</v>
      </c>
      <c r="AB95" s="169">
        <v>1510841655.98</v>
      </c>
      <c r="AC95" s="170">
        <v>2.12</v>
      </c>
      <c r="AD95" s="118">
        <f t="shared" si="102"/>
        <v>-2.7756739953096993E-2</v>
      </c>
      <c r="AE95" s="118">
        <f t="shared" si="103"/>
        <v>-2.7522935779816536E-2</v>
      </c>
      <c r="AF95" s="169">
        <v>1542656122.1800001</v>
      </c>
      <c r="AG95" s="170">
        <v>2.16</v>
      </c>
      <c r="AH95" s="118">
        <f t="shared" si="104"/>
        <v>2.1057445744943899E-2</v>
      </c>
      <c r="AI95" s="118">
        <f t="shared" si="105"/>
        <v>1.8867924528301903E-2</v>
      </c>
      <c r="AJ95" s="119">
        <f t="shared" si="70"/>
        <v>-1.6715634462884316E-3</v>
      </c>
      <c r="AK95" s="119">
        <f t="shared" si="71"/>
        <v>-1.832614175787413E-3</v>
      </c>
      <c r="AL95" s="120">
        <f t="shared" si="72"/>
        <v>4.6825175559603673E-2</v>
      </c>
      <c r="AM95" s="120">
        <f t="shared" si="73"/>
        <v>4.3478260869565369E-2</v>
      </c>
      <c r="AN95" s="121">
        <f t="shared" si="74"/>
        <v>3.2467561185650994E-2</v>
      </c>
      <c r="AO95" s="207">
        <f t="shared" si="75"/>
        <v>3.2133726282506818E-2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135759874.05000001</v>
      </c>
      <c r="C96" s="170">
        <v>1.4124730000000001</v>
      </c>
      <c r="D96" s="169">
        <v>130713196.65000001</v>
      </c>
      <c r="E96" s="170">
        <v>1.357129</v>
      </c>
      <c r="F96" s="118">
        <f t="shared" si="90"/>
        <v>-3.7173556879857794E-2</v>
      </c>
      <c r="G96" s="118">
        <f t="shared" si="91"/>
        <v>-3.9182341892553027E-2</v>
      </c>
      <c r="H96" s="169">
        <v>129746948.34999999</v>
      </c>
      <c r="I96" s="170">
        <v>1.347558</v>
      </c>
      <c r="J96" s="118">
        <f t="shared" si="92"/>
        <v>-7.3921250857880531E-3</v>
      </c>
      <c r="K96" s="118">
        <f t="shared" si="93"/>
        <v>-7.0523877980648826E-3</v>
      </c>
      <c r="L96" s="169">
        <v>123495550.73999999</v>
      </c>
      <c r="M96" s="170">
        <v>1.283866</v>
      </c>
      <c r="N96" s="118">
        <f t="shared" si="94"/>
        <v>-4.8181461602753758E-2</v>
      </c>
      <c r="O96" s="118">
        <f t="shared" si="95"/>
        <v>-4.726475595113537E-2</v>
      </c>
      <c r="P96" s="169">
        <v>121353982.43000001</v>
      </c>
      <c r="Q96" s="170">
        <v>1.262132</v>
      </c>
      <c r="R96" s="118">
        <f t="shared" si="96"/>
        <v>-1.7341258832139751E-2</v>
      </c>
      <c r="S96" s="118">
        <f t="shared" si="97"/>
        <v>-1.6928557964771964E-2</v>
      </c>
      <c r="T96" s="169">
        <v>125490939.59</v>
      </c>
      <c r="U96" s="170">
        <v>1.3037559999999999</v>
      </c>
      <c r="V96" s="118">
        <f t="shared" si="98"/>
        <v>3.4089999167405127E-2</v>
      </c>
      <c r="W96" s="118">
        <f t="shared" si="99"/>
        <v>3.2979117873566222E-2</v>
      </c>
      <c r="X96" s="169">
        <v>127957405.81</v>
      </c>
      <c r="Y96" s="170">
        <v>1.3293790000000001</v>
      </c>
      <c r="Z96" s="118">
        <f t="shared" si="100"/>
        <v>1.9654536240292394E-2</v>
      </c>
      <c r="AA96" s="118">
        <f t="shared" si="101"/>
        <v>1.9653217319805374E-2</v>
      </c>
      <c r="AB96" s="169">
        <v>128123107.48</v>
      </c>
      <c r="AC96" s="170">
        <v>1.3313999999999999</v>
      </c>
      <c r="AD96" s="118">
        <f t="shared" si="102"/>
        <v>1.2949752220363633E-3</v>
      </c>
      <c r="AE96" s="118">
        <f t="shared" si="103"/>
        <v>1.5202587072609304E-3</v>
      </c>
      <c r="AF96" s="169">
        <v>137949346.58000001</v>
      </c>
      <c r="AG96" s="170">
        <v>1.432267</v>
      </c>
      <c r="AH96" s="118">
        <f t="shared" si="104"/>
        <v>7.6693730688149941E-2</v>
      </c>
      <c r="AI96" s="118">
        <f t="shared" si="105"/>
        <v>7.5760102148114808E-2</v>
      </c>
      <c r="AJ96" s="119">
        <f t="shared" si="70"/>
        <v>2.7056048646680597E-3</v>
      </c>
      <c r="AK96" s="119">
        <f t="shared" si="71"/>
        <v>2.4355815552777604E-3</v>
      </c>
      <c r="AL96" s="120">
        <f t="shared" si="72"/>
        <v>5.5358985285744726E-2</v>
      </c>
      <c r="AM96" s="120">
        <f t="shared" si="73"/>
        <v>5.5365407415212502E-2</v>
      </c>
      <c r="AN96" s="121">
        <f t="shared" si="74"/>
        <v>4.0412446966465919E-2</v>
      </c>
      <c r="AO96" s="207">
        <f t="shared" si="75"/>
        <v>4.0131648163788627E-2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535876680.97000003</v>
      </c>
      <c r="C97" s="169">
        <v>1.0798000000000001</v>
      </c>
      <c r="D97" s="169">
        <v>513459174.31</v>
      </c>
      <c r="E97" s="169">
        <v>1.0347</v>
      </c>
      <c r="F97" s="118">
        <f t="shared" si="90"/>
        <v>-4.1833331167577016E-2</v>
      </c>
      <c r="G97" s="118">
        <f t="shared" si="91"/>
        <v>-4.176699388775712E-2</v>
      </c>
      <c r="H97" s="169">
        <v>511172512.58999997</v>
      </c>
      <c r="I97" s="169">
        <v>1.0347</v>
      </c>
      <c r="J97" s="118">
        <f t="shared" si="92"/>
        <v>-4.4534440797029387E-3</v>
      </c>
      <c r="K97" s="118">
        <f t="shared" si="93"/>
        <v>0</v>
      </c>
      <c r="L97" s="169">
        <v>511950824.42000002</v>
      </c>
      <c r="M97" s="170">
        <v>1.0321</v>
      </c>
      <c r="N97" s="118">
        <f t="shared" si="94"/>
        <v>1.522601100079709E-3</v>
      </c>
      <c r="O97" s="118">
        <f t="shared" si="95"/>
        <v>-2.512805644148E-3</v>
      </c>
      <c r="P97" s="169">
        <v>509725575.47000003</v>
      </c>
      <c r="Q97" s="170">
        <v>1.0276000000000001</v>
      </c>
      <c r="R97" s="118">
        <f t="shared" si="96"/>
        <v>-4.3466068299060166E-3</v>
      </c>
      <c r="S97" s="118">
        <f t="shared" si="97"/>
        <v>-4.3600426315279026E-3</v>
      </c>
      <c r="T97" s="169">
        <v>514151549.02999997</v>
      </c>
      <c r="U97" s="170">
        <v>1.0365</v>
      </c>
      <c r="V97" s="118">
        <f t="shared" si="98"/>
        <v>8.6830517694131953E-3</v>
      </c>
      <c r="W97" s="118">
        <f t="shared" si="99"/>
        <v>8.660957571039225E-3</v>
      </c>
      <c r="X97" s="169">
        <v>519651567.30000001</v>
      </c>
      <c r="Y97" s="170">
        <v>1.0477000000000001</v>
      </c>
      <c r="Z97" s="118">
        <f t="shared" si="100"/>
        <v>1.0697270640099E-2</v>
      </c>
      <c r="AA97" s="118">
        <f t="shared" si="101"/>
        <v>1.080559575494462E-2</v>
      </c>
      <c r="AB97" s="169">
        <v>515999727.57999998</v>
      </c>
      <c r="AC97" s="170">
        <v>1.0404</v>
      </c>
      <c r="AD97" s="118">
        <f t="shared" si="102"/>
        <v>-7.0274775441825721E-3</v>
      </c>
      <c r="AE97" s="118">
        <f t="shared" si="103"/>
        <v>-6.967643409372992E-3</v>
      </c>
      <c r="AF97" s="169">
        <v>517657635.82999998</v>
      </c>
      <c r="AG97" s="170">
        <v>1.0437000000000001</v>
      </c>
      <c r="AH97" s="118">
        <f t="shared" si="104"/>
        <v>3.2130021807869266E-3</v>
      </c>
      <c r="AI97" s="118">
        <f t="shared" si="105"/>
        <v>3.1718569780854293E-3</v>
      </c>
      <c r="AJ97" s="119">
        <f t="shared" si="70"/>
        <v>-4.1931167413737144E-3</v>
      </c>
      <c r="AK97" s="119">
        <f t="shared" si="71"/>
        <v>-4.121134408592091E-3</v>
      </c>
      <c r="AL97" s="120">
        <f t="shared" si="72"/>
        <v>8.176816639106672E-3</v>
      </c>
      <c r="AM97" s="120">
        <f t="shared" si="73"/>
        <v>8.6981733835895612E-3</v>
      </c>
      <c r="AN97" s="121">
        <f t="shared" si="74"/>
        <v>1.6474872869928828E-2</v>
      </c>
      <c r="AO97" s="207">
        <f t="shared" si="75"/>
        <v>1.6406957447988414E-2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97725558.549999997</v>
      </c>
      <c r="C98" s="169">
        <v>0.94789999999999996</v>
      </c>
      <c r="D98" s="169">
        <v>87546803.620000005</v>
      </c>
      <c r="E98" s="169">
        <v>0.81630000000000003</v>
      </c>
      <c r="F98" s="118">
        <f t="shared" si="90"/>
        <v>-0.10415652855841358</v>
      </c>
      <c r="G98" s="118">
        <f t="shared" si="91"/>
        <v>-0.13883321025424616</v>
      </c>
      <c r="H98" s="169">
        <v>87937548.379999995</v>
      </c>
      <c r="I98" s="169">
        <v>0.82010000000000005</v>
      </c>
      <c r="J98" s="118">
        <f t="shared" si="92"/>
        <v>4.4632670051099966E-3</v>
      </c>
      <c r="K98" s="118">
        <f t="shared" si="93"/>
        <v>4.6551512924170348E-3</v>
      </c>
      <c r="L98" s="169">
        <v>88642377.719999999</v>
      </c>
      <c r="M98" s="169">
        <v>0.82730000000000004</v>
      </c>
      <c r="N98" s="118">
        <f t="shared" si="94"/>
        <v>8.0151124631569308E-3</v>
      </c>
      <c r="O98" s="118">
        <f t="shared" si="95"/>
        <v>8.779417144250682E-3</v>
      </c>
      <c r="P98" s="169">
        <v>87484366.810000002</v>
      </c>
      <c r="Q98" s="170">
        <v>0.81640000000000001</v>
      </c>
      <c r="R98" s="118">
        <f t="shared" si="96"/>
        <v>-1.3063852073755005E-2</v>
      </c>
      <c r="S98" s="118">
        <f t="shared" si="97"/>
        <v>-1.3175389822313574E-2</v>
      </c>
      <c r="T98" s="169">
        <v>90753573.640000001</v>
      </c>
      <c r="U98" s="170">
        <v>0.85</v>
      </c>
      <c r="V98" s="118">
        <f t="shared" si="98"/>
        <v>3.7369040312083594E-2</v>
      </c>
      <c r="W98" s="118">
        <f t="shared" si="99"/>
        <v>4.1156295933365949E-2</v>
      </c>
      <c r="X98" s="169">
        <v>93210682.269999996</v>
      </c>
      <c r="Y98" s="170">
        <v>0.87</v>
      </c>
      <c r="Z98" s="118">
        <f t="shared" si="100"/>
        <v>2.7074511024180924E-2</v>
      </c>
      <c r="AA98" s="118">
        <f t="shared" si="101"/>
        <v>2.3529411764705903E-2</v>
      </c>
      <c r="AB98" s="169">
        <v>92596819.620000005</v>
      </c>
      <c r="AC98" s="170">
        <v>0.86399999999999999</v>
      </c>
      <c r="AD98" s="118">
        <f t="shared" si="102"/>
        <v>-6.5857542832036932E-3</v>
      </c>
      <c r="AE98" s="118">
        <f t="shared" si="103"/>
        <v>-6.896551724137937E-3</v>
      </c>
      <c r="AF98" s="169">
        <v>94129106.950000003</v>
      </c>
      <c r="AG98" s="170">
        <v>0.88149999999999995</v>
      </c>
      <c r="AH98" s="118">
        <f t="shared" si="104"/>
        <v>1.6547947718811708E-2</v>
      </c>
      <c r="AI98" s="118">
        <f t="shared" si="105"/>
        <v>2.0254629629629584E-2</v>
      </c>
      <c r="AJ98" s="119">
        <f t="shared" si="70"/>
        <v>-3.7920320490036383E-3</v>
      </c>
      <c r="AK98" s="119">
        <f t="shared" si="71"/>
        <v>-7.5662807545410632E-3</v>
      </c>
      <c r="AL98" s="120">
        <f t="shared" si="72"/>
        <v>7.5186106834587804E-2</v>
      </c>
      <c r="AM98" s="120">
        <f t="shared" si="73"/>
        <v>7.9872595859365333E-2</v>
      </c>
      <c r="AN98" s="121">
        <f t="shared" si="74"/>
        <v>4.3809741986136651E-2</v>
      </c>
      <c r="AO98" s="207">
        <f t="shared" si="75"/>
        <v>5.5798486013550128E-2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235040525.81</v>
      </c>
      <c r="C99" s="170">
        <v>116.91</v>
      </c>
      <c r="D99" s="169">
        <v>232288937.83000001</v>
      </c>
      <c r="E99" s="170">
        <v>116.25</v>
      </c>
      <c r="F99" s="118">
        <f t="shared" si="90"/>
        <v>-1.1706866169216682E-2</v>
      </c>
      <c r="G99" s="118">
        <f t="shared" si="91"/>
        <v>-5.6453682319732839E-3</v>
      </c>
      <c r="H99" s="169">
        <v>229433803.88</v>
      </c>
      <c r="I99" s="169">
        <v>114.86</v>
      </c>
      <c r="J99" s="118">
        <f t="shared" si="92"/>
        <v>-1.2291303996962349E-2</v>
      </c>
      <c r="K99" s="118">
        <f t="shared" si="93"/>
        <v>-1.1956989247311834E-2</v>
      </c>
      <c r="L99" s="169">
        <v>231140081.18000001</v>
      </c>
      <c r="M99" s="169">
        <v>115</v>
      </c>
      <c r="N99" s="118">
        <f t="shared" si="94"/>
        <v>7.4369045500044997E-3</v>
      </c>
      <c r="O99" s="118">
        <f t="shared" si="95"/>
        <v>1.2188751523593991E-3</v>
      </c>
      <c r="P99" s="169">
        <v>230466426.16999999</v>
      </c>
      <c r="Q99" s="170">
        <v>115.45</v>
      </c>
      <c r="R99" s="118">
        <f t="shared" si="96"/>
        <v>-2.9144880739027362E-3</v>
      </c>
      <c r="S99" s="118">
        <f t="shared" si="97"/>
        <v>3.9130434782608942E-3</v>
      </c>
      <c r="T99" s="169">
        <v>235264518.43000001</v>
      </c>
      <c r="U99" s="170">
        <v>117.05</v>
      </c>
      <c r="V99" s="118">
        <f t="shared" si="98"/>
        <v>2.0819050912260783E-2</v>
      </c>
      <c r="W99" s="118">
        <f t="shared" si="99"/>
        <v>1.385881333910779E-2</v>
      </c>
      <c r="X99" s="169">
        <v>235061735.02000001</v>
      </c>
      <c r="Y99" s="170">
        <v>117.34</v>
      </c>
      <c r="Z99" s="118">
        <f t="shared" si="100"/>
        <v>-8.6193792142240128E-4</v>
      </c>
      <c r="AA99" s="118">
        <f t="shared" si="101"/>
        <v>2.4775736864588319E-3</v>
      </c>
      <c r="AB99" s="169">
        <v>234249232.02000001</v>
      </c>
      <c r="AC99" s="170">
        <v>116.97</v>
      </c>
      <c r="AD99" s="118">
        <f t="shared" si="102"/>
        <v>-3.456551530732422E-3</v>
      </c>
      <c r="AE99" s="118">
        <f t="shared" si="103"/>
        <v>-3.1532299301176457E-3</v>
      </c>
      <c r="AF99" s="169">
        <v>237329417.75999999</v>
      </c>
      <c r="AG99" s="170">
        <v>118.08</v>
      </c>
      <c r="AH99" s="118">
        <f t="shared" si="104"/>
        <v>1.3149181807080572E-2</v>
      </c>
      <c r="AI99" s="118">
        <f t="shared" si="105"/>
        <v>9.4896127212105615E-3</v>
      </c>
      <c r="AJ99" s="119">
        <f t="shared" si="70"/>
        <v>1.2717486971386576E-3</v>
      </c>
      <c r="AK99" s="119">
        <f t="shared" si="71"/>
        <v>1.2752913709993393E-3</v>
      </c>
      <c r="AL99" s="120">
        <f t="shared" si="72"/>
        <v>2.1699181963149867E-2</v>
      </c>
      <c r="AM99" s="120">
        <f t="shared" si="73"/>
        <v>1.5741935483870952E-2</v>
      </c>
      <c r="AN99" s="121">
        <f t="shared" si="74"/>
        <v>1.169868399208744E-2</v>
      </c>
      <c r="AO99" s="207">
        <f t="shared" si="75"/>
        <v>8.2533723212995652E-3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108808688.79000001</v>
      </c>
      <c r="C100" s="170">
        <v>2.4979</v>
      </c>
      <c r="D100" s="169">
        <v>107385741.3</v>
      </c>
      <c r="E100" s="170">
        <v>2.4651999999999998</v>
      </c>
      <c r="F100" s="118">
        <f t="shared" si="90"/>
        <v>-1.3077517115809456E-2</v>
      </c>
      <c r="G100" s="118">
        <f t="shared" si="91"/>
        <v>-1.3090996437007155E-2</v>
      </c>
      <c r="H100" s="169">
        <v>109585403.55</v>
      </c>
      <c r="I100" s="169">
        <v>2.5156999999999998</v>
      </c>
      <c r="J100" s="118">
        <f t="shared" si="92"/>
        <v>2.0483746011073074E-2</v>
      </c>
      <c r="K100" s="118">
        <f t="shared" si="93"/>
        <v>2.0485153334415054E-2</v>
      </c>
      <c r="L100" s="169">
        <v>109109170.83</v>
      </c>
      <c r="M100" s="169">
        <v>2.5047999999999999</v>
      </c>
      <c r="N100" s="118">
        <f t="shared" si="94"/>
        <v>-4.3457678173600047E-3</v>
      </c>
      <c r="O100" s="118">
        <f t="shared" si="95"/>
        <v>-4.3327900783081885E-3</v>
      </c>
      <c r="P100" s="169">
        <v>109448896.54000001</v>
      </c>
      <c r="Q100" s="170">
        <v>2.5125999999999999</v>
      </c>
      <c r="R100" s="118">
        <f t="shared" si="96"/>
        <v>3.1136311220742907E-3</v>
      </c>
      <c r="S100" s="118">
        <f t="shared" si="97"/>
        <v>3.1140210795273194E-3</v>
      </c>
      <c r="T100" s="169">
        <v>111126333.91</v>
      </c>
      <c r="U100" s="170">
        <v>2.5510999999999999</v>
      </c>
      <c r="V100" s="118">
        <f t="shared" si="98"/>
        <v>1.5326215457886696E-2</v>
      </c>
      <c r="W100" s="118">
        <f t="shared" si="99"/>
        <v>1.5322773222956292E-2</v>
      </c>
      <c r="X100" s="169">
        <v>112896510.72</v>
      </c>
      <c r="Y100" s="170">
        <v>2.5916999999999999</v>
      </c>
      <c r="Z100" s="118">
        <f t="shared" si="100"/>
        <v>1.5929408878310063E-2</v>
      </c>
      <c r="AA100" s="118">
        <f t="shared" si="101"/>
        <v>1.5914703461251997E-2</v>
      </c>
      <c r="AB100" s="169">
        <v>113851838.52</v>
      </c>
      <c r="AC100" s="170">
        <v>2.6137000000000001</v>
      </c>
      <c r="AD100" s="118">
        <f t="shared" si="102"/>
        <v>8.4619780886705243E-3</v>
      </c>
      <c r="AE100" s="118">
        <f t="shared" si="103"/>
        <v>8.4886368020991015E-3</v>
      </c>
      <c r="AF100" s="169">
        <v>114380283.38</v>
      </c>
      <c r="AG100" s="170">
        <v>2.6257999999999999</v>
      </c>
      <c r="AH100" s="118">
        <f t="shared" si="104"/>
        <v>4.6415136274428207E-3</v>
      </c>
      <c r="AI100" s="118">
        <f t="shared" si="105"/>
        <v>4.6294525002868641E-3</v>
      </c>
      <c r="AJ100" s="119">
        <f t="shared" si="70"/>
        <v>6.3166510315360008E-3</v>
      </c>
      <c r="AK100" s="119">
        <f t="shared" si="71"/>
        <v>6.3163692356526611E-3</v>
      </c>
      <c r="AL100" s="120">
        <f t="shared" si="72"/>
        <v>6.5134737585501007E-2</v>
      </c>
      <c r="AM100" s="120">
        <f t="shared" si="73"/>
        <v>6.5146844069446735E-2</v>
      </c>
      <c r="AN100" s="121">
        <f t="shared" si="74"/>
        <v>1.1223525856841832E-2</v>
      </c>
      <c r="AO100" s="207">
        <f t="shared" si="75"/>
        <v>1.1224130129438334E-2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468267401.12</v>
      </c>
      <c r="C101" s="170">
        <v>102.62</v>
      </c>
      <c r="D101" s="169">
        <v>439603295.55000001</v>
      </c>
      <c r="E101" s="170">
        <v>96.06</v>
      </c>
      <c r="F101" s="118">
        <f t="shared" si="90"/>
        <v>-6.1213113493361497E-2</v>
      </c>
      <c r="G101" s="118">
        <f t="shared" si="91"/>
        <v>-6.3925160787370899E-2</v>
      </c>
      <c r="H101" s="169">
        <v>436713158.86000001</v>
      </c>
      <c r="I101" s="169">
        <v>95.35</v>
      </c>
      <c r="J101" s="118">
        <f t="shared" si="92"/>
        <v>-6.5744199810514759E-3</v>
      </c>
      <c r="K101" s="118">
        <f t="shared" si="93"/>
        <v>-7.391213824692983E-3</v>
      </c>
      <c r="L101" s="169">
        <v>426034010.49000001</v>
      </c>
      <c r="M101" s="169">
        <v>92.95</v>
      </c>
      <c r="N101" s="118">
        <f t="shared" si="94"/>
        <v>-2.4453461393004392E-2</v>
      </c>
      <c r="O101" s="118">
        <f t="shared" si="95"/>
        <v>-2.5170424750917585E-2</v>
      </c>
      <c r="P101" s="169">
        <v>422351677.52999997</v>
      </c>
      <c r="Q101" s="169">
        <v>92.05</v>
      </c>
      <c r="R101" s="118">
        <f t="shared" si="96"/>
        <v>-8.6432840321006982E-3</v>
      </c>
      <c r="S101" s="118">
        <f t="shared" si="97"/>
        <v>-9.682625067240512E-3</v>
      </c>
      <c r="T101" s="169">
        <v>431401998.62</v>
      </c>
      <c r="U101" s="170">
        <v>94.06</v>
      </c>
      <c r="V101" s="118">
        <f t="shared" si="98"/>
        <v>2.1428400954692981E-2</v>
      </c>
      <c r="W101" s="118">
        <f t="shared" si="99"/>
        <v>2.1835958718088053E-2</v>
      </c>
      <c r="X101" s="169">
        <v>441610544.69999999</v>
      </c>
      <c r="Y101" s="170">
        <v>96.48</v>
      </c>
      <c r="Z101" s="118">
        <f t="shared" si="100"/>
        <v>2.3663650406478925E-2</v>
      </c>
      <c r="AA101" s="118">
        <f t="shared" si="101"/>
        <v>2.5728258558367016E-2</v>
      </c>
      <c r="AB101" s="169">
        <v>437701831.88</v>
      </c>
      <c r="AC101" s="170">
        <v>95.51</v>
      </c>
      <c r="AD101" s="118">
        <f t="shared" si="102"/>
        <v>-8.8510405082272321E-3</v>
      </c>
      <c r="AE101" s="118">
        <f t="shared" si="103"/>
        <v>-1.005389718076284E-2</v>
      </c>
      <c r="AF101" s="169">
        <v>442128329.82999998</v>
      </c>
      <c r="AG101" s="170">
        <v>96.46</v>
      </c>
      <c r="AH101" s="118">
        <f t="shared" si="104"/>
        <v>1.0113044149227032E-2</v>
      </c>
      <c r="AI101" s="118">
        <f t="shared" si="105"/>
        <v>9.9466024500051153E-3</v>
      </c>
      <c r="AJ101" s="119">
        <f t="shared" si="70"/>
        <v>-6.8162779871682941E-3</v>
      </c>
      <c r="AK101" s="119">
        <f t="shared" si="71"/>
        <v>-7.3390627355655793E-3</v>
      </c>
      <c r="AL101" s="120">
        <f t="shared" si="72"/>
        <v>5.7438929725056546E-3</v>
      </c>
      <c r="AM101" s="120">
        <f t="shared" si="73"/>
        <v>4.1640641265874604E-3</v>
      </c>
      <c r="AN101" s="121">
        <f t="shared" si="74"/>
        <v>2.7492888763376921E-2</v>
      </c>
      <c r="AO101" s="207">
        <f t="shared" si="75"/>
        <v>2.8725879644717095E-2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313119522.18000001</v>
      </c>
      <c r="C102" s="170">
        <v>111.46</v>
      </c>
      <c r="D102" s="169">
        <v>289072796.06999999</v>
      </c>
      <c r="E102" s="170">
        <v>102.53</v>
      </c>
      <c r="F102" s="118">
        <f t="shared" si="90"/>
        <v>-7.6797275182914029E-2</v>
      </c>
      <c r="G102" s="118">
        <f t="shared" si="91"/>
        <v>-8.011842813565398E-2</v>
      </c>
      <c r="H102" s="169">
        <v>288791064.04000002</v>
      </c>
      <c r="I102" s="169">
        <v>102.36</v>
      </c>
      <c r="J102" s="118">
        <f t="shared" si="92"/>
        <v>-9.7460582189044516E-4</v>
      </c>
      <c r="K102" s="118">
        <f t="shared" si="93"/>
        <v>-1.6580513020579509E-3</v>
      </c>
      <c r="L102" s="169">
        <v>282544297.67000002</v>
      </c>
      <c r="M102" s="169">
        <v>100.02</v>
      </c>
      <c r="N102" s="118">
        <f t="shared" si="94"/>
        <v>-2.1630746750303791E-2</v>
      </c>
      <c r="O102" s="118">
        <f t="shared" si="95"/>
        <v>-2.2860492379835905E-2</v>
      </c>
      <c r="P102" s="169">
        <v>279492840.19</v>
      </c>
      <c r="Q102" s="169">
        <v>98.79</v>
      </c>
      <c r="R102" s="118">
        <f t="shared" si="96"/>
        <v>-1.0799925906004284E-2</v>
      </c>
      <c r="S102" s="118">
        <f t="shared" si="97"/>
        <v>-1.2297540491901519E-2</v>
      </c>
      <c r="T102" s="169">
        <v>288012620.32999998</v>
      </c>
      <c r="U102" s="170">
        <v>101.84</v>
      </c>
      <c r="V102" s="118">
        <f t="shared" si="98"/>
        <v>3.0482999615332601E-2</v>
      </c>
      <c r="W102" s="118">
        <f t="shared" si="99"/>
        <v>3.0873570199412864E-2</v>
      </c>
      <c r="X102" s="169">
        <v>295420903.54000002</v>
      </c>
      <c r="Y102" s="170">
        <v>104.52</v>
      </c>
      <c r="Z102" s="118">
        <f t="shared" si="100"/>
        <v>2.5722078433617779E-2</v>
      </c>
      <c r="AA102" s="118">
        <f t="shared" si="101"/>
        <v>2.6315789473684136E-2</v>
      </c>
      <c r="AB102" s="169">
        <v>292048342.22000003</v>
      </c>
      <c r="AC102" s="170">
        <v>103.17</v>
      </c>
      <c r="AD102" s="118">
        <f t="shared" si="102"/>
        <v>-1.1416122825388854E-2</v>
      </c>
      <c r="AE102" s="118">
        <f t="shared" si="103"/>
        <v>-1.2916188289322564E-2</v>
      </c>
      <c r="AF102" s="169">
        <v>294844334.25</v>
      </c>
      <c r="AG102" s="170">
        <v>104.14</v>
      </c>
      <c r="AH102" s="118">
        <f t="shared" si="104"/>
        <v>9.5737301870857747E-3</v>
      </c>
      <c r="AI102" s="118">
        <f t="shared" si="105"/>
        <v>9.4019579335077909E-3</v>
      </c>
      <c r="AJ102" s="119">
        <f t="shared" si="70"/>
        <v>-6.9799835313081584E-3</v>
      </c>
      <c r="AK102" s="119">
        <f t="shared" si="71"/>
        <v>-7.9074228740208911E-3</v>
      </c>
      <c r="AL102" s="120">
        <f t="shared" si="72"/>
        <v>1.9965691197736949E-2</v>
      </c>
      <c r="AM102" s="120">
        <f t="shared" si="73"/>
        <v>1.5702721154783959E-2</v>
      </c>
      <c r="AN102" s="121">
        <f t="shared" si="74"/>
        <v>3.3607737906520482E-2</v>
      </c>
      <c r="AO102" s="207">
        <f t="shared" si="75"/>
        <v>3.4838909750794469E-2</v>
      </c>
      <c r="AP102" s="125"/>
      <c r="AQ102" s="123"/>
      <c r="AR102" s="127"/>
      <c r="AS102" s="124"/>
      <c r="AT102" s="124"/>
    </row>
    <row r="103" spans="1:46">
      <c r="A103" s="202" t="s">
        <v>170</v>
      </c>
      <c r="B103" s="169">
        <v>210677537.38</v>
      </c>
      <c r="C103" s="170">
        <v>101.39570000000001</v>
      </c>
      <c r="D103" s="169">
        <v>190379579.47</v>
      </c>
      <c r="E103" s="170">
        <v>91.725810999999993</v>
      </c>
      <c r="F103" s="118">
        <f t="shared" si="90"/>
        <v>-9.6346094426709009E-2</v>
      </c>
      <c r="G103" s="118">
        <f t="shared" si="91"/>
        <v>-9.5367841042568985E-2</v>
      </c>
      <c r="H103" s="169">
        <v>187312843.05000001</v>
      </c>
      <c r="I103" s="169">
        <v>90.303775000000002</v>
      </c>
      <c r="J103" s="118">
        <f t="shared" si="92"/>
        <v>-1.6108536580118054E-2</v>
      </c>
      <c r="K103" s="118">
        <f t="shared" si="93"/>
        <v>-1.5503117219644877E-2</v>
      </c>
      <c r="L103" s="169">
        <v>180725550.50999999</v>
      </c>
      <c r="M103" s="169">
        <v>92.090243999999998</v>
      </c>
      <c r="N103" s="118">
        <f t="shared" si="94"/>
        <v>-3.5167329867721107E-2</v>
      </c>
      <c r="O103" s="118">
        <f t="shared" si="95"/>
        <v>1.9782882830756486E-2</v>
      </c>
      <c r="P103" s="169">
        <v>177835902.94999999</v>
      </c>
      <c r="Q103" s="169">
        <v>90.665385999999998</v>
      </c>
      <c r="R103" s="118">
        <f t="shared" si="96"/>
        <v>-1.598914791984607E-2</v>
      </c>
      <c r="S103" s="118">
        <f t="shared" si="97"/>
        <v>-1.547240986786831E-2</v>
      </c>
      <c r="T103" s="169">
        <v>189257794.09</v>
      </c>
      <c r="U103" s="170">
        <v>96.441552000000001</v>
      </c>
      <c r="V103" s="118">
        <f t="shared" si="98"/>
        <v>6.4227138336691067E-2</v>
      </c>
      <c r="W103" s="118">
        <f t="shared" si="99"/>
        <v>6.3708613119454471E-2</v>
      </c>
      <c r="X103" s="169">
        <v>194570018.91999999</v>
      </c>
      <c r="Y103" s="170">
        <v>99.158799000000002</v>
      </c>
      <c r="Z103" s="118">
        <f t="shared" si="100"/>
        <v>2.8068724226352326E-2</v>
      </c>
      <c r="AA103" s="118">
        <f t="shared" si="101"/>
        <v>2.8175065038356085E-2</v>
      </c>
      <c r="AB103" s="169">
        <v>189767967.55000001</v>
      </c>
      <c r="AC103" s="170">
        <v>96.797667000000004</v>
      </c>
      <c r="AD103" s="118">
        <f t="shared" si="102"/>
        <v>-2.4680325348451559E-2</v>
      </c>
      <c r="AE103" s="118">
        <f t="shared" si="103"/>
        <v>-2.3811623615973786E-2</v>
      </c>
      <c r="AF103" s="169">
        <v>191742806.77000001</v>
      </c>
      <c r="AG103" s="170">
        <v>97.800516000000002</v>
      </c>
      <c r="AH103" s="118">
        <f t="shared" si="104"/>
        <v>1.0406599414517461E-2</v>
      </c>
      <c r="AI103" s="118">
        <f t="shared" si="105"/>
        <v>1.0360260025688404E-2</v>
      </c>
      <c r="AJ103" s="119">
        <f t="shared" si="70"/>
        <v>-1.0698621520660619E-2</v>
      </c>
      <c r="AK103" s="119">
        <f t="shared" si="71"/>
        <v>-3.5160213414750655E-3</v>
      </c>
      <c r="AL103" s="120">
        <f t="shared" si="72"/>
        <v>7.1605752244810958E-3</v>
      </c>
      <c r="AM103" s="120">
        <f t="shared" si="73"/>
        <v>6.6226778850720758E-2</v>
      </c>
      <c r="AN103" s="121">
        <f t="shared" si="74"/>
        <v>4.7432898669018356E-2</v>
      </c>
      <c r="AO103" s="207">
        <f t="shared" si="75"/>
        <v>4.6895294468209309E-2</v>
      </c>
      <c r="AP103" s="125"/>
      <c r="AQ103" s="151">
        <f>SUM(AQ83:AQ95)</f>
        <v>19155460554.494381</v>
      </c>
      <c r="AR103" s="152"/>
      <c r="AS103" s="124" t="e">
        <f>(#REF!/AQ103)-1</f>
        <v>#REF!</v>
      </c>
      <c r="AT103" s="124" t="e">
        <f>(#REF!/AR103)-1</f>
        <v>#REF!</v>
      </c>
    </row>
    <row r="104" spans="1:46">
      <c r="A104" s="204" t="s">
        <v>57</v>
      </c>
      <c r="B104" s="184">
        <f>SUM(B84:B103)</f>
        <v>23754572206.140003</v>
      </c>
      <c r="C104" s="73"/>
      <c r="D104" s="184">
        <f>SUM(D84:D103)</f>
        <v>21878471884.970001</v>
      </c>
      <c r="E104" s="73"/>
      <c r="F104" s="118">
        <f>((D104-B104)/B104)</f>
        <v>-7.8978493272342479E-2</v>
      </c>
      <c r="G104" s="118"/>
      <c r="H104" s="184">
        <f>SUM(H84:H103)</f>
        <v>21688710610.259998</v>
      </c>
      <c r="I104" s="73"/>
      <c r="J104" s="118">
        <f>((H104-D104)/D104)</f>
        <v>-8.6734245292681734E-3</v>
      </c>
      <c r="K104" s="118"/>
      <c r="L104" s="184">
        <f>SUM(L84:L103)</f>
        <v>21694103454.970005</v>
      </c>
      <c r="M104" s="73"/>
      <c r="N104" s="118">
        <f>((L104-H104)/H104)</f>
        <v>2.4864754788399409E-4</v>
      </c>
      <c r="O104" s="118"/>
      <c r="P104" s="184">
        <f>SUM(P84:P103)</f>
        <v>21470099575.170002</v>
      </c>
      <c r="Q104" s="73"/>
      <c r="R104" s="118">
        <f>((P104-L104)/L104)</f>
        <v>-1.0325565205539063E-2</v>
      </c>
      <c r="S104" s="118"/>
      <c r="T104" s="184">
        <f>SUM(T84:T103)</f>
        <v>22052411880.310001</v>
      </c>
      <c r="U104" s="73"/>
      <c r="V104" s="118">
        <f>((T104-P104)/P104)</f>
        <v>2.7122012317699676E-2</v>
      </c>
      <c r="W104" s="118"/>
      <c r="X104" s="184">
        <f>SUM(X84:X103)</f>
        <v>22545174539.73</v>
      </c>
      <c r="Y104" s="73"/>
      <c r="Z104" s="118">
        <f>((X104-T104)/T104)</f>
        <v>2.234506874325037E-2</v>
      </c>
      <c r="AA104" s="118"/>
      <c r="AB104" s="184">
        <f>SUM(AB84:AB103)</f>
        <v>22342253026.610001</v>
      </c>
      <c r="AC104" s="73"/>
      <c r="AD104" s="118">
        <f>((AB104-X104)/X104)</f>
        <v>-9.0006627698713364E-3</v>
      </c>
      <c r="AE104" s="118"/>
      <c r="AF104" s="184">
        <f>SUM(AF84:AF103)</f>
        <v>22612715694.420006</v>
      </c>
      <c r="AG104" s="73"/>
      <c r="AH104" s="118">
        <f>((AF104-AB104)/AB104)</f>
        <v>1.2105433927718909E-2</v>
      </c>
      <c r="AI104" s="118"/>
      <c r="AJ104" s="119">
        <f t="shared" si="70"/>
        <v>-5.6446229050585136E-3</v>
      </c>
      <c r="AK104" s="119"/>
      <c r="AL104" s="120">
        <f t="shared" si="72"/>
        <v>3.3560104805784578E-2</v>
      </c>
      <c r="AM104" s="120"/>
      <c r="AN104" s="121">
        <f t="shared" si="74"/>
        <v>3.3008818698960975E-2</v>
      </c>
      <c r="AO104" s="207"/>
      <c r="AP104" s="125"/>
      <c r="AQ104" s="135"/>
      <c r="AR104" s="101"/>
      <c r="AS104" s="124" t="e">
        <f>(#REF!/AQ104)-1</f>
        <v>#REF!</v>
      </c>
      <c r="AT104" s="124" t="e">
        <f>(#REF!/AR104)-1</f>
        <v>#REF!</v>
      </c>
    </row>
    <row r="105" spans="1:46">
      <c r="A105" s="205" t="s">
        <v>91</v>
      </c>
      <c r="B105" s="174"/>
      <c r="C105" s="176"/>
      <c r="D105" s="174"/>
      <c r="E105" s="176"/>
      <c r="F105" s="118"/>
      <c r="G105" s="118"/>
      <c r="H105" s="174"/>
      <c r="I105" s="176"/>
      <c r="J105" s="118"/>
      <c r="K105" s="118"/>
      <c r="L105" s="174"/>
      <c r="M105" s="176"/>
      <c r="N105" s="118"/>
      <c r="O105" s="118"/>
      <c r="P105" s="174"/>
      <c r="Q105" s="176"/>
      <c r="R105" s="118"/>
      <c r="S105" s="118"/>
      <c r="T105" s="174"/>
      <c r="U105" s="176"/>
      <c r="V105" s="118"/>
      <c r="W105" s="118"/>
      <c r="X105" s="174"/>
      <c r="Y105" s="176"/>
      <c r="Z105" s="118"/>
      <c r="AA105" s="118"/>
      <c r="AB105" s="174"/>
      <c r="AC105" s="176"/>
      <c r="AD105" s="118"/>
      <c r="AE105" s="118"/>
      <c r="AF105" s="174"/>
      <c r="AG105" s="176"/>
      <c r="AH105" s="118"/>
      <c r="AI105" s="118"/>
      <c r="AJ105" s="119"/>
      <c r="AK105" s="119"/>
      <c r="AL105" s="120"/>
      <c r="AM105" s="120"/>
      <c r="AN105" s="121"/>
      <c r="AO105" s="207"/>
      <c r="AP105" s="125"/>
      <c r="AQ105" s="123">
        <v>640873657.65999997</v>
      </c>
      <c r="AR105" s="127">
        <v>11.5358</v>
      </c>
      <c r="AS105" s="124" t="e">
        <f>(#REF!/AQ105)-1</f>
        <v>#REF!</v>
      </c>
      <c r="AT105" s="124" t="e">
        <f>(#REF!/AR105)-1</f>
        <v>#REF!</v>
      </c>
    </row>
    <row r="106" spans="1:46">
      <c r="A106" s="203" t="s">
        <v>37</v>
      </c>
      <c r="B106" s="177">
        <v>519190130.06</v>
      </c>
      <c r="C106" s="173">
        <v>11.701000000000001</v>
      </c>
      <c r="D106" s="177">
        <v>496947281.52999997</v>
      </c>
      <c r="E106" s="173">
        <v>11.2072</v>
      </c>
      <c r="F106" s="118">
        <f t="shared" ref="F106:G110" si="106">((D106-B106)/B106)</f>
        <v>-4.2841431764948125E-2</v>
      </c>
      <c r="G106" s="118">
        <f t="shared" si="106"/>
        <v>-4.2201521237501087E-2</v>
      </c>
      <c r="H106" s="177">
        <v>488868856.47000003</v>
      </c>
      <c r="I106" s="173">
        <v>11.009600000000001</v>
      </c>
      <c r="J106" s="118">
        <f t="shared" ref="J106:K110" si="107">((H106-D106)/D106)</f>
        <v>-1.6256100717822842E-2</v>
      </c>
      <c r="K106" s="118">
        <f t="shared" si="107"/>
        <v>-1.7631522592618989E-2</v>
      </c>
      <c r="L106" s="177">
        <v>483210541.85000002</v>
      </c>
      <c r="M106" s="173">
        <v>10.881500000000001</v>
      </c>
      <c r="N106" s="118">
        <f t="shared" ref="N106:N110" si="108">((L106-H106)/H106)</f>
        <v>-1.1574299620673901E-2</v>
      </c>
      <c r="O106" s="118">
        <f t="shared" ref="O106:O110" si="109">((M106-I106)/I106)</f>
        <v>-1.1635300101729388E-2</v>
      </c>
      <c r="P106" s="177">
        <v>487822630.38999999</v>
      </c>
      <c r="Q106" s="173">
        <v>23.2761</v>
      </c>
      <c r="R106" s="118">
        <f t="shared" ref="R106:R110" si="110">((P106-L106)/L106)</f>
        <v>9.5446769897492498E-3</v>
      </c>
      <c r="S106" s="118">
        <f t="shared" ref="S106:S110" si="111">((Q106-M106)/M106)</f>
        <v>1.1390525203326745</v>
      </c>
      <c r="T106" s="177">
        <v>491785976.81</v>
      </c>
      <c r="U106" s="173">
        <v>23.302</v>
      </c>
      <c r="V106" s="118">
        <f t="shared" ref="V106:V110" si="112">((T106-P106)/P106)</f>
        <v>8.1245644894158281E-3</v>
      </c>
      <c r="W106" s="118">
        <f t="shared" ref="W106:W110" si="113">((U106-Q106)/Q106)</f>
        <v>1.1127293661738881E-3</v>
      </c>
      <c r="X106" s="177">
        <v>507103348.02999997</v>
      </c>
      <c r="Y106" s="173">
        <v>11.4246</v>
      </c>
      <c r="Z106" s="118">
        <f t="shared" ref="Z106:Z110" si="114">((X106-T106)/T106)</f>
        <v>3.1146417226772184E-2</v>
      </c>
      <c r="AA106" s="118">
        <f t="shared" ref="AA106:AA110" si="115">((Y106-U106)/U106)</f>
        <v>-0.50971590421423052</v>
      </c>
      <c r="AB106" s="177">
        <v>505605328.82999998</v>
      </c>
      <c r="AC106" s="173">
        <v>11.3911</v>
      </c>
      <c r="AD106" s="118">
        <f t="shared" ref="AD106:AD110" si="116">((AB106-X106)/X106)</f>
        <v>-2.9540708138084825E-3</v>
      </c>
      <c r="AE106" s="118">
        <f t="shared" ref="AE106:AE110" si="117">((AC106-Y106)/Y106)</f>
        <v>-2.9322689634648114E-3</v>
      </c>
      <c r="AF106" s="177">
        <v>508029061.41000003</v>
      </c>
      <c r="AG106" s="173">
        <v>11.398199999999999</v>
      </c>
      <c r="AH106" s="118">
        <f t="shared" ref="AH106:AH110" si="118">((AF106-AB106)/AB106)</f>
        <v>4.7937243573138374E-3</v>
      </c>
      <c r="AI106" s="118">
        <f t="shared" ref="AI106:AI110" si="119">((AG106-AC106)/AC106)</f>
        <v>6.232936239695411E-4</v>
      </c>
      <c r="AJ106" s="119">
        <f t="shared" si="70"/>
        <v>-2.5020649817502814E-3</v>
      </c>
      <c r="AK106" s="119">
        <f t="shared" si="71"/>
        <v>6.9584003276659132E-2</v>
      </c>
      <c r="AL106" s="120">
        <f t="shared" si="72"/>
        <v>2.22997092284749E-2</v>
      </c>
      <c r="AM106" s="120">
        <f t="shared" si="73"/>
        <v>1.7042615461488948E-2</v>
      </c>
      <c r="AN106" s="121">
        <f t="shared" si="74"/>
        <v>2.1851596558790543E-2</v>
      </c>
      <c r="AO106" s="207">
        <f t="shared" si="75"/>
        <v>0.46610129540447515</v>
      </c>
      <c r="AP106" s="125"/>
      <c r="AQ106" s="123">
        <v>2128320668.46</v>
      </c>
      <c r="AR106" s="130">
        <v>1.04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39</v>
      </c>
      <c r="B107" s="177">
        <v>2349696018.6399999</v>
      </c>
      <c r="C107" s="173">
        <v>1.2</v>
      </c>
      <c r="D107" s="177">
        <v>2260756617.9699998</v>
      </c>
      <c r="E107" s="173">
        <v>1.1599999999999999</v>
      </c>
      <c r="F107" s="118">
        <f t="shared" si="106"/>
        <v>-3.7851449704323054E-2</v>
      </c>
      <c r="G107" s="118">
        <f t="shared" si="106"/>
        <v>-3.3333333333333368E-2</v>
      </c>
      <c r="H107" s="177">
        <v>2265875171</v>
      </c>
      <c r="I107" s="173">
        <v>1.1599999999999999</v>
      </c>
      <c r="J107" s="118">
        <f t="shared" si="107"/>
        <v>2.264088486710396E-3</v>
      </c>
      <c r="K107" s="118">
        <f t="shared" si="107"/>
        <v>0</v>
      </c>
      <c r="L107" s="177">
        <v>2243369231.7199998</v>
      </c>
      <c r="M107" s="173">
        <v>1.1499999999999999</v>
      </c>
      <c r="N107" s="118">
        <f t="shared" si="108"/>
        <v>-9.932559201867969E-3</v>
      </c>
      <c r="O107" s="118">
        <f t="shared" si="109"/>
        <v>-8.6206896551724223E-3</v>
      </c>
      <c r="P107" s="177">
        <v>2221908854.3499999</v>
      </c>
      <c r="Q107" s="173">
        <v>1.1399999999999999</v>
      </c>
      <c r="R107" s="118">
        <f t="shared" si="110"/>
        <v>-9.5661369811808165E-3</v>
      </c>
      <c r="S107" s="118">
        <f t="shared" si="111"/>
        <v>-8.6956521739130523E-3</v>
      </c>
      <c r="T107" s="177">
        <v>2233597854.6599998</v>
      </c>
      <c r="U107" s="173">
        <v>1.1399999999999999</v>
      </c>
      <c r="V107" s="118">
        <f t="shared" si="112"/>
        <v>5.2607919929368377E-3</v>
      </c>
      <c r="W107" s="118">
        <f t="shared" si="113"/>
        <v>0</v>
      </c>
      <c r="X107" s="177">
        <v>2310403856.9499998</v>
      </c>
      <c r="Y107" s="173">
        <v>1.18</v>
      </c>
      <c r="Z107" s="118">
        <f t="shared" si="114"/>
        <v>3.4386674454292686E-2</v>
      </c>
      <c r="AA107" s="118">
        <f t="shared" si="115"/>
        <v>3.5087719298245647E-2</v>
      </c>
      <c r="AB107" s="177">
        <v>2304327966.1399999</v>
      </c>
      <c r="AC107" s="173">
        <v>1.18</v>
      </c>
      <c r="AD107" s="118">
        <f t="shared" si="116"/>
        <v>-2.6297959950693731E-3</v>
      </c>
      <c r="AE107" s="118">
        <f t="shared" si="117"/>
        <v>0</v>
      </c>
      <c r="AF107" s="177">
        <v>2331305869.5100002</v>
      </c>
      <c r="AG107" s="173">
        <v>1.19</v>
      </c>
      <c r="AH107" s="118">
        <f t="shared" si="118"/>
        <v>1.1707492929138592E-2</v>
      </c>
      <c r="AI107" s="118">
        <f t="shared" si="119"/>
        <v>8.4745762711864493E-3</v>
      </c>
      <c r="AJ107" s="119">
        <f t="shared" si="70"/>
        <v>-7.9511175242033723E-4</v>
      </c>
      <c r="AK107" s="119">
        <f t="shared" si="71"/>
        <v>-8.8592244912334391E-4</v>
      </c>
      <c r="AL107" s="120">
        <f t="shared" si="72"/>
        <v>3.1206035616230417E-2</v>
      </c>
      <c r="AM107" s="120">
        <f t="shared" si="73"/>
        <v>2.5862068965517265E-2</v>
      </c>
      <c r="AN107" s="121">
        <f t="shared" si="74"/>
        <v>2.0622691936398433E-2</v>
      </c>
      <c r="AO107" s="207">
        <f t="shared" si="75"/>
        <v>1.9115174928437426E-2</v>
      </c>
      <c r="AP107" s="125"/>
      <c r="AQ107" s="123">
        <v>1789192828.73</v>
      </c>
      <c r="AR107" s="127">
        <v>0.79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40</v>
      </c>
      <c r="B108" s="173">
        <v>1199319229</v>
      </c>
      <c r="C108" s="173">
        <v>0.88</v>
      </c>
      <c r="D108" s="173">
        <v>1073102681</v>
      </c>
      <c r="E108" s="173">
        <v>0.79</v>
      </c>
      <c r="F108" s="118">
        <f t="shared" si="106"/>
        <v>-0.10524016037434851</v>
      </c>
      <c r="G108" s="118">
        <f t="shared" si="106"/>
        <v>-0.10227272727272724</v>
      </c>
      <c r="H108" s="173">
        <v>1063972779.15</v>
      </c>
      <c r="I108" s="173">
        <v>0.79</v>
      </c>
      <c r="J108" s="118">
        <f t="shared" si="107"/>
        <v>-8.5079480385717391E-3</v>
      </c>
      <c r="K108" s="118">
        <f t="shared" si="107"/>
        <v>0</v>
      </c>
      <c r="L108" s="173">
        <v>1064542043.28</v>
      </c>
      <c r="M108" s="173">
        <v>0.78</v>
      </c>
      <c r="N108" s="118">
        <f t="shared" si="108"/>
        <v>5.3503636667732817E-4</v>
      </c>
      <c r="O108" s="118">
        <f t="shared" si="109"/>
        <v>-1.2658227848101276E-2</v>
      </c>
      <c r="P108" s="173">
        <v>1042740037.8</v>
      </c>
      <c r="Q108" s="173">
        <v>0.76</v>
      </c>
      <c r="R108" s="118">
        <f t="shared" si="110"/>
        <v>-2.0480173251612544E-2</v>
      </c>
      <c r="S108" s="118">
        <f t="shared" si="111"/>
        <v>-2.5641025641025664E-2</v>
      </c>
      <c r="T108" s="173">
        <v>1059181841.34</v>
      </c>
      <c r="U108" s="173">
        <v>0.78</v>
      </c>
      <c r="V108" s="118">
        <f t="shared" si="112"/>
        <v>1.5767883598954757E-2</v>
      </c>
      <c r="W108" s="118">
        <f t="shared" si="113"/>
        <v>2.6315789473684233E-2</v>
      </c>
      <c r="X108" s="173">
        <v>1109836385.99</v>
      </c>
      <c r="Y108" s="173">
        <v>0.81</v>
      </c>
      <c r="Z108" s="118">
        <f t="shared" si="114"/>
        <v>4.7824219291670939E-2</v>
      </c>
      <c r="AA108" s="118">
        <f t="shared" si="115"/>
        <v>3.8461538461538491E-2</v>
      </c>
      <c r="AB108" s="173">
        <v>1093698940.6900001</v>
      </c>
      <c r="AC108" s="173">
        <v>0.8</v>
      </c>
      <c r="AD108" s="118">
        <f t="shared" si="116"/>
        <v>-1.4540382261485303E-2</v>
      </c>
      <c r="AE108" s="118">
        <f t="shared" si="117"/>
        <v>-1.2345679012345689E-2</v>
      </c>
      <c r="AF108" s="173">
        <v>1111732238.6199999</v>
      </c>
      <c r="AG108" s="173">
        <v>0.81</v>
      </c>
      <c r="AH108" s="118">
        <f t="shared" si="118"/>
        <v>1.6488356401463514E-2</v>
      </c>
      <c r="AI108" s="118">
        <f t="shared" si="119"/>
        <v>1.2500000000000011E-2</v>
      </c>
      <c r="AJ108" s="119">
        <f t="shared" si="70"/>
        <v>-8.519146033406446E-3</v>
      </c>
      <c r="AK108" s="119">
        <f t="shared" si="71"/>
        <v>-9.4550414798721411E-3</v>
      </c>
      <c r="AL108" s="120">
        <f t="shared" si="72"/>
        <v>3.5998006811428222E-2</v>
      </c>
      <c r="AM108" s="120">
        <f t="shared" si="73"/>
        <v>2.5316455696202552E-2</v>
      </c>
      <c r="AN108" s="121">
        <f t="shared" si="74"/>
        <v>4.4731044221223142E-2</v>
      </c>
      <c r="AO108" s="207">
        <f t="shared" si="75"/>
        <v>4.3165293107870407E-2</v>
      </c>
      <c r="AP108" s="125"/>
      <c r="AQ108" s="123">
        <v>204378030.47999999</v>
      </c>
      <c r="AR108" s="127">
        <v>22.9087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41</v>
      </c>
      <c r="B109" s="173">
        <v>262809267.18000001</v>
      </c>
      <c r="C109" s="173">
        <v>30.73</v>
      </c>
      <c r="D109" s="173">
        <v>226993299.34</v>
      </c>
      <c r="E109" s="173">
        <v>26.543399999999998</v>
      </c>
      <c r="F109" s="118">
        <f t="shared" si="106"/>
        <v>-0.13628122107075236</v>
      </c>
      <c r="G109" s="118">
        <f t="shared" si="106"/>
        <v>-0.13623820370972997</v>
      </c>
      <c r="H109" s="173">
        <v>222492811.63999999</v>
      </c>
      <c r="I109" s="173">
        <v>25.2668</v>
      </c>
      <c r="J109" s="118">
        <f t="shared" si="107"/>
        <v>-1.9826522250152415E-2</v>
      </c>
      <c r="K109" s="118">
        <f t="shared" si="107"/>
        <v>-4.8094818297580506E-2</v>
      </c>
      <c r="L109" s="173">
        <v>220788430.49000001</v>
      </c>
      <c r="M109" s="173">
        <v>25.9068</v>
      </c>
      <c r="N109" s="118">
        <f t="shared" si="108"/>
        <v>-7.6603874859459088E-3</v>
      </c>
      <c r="O109" s="118">
        <f t="shared" si="109"/>
        <v>2.5329681637563939E-2</v>
      </c>
      <c r="P109" s="173">
        <v>220294713.06</v>
      </c>
      <c r="Q109" s="173">
        <v>25.774999999999999</v>
      </c>
      <c r="R109" s="118">
        <f t="shared" si="110"/>
        <v>-2.2361562555804695E-3</v>
      </c>
      <c r="S109" s="118">
        <f t="shared" si="111"/>
        <v>-5.0874673830809637E-3</v>
      </c>
      <c r="T109" s="173">
        <v>232360881.75</v>
      </c>
      <c r="U109" s="173">
        <v>27.028099999999998</v>
      </c>
      <c r="V109" s="118">
        <f t="shared" si="112"/>
        <v>5.4772847347968931E-2</v>
      </c>
      <c r="W109" s="118">
        <f t="shared" si="113"/>
        <v>4.8616876818622694E-2</v>
      </c>
      <c r="X109" s="173">
        <v>235531366.34999999</v>
      </c>
      <c r="Y109" s="173">
        <v>27.781300000000002</v>
      </c>
      <c r="Z109" s="118">
        <f t="shared" si="114"/>
        <v>1.3644657293955177E-2</v>
      </c>
      <c r="AA109" s="118">
        <f t="shared" si="115"/>
        <v>2.7867293668441484E-2</v>
      </c>
      <c r="AB109" s="173">
        <v>235648876.40000001</v>
      </c>
      <c r="AC109" s="173">
        <v>27.7865</v>
      </c>
      <c r="AD109" s="118">
        <f t="shared" si="116"/>
        <v>4.9891465336889267E-4</v>
      </c>
      <c r="AE109" s="118">
        <f t="shared" si="117"/>
        <v>1.8717626604941234E-4</v>
      </c>
      <c r="AF109" s="173">
        <v>236658006.65000001</v>
      </c>
      <c r="AG109" s="173">
        <v>27.845199999999998</v>
      </c>
      <c r="AH109" s="118">
        <f t="shared" si="118"/>
        <v>4.2823469622111044E-3</v>
      </c>
      <c r="AI109" s="118">
        <f t="shared" si="119"/>
        <v>2.1125366634875999E-3</v>
      </c>
      <c r="AJ109" s="119">
        <f t="shared" si="70"/>
        <v>-1.1600690100615879E-2</v>
      </c>
      <c r="AK109" s="119">
        <f t="shared" si="71"/>
        <v>-1.0663365542028288E-2</v>
      </c>
      <c r="AL109" s="120">
        <f t="shared" si="72"/>
        <v>4.257705993128811E-2</v>
      </c>
      <c r="AM109" s="120">
        <f t="shared" si="73"/>
        <v>4.904420684614632E-2</v>
      </c>
      <c r="AN109" s="121">
        <f t="shared" si="74"/>
        <v>5.4977352397445764E-2</v>
      </c>
      <c r="AO109" s="207">
        <f t="shared" si="75"/>
        <v>5.8280676153068006E-2</v>
      </c>
      <c r="AP109" s="125"/>
      <c r="AQ109" s="123">
        <v>160273731.87</v>
      </c>
      <c r="AR109" s="127">
        <v>133.94</v>
      </c>
      <c r="AS109" s="124" t="e">
        <f>(#REF!/AQ109)-1</f>
        <v>#REF!</v>
      </c>
      <c r="AT109" s="124" t="e">
        <f>(#REF!/AR109)-1</f>
        <v>#REF!</v>
      </c>
    </row>
    <row r="110" spans="1:46">
      <c r="A110" s="202" t="s">
        <v>90</v>
      </c>
      <c r="B110" s="169">
        <v>172635983.62</v>
      </c>
      <c r="C110" s="181">
        <v>153</v>
      </c>
      <c r="D110" s="169">
        <v>157994008.80000001</v>
      </c>
      <c r="E110" s="181">
        <v>142.44</v>
      </c>
      <c r="F110" s="118">
        <f t="shared" si="106"/>
        <v>-8.4814153532610972E-2</v>
      </c>
      <c r="G110" s="118">
        <f t="shared" si="106"/>
        <v>-6.9019607843137265E-2</v>
      </c>
      <c r="H110" s="169">
        <v>150213027.19999999</v>
      </c>
      <c r="I110" s="181">
        <v>139.74</v>
      </c>
      <c r="J110" s="118">
        <f t="shared" si="107"/>
        <v>-4.9248586443867884E-2</v>
      </c>
      <c r="K110" s="118">
        <f t="shared" si="107"/>
        <v>-1.8955349620892927E-2</v>
      </c>
      <c r="L110" s="169">
        <v>147105576.55000001</v>
      </c>
      <c r="M110" s="181">
        <v>136.72</v>
      </c>
      <c r="N110" s="118">
        <f t="shared" si="108"/>
        <v>-2.0686958434454453E-2</v>
      </c>
      <c r="O110" s="118">
        <f t="shared" si="109"/>
        <v>-2.1611564333762774E-2</v>
      </c>
      <c r="P110" s="169">
        <v>144471064.75999999</v>
      </c>
      <c r="Q110" s="181">
        <v>134.69</v>
      </c>
      <c r="R110" s="118">
        <f t="shared" si="110"/>
        <v>-1.7908986537329342E-2</v>
      </c>
      <c r="S110" s="118">
        <f t="shared" si="111"/>
        <v>-1.4847864248098312E-2</v>
      </c>
      <c r="T110" s="169">
        <v>147850815.25</v>
      </c>
      <c r="U110" s="181">
        <v>137.26</v>
      </c>
      <c r="V110" s="118">
        <f t="shared" si="112"/>
        <v>2.3393961244866302E-2</v>
      </c>
      <c r="W110" s="118">
        <f t="shared" si="113"/>
        <v>1.9080852327566955E-2</v>
      </c>
      <c r="X110" s="169">
        <v>158810442.38</v>
      </c>
      <c r="Y110" s="181">
        <v>145.46</v>
      </c>
      <c r="Z110" s="118">
        <f t="shared" si="114"/>
        <v>7.4126254302138483E-2</v>
      </c>
      <c r="AA110" s="118">
        <f t="shared" si="115"/>
        <v>5.9740638204866803E-2</v>
      </c>
      <c r="AB110" s="169">
        <v>158608948.38999999</v>
      </c>
      <c r="AC110" s="181">
        <v>145.09</v>
      </c>
      <c r="AD110" s="118">
        <f t="shared" si="116"/>
        <v>-1.2687704094285991E-3</v>
      </c>
      <c r="AE110" s="118">
        <f t="shared" si="117"/>
        <v>-2.5436546129520453E-3</v>
      </c>
      <c r="AF110" s="169">
        <v>161716747.88</v>
      </c>
      <c r="AG110" s="181">
        <v>147.84</v>
      </c>
      <c r="AH110" s="118">
        <f t="shared" si="118"/>
        <v>1.9594099333905872E-2</v>
      </c>
      <c r="AI110" s="118">
        <f t="shared" si="119"/>
        <v>1.8953752843062926E-2</v>
      </c>
      <c r="AJ110" s="119">
        <f t="shared" si="70"/>
        <v>-7.1016425595975723E-3</v>
      </c>
      <c r="AK110" s="119">
        <f t="shared" si="71"/>
        <v>-3.6503496604183287E-3</v>
      </c>
      <c r="AL110" s="120">
        <f t="shared" si="72"/>
        <v>2.3562533214234026E-2</v>
      </c>
      <c r="AM110" s="120">
        <f t="shared" si="73"/>
        <v>3.7910699241786056E-2</v>
      </c>
      <c r="AN110" s="121">
        <f t="shared" si="74"/>
        <v>4.8390667406804276E-2</v>
      </c>
      <c r="AO110" s="207">
        <f t="shared" si="75"/>
        <v>3.7801488283066412E-2</v>
      </c>
      <c r="AP110" s="125"/>
      <c r="AQ110" s="153">
        <f>SUM(AQ105:AQ109)</f>
        <v>4923038917.1999998</v>
      </c>
      <c r="AR110" s="101"/>
      <c r="AS110" s="124" t="e">
        <f>(#REF!/AQ110)-1</f>
        <v>#REF!</v>
      </c>
      <c r="AT110" s="124" t="e">
        <f>(#REF!/AR110)-1</f>
        <v>#REF!</v>
      </c>
    </row>
    <row r="111" spans="1:46">
      <c r="A111" s="204" t="s">
        <v>57</v>
      </c>
      <c r="B111" s="185">
        <f>SUM(B106:B110)</f>
        <v>4503650628.5</v>
      </c>
      <c r="C111" s="176"/>
      <c r="D111" s="185">
        <f>SUM(D106:D110)</f>
        <v>4215793888.6400003</v>
      </c>
      <c r="E111" s="176"/>
      <c r="F111" s="118">
        <f>((D111-B111)/B111)</f>
        <v>-6.3916312255303448E-2</v>
      </c>
      <c r="G111" s="118"/>
      <c r="H111" s="185">
        <f>SUM(H106:H110)</f>
        <v>4191422645.46</v>
      </c>
      <c r="I111" s="176"/>
      <c r="J111" s="118">
        <f>((H111-D111)/D111)</f>
        <v>-5.7809380211095614E-3</v>
      </c>
      <c r="K111" s="118"/>
      <c r="L111" s="185">
        <f>SUM(L106:L110)</f>
        <v>4159015823.8899994</v>
      </c>
      <c r="M111" s="176"/>
      <c r="N111" s="118">
        <f>((L111-H111)/H111)</f>
        <v>-7.7316997857762122E-3</v>
      </c>
      <c r="O111" s="118"/>
      <c r="P111" s="185">
        <f>SUM(P106:P110)</f>
        <v>4117237300.3599997</v>
      </c>
      <c r="Q111" s="176"/>
      <c r="R111" s="118">
        <f>((P111-L111)/L111)</f>
        <v>-1.0045290832994129E-2</v>
      </c>
      <c r="S111" s="118"/>
      <c r="T111" s="185">
        <f>SUM(T106:T110)</f>
        <v>4164777369.8099999</v>
      </c>
      <c r="U111" s="176"/>
      <c r="V111" s="118">
        <f>((T111-P111)/P111)</f>
        <v>1.1546594471453835E-2</v>
      </c>
      <c r="W111" s="118"/>
      <c r="X111" s="185">
        <f>SUM(X106:X110)</f>
        <v>4321685399.6999989</v>
      </c>
      <c r="Y111" s="176"/>
      <c r="Z111" s="118">
        <f>((X111-T111)/T111)</f>
        <v>3.7675010200402904E-2</v>
      </c>
      <c r="AA111" s="118"/>
      <c r="AB111" s="185">
        <f>SUM(AB106:AB110)</f>
        <v>4297890060.4499998</v>
      </c>
      <c r="AC111" s="176"/>
      <c r="AD111" s="118">
        <f>((AB111-X111)/X111)</f>
        <v>-5.5060322650165288E-3</v>
      </c>
      <c r="AE111" s="118"/>
      <c r="AF111" s="185">
        <f>SUM(AF106:AF110)</f>
        <v>4349441924.0699997</v>
      </c>
      <c r="AG111" s="176"/>
      <c r="AH111" s="118">
        <f>((AF111-AB111)/AB111)</f>
        <v>1.199469109142412E-2</v>
      </c>
      <c r="AI111" s="118"/>
      <c r="AJ111" s="119">
        <f t="shared" si="70"/>
        <v>-3.9704971746148772E-3</v>
      </c>
      <c r="AK111" s="119"/>
      <c r="AL111" s="120">
        <f t="shared" si="72"/>
        <v>3.1701747988707701E-2</v>
      </c>
      <c r="AM111" s="120"/>
      <c r="AN111" s="121">
        <f t="shared" si="74"/>
        <v>2.8983250648015751E-2</v>
      </c>
      <c r="AO111" s="207"/>
      <c r="AP111" s="125"/>
      <c r="AQ111" s="100">
        <f>SUM(AQ18,AQ43,AQ54,AQ76,AQ81,AQ103,AQ110)</f>
        <v>244396494528.38519</v>
      </c>
      <c r="AR111" s="101"/>
      <c r="AS111" s="124" t="e">
        <f>(#REF!/AQ111)-1</f>
        <v>#REF!</v>
      </c>
      <c r="AT111" s="124" t="e">
        <f>(#REF!/AR111)-1</f>
        <v>#REF!</v>
      </c>
    </row>
    <row r="112" spans="1:46" ht="15" customHeight="1">
      <c r="A112" s="204" t="s">
        <v>43</v>
      </c>
      <c r="B112" s="74">
        <f>SUM(B18,B43,B54,B77,B82,B104,B111)</f>
        <v>1218426087765.5144</v>
      </c>
      <c r="C112" s="99"/>
      <c r="D112" s="74">
        <f>SUM(D18,D43,D54,D77,D82,D104,D111)</f>
        <v>1198409455196.8345</v>
      </c>
      <c r="E112" s="99"/>
      <c r="F112" s="118">
        <f>((D112-B112)/B112)</f>
        <v>-1.6428269855407202E-2</v>
      </c>
      <c r="G112" s="118"/>
      <c r="H112" s="74">
        <f>SUM(H18,H43,H54,H77,H82,H104,H111)</f>
        <v>1189728084042.9309</v>
      </c>
      <c r="I112" s="99"/>
      <c r="J112" s="118">
        <f>((H112-D112)/D112)</f>
        <v>-7.2440776533072996E-3</v>
      </c>
      <c r="K112" s="118"/>
      <c r="L112" s="74">
        <f>SUM(L18,L43,L54,L77,L82,L104,L111)</f>
        <v>1190478125494.8816</v>
      </c>
      <c r="M112" s="99"/>
      <c r="N112" s="118">
        <f>((L112-H112)/H112)</f>
        <v>6.3043098840021884E-4</v>
      </c>
      <c r="O112" s="118"/>
      <c r="P112" s="74">
        <f>SUM(P18,P43,P54,P77,P82,P104,P111)</f>
        <v>1194815749032.1619</v>
      </c>
      <c r="Q112" s="99"/>
      <c r="R112" s="118">
        <f>((P112-L112)/L112)</f>
        <v>3.6435978489542794E-3</v>
      </c>
      <c r="S112" s="118"/>
      <c r="T112" s="74">
        <f>SUM(T18,T43,T54,T77,T82,T104,T111)</f>
        <v>1200001040790.322</v>
      </c>
      <c r="U112" s="99"/>
      <c r="V112" s="118">
        <f>((T112-P112)/P112)</f>
        <v>4.339825418572198E-3</v>
      </c>
      <c r="W112" s="118"/>
      <c r="X112" s="74">
        <f>SUM(X18,X43,X54,X77,X82,X104,X111)</f>
        <v>1210571025225.8416</v>
      </c>
      <c r="Y112" s="99"/>
      <c r="Z112" s="118">
        <f>((X112-T112)/T112)</f>
        <v>8.8083127232607469E-3</v>
      </c>
      <c r="AA112" s="118"/>
      <c r="AB112" s="74">
        <f>SUM(AB18,AB43,AB54,AB77,AB82,AB104,AB111)</f>
        <v>1216923673606.502</v>
      </c>
      <c r="AC112" s="99"/>
      <c r="AD112" s="118">
        <f>((AB112-X112)/X112)</f>
        <v>5.2476461506876593E-3</v>
      </c>
      <c r="AE112" s="118"/>
      <c r="AF112" s="74">
        <f>SUM(AF18,AF43,AF54,AF77,AF82,AF104,AF111)</f>
        <v>1224354877427.7917</v>
      </c>
      <c r="AG112" s="99"/>
      <c r="AH112" s="118">
        <f>((AF112-AB112)/AB112)</f>
        <v>6.1065488185191715E-3</v>
      </c>
      <c r="AI112" s="118"/>
      <c r="AJ112" s="119">
        <f t="shared" si="70"/>
        <v>6.3800180495997196E-4</v>
      </c>
      <c r="AK112" s="119"/>
      <c r="AL112" s="120">
        <f t="shared" si="72"/>
        <v>2.1649881114043642E-2</v>
      </c>
      <c r="AM112" s="120"/>
      <c r="AN112" s="121">
        <f t="shared" si="74"/>
        <v>8.4009334164249407E-3</v>
      </c>
      <c r="AO112" s="207"/>
      <c r="AP112" s="125"/>
      <c r="AQ112" s="154"/>
      <c r="AR112" s="155"/>
      <c r="AS112" s="124" t="e">
        <f>(#REF!/AQ112)-1</f>
        <v>#REF!</v>
      </c>
      <c r="AT112" s="124" t="e">
        <f>(#REF!/AR112)-1</f>
        <v>#REF!</v>
      </c>
    </row>
    <row r="113" spans="1:46" ht="17.25" customHeight="1" thickBot="1">
      <c r="A113" s="203"/>
      <c r="B113" s="281"/>
      <c r="C113" s="281"/>
      <c r="D113" s="281"/>
      <c r="E113" s="281"/>
      <c r="F113" s="118"/>
      <c r="G113" s="118"/>
      <c r="H113" s="74"/>
      <c r="I113" s="99"/>
      <c r="J113" s="118"/>
      <c r="K113" s="118"/>
      <c r="L113" s="281"/>
      <c r="M113" s="281"/>
      <c r="N113" s="118"/>
      <c r="O113" s="118"/>
      <c r="P113" s="281"/>
      <c r="Q113" s="281"/>
      <c r="R113" s="118"/>
      <c r="S113" s="118"/>
      <c r="T113" s="281"/>
      <c r="U113" s="281"/>
      <c r="V113" s="118"/>
      <c r="W113" s="118"/>
      <c r="X113" s="281"/>
      <c r="Y113" s="281"/>
      <c r="Z113" s="118"/>
      <c r="AA113" s="118"/>
      <c r="AB113" s="281"/>
      <c r="AC113" s="281"/>
      <c r="AD113" s="118"/>
      <c r="AE113" s="118"/>
      <c r="AF113" s="281"/>
      <c r="AG113" s="281"/>
      <c r="AH113" s="118"/>
      <c r="AI113" s="118"/>
      <c r="AJ113" s="119"/>
      <c r="AK113" s="119"/>
      <c r="AL113" s="120"/>
      <c r="AM113" s="120"/>
      <c r="AN113" s="121"/>
      <c r="AO113" s="207"/>
      <c r="AP113" s="125"/>
      <c r="AQ113" s="416" t="s">
        <v>111</v>
      </c>
      <c r="AR113" s="416"/>
      <c r="AS113" s="124" t="e">
        <f>(#REF!/AQ113)-1</f>
        <v>#REF!</v>
      </c>
      <c r="AT113" s="124" t="e">
        <f>(#REF!/AR113)-1</f>
        <v>#REF!</v>
      </c>
    </row>
    <row r="114" spans="1:46" ht="29.25" customHeight="1">
      <c r="A114" s="206" t="s">
        <v>64</v>
      </c>
      <c r="B114" s="419" t="s">
        <v>186</v>
      </c>
      <c r="C114" s="420"/>
      <c r="D114" s="419" t="s">
        <v>188</v>
      </c>
      <c r="E114" s="420"/>
      <c r="F114" s="419" t="s">
        <v>85</v>
      </c>
      <c r="G114" s="420"/>
      <c r="H114" s="419" t="s">
        <v>189</v>
      </c>
      <c r="I114" s="420"/>
      <c r="J114" s="419" t="s">
        <v>85</v>
      </c>
      <c r="K114" s="420"/>
      <c r="L114" s="419" t="s">
        <v>192</v>
      </c>
      <c r="M114" s="420"/>
      <c r="N114" s="419" t="s">
        <v>85</v>
      </c>
      <c r="O114" s="420"/>
      <c r="P114" s="419" t="s">
        <v>193</v>
      </c>
      <c r="Q114" s="420"/>
      <c r="R114" s="419" t="s">
        <v>85</v>
      </c>
      <c r="S114" s="420"/>
      <c r="T114" s="419" t="s">
        <v>194</v>
      </c>
      <c r="U114" s="420"/>
      <c r="V114" s="419" t="s">
        <v>85</v>
      </c>
      <c r="W114" s="420"/>
      <c r="X114" s="419" t="s">
        <v>195</v>
      </c>
      <c r="Y114" s="420"/>
      <c r="Z114" s="419" t="s">
        <v>85</v>
      </c>
      <c r="AA114" s="420"/>
      <c r="AB114" s="419" t="s">
        <v>196</v>
      </c>
      <c r="AC114" s="420"/>
      <c r="AD114" s="419" t="s">
        <v>85</v>
      </c>
      <c r="AE114" s="420"/>
      <c r="AF114" s="419" t="s">
        <v>198</v>
      </c>
      <c r="AG114" s="420"/>
      <c r="AH114" s="419" t="s">
        <v>85</v>
      </c>
      <c r="AI114" s="420"/>
      <c r="AJ114" s="417" t="s">
        <v>105</v>
      </c>
      <c r="AK114" s="417"/>
      <c r="AL114" s="417" t="s">
        <v>106</v>
      </c>
      <c r="AM114" s="417"/>
      <c r="AN114" s="417" t="s">
        <v>95</v>
      </c>
      <c r="AO114" s="418"/>
      <c r="AP114" s="125"/>
      <c r="AQ114" s="156" t="s">
        <v>98</v>
      </c>
      <c r="AR114" s="157" t="s">
        <v>99</v>
      </c>
      <c r="AS114" s="124" t="e">
        <f>(#REF!/AQ114)-1</f>
        <v>#REF!</v>
      </c>
      <c r="AT114" s="124" t="e">
        <f>(#REF!/AR114)-1</f>
        <v>#REF!</v>
      </c>
    </row>
    <row r="115" spans="1:46" ht="25.5" customHeight="1">
      <c r="A115" s="206"/>
      <c r="B115" s="210" t="s">
        <v>98</v>
      </c>
      <c r="C115" s="211" t="s">
        <v>99</v>
      </c>
      <c r="D115" s="210" t="s">
        <v>98</v>
      </c>
      <c r="E115" s="211" t="s">
        <v>99</v>
      </c>
      <c r="F115" s="352" t="s">
        <v>97</v>
      </c>
      <c r="G115" s="352" t="s">
        <v>5</v>
      </c>
      <c r="H115" s="210" t="s">
        <v>98</v>
      </c>
      <c r="I115" s="211" t="s">
        <v>99</v>
      </c>
      <c r="J115" s="357" t="s">
        <v>97</v>
      </c>
      <c r="K115" s="357" t="s">
        <v>5</v>
      </c>
      <c r="L115" s="210" t="s">
        <v>98</v>
      </c>
      <c r="M115" s="211" t="s">
        <v>99</v>
      </c>
      <c r="N115" s="359" t="s">
        <v>97</v>
      </c>
      <c r="O115" s="359" t="s">
        <v>5</v>
      </c>
      <c r="P115" s="210" t="s">
        <v>98</v>
      </c>
      <c r="Q115" s="211" t="s">
        <v>99</v>
      </c>
      <c r="R115" s="360" t="s">
        <v>97</v>
      </c>
      <c r="S115" s="360" t="s">
        <v>5</v>
      </c>
      <c r="T115" s="210" t="s">
        <v>98</v>
      </c>
      <c r="U115" s="211" t="s">
        <v>99</v>
      </c>
      <c r="V115" s="362" t="s">
        <v>97</v>
      </c>
      <c r="W115" s="362" t="s">
        <v>5</v>
      </c>
      <c r="X115" s="210" t="s">
        <v>98</v>
      </c>
      <c r="Y115" s="211" t="s">
        <v>99</v>
      </c>
      <c r="Z115" s="372" t="s">
        <v>97</v>
      </c>
      <c r="AA115" s="372" t="s">
        <v>5</v>
      </c>
      <c r="AB115" s="210" t="s">
        <v>98</v>
      </c>
      <c r="AC115" s="211" t="s">
        <v>99</v>
      </c>
      <c r="AD115" s="374" t="s">
        <v>97</v>
      </c>
      <c r="AE115" s="374" t="s">
        <v>5</v>
      </c>
      <c r="AF115" s="210" t="s">
        <v>98</v>
      </c>
      <c r="AG115" s="211" t="s">
        <v>99</v>
      </c>
      <c r="AH115" s="379" t="s">
        <v>97</v>
      </c>
      <c r="AI115" s="379" t="s">
        <v>5</v>
      </c>
      <c r="AJ115" s="256" t="s">
        <v>104</v>
      </c>
      <c r="AK115" s="256" t="s">
        <v>104</v>
      </c>
      <c r="AL115" s="256" t="s">
        <v>104</v>
      </c>
      <c r="AM115" s="256" t="s">
        <v>104</v>
      </c>
      <c r="AN115" s="256" t="s">
        <v>104</v>
      </c>
      <c r="AO115" s="257" t="s">
        <v>104</v>
      </c>
      <c r="AP115" s="125"/>
      <c r="AQ115" s="150">
        <v>1901056000</v>
      </c>
      <c r="AR115" s="142">
        <v>12.64</v>
      </c>
      <c r="AS115" s="124" t="e">
        <f>(#REF!/AQ115)-1</f>
        <v>#REF!</v>
      </c>
      <c r="AT115" s="124" t="e">
        <f>(#REF!/AR115)-1</f>
        <v>#REF!</v>
      </c>
    </row>
    <row r="116" spans="1:46">
      <c r="A116" s="203" t="s">
        <v>45</v>
      </c>
      <c r="B116" s="183">
        <v>1799810609.46</v>
      </c>
      <c r="C116" s="182">
        <v>12.01</v>
      </c>
      <c r="D116" s="183">
        <v>1561216236.6800001</v>
      </c>
      <c r="E116" s="182">
        <v>10.42</v>
      </c>
      <c r="F116" s="118">
        <f t="shared" ref="F116:F125" si="120">((D116-B116)/B116)</f>
        <v>-0.13256637755435047</v>
      </c>
      <c r="G116" s="118">
        <f t="shared" ref="G116:G125" si="121">((E116-C116)/C116)</f>
        <v>-0.13238967527060783</v>
      </c>
      <c r="H116" s="183">
        <v>1522988185.1099999</v>
      </c>
      <c r="I116" s="182">
        <v>10.16</v>
      </c>
      <c r="J116" s="118">
        <f t="shared" ref="J116:J125" si="122">((H116-D116)/D116)</f>
        <v>-2.4486070969447465E-2</v>
      </c>
      <c r="K116" s="118">
        <f t="shared" ref="K116:K125" si="123">((I116-E116)/E116)</f>
        <v>-2.4952015355086354E-2</v>
      </c>
      <c r="L116" s="183">
        <v>1573950000</v>
      </c>
      <c r="M116" s="182">
        <v>10.5</v>
      </c>
      <c r="N116" s="118">
        <f t="shared" ref="N116:N125" si="124">((L116-H116)/H116)</f>
        <v>3.3461727010258666E-2</v>
      </c>
      <c r="O116" s="118">
        <f t="shared" ref="O116:O125" si="125">((M116-I116)/I116)</f>
        <v>3.346456692913384E-2</v>
      </c>
      <c r="P116" s="183">
        <v>1437541000</v>
      </c>
      <c r="Q116" s="182">
        <v>9.59</v>
      </c>
      <c r="R116" s="118">
        <f t="shared" ref="R116:R125" si="126">((P116-L116)/L116)</f>
        <v>-8.666666666666667E-2</v>
      </c>
      <c r="S116" s="118">
        <f t="shared" ref="S116:S125" si="127">((Q116-M116)/M116)</f>
        <v>-8.6666666666666684E-2</v>
      </c>
      <c r="T116" s="183">
        <v>1470519000</v>
      </c>
      <c r="U116" s="182">
        <v>9.81</v>
      </c>
      <c r="V116" s="118">
        <f t="shared" ref="V116:V125" si="128">((T116-P116)/P116)</f>
        <v>2.2940563086548488E-2</v>
      </c>
      <c r="W116" s="118">
        <f t="shared" ref="W116:W125" si="129">((U116-Q116)/Q116)</f>
        <v>2.2940563086548554E-2</v>
      </c>
      <c r="X116" s="183">
        <v>1593437000</v>
      </c>
      <c r="Y116" s="182">
        <v>10.63</v>
      </c>
      <c r="Z116" s="118">
        <f t="shared" ref="Z116:Z125" si="130">((X116-T116)/T116)</f>
        <v>8.3588175331294604E-2</v>
      </c>
      <c r="AA116" s="118">
        <f t="shared" ref="AA116:AA125" si="131">((Y116-U116)/U116)</f>
        <v>8.3588175331294617E-2</v>
      </c>
      <c r="AB116" s="183">
        <v>1578447000</v>
      </c>
      <c r="AC116" s="182">
        <v>10.53</v>
      </c>
      <c r="AD116" s="118">
        <f t="shared" ref="AD116:AD125" si="132">((AB116-X116)/X116)</f>
        <v>-9.4073377234242701E-3</v>
      </c>
      <c r="AE116" s="118">
        <f t="shared" ref="AE116:AE125" si="133">((AC116-Y116)/Y116)</f>
        <v>-9.4073377234244037E-3</v>
      </c>
      <c r="AF116" s="183">
        <v>1606928000</v>
      </c>
      <c r="AG116" s="182">
        <v>10.72</v>
      </c>
      <c r="AH116" s="118">
        <f t="shared" ref="AH116:AH125" si="134">((AF116-AB116)/AB116)</f>
        <v>1.8043684710351376E-2</v>
      </c>
      <c r="AI116" s="118">
        <f t="shared" ref="AI116:AI125" si="135">((AG116-AC116)/AC116)</f>
        <v>1.8043684710351501E-2</v>
      </c>
      <c r="AJ116" s="119">
        <f t="shared" ref="AJ116" si="136">AVERAGE(F116,J116,N116,R116,V116,Z116,AD116,AH116)</f>
        <v>-1.1886537846929468E-2</v>
      </c>
      <c r="AK116" s="119">
        <f t="shared" ref="AK116" si="137">AVERAGE(G116,K116,O116,S116,W116,AA116,AE116,AI116)</f>
        <v>-1.1922338119807094E-2</v>
      </c>
      <c r="AL116" s="120">
        <f t="shared" ref="AL116" si="138">((AF116-D116)/D116)</f>
        <v>2.927958488134107E-2</v>
      </c>
      <c r="AM116" s="120">
        <f t="shared" ref="AM116" si="139">((AG116-E116)/E116)</f>
        <v>2.8790786948176651E-2</v>
      </c>
      <c r="AN116" s="121">
        <f t="shared" ref="AN116" si="140">STDEV(F116,J116,N116,R116,V116,Z116,AD116,AH116)</f>
        <v>6.9283287213794509E-2</v>
      </c>
      <c r="AO116" s="207">
        <f t="shared" ref="AO116" si="141">STDEV(G116,K116,O116,S116,W116,AA116,AE116,AI116)</f>
        <v>6.925192665743915E-2</v>
      </c>
      <c r="AP116" s="125"/>
      <c r="AQ116" s="150">
        <v>106884243.56</v>
      </c>
      <c r="AR116" s="142">
        <v>2.92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81</v>
      </c>
      <c r="B117" s="183">
        <v>291134457.97000003</v>
      </c>
      <c r="C117" s="182">
        <v>3.42</v>
      </c>
      <c r="D117" s="183">
        <v>231873416.40000001</v>
      </c>
      <c r="E117" s="182">
        <v>2.72</v>
      </c>
      <c r="F117" s="118">
        <f t="shared" si="120"/>
        <v>-0.20355213870323308</v>
      </c>
      <c r="G117" s="118">
        <f t="shared" si="121"/>
        <v>-0.20467836257309935</v>
      </c>
      <c r="H117" s="183">
        <v>235554738.09999999</v>
      </c>
      <c r="I117" s="182">
        <v>2.76</v>
      </c>
      <c r="J117" s="118">
        <f t="shared" si="122"/>
        <v>1.5876428428731205E-2</v>
      </c>
      <c r="K117" s="118">
        <f t="shared" si="123"/>
        <v>1.4705882352941025E-2</v>
      </c>
      <c r="L117" s="183">
        <v>220678859.87</v>
      </c>
      <c r="M117" s="182">
        <v>2.59</v>
      </c>
      <c r="N117" s="118">
        <f t="shared" si="124"/>
        <v>-6.3152532400705674E-2</v>
      </c>
      <c r="O117" s="118">
        <f t="shared" si="125"/>
        <v>-6.1594202898550707E-2</v>
      </c>
      <c r="P117" s="183">
        <v>199377811.62</v>
      </c>
      <c r="Q117" s="182">
        <v>2.34</v>
      </c>
      <c r="R117" s="118">
        <f t="shared" si="126"/>
        <v>-9.6525096525096526E-2</v>
      </c>
      <c r="S117" s="118">
        <f t="shared" si="127"/>
        <v>-9.6525096525096526E-2</v>
      </c>
      <c r="T117" s="183">
        <v>218122734.08000001</v>
      </c>
      <c r="U117" s="182">
        <v>2.56</v>
      </c>
      <c r="V117" s="118">
        <f t="shared" si="128"/>
        <v>9.4017094017094058E-2</v>
      </c>
      <c r="W117" s="118">
        <f t="shared" si="129"/>
        <v>9.4017094017094099E-2</v>
      </c>
      <c r="X117" s="183">
        <v>236015614.61000001</v>
      </c>
      <c r="Y117" s="182">
        <v>2.77</v>
      </c>
      <c r="Z117" s="118">
        <f t="shared" si="130"/>
        <v>8.203125E-2</v>
      </c>
      <c r="AA117" s="118">
        <f t="shared" si="131"/>
        <v>8.2031249999999986E-2</v>
      </c>
      <c r="AB117" s="183">
        <v>236015614.61000001</v>
      </c>
      <c r="AC117" s="182">
        <v>2.77</v>
      </c>
      <c r="AD117" s="118">
        <f t="shared" si="132"/>
        <v>0</v>
      </c>
      <c r="AE117" s="118">
        <f t="shared" si="133"/>
        <v>0</v>
      </c>
      <c r="AF117" s="183">
        <v>231755404.96000001</v>
      </c>
      <c r="AG117" s="182">
        <v>2.72</v>
      </c>
      <c r="AH117" s="118">
        <f t="shared" si="134"/>
        <v>-1.8050541516245511E-2</v>
      </c>
      <c r="AI117" s="118">
        <f t="shared" si="135"/>
        <v>-1.8050541516245425E-2</v>
      </c>
      <c r="AJ117" s="119">
        <f t="shared" ref="AJ117:AJ127" si="142">AVERAGE(F117,J117,N117,R117,V117,Z117,AD117,AH117)</f>
        <v>-2.3669442087431943E-2</v>
      </c>
      <c r="AK117" s="119">
        <f t="shared" ref="AK117:AK125" si="143">AVERAGE(G117,K117,O117,S117,W117,AA117,AE117,AI117)</f>
        <v>-2.3761747142869605E-2</v>
      </c>
      <c r="AL117" s="120">
        <f t="shared" ref="AL117:AL127" si="144">((AF117-D117)/D117)</f>
        <v>-5.0894769151293539E-4</v>
      </c>
      <c r="AM117" s="120">
        <f t="shared" ref="AM117:AM125" si="145">((AG117-E117)/E117)</f>
        <v>0</v>
      </c>
      <c r="AN117" s="121">
        <f t="shared" ref="AN117:AN127" si="146">STDEV(F117,J117,N117,R117,V117,Z117,AD117,AH117)</f>
        <v>9.7396899951606844E-2</v>
      </c>
      <c r="AO117" s="207">
        <f t="shared" ref="AO117:AO125" si="147">STDEV(G117,K117,O117,S117,W117,AA117,AE117,AI117)</f>
        <v>9.7539466112095685E-2</v>
      </c>
      <c r="AP117" s="125"/>
      <c r="AQ117" s="150">
        <v>84059843.040000007</v>
      </c>
      <c r="AR117" s="142">
        <v>7.19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70</v>
      </c>
      <c r="B118" s="183">
        <v>90181814.480000004</v>
      </c>
      <c r="C118" s="182">
        <v>3.51</v>
      </c>
      <c r="D118" s="183">
        <v>75906787.459999993</v>
      </c>
      <c r="E118" s="182">
        <v>2.96</v>
      </c>
      <c r="F118" s="118">
        <f t="shared" si="120"/>
        <v>-0.15829163675971328</v>
      </c>
      <c r="G118" s="118">
        <f t="shared" si="121"/>
        <v>-0.15669515669515666</v>
      </c>
      <c r="H118" s="183">
        <v>73195965.659999996</v>
      </c>
      <c r="I118" s="182">
        <v>2.85</v>
      </c>
      <c r="J118" s="118">
        <f t="shared" si="122"/>
        <v>-3.5712508600479205E-2</v>
      </c>
      <c r="K118" s="118">
        <f t="shared" si="123"/>
        <v>-3.7162162162162123E-2</v>
      </c>
      <c r="L118" s="183">
        <v>99899930.239999995</v>
      </c>
      <c r="M118" s="182">
        <v>3.89</v>
      </c>
      <c r="N118" s="118">
        <f t="shared" si="124"/>
        <v>0.36482836641628097</v>
      </c>
      <c r="O118" s="118">
        <f t="shared" si="125"/>
        <v>0.36491228070175441</v>
      </c>
      <c r="P118" s="183">
        <v>80895830.400000006</v>
      </c>
      <c r="Q118" s="182">
        <v>3.15</v>
      </c>
      <c r="R118" s="118">
        <f t="shared" si="126"/>
        <v>-0.19023136246786623</v>
      </c>
      <c r="S118" s="118">
        <f t="shared" si="127"/>
        <v>-0.19023136246786637</v>
      </c>
      <c r="T118" s="183">
        <v>83207139.840000004</v>
      </c>
      <c r="U118" s="182">
        <v>3.24</v>
      </c>
      <c r="V118" s="118">
        <f t="shared" si="128"/>
        <v>2.8571428571428539E-2</v>
      </c>
      <c r="W118" s="118">
        <f t="shared" si="129"/>
        <v>2.8571428571428668E-2</v>
      </c>
      <c r="X118" s="183">
        <v>93222814.079999998</v>
      </c>
      <c r="Y118" s="182">
        <v>3.63</v>
      </c>
      <c r="Z118" s="118">
        <f t="shared" si="130"/>
        <v>0.12037037037037029</v>
      </c>
      <c r="AA118" s="118">
        <f t="shared" si="131"/>
        <v>0.12037037037037027</v>
      </c>
      <c r="AB118" s="183">
        <v>96561372.159999996</v>
      </c>
      <c r="AC118" s="182">
        <v>3.76</v>
      </c>
      <c r="AD118" s="118">
        <f t="shared" si="132"/>
        <v>3.581267217630852E-2</v>
      </c>
      <c r="AE118" s="118">
        <f t="shared" si="133"/>
        <v>3.5812672176308513E-2</v>
      </c>
      <c r="AF118" s="183">
        <v>95277311.359999999</v>
      </c>
      <c r="AG118" s="182">
        <v>3.71</v>
      </c>
      <c r="AH118" s="118">
        <f t="shared" si="134"/>
        <v>-1.3297872340425501E-2</v>
      </c>
      <c r="AI118" s="118">
        <f t="shared" si="135"/>
        <v>-1.3297872340425485E-2</v>
      </c>
      <c r="AJ118" s="119">
        <f t="shared" si="142"/>
        <v>1.900618217073801E-2</v>
      </c>
      <c r="AK118" s="119">
        <f t="shared" si="143"/>
        <v>1.9035024769281404E-2</v>
      </c>
      <c r="AL118" s="120">
        <f t="shared" si="144"/>
        <v>0.25518829801890297</v>
      </c>
      <c r="AM118" s="120">
        <f t="shared" si="145"/>
        <v>0.2533783783783784</v>
      </c>
      <c r="AN118" s="121">
        <f t="shared" si="146"/>
        <v>0.17299636146140901</v>
      </c>
      <c r="AO118" s="207">
        <f t="shared" si="147"/>
        <v>0.17285395092339348</v>
      </c>
      <c r="AP118" s="125"/>
      <c r="AQ118" s="150">
        <v>82672021.189999998</v>
      </c>
      <c r="AR118" s="142">
        <v>18.53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71</v>
      </c>
      <c r="B119" s="183">
        <v>120663515.84</v>
      </c>
      <c r="C119" s="182">
        <v>11.46</v>
      </c>
      <c r="D119" s="183">
        <v>111095713.56999999</v>
      </c>
      <c r="E119" s="182">
        <v>10.55</v>
      </c>
      <c r="F119" s="118">
        <f t="shared" si="120"/>
        <v>-7.929324952446215E-2</v>
      </c>
      <c r="G119" s="118">
        <f t="shared" si="121"/>
        <v>-7.940663176265271E-2</v>
      </c>
      <c r="H119" s="183">
        <v>103493307.01000001</v>
      </c>
      <c r="I119" s="182">
        <v>9.83</v>
      </c>
      <c r="J119" s="118">
        <f t="shared" si="122"/>
        <v>-6.843114208191127E-2</v>
      </c>
      <c r="K119" s="118">
        <f t="shared" si="123"/>
        <v>-6.8246445497630384E-2</v>
      </c>
      <c r="L119" s="183">
        <v>122318197.26000001</v>
      </c>
      <c r="M119" s="182">
        <v>11.62</v>
      </c>
      <c r="N119" s="118">
        <f t="shared" si="124"/>
        <v>0.18189476009478614</v>
      </c>
      <c r="O119" s="118">
        <f t="shared" si="125"/>
        <v>0.18209562563580867</v>
      </c>
      <c r="P119" s="183">
        <v>110633756.73</v>
      </c>
      <c r="Q119" s="182">
        <v>10.51</v>
      </c>
      <c r="R119" s="118">
        <f t="shared" si="126"/>
        <v>-9.5524956970740107E-2</v>
      </c>
      <c r="S119" s="118">
        <f t="shared" si="127"/>
        <v>-9.5524956970740066E-2</v>
      </c>
      <c r="T119" s="183">
        <v>101159886.03</v>
      </c>
      <c r="U119" s="182">
        <v>9.61</v>
      </c>
      <c r="V119" s="118">
        <f t="shared" si="128"/>
        <v>-8.5632730732635609E-2</v>
      </c>
      <c r="W119" s="118">
        <f t="shared" si="129"/>
        <v>-8.5632730732635623E-2</v>
      </c>
      <c r="X119" s="183">
        <v>106317882.3</v>
      </c>
      <c r="Y119" s="182">
        <v>10.1</v>
      </c>
      <c r="Z119" s="118">
        <f t="shared" si="130"/>
        <v>5.0988553590010366E-2</v>
      </c>
      <c r="AA119" s="118">
        <f t="shared" si="131"/>
        <v>5.0988553590010428E-2</v>
      </c>
      <c r="AB119" s="183">
        <v>107054738.91</v>
      </c>
      <c r="AC119" s="182">
        <v>10.17</v>
      </c>
      <c r="AD119" s="118">
        <f t="shared" si="132"/>
        <v>6.9306930693069256E-3</v>
      </c>
      <c r="AE119" s="118">
        <f t="shared" si="133"/>
        <v>6.9306930693069594E-3</v>
      </c>
      <c r="AF119" s="183">
        <v>106002086.61</v>
      </c>
      <c r="AG119" s="182">
        <v>10.07</v>
      </c>
      <c r="AH119" s="118">
        <f t="shared" si="134"/>
        <v>-9.8328416912487442E-3</v>
      </c>
      <c r="AI119" s="118">
        <f t="shared" si="135"/>
        <v>-9.8328416912487355E-3</v>
      </c>
      <c r="AJ119" s="119">
        <f t="shared" si="142"/>
        <v>-1.2362614280861807E-2</v>
      </c>
      <c r="AK119" s="119">
        <f t="shared" si="143"/>
        <v>-1.2328591794972685E-2</v>
      </c>
      <c r="AL119" s="120">
        <f t="shared" si="144"/>
        <v>-4.5848996296248314E-2</v>
      </c>
      <c r="AM119" s="120">
        <f t="shared" si="145"/>
        <v>-4.5497630331753594E-2</v>
      </c>
      <c r="AN119" s="121">
        <f t="shared" si="146"/>
        <v>9.4139565371391523E-2</v>
      </c>
      <c r="AO119" s="207">
        <f t="shared" si="147"/>
        <v>9.4194622092322294E-2</v>
      </c>
      <c r="AP119" s="125"/>
      <c r="AQ119" s="150">
        <v>541500000</v>
      </c>
      <c r="AR119" s="142">
        <v>3610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119</v>
      </c>
      <c r="B120" s="183">
        <v>625175333.99000001</v>
      </c>
      <c r="C120" s="182">
        <v>177.59</v>
      </c>
      <c r="D120" s="183">
        <v>593839409.89999998</v>
      </c>
      <c r="E120" s="182">
        <v>168.69</v>
      </c>
      <c r="F120" s="118">
        <f t="shared" si="120"/>
        <v>-5.0123417202031305E-2</v>
      </c>
      <c r="G120" s="118">
        <f t="shared" si="121"/>
        <v>-5.0115434427614201E-2</v>
      </c>
      <c r="H120" s="183">
        <v>584806436</v>
      </c>
      <c r="I120" s="182">
        <v>166.12</v>
      </c>
      <c r="J120" s="118">
        <f t="shared" si="122"/>
        <v>-1.5211139155484965E-2</v>
      </c>
      <c r="K120" s="118">
        <f t="shared" si="123"/>
        <v>-1.523504653506428E-2</v>
      </c>
      <c r="L120" s="183">
        <v>704071800</v>
      </c>
      <c r="M120" s="182">
        <v>200</v>
      </c>
      <c r="N120" s="118">
        <f t="shared" si="124"/>
        <v>0.20393989644806165</v>
      </c>
      <c r="O120" s="118">
        <f t="shared" si="125"/>
        <v>0.20394895256441123</v>
      </c>
      <c r="P120" s="183">
        <v>691468914.77999997</v>
      </c>
      <c r="Q120" s="182">
        <v>196.42</v>
      </c>
      <c r="R120" s="118">
        <f t="shared" si="126"/>
        <v>-1.7900000000000041E-2</v>
      </c>
      <c r="S120" s="118">
        <f t="shared" si="127"/>
        <v>-1.7900000000000062E-2</v>
      </c>
      <c r="T120" s="183">
        <v>718329253.95000005</v>
      </c>
      <c r="U120" s="182">
        <v>204.05</v>
      </c>
      <c r="V120" s="118">
        <f t="shared" si="128"/>
        <v>3.8845331432644445E-2</v>
      </c>
      <c r="W120" s="118">
        <f t="shared" si="129"/>
        <v>3.8845331432644459E-2</v>
      </c>
      <c r="X120" s="183">
        <v>726813319.13999999</v>
      </c>
      <c r="Y120" s="182">
        <v>206.46</v>
      </c>
      <c r="Z120" s="118">
        <f t="shared" si="130"/>
        <v>1.1810830678755119E-2</v>
      </c>
      <c r="AA120" s="118">
        <f t="shared" si="131"/>
        <v>1.1810830678755191E-2</v>
      </c>
      <c r="AB120" s="183">
        <v>727411780.16999996</v>
      </c>
      <c r="AC120" s="182">
        <v>206.63</v>
      </c>
      <c r="AD120" s="118">
        <f t="shared" si="132"/>
        <v>8.2340404921046146E-4</v>
      </c>
      <c r="AE120" s="118">
        <f t="shared" si="133"/>
        <v>8.2340404921044021E-4</v>
      </c>
      <c r="AF120" s="183">
        <v>752547143.42999995</v>
      </c>
      <c r="AG120" s="182">
        <v>213.77</v>
      </c>
      <c r="AH120" s="118">
        <f t="shared" si="134"/>
        <v>3.4554517737017849E-2</v>
      </c>
      <c r="AI120" s="118">
        <f t="shared" si="135"/>
        <v>3.4554517737017933E-2</v>
      </c>
      <c r="AJ120" s="119">
        <f t="shared" si="142"/>
        <v>2.5842427998521652E-2</v>
      </c>
      <c r="AK120" s="119">
        <f t="shared" si="143"/>
        <v>2.5841569437420088E-2</v>
      </c>
      <c r="AL120" s="120">
        <f t="shared" si="144"/>
        <v>0.26725699049971385</v>
      </c>
      <c r="AM120" s="120">
        <f t="shared" si="145"/>
        <v>0.26723575789910492</v>
      </c>
      <c r="AN120" s="121">
        <f t="shared" si="146"/>
        <v>7.7603503765241222E-2</v>
      </c>
      <c r="AO120" s="207">
        <f t="shared" si="147"/>
        <v>7.7607163845230226E-2</v>
      </c>
      <c r="AP120" s="125"/>
      <c r="AQ120" s="150">
        <v>551092000</v>
      </c>
      <c r="AR120" s="142">
        <v>8.86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47</v>
      </c>
      <c r="B121" s="183">
        <v>824250000</v>
      </c>
      <c r="C121" s="182">
        <v>5495</v>
      </c>
      <c r="D121" s="183">
        <v>956250000</v>
      </c>
      <c r="E121" s="182">
        <v>5390.93</v>
      </c>
      <c r="F121" s="118">
        <f t="shared" si="120"/>
        <v>0.16014558689717925</v>
      </c>
      <c r="G121" s="118">
        <f t="shared" si="121"/>
        <v>-1.8939035486806133E-2</v>
      </c>
      <c r="H121" s="183">
        <v>1020000000</v>
      </c>
      <c r="I121" s="182">
        <v>6800</v>
      </c>
      <c r="J121" s="118">
        <f t="shared" si="122"/>
        <v>6.6666666666666666E-2</v>
      </c>
      <c r="K121" s="118">
        <f t="shared" si="123"/>
        <v>0.26137790696595942</v>
      </c>
      <c r="L121" s="183">
        <v>1020000000</v>
      </c>
      <c r="M121" s="182">
        <v>6800</v>
      </c>
      <c r="N121" s="118">
        <f t="shared" si="124"/>
        <v>0</v>
      </c>
      <c r="O121" s="118">
        <f t="shared" si="125"/>
        <v>0</v>
      </c>
      <c r="P121" s="183">
        <v>1020000000</v>
      </c>
      <c r="Q121" s="182">
        <v>6800</v>
      </c>
      <c r="R121" s="118">
        <f t="shared" si="126"/>
        <v>0</v>
      </c>
      <c r="S121" s="118">
        <f t="shared" si="127"/>
        <v>0</v>
      </c>
      <c r="T121" s="183">
        <v>1020000000</v>
      </c>
      <c r="U121" s="182">
        <v>6800</v>
      </c>
      <c r="V121" s="118">
        <f t="shared" si="128"/>
        <v>0</v>
      </c>
      <c r="W121" s="118">
        <f t="shared" si="129"/>
        <v>0</v>
      </c>
      <c r="X121" s="183">
        <v>1092000000</v>
      </c>
      <c r="Y121" s="182">
        <v>7280</v>
      </c>
      <c r="Z121" s="118">
        <f t="shared" si="130"/>
        <v>7.0588235294117646E-2</v>
      </c>
      <c r="AA121" s="118">
        <f t="shared" si="131"/>
        <v>7.0588235294117646E-2</v>
      </c>
      <c r="AB121" s="183">
        <v>1092000000</v>
      </c>
      <c r="AC121" s="182">
        <v>7280</v>
      </c>
      <c r="AD121" s="118">
        <f t="shared" si="132"/>
        <v>0</v>
      </c>
      <c r="AE121" s="118">
        <f t="shared" si="133"/>
        <v>0</v>
      </c>
      <c r="AF121" s="183">
        <v>1092000000</v>
      </c>
      <c r="AG121" s="182">
        <v>7280</v>
      </c>
      <c r="AH121" s="118">
        <f t="shared" si="134"/>
        <v>0</v>
      </c>
      <c r="AI121" s="118">
        <f t="shared" si="135"/>
        <v>0</v>
      </c>
      <c r="AJ121" s="119">
        <f t="shared" si="142"/>
        <v>3.7175061107245444E-2</v>
      </c>
      <c r="AK121" s="119">
        <f t="shared" si="143"/>
        <v>3.9128388346658868E-2</v>
      </c>
      <c r="AL121" s="120">
        <f t="shared" si="144"/>
        <v>0.1419607843137255</v>
      </c>
      <c r="AM121" s="120">
        <f t="shared" si="145"/>
        <v>0.35041634745767419</v>
      </c>
      <c r="AN121" s="121">
        <f t="shared" si="146"/>
        <v>5.8575800783995984E-2</v>
      </c>
      <c r="AO121" s="207">
        <f t="shared" si="147"/>
        <v>9.3664713648629522E-2</v>
      </c>
      <c r="AP121" s="125"/>
      <c r="AQ121" s="123">
        <v>913647681</v>
      </c>
      <c r="AR121" s="127">
        <v>81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65</v>
      </c>
      <c r="B122" s="183">
        <v>429462000</v>
      </c>
      <c r="C122" s="182">
        <v>8.91</v>
      </c>
      <c r="D122" s="183">
        <v>429462000</v>
      </c>
      <c r="E122" s="182">
        <v>8.91</v>
      </c>
      <c r="F122" s="118">
        <f t="shared" si="120"/>
        <v>0</v>
      </c>
      <c r="G122" s="118">
        <f t="shared" si="121"/>
        <v>0</v>
      </c>
      <c r="H122" s="92">
        <v>386564000</v>
      </c>
      <c r="I122" s="182">
        <v>8.02</v>
      </c>
      <c r="J122" s="118">
        <f t="shared" si="122"/>
        <v>-9.9887766554433224E-2</v>
      </c>
      <c r="K122" s="118">
        <f t="shared" si="123"/>
        <v>-9.988776655443328E-2</v>
      </c>
      <c r="L122" s="183">
        <v>386564000</v>
      </c>
      <c r="M122" s="182">
        <v>8.02</v>
      </c>
      <c r="N122" s="118">
        <f t="shared" si="124"/>
        <v>0</v>
      </c>
      <c r="O122" s="118">
        <f t="shared" si="125"/>
        <v>0</v>
      </c>
      <c r="P122" s="183">
        <v>348004000</v>
      </c>
      <c r="Q122" s="182">
        <v>7.22</v>
      </c>
      <c r="R122" s="118">
        <f t="shared" si="126"/>
        <v>-9.9750623441396513E-2</v>
      </c>
      <c r="S122" s="118">
        <f t="shared" si="127"/>
        <v>-9.9750623441396485E-2</v>
      </c>
      <c r="T122" s="183">
        <v>348004000</v>
      </c>
      <c r="U122" s="182">
        <v>7.22</v>
      </c>
      <c r="V122" s="118">
        <f t="shared" si="128"/>
        <v>0</v>
      </c>
      <c r="W122" s="118">
        <f t="shared" si="129"/>
        <v>0</v>
      </c>
      <c r="X122" s="183">
        <v>348004000</v>
      </c>
      <c r="Y122" s="182">
        <v>7.22</v>
      </c>
      <c r="Z122" s="118">
        <f t="shared" si="130"/>
        <v>0</v>
      </c>
      <c r="AA122" s="118">
        <f t="shared" si="131"/>
        <v>0</v>
      </c>
      <c r="AB122" s="183">
        <v>363910000</v>
      </c>
      <c r="AC122" s="182">
        <v>7.55</v>
      </c>
      <c r="AD122" s="118">
        <f t="shared" si="132"/>
        <v>4.5706371191135735E-2</v>
      </c>
      <c r="AE122" s="118">
        <f t="shared" si="133"/>
        <v>4.5706371191135749E-2</v>
      </c>
      <c r="AF122" s="183">
        <v>363910000</v>
      </c>
      <c r="AG122" s="182">
        <v>7.55</v>
      </c>
      <c r="AH122" s="118">
        <f t="shared" si="134"/>
        <v>0</v>
      </c>
      <c r="AI122" s="118">
        <f t="shared" si="135"/>
        <v>0</v>
      </c>
      <c r="AJ122" s="119">
        <f t="shared" si="142"/>
        <v>-1.9241502350586748E-2</v>
      </c>
      <c r="AK122" s="119">
        <f t="shared" si="143"/>
        <v>-1.9241502350586755E-2</v>
      </c>
      <c r="AL122" s="120">
        <f t="shared" si="144"/>
        <v>-0.1526374859708193</v>
      </c>
      <c r="AM122" s="120">
        <f t="shared" si="145"/>
        <v>-0.15263748597081933</v>
      </c>
      <c r="AN122" s="121">
        <f t="shared" si="146"/>
        <v>5.2174079292281628E-2</v>
      </c>
      <c r="AO122" s="207">
        <f t="shared" si="147"/>
        <v>5.2174079292281635E-2</v>
      </c>
      <c r="AP122" s="125"/>
      <c r="AQ122" s="158">
        <f>SUM(AQ115:AQ121)</f>
        <v>4180911788.79</v>
      </c>
      <c r="AR122" s="159"/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55</v>
      </c>
      <c r="B123" s="183">
        <v>400461767.72000003</v>
      </c>
      <c r="C123" s="181">
        <v>90</v>
      </c>
      <c r="D123" s="183">
        <v>338032562.05000001</v>
      </c>
      <c r="E123" s="181">
        <v>90</v>
      </c>
      <c r="F123" s="118">
        <f t="shared" si="120"/>
        <v>-0.15589304823138589</v>
      </c>
      <c r="G123" s="118">
        <f t="shared" si="121"/>
        <v>0</v>
      </c>
      <c r="H123" s="183">
        <v>329178403.29000002</v>
      </c>
      <c r="I123" s="181">
        <v>90</v>
      </c>
      <c r="J123" s="118">
        <f t="shared" si="122"/>
        <v>-2.6193212589650842E-2</v>
      </c>
      <c r="K123" s="118">
        <f t="shared" si="123"/>
        <v>0</v>
      </c>
      <c r="L123" s="183">
        <v>323270291.74000001</v>
      </c>
      <c r="M123" s="181">
        <v>90</v>
      </c>
      <c r="N123" s="118">
        <f t="shared" si="124"/>
        <v>-1.7948053368480179E-2</v>
      </c>
      <c r="O123" s="118">
        <f t="shared" si="125"/>
        <v>0</v>
      </c>
      <c r="P123" s="183">
        <v>310079188.73000002</v>
      </c>
      <c r="Q123" s="181">
        <v>90</v>
      </c>
      <c r="R123" s="118">
        <f t="shared" si="126"/>
        <v>-4.0805181753630911E-2</v>
      </c>
      <c r="S123" s="118">
        <f t="shared" si="127"/>
        <v>0</v>
      </c>
      <c r="T123" s="183">
        <v>320662933.86000001</v>
      </c>
      <c r="U123" s="181">
        <v>90</v>
      </c>
      <c r="V123" s="118">
        <f t="shared" si="128"/>
        <v>3.4132394287240415E-2</v>
      </c>
      <c r="W123" s="118">
        <f t="shared" si="129"/>
        <v>0</v>
      </c>
      <c r="X123" s="183">
        <v>350890355.98000002</v>
      </c>
      <c r="Y123" s="181">
        <v>90</v>
      </c>
      <c r="Z123" s="118">
        <f t="shared" si="130"/>
        <v>9.4265407467384932E-2</v>
      </c>
      <c r="AA123" s="118">
        <f t="shared" si="131"/>
        <v>0</v>
      </c>
      <c r="AB123" s="183">
        <v>343955252.56999999</v>
      </c>
      <c r="AC123" s="181">
        <v>90</v>
      </c>
      <c r="AD123" s="118">
        <f t="shared" si="132"/>
        <v>-1.9764303269695197E-2</v>
      </c>
      <c r="AE123" s="118">
        <f t="shared" si="133"/>
        <v>0</v>
      </c>
      <c r="AF123" s="183">
        <v>353290627.05000001</v>
      </c>
      <c r="AG123" s="181">
        <v>90</v>
      </c>
      <c r="AH123" s="118">
        <f t="shared" si="134"/>
        <v>2.7141247037941751E-2</v>
      </c>
      <c r="AI123" s="118">
        <f t="shared" si="135"/>
        <v>0</v>
      </c>
      <c r="AJ123" s="119">
        <f t="shared" si="142"/>
        <v>-1.313309380253449E-2</v>
      </c>
      <c r="AK123" s="119">
        <f t="shared" si="143"/>
        <v>0</v>
      </c>
      <c r="AL123" s="120">
        <f t="shared" si="144"/>
        <v>4.513785567717913E-2</v>
      </c>
      <c r="AM123" s="120">
        <f t="shared" si="145"/>
        <v>0</v>
      </c>
      <c r="AN123" s="121">
        <f t="shared" si="146"/>
        <v>7.2480893528647533E-2</v>
      </c>
      <c r="AO123" s="207">
        <f t="shared" si="147"/>
        <v>0</v>
      </c>
      <c r="AP123" s="125"/>
      <c r="AQ123" s="208"/>
      <c r="AR123" s="209"/>
      <c r="AS123" s="124"/>
      <c r="AT123" s="124"/>
    </row>
    <row r="124" spans="1:46" s="288" customFormat="1">
      <c r="A124" s="203" t="s">
        <v>121</v>
      </c>
      <c r="B124" s="183">
        <v>656662253.82000005</v>
      </c>
      <c r="C124" s="171">
        <v>120.92</v>
      </c>
      <c r="D124" s="183">
        <v>565142849.55999994</v>
      </c>
      <c r="E124" s="171">
        <v>120.92</v>
      </c>
      <c r="F124" s="118">
        <f t="shared" si="120"/>
        <v>-0.13937058773761465</v>
      </c>
      <c r="G124" s="118">
        <f t="shared" si="121"/>
        <v>0</v>
      </c>
      <c r="H124" s="183">
        <v>556885472.82000005</v>
      </c>
      <c r="I124" s="171">
        <v>120.92</v>
      </c>
      <c r="J124" s="118">
        <f t="shared" si="122"/>
        <v>-1.4611131940232083E-2</v>
      </c>
      <c r="K124" s="118">
        <f t="shared" si="123"/>
        <v>0</v>
      </c>
      <c r="L124" s="183">
        <v>551208103.96000004</v>
      </c>
      <c r="M124" s="171">
        <v>120.92</v>
      </c>
      <c r="N124" s="118">
        <f t="shared" si="124"/>
        <v>-1.0194858973875743E-2</v>
      </c>
      <c r="O124" s="118">
        <f t="shared" si="125"/>
        <v>0</v>
      </c>
      <c r="P124" s="183">
        <v>535560910.62</v>
      </c>
      <c r="Q124" s="171">
        <v>120.92</v>
      </c>
      <c r="R124" s="118">
        <f t="shared" si="126"/>
        <v>-2.8387088701321988E-2</v>
      </c>
      <c r="S124" s="118">
        <f t="shared" si="127"/>
        <v>0</v>
      </c>
      <c r="T124" s="183">
        <v>562581296.02999997</v>
      </c>
      <c r="U124" s="171">
        <v>120.92</v>
      </c>
      <c r="V124" s="118">
        <f t="shared" si="128"/>
        <v>5.0452497324196828E-2</v>
      </c>
      <c r="W124" s="118">
        <f t="shared" si="129"/>
        <v>0</v>
      </c>
      <c r="X124" s="183">
        <v>587716308.87</v>
      </c>
      <c r="Y124" s="171">
        <v>120.92</v>
      </c>
      <c r="Z124" s="118">
        <f t="shared" si="130"/>
        <v>4.4678010124708616E-2</v>
      </c>
      <c r="AA124" s="118">
        <f t="shared" si="131"/>
        <v>0</v>
      </c>
      <c r="AB124" s="183">
        <v>578906390.88999999</v>
      </c>
      <c r="AC124" s="171">
        <v>120.92</v>
      </c>
      <c r="AD124" s="118">
        <f t="shared" si="132"/>
        <v>-1.499008594289108E-2</v>
      </c>
      <c r="AE124" s="118">
        <f t="shared" si="133"/>
        <v>0</v>
      </c>
      <c r="AF124" s="183">
        <v>591118846.85000002</v>
      </c>
      <c r="AG124" s="171">
        <v>120.92</v>
      </c>
      <c r="AH124" s="118">
        <f t="shared" si="134"/>
        <v>2.1095735255616775E-2</v>
      </c>
      <c r="AI124" s="118">
        <f t="shared" si="135"/>
        <v>0</v>
      </c>
      <c r="AJ124" s="119">
        <f t="shared" si="142"/>
        <v>-1.1415938823926663E-2</v>
      </c>
      <c r="AK124" s="119">
        <f t="shared" si="143"/>
        <v>0</v>
      </c>
      <c r="AL124" s="120">
        <f t="shared" si="144"/>
        <v>4.5963595417024328E-2</v>
      </c>
      <c r="AM124" s="120">
        <f t="shared" si="145"/>
        <v>0</v>
      </c>
      <c r="AN124" s="121">
        <f t="shared" si="146"/>
        <v>5.9421172730873162E-2</v>
      </c>
      <c r="AO124" s="207">
        <f t="shared" si="147"/>
        <v>0</v>
      </c>
      <c r="AP124" s="125"/>
      <c r="AQ124" s="208"/>
      <c r="AR124" s="209"/>
      <c r="AS124" s="124"/>
      <c r="AT124" s="124"/>
    </row>
    <row r="125" spans="1:46" ht="15.75" thickBot="1">
      <c r="A125" s="203" t="s">
        <v>187</v>
      </c>
      <c r="B125" s="183">
        <v>0</v>
      </c>
      <c r="C125" s="171">
        <v>0</v>
      </c>
      <c r="D125" s="183">
        <v>654350000</v>
      </c>
      <c r="E125" s="171">
        <v>100</v>
      </c>
      <c r="F125" s="118" t="e">
        <f t="shared" si="120"/>
        <v>#DIV/0!</v>
      </c>
      <c r="G125" s="118" t="e">
        <f t="shared" si="121"/>
        <v>#DIV/0!</v>
      </c>
      <c r="H125" s="183">
        <v>654350000</v>
      </c>
      <c r="I125" s="171">
        <v>100</v>
      </c>
      <c r="J125" s="118">
        <f t="shared" si="122"/>
        <v>0</v>
      </c>
      <c r="K125" s="118">
        <f t="shared" si="123"/>
        <v>0</v>
      </c>
      <c r="L125" s="183">
        <v>654350000</v>
      </c>
      <c r="M125" s="171">
        <v>100</v>
      </c>
      <c r="N125" s="118">
        <f t="shared" si="124"/>
        <v>0</v>
      </c>
      <c r="O125" s="118">
        <f t="shared" si="125"/>
        <v>0</v>
      </c>
      <c r="P125" s="183">
        <v>654350000</v>
      </c>
      <c r="Q125" s="171">
        <v>100</v>
      </c>
      <c r="R125" s="118">
        <f t="shared" si="126"/>
        <v>0</v>
      </c>
      <c r="S125" s="118">
        <f t="shared" si="127"/>
        <v>0</v>
      </c>
      <c r="T125" s="183">
        <v>654350000</v>
      </c>
      <c r="U125" s="171">
        <v>100</v>
      </c>
      <c r="V125" s="118">
        <f t="shared" si="128"/>
        <v>0</v>
      </c>
      <c r="W125" s="118">
        <f t="shared" si="129"/>
        <v>0</v>
      </c>
      <c r="X125" s="183">
        <v>654350000</v>
      </c>
      <c r="Y125" s="171">
        <v>100</v>
      </c>
      <c r="Z125" s="118">
        <f t="shared" si="130"/>
        <v>0</v>
      </c>
      <c r="AA125" s="118">
        <f t="shared" si="131"/>
        <v>0</v>
      </c>
      <c r="AB125" s="183">
        <v>654350000</v>
      </c>
      <c r="AC125" s="171">
        <v>100</v>
      </c>
      <c r="AD125" s="118">
        <f t="shared" si="132"/>
        <v>0</v>
      </c>
      <c r="AE125" s="118">
        <f t="shared" si="133"/>
        <v>0</v>
      </c>
      <c r="AF125" s="183">
        <v>654350000</v>
      </c>
      <c r="AG125" s="171">
        <v>100</v>
      </c>
      <c r="AH125" s="118">
        <f t="shared" si="134"/>
        <v>0</v>
      </c>
      <c r="AI125" s="118">
        <f t="shared" si="135"/>
        <v>0</v>
      </c>
      <c r="AJ125" s="119" t="e">
        <f t="shared" si="142"/>
        <v>#DIV/0!</v>
      </c>
      <c r="AK125" s="119" t="e">
        <f t="shared" si="143"/>
        <v>#DIV/0!</v>
      </c>
      <c r="AL125" s="120">
        <f t="shared" si="144"/>
        <v>0</v>
      </c>
      <c r="AM125" s="120">
        <f t="shared" si="145"/>
        <v>0</v>
      </c>
      <c r="AN125" s="121" t="e">
        <f t="shared" si="146"/>
        <v>#DIV/0!</v>
      </c>
      <c r="AO125" s="207" t="e">
        <f t="shared" si="147"/>
        <v>#DIV/0!</v>
      </c>
      <c r="AP125" s="125"/>
      <c r="AQ125" s="161">
        <f>SUM(AQ111,AQ122)</f>
        <v>248577406317.1752</v>
      </c>
      <c r="AR125" s="162"/>
      <c r="AS125" s="124" t="e">
        <f>(#REF!/AQ125)-1</f>
        <v>#REF!</v>
      </c>
      <c r="AT125" s="124" t="e">
        <f>(#REF!/AR125)-1</f>
        <v>#REF!</v>
      </c>
    </row>
    <row r="126" spans="1:46">
      <c r="A126" s="204" t="s">
        <v>48</v>
      </c>
      <c r="B126" s="186">
        <f>SUM(B116:B125)</f>
        <v>5237801753.2799997</v>
      </c>
      <c r="C126" s="176"/>
      <c r="D126" s="186">
        <f>SUM(D116:D125)</f>
        <v>5517168975.6200008</v>
      </c>
      <c r="E126" s="176"/>
      <c r="F126" s="118">
        <f>((D126-B126)/B126)</f>
        <v>5.3336730846114337E-2</v>
      </c>
      <c r="G126" s="118"/>
      <c r="H126" s="186">
        <f>SUM(H116:H125)</f>
        <v>5467016507.9899998</v>
      </c>
      <c r="I126" s="176"/>
      <c r="J126" s="118">
        <f>((H126-D126)/D126)</f>
        <v>-9.0902540508767185E-3</v>
      </c>
      <c r="K126" s="118"/>
      <c r="L126" s="186">
        <f>SUM(L116:L125)</f>
        <v>5656311183.0699997</v>
      </c>
      <c r="M126" s="176"/>
      <c r="N126" s="118">
        <f>((L126-H126)/H126)</f>
        <v>3.4624858879307809E-2</v>
      </c>
      <c r="O126" s="118"/>
      <c r="P126" s="186">
        <f>SUM(P116:P125)</f>
        <v>5387911412.8800001</v>
      </c>
      <c r="Q126" s="176"/>
      <c r="R126" s="118">
        <f>((P126-L126)/L126)</f>
        <v>-4.745137979560804E-2</v>
      </c>
      <c r="S126" s="118"/>
      <c r="T126" s="186">
        <f>SUM(T116:T125)</f>
        <v>5496936243.79</v>
      </c>
      <c r="U126" s="176"/>
      <c r="V126" s="118">
        <f>((T126-P126)/P126)</f>
        <v>2.0235082308400987E-2</v>
      </c>
      <c r="W126" s="118"/>
      <c r="X126" s="186">
        <f>SUM(X116:X125)</f>
        <v>5788767294.9800005</v>
      </c>
      <c r="Y126" s="176"/>
      <c r="Z126" s="118">
        <f>((X126-T126)/T126)</f>
        <v>5.3089764597449712E-2</v>
      </c>
      <c r="AA126" s="118"/>
      <c r="AB126" s="186">
        <f>SUM(AB116:AB125)</f>
        <v>5778612149.3100004</v>
      </c>
      <c r="AC126" s="176"/>
      <c r="AD126" s="118">
        <f>((AB126-X126)/X126)</f>
        <v>-1.7542846607094718E-3</v>
      </c>
      <c r="AE126" s="118"/>
      <c r="AF126" s="186">
        <f>SUM(AF116:AF125)</f>
        <v>5847179420.2600002</v>
      </c>
      <c r="AG126" s="176"/>
      <c r="AH126" s="118">
        <f>((AF126-AB126)/AB126)</f>
        <v>1.1865698748822784E-2</v>
      </c>
      <c r="AI126" s="118"/>
      <c r="AJ126" s="119">
        <f t="shared" si="142"/>
        <v>1.4357027109112677E-2</v>
      </c>
      <c r="AK126" s="119"/>
      <c r="AL126" s="120">
        <f t="shared" si="144"/>
        <v>5.9815178055682795E-2</v>
      </c>
      <c r="AM126" s="120"/>
      <c r="AN126" s="121">
        <f t="shared" si="146"/>
        <v>3.4018511843226053E-2</v>
      </c>
      <c r="AO126" s="207"/>
    </row>
    <row r="127" spans="1:46" ht="15.75" thickBot="1">
      <c r="A127" s="160" t="s">
        <v>58</v>
      </c>
      <c r="B127" s="187">
        <f>SUM(B112,B126)</f>
        <v>1223663889518.7944</v>
      </c>
      <c r="C127" s="188"/>
      <c r="D127" s="187">
        <f>SUM(D112,D126)</f>
        <v>1203926624172.4546</v>
      </c>
      <c r="E127" s="188"/>
      <c r="F127" s="118">
        <f>((D127-B127)/B127)</f>
        <v>-1.6129645988083804E-2</v>
      </c>
      <c r="G127" s="118"/>
      <c r="H127" s="187">
        <f>SUM(H112,H126)</f>
        <v>1195195100550.9209</v>
      </c>
      <c r="I127" s="188"/>
      <c r="J127" s="118">
        <f>((H127-D127)/D127)</f>
        <v>-7.2525380253431106E-3</v>
      </c>
      <c r="K127" s="118"/>
      <c r="L127" s="187">
        <f>SUM(L112,L126)</f>
        <v>1196134436677.9517</v>
      </c>
      <c r="M127" s="188"/>
      <c r="N127" s="118">
        <f>((L127-H127)/H127)</f>
        <v>7.8592702279132347E-4</v>
      </c>
      <c r="O127" s="118"/>
      <c r="P127" s="187">
        <f>SUM(P112,P126)</f>
        <v>1200203660445.0417</v>
      </c>
      <c r="Q127" s="188"/>
      <c r="R127" s="118">
        <f>((P127-L127)/L127)</f>
        <v>3.401978609019589E-3</v>
      </c>
      <c r="S127" s="118"/>
      <c r="T127" s="187">
        <f>SUM(T112,T126)</f>
        <v>1205497977034.1121</v>
      </c>
      <c r="U127" s="188"/>
      <c r="V127" s="118">
        <f>((T127-P127)/P127)</f>
        <v>4.4111818381783246E-3</v>
      </c>
      <c r="W127" s="118"/>
      <c r="X127" s="187">
        <f>SUM(X112,X126)</f>
        <v>1216359792520.8215</v>
      </c>
      <c r="Y127" s="188"/>
      <c r="Z127" s="118">
        <f>((X127-T127)/T127)</f>
        <v>9.0102312020736933E-3</v>
      </c>
      <c r="AA127" s="118"/>
      <c r="AB127" s="187">
        <f>SUM(AB112,AB126)</f>
        <v>1222702285755.812</v>
      </c>
      <c r="AC127" s="188"/>
      <c r="AD127" s="118">
        <f>((AB127-X127)/X127)</f>
        <v>5.2143233227449088E-3</v>
      </c>
      <c r="AE127" s="118"/>
      <c r="AF127" s="187">
        <f>SUM(AF112,AF126)</f>
        <v>1230202056848.0518</v>
      </c>
      <c r="AG127" s="188"/>
      <c r="AH127" s="118">
        <f>((AF127-AB127)/AB127)</f>
        <v>6.1337671317133191E-3</v>
      </c>
      <c r="AI127" s="118"/>
      <c r="AJ127" s="119">
        <f t="shared" si="142"/>
        <v>6.9690313913678067E-4</v>
      </c>
      <c r="AK127" s="119"/>
      <c r="AL127" s="120">
        <f t="shared" si="144"/>
        <v>2.1824779141883473E-2</v>
      </c>
      <c r="AM127" s="120"/>
      <c r="AN127" s="121">
        <f t="shared" si="146"/>
        <v>8.3368852853974145E-3</v>
      </c>
      <c r="AO127" s="207"/>
    </row>
  </sheetData>
  <protectedRanges>
    <protectedRange password="CADF" sqref="C72" name="BidOffer Prices_2_1_1"/>
    <protectedRange password="CADF" sqref="B42" name="Yield_2_1_2_2_1"/>
    <protectedRange password="CADF" sqref="B75:B76" name="Yield_2_1_2_1_1_1"/>
    <protectedRange password="CADF" sqref="B17" name="Fund Name_1_1_1"/>
    <protectedRange password="CADF" sqref="E72" name="BidOffer Prices_2_1_9"/>
    <protectedRange password="CADF" sqref="D42" name="Yield_2_1_2_2_2"/>
    <protectedRange password="CADF" sqref="D75:D76" name="Yield_2_1_2_1_1_2"/>
    <protectedRange password="CADF" sqref="D17" name="Fund Name_1_1_1_1"/>
    <protectedRange password="CADF" sqref="I72" name="BidOffer Prices_2_1_10"/>
    <protectedRange password="CADF" sqref="H42" name="Yield_2_1_2_9"/>
    <protectedRange password="CADF" sqref="H75" name="Yield_2_1_2_1_8"/>
    <protectedRange password="CADF" sqref="H17" name="Fund Name_1_1_1_1_2"/>
    <protectedRange password="CADF" sqref="M72" name="BidOffer Prices_2_1_2"/>
    <protectedRange password="CADF" sqref="L42" name="Yield_2_1_2_3_1"/>
    <protectedRange password="CADF" sqref="L17" name="Fund Name_1_1_1_2"/>
    <protectedRange password="CADF" sqref="L75" name="Yield_2_1_2_1_2_1"/>
    <protectedRange password="CADF" sqref="Q72" name="BidOffer Prices_2_1_4"/>
    <protectedRange password="CADF" sqref="P42" name="Yield_2_1_2_3_1_1"/>
    <protectedRange password="CADF" sqref="P75" name="Yield_2_1_2_5_1"/>
    <protectedRange password="CADF" sqref="Q17" name="Fund Name_1_1_1_1_1"/>
    <protectedRange password="CADF" sqref="U72" name="BidOffer Prices_2_1_3"/>
    <protectedRange password="CADF" sqref="T42" name="Yield_2_1_2_3"/>
    <protectedRange password="CADF" sqref="T75" name="Yield_2_1_2_5_1_1"/>
    <protectedRange password="CADF" sqref="U17" name="Fund Name_1_1_1_1_3"/>
    <protectedRange password="CADF" sqref="Y72" name="BidOffer Prices_2_1_5"/>
    <protectedRange password="CADF" sqref="X42" name="Yield_2_1_2"/>
    <protectedRange password="CADF" sqref="X75" name="Yield_2_1_2_1"/>
    <protectedRange password="CADF" sqref="X17" name="Fund Name_1_1_1_3"/>
    <protectedRange password="CADF" sqref="Y17" name="Fund Name_1_1_1_1_1_1"/>
    <protectedRange password="CADF" sqref="AC72" name="BidOffer Prices_2_1_6"/>
    <protectedRange password="CADF" sqref="AB42" name="Yield_2_1_2_2"/>
    <protectedRange password="CADF" sqref="AB75" name="Yield_2_1_2_1_1"/>
    <protectedRange password="CADF" sqref="AB17" name="Fund Name_1_1_1_2_1"/>
    <protectedRange password="CADF" sqref="AC17" name="Fund Name_1_1_1_1_2_1"/>
    <protectedRange password="CADF" sqref="AG72" name="BidOffer Prices_2_1_7"/>
    <protectedRange password="CADF" sqref="AF42" name="Yield_2_1_2_3_2"/>
    <protectedRange password="CADF" sqref="AF17" name="Fund Name_1_1_1_4"/>
    <protectedRange password="CADF" sqref="AG17" name="Fund Name_1_1_1_3_1"/>
    <protectedRange password="CADF" sqref="AF75" name="Yield_2_1_2_4"/>
  </protectedRanges>
  <mergeCells count="43">
    <mergeCell ref="A1:AO1"/>
    <mergeCell ref="AN2:AO2"/>
    <mergeCell ref="AL2:AM2"/>
    <mergeCell ref="AJ2:AK2"/>
    <mergeCell ref="B2:C2"/>
    <mergeCell ref="Z2:AA2"/>
    <mergeCell ref="AD2:AE2"/>
    <mergeCell ref="X2:Y2"/>
    <mergeCell ref="T2:U2"/>
    <mergeCell ref="V2:W2"/>
    <mergeCell ref="AB2:AC2"/>
    <mergeCell ref="R2:S2"/>
    <mergeCell ref="B114:C114"/>
    <mergeCell ref="L114:M114"/>
    <mergeCell ref="D2:E2"/>
    <mergeCell ref="F2:G2"/>
    <mergeCell ref="D114:E114"/>
    <mergeCell ref="H2:I2"/>
    <mergeCell ref="J2:K2"/>
    <mergeCell ref="J114:K114"/>
    <mergeCell ref="F114:G114"/>
    <mergeCell ref="AQ2:AR2"/>
    <mergeCell ref="H114:I114"/>
    <mergeCell ref="N114:O114"/>
    <mergeCell ref="L2:M2"/>
    <mergeCell ref="N2:O2"/>
    <mergeCell ref="AB114:AC114"/>
    <mergeCell ref="R114:S114"/>
    <mergeCell ref="P2:Q2"/>
    <mergeCell ref="P114:Q114"/>
    <mergeCell ref="V114:W114"/>
    <mergeCell ref="T114:U114"/>
    <mergeCell ref="AJ114:AK114"/>
    <mergeCell ref="AH2:AI2"/>
    <mergeCell ref="AF2:AG2"/>
    <mergeCell ref="AQ113:AR113"/>
    <mergeCell ref="AN114:AO114"/>
    <mergeCell ref="AL114:AM114"/>
    <mergeCell ref="Z114:AA114"/>
    <mergeCell ref="X114:Y114"/>
    <mergeCell ref="AD114:AE114"/>
    <mergeCell ref="AH114:AI114"/>
    <mergeCell ref="AF114:AG114"/>
  </mergeCells>
  <hyperlinks>
    <hyperlink ref="B76" r:id="rId1" display="pgadmissions@hull.ac.uk"/>
    <hyperlink ref="B75" r:id="rId2" display="pgadmissions@hull.ac.uk"/>
    <hyperlink ref="H75" r:id="rId3" display="pgadmissions@hull.ac.uk"/>
    <hyperlink ref="I71" r:id="rId4" display="tel:+44150634899"/>
    <hyperlink ref="P75" r:id="rId5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2020-05-10T09:00:14Z</dcterms:modified>
</cp:coreProperties>
</file>