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3040" windowHeight="9195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Data!$F$140</definedName>
    <definedName name="OLE_LINK6" localSheetId="0">Data!$H$59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F127" i="11" l="1"/>
  <c r="AJ117" i="11" l="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L126" i="11"/>
  <c r="AN126" i="11"/>
  <c r="AJ127" i="11"/>
  <c r="AL127" i="11"/>
  <c r="AO116" i="11"/>
  <c r="AN116" i="11"/>
  <c r="AM116" i="11"/>
  <c r="AL116" i="11"/>
  <c r="AK116" i="11"/>
  <c r="AJ116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K32" i="11"/>
  <c r="AL32" i="11"/>
  <c r="AM32" i="11"/>
  <c r="AO32" i="11"/>
  <c r="AK33" i="11"/>
  <c r="AL33" i="11"/>
  <c r="AM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L54" i="11"/>
  <c r="AN54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L69" i="11"/>
  <c r="AM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L82" i="11"/>
  <c r="AN82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L104" i="11"/>
  <c r="AN104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O5" i="11"/>
  <c r="AN5" i="11"/>
  <c r="AM5" i="11"/>
  <c r="AL5" i="11"/>
  <c r="AK5" i="11"/>
  <c r="AJ5" i="11"/>
  <c r="AH127" i="11"/>
  <c r="AN127" i="11" s="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H82" i="11"/>
  <c r="AI81" i="11"/>
  <c r="AH81" i="11"/>
  <c r="AI80" i="11"/>
  <c r="AH80" i="11"/>
  <c r="AI79" i="11"/>
  <c r="AH79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K69" i="11" s="1"/>
  <c r="AH69" i="11"/>
  <c r="AN69" i="11" s="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4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J33" i="11" s="1"/>
  <c r="AI32" i="11"/>
  <c r="AH32" i="11"/>
  <c r="AN32" i="11" s="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26" i="11"/>
  <c r="AF111" i="11"/>
  <c r="AF104" i="11"/>
  <c r="AF82" i="11"/>
  <c r="AF77" i="11"/>
  <c r="AH77" i="11" s="1"/>
  <c r="AF54" i="11"/>
  <c r="AF43" i="11"/>
  <c r="AH43" i="11" s="1"/>
  <c r="AF18" i="11"/>
  <c r="I9" i="1"/>
  <c r="H9" i="1"/>
  <c r="G9" i="1"/>
  <c r="F9" i="1"/>
  <c r="E9" i="1"/>
  <c r="D9" i="1"/>
  <c r="C9" i="1"/>
  <c r="AL77" i="11" l="1"/>
  <c r="AO69" i="11"/>
  <c r="AJ77" i="11"/>
  <c r="AN77" i="11"/>
  <c r="AL43" i="11"/>
  <c r="AJ32" i="11"/>
  <c r="AJ43" i="11"/>
  <c r="AN43" i="11"/>
  <c r="AF112" i="11"/>
  <c r="AN33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0" i="11"/>
  <c r="AD110" i="11"/>
  <c r="AE109" i="11"/>
  <c r="AD109" i="11"/>
  <c r="AE108" i="11"/>
  <c r="AD108" i="11"/>
  <c r="AE107" i="11"/>
  <c r="AD107" i="11"/>
  <c r="AE106" i="11"/>
  <c r="AD106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1" i="11"/>
  <c r="AD81" i="11"/>
  <c r="AE80" i="11"/>
  <c r="AD80" i="11"/>
  <c r="AE79" i="11"/>
  <c r="AD79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26" i="11"/>
  <c r="AB111" i="11"/>
  <c r="AB104" i="11"/>
  <c r="AB82" i="11"/>
  <c r="AB77" i="11"/>
  <c r="AB54" i="11"/>
  <c r="AB43" i="11"/>
  <c r="AB18" i="11"/>
  <c r="AH112" i="11" l="1"/>
  <c r="AL112" i="11"/>
  <c r="AB112" i="11"/>
  <c r="J58" i="9"/>
  <c r="AJ112" i="11" l="1"/>
  <c r="AN112" i="11"/>
  <c r="AB127" i="11"/>
  <c r="X126" i="11"/>
  <c r="AD126" i="11" s="1"/>
  <c r="X111" i="11"/>
  <c r="AD111" i="11" s="1"/>
  <c r="X104" i="11"/>
  <c r="AD104" i="11" s="1"/>
  <c r="X82" i="11"/>
  <c r="AD82" i="11" s="1"/>
  <c r="X77" i="11"/>
  <c r="AD77" i="11" s="1"/>
  <c r="X54" i="11"/>
  <c r="AD54" i="11" s="1"/>
  <c r="X43" i="11"/>
  <c r="AD43" i="11" s="1"/>
  <c r="X18" i="11"/>
  <c r="AD18" i="11" s="1"/>
  <c r="AA75" i="11"/>
  <c r="Z75" i="11"/>
  <c r="W75" i="11"/>
  <c r="V75" i="11"/>
  <c r="S75" i="11"/>
  <c r="R75" i="11"/>
  <c r="O75" i="11"/>
  <c r="N75" i="11"/>
  <c r="K75" i="11"/>
  <c r="J75" i="11"/>
  <c r="G75" i="11"/>
  <c r="F75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0" i="11"/>
  <c r="Z110" i="11"/>
  <c r="AA109" i="11"/>
  <c r="Z109" i="11"/>
  <c r="AA108" i="11"/>
  <c r="Z108" i="11"/>
  <c r="AA107" i="11"/>
  <c r="Z107" i="11"/>
  <c r="AA106" i="11"/>
  <c r="Z106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1" i="11"/>
  <c r="Z81" i="11"/>
  <c r="AA80" i="11"/>
  <c r="Z80" i="11"/>
  <c r="AA79" i="11"/>
  <c r="Z79" i="11"/>
  <c r="AA76" i="11"/>
  <c r="Z76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12" i="11" l="1"/>
  <c r="AD112" i="11" s="1"/>
  <c r="J76" i="9"/>
  <c r="K76" i="9"/>
  <c r="G77" i="9"/>
  <c r="K75" i="9"/>
  <c r="J75" i="9"/>
  <c r="X127" i="11" l="1"/>
  <c r="AD127" i="11" s="1"/>
  <c r="H76" i="9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0" i="11"/>
  <c r="V110" i="11"/>
  <c r="W109" i="11"/>
  <c r="V109" i="11"/>
  <c r="W108" i="11"/>
  <c r="V108" i="11"/>
  <c r="W107" i="11"/>
  <c r="V107" i="11"/>
  <c r="W106" i="11"/>
  <c r="V106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5" i="11"/>
  <c r="V85" i="11"/>
  <c r="W84" i="11"/>
  <c r="V84" i="11"/>
  <c r="W81" i="11"/>
  <c r="V81" i="11"/>
  <c r="W80" i="11"/>
  <c r="V80" i="11"/>
  <c r="W79" i="11"/>
  <c r="V79" i="11"/>
  <c r="W76" i="11"/>
  <c r="V76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26" i="11"/>
  <c r="Z126" i="11" s="1"/>
  <c r="T111" i="11"/>
  <c r="Z111" i="11" s="1"/>
  <c r="T104" i="11"/>
  <c r="Z104" i="11" s="1"/>
  <c r="T82" i="11"/>
  <c r="Z82" i="11" s="1"/>
  <c r="T77" i="11"/>
  <c r="Z77" i="11" s="1"/>
  <c r="T54" i="11"/>
  <c r="Z54" i="11" s="1"/>
  <c r="T43" i="11"/>
  <c r="Z43" i="11" s="1"/>
  <c r="T18" i="11"/>
  <c r="Z18" i="11" s="1"/>
  <c r="S124" i="11"/>
  <c r="R124" i="11"/>
  <c r="O124" i="11"/>
  <c r="N124" i="11"/>
  <c r="K124" i="11"/>
  <c r="J124" i="11"/>
  <c r="G124" i="11"/>
  <c r="F124" i="11"/>
  <c r="K125" i="9"/>
  <c r="J125" i="9"/>
  <c r="T112" i="11" l="1"/>
  <c r="Z112" i="11" s="1"/>
  <c r="J20" i="9"/>
  <c r="T127" i="11" l="1"/>
  <c r="Z127" i="11" s="1"/>
  <c r="S125" i="11"/>
  <c r="R125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0" i="11"/>
  <c r="R110" i="11"/>
  <c r="S109" i="11"/>
  <c r="R109" i="11"/>
  <c r="S108" i="11"/>
  <c r="R108" i="11"/>
  <c r="S107" i="11"/>
  <c r="R107" i="11"/>
  <c r="S106" i="11"/>
  <c r="R106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5" i="11"/>
  <c r="R85" i="11"/>
  <c r="S84" i="11"/>
  <c r="R84" i="11"/>
  <c r="S81" i="11"/>
  <c r="R81" i="11"/>
  <c r="S80" i="11"/>
  <c r="R80" i="11"/>
  <c r="S79" i="11"/>
  <c r="R79" i="11"/>
  <c r="S76" i="11"/>
  <c r="R76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20" i="11"/>
  <c r="R20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26" i="11"/>
  <c r="V126" i="11" s="1"/>
  <c r="P111" i="11"/>
  <c r="V111" i="11" s="1"/>
  <c r="P104" i="11"/>
  <c r="V104" i="11" s="1"/>
  <c r="P82" i="11"/>
  <c r="V82" i="11" s="1"/>
  <c r="P77" i="11"/>
  <c r="V77" i="11" s="1"/>
  <c r="P54" i="11"/>
  <c r="V54" i="11" s="1"/>
  <c r="P43" i="11"/>
  <c r="V43" i="11" s="1"/>
  <c r="P18" i="11"/>
  <c r="V18" i="11" s="1"/>
  <c r="P112" i="11" l="1"/>
  <c r="V112" i="11" s="1"/>
  <c r="P127" i="11" l="1"/>
  <c r="V127" i="11" s="1"/>
  <c r="O125" i="11"/>
  <c r="N125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0" i="11"/>
  <c r="N110" i="11"/>
  <c r="O109" i="11"/>
  <c r="N109" i="11"/>
  <c r="O108" i="11"/>
  <c r="N108" i="11"/>
  <c r="O107" i="11"/>
  <c r="N107" i="11"/>
  <c r="O106" i="11"/>
  <c r="N106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6" i="11"/>
  <c r="N86" i="11"/>
  <c r="O85" i="11"/>
  <c r="N85" i="11"/>
  <c r="O84" i="11"/>
  <c r="N84" i="11"/>
  <c r="O81" i="11"/>
  <c r="N81" i="11"/>
  <c r="O80" i="11"/>
  <c r="N80" i="11"/>
  <c r="O79" i="11"/>
  <c r="N79" i="11"/>
  <c r="O76" i="11"/>
  <c r="N76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26" i="11"/>
  <c r="R126" i="11" s="1"/>
  <c r="L111" i="11"/>
  <c r="R111" i="11" s="1"/>
  <c r="L104" i="11"/>
  <c r="R104" i="11" s="1"/>
  <c r="L82" i="11"/>
  <c r="R82" i="11" s="1"/>
  <c r="L77" i="11"/>
  <c r="R77" i="11" s="1"/>
  <c r="L54" i="11"/>
  <c r="R54" i="11" s="1"/>
  <c r="L43" i="11"/>
  <c r="R43" i="11" s="1"/>
  <c r="L18" i="11"/>
  <c r="R18" i="11" s="1"/>
  <c r="L112" i="11" l="1"/>
  <c r="R112" i="11" s="1"/>
  <c r="L127" i="11" l="1"/>
  <c r="R127" i="11" s="1"/>
  <c r="J45" i="9"/>
  <c r="J46" i="9"/>
  <c r="H111" i="11" l="1"/>
  <c r="N111" i="11" s="1"/>
  <c r="H104" i="11"/>
  <c r="N104" i="11" s="1"/>
  <c r="H82" i="11"/>
  <c r="N82" i="11" s="1"/>
  <c r="H77" i="11"/>
  <c r="N77" i="11" s="1"/>
  <c r="H54" i="11"/>
  <c r="N54" i="11" s="1"/>
  <c r="H43" i="11"/>
  <c r="N43" i="11" s="1"/>
  <c r="H18" i="11"/>
  <c r="H112" i="11" l="1"/>
  <c r="N112" i="11" s="1"/>
  <c r="N18" i="11"/>
  <c r="K125" i="11"/>
  <c r="J125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0" i="11"/>
  <c r="J110" i="11"/>
  <c r="K109" i="11"/>
  <c r="J109" i="11"/>
  <c r="K108" i="11"/>
  <c r="J108" i="11"/>
  <c r="K107" i="11"/>
  <c r="J107" i="11"/>
  <c r="K106" i="11"/>
  <c r="J106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1" i="11"/>
  <c r="J81" i="11"/>
  <c r="K80" i="11"/>
  <c r="J80" i="11"/>
  <c r="K79" i="11"/>
  <c r="J79" i="11"/>
  <c r="K76" i="11"/>
  <c r="J76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26" i="11"/>
  <c r="N126" i="11" s="1"/>
  <c r="H127" i="11" l="1"/>
  <c r="N127" i="11" s="1"/>
  <c r="G125" i="11"/>
  <c r="F125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0" i="11"/>
  <c r="F110" i="11"/>
  <c r="G109" i="11"/>
  <c r="F109" i="11"/>
  <c r="G108" i="11"/>
  <c r="F108" i="11"/>
  <c r="G107" i="11"/>
  <c r="F107" i="11"/>
  <c r="G106" i="11"/>
  <c r="F106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1" i="11"/>
  <c r="F81" i="11"/>
  <c r="G80" i="11"/>
  <c r="F80" i="11"/>
  <c r="G79" i="11"/>
  <c r="F79" i="11"/>
  <c r="G76" i="11"/>
  <c r="F76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26" i="11"/>
  <c r="J126" i="11" s="1"/>
  <c r="D111" i="11"/>
  <c r="J111" i="11" s="1"/>
  <c r="D104" i="11"/>
  <c r="J104" i="11" s="1"/>
  <c r="D82" i="11"/>
  <c r="J82" i="11" s="1"/>
  <c r="D77" i="11"/>
  <c r="J77" i="11" s="1"/>
  <c r="D54" i="11"/>
  <c r="J54" i="11" s="1"/>
  <c r="D43" i="11"/>
  <c r="J43" i="11" s="1"/>
  <c r="D18" i="11"/>
  <c r="J18" i="11" s="1"/>
  <c r="D112" i="11" l="1"/>
  <c r="J112" i="11" s="1"/>
  <c r="B126" i="11"/>
  <c r="B111" i="11"/>
  <c r="B104" i="11"/>
  <c r="B82" i="11"/>
  <c r="B77" i="11"/>
  <c r="B54" i="11"/>
  <c r="B43" i="11"/>
  <c r="B18" i="11"/>
  <c r="F111" i="11" l="1"/>
  <c r="F126" i="11"/>
  <c r="F18" i="11"/>
  <c r="F43" i="11"/>
  <c r="F82" i="11"/>
  <c r="F104" i="11"/>
  <c r="F54" i="11"/>
  <c r="F77" i="11"/>
  <c r="D127" i="11"/>
  <c r="J127" i="11" s="1"/>
  <c r="B112" i="11"/>
  <c r="B127" i="11" l="1"/>
  <c r="F112" i="11"/>
  <c r="AS5" i="11"/>
  <c r="AT5" i="11"/>
  <c r="AS6" i="11"/>
  <c r="AT6" i="11"/>
  <c r="AS7" i="11"/>
  <c r="AT7" i="11"/>
  <c r="AS8" i="11"/>
  <c r="AT8" i="11"/>
  <c r="AS9" i="11"/>
  <c r="AT9" i="11"/>
  <c r="AS10" i="11"/>
  <c r="AT10" i="11"/>
  <c r="AS11" i="11"/>
  <c r="AT11" i="11"/>
  <c r="AS12" i="11"/>
  <c r="AT12" i="11"/>
  <c r="AS13" i="11"/>
  <c r="AT13" i="11"/>
  <c r="AS17" i="11"/>
  <c r="AT17" i="11"/>
  <c r="AQ18" i="11"/>
  <c r="AS18" i="11" s="1"/>
  <c r="AT18" i="11"/>
  <c r="AS19" i="11"/>
  <c r="AT19" i="11"/>
  <c r="AS20" i="11"/>
  <c r="AT20" i="11"/>
  <c r="AS21" i="11"/>
  <c r="AT21" i="11"/>
  <c r="AS22" i="11"/>
  <c r="AT22" i="11"/>
  <c r="AS23" i="11"/>
  <c r="AT23" i="11"/>
  <c r="AS24" i="11"/>
  <c r="AT24" i="11"/>
  <c r="AS25" i="11"/>
  <c r="AT25" i="11"/>
  <c r="AS42" i="11"/>
  <c r="AT42" i="11"/>
  <c r="AQ43" i="11"/>
  <c r="AS43" i="11" s="1"/>
  <c r="AT43" i="11"/>
  <c r="AS44" i="11"/>
  <c r="AT44" i="11"/>
  <c r="AS45" i="11"/>
  <c r="AT45" i="11"/>
  <c r="AS46" i="11"/>
  <c r="AT46" i="11"/>
  <c r="AS47" i="11"/>
  <c r="AT47" i="11"/>
  <c r="AS48" i="11"/>
  <c r="AT48" i="11"/>
  <c r="AS49" i="11"/>
  <c r="AT49" i="11"/>
  <c r="AS53" i="11"/>
  <c r="AT53" i="11"/>
  <c r="AQ54" i="11"/>
  <c r="AS54" i="11" s="1"/>
  <c r="AT54" i="11"/>
  <c r="AS55" i="11"/>
  <c r="AT55" i="11"/>
  <c r="AS56" i="11"/>
  <c r="AT56" i="11"/>
  <c r="AS57" i="11"/>
  <c r="AT57" i="11"/>
  <c r="AS58" i="11"/>
  <c r="AT58" i="11"/>
  <c r="AS59" i="11"/>
  <c r="AT59" i="11"/>
  <c r="AS60" i="11"/>
  <c r="AT60" i="11"/>
  <c r="AS61" i="11"/>
  <c r="AT61" i="11"/>
  <c r="AS62" i="11"/>
  <c r="AT62" i="11"/>
  <c r="AS63" i="11"/>
  <c r="AT63" i="11"/>
  <c r="AS65" i="11"/>
  <c r="AT65" i="11"/>
  <c r="AQ76" i="11"/>
  <c r="AS76" i="11" s="1"/>
  <c r="AT76" i="11"/>
  <c r="AS77" i="11"/>
  <c r="AT77" i="11"/>
  <c r="AS78" i="11"/>
  <c r="AT78" i="11"/>
  <c r="AS79" i="11"/>
  <c r="AT79" i="11"/>
  <c r="AS80" i="11"/>
  <c r="AT80" i="11"/>
  <c r="AQ81" i="11"/>
  <c r="AS81" i="11" s="1"/>
  <c r="AT81" i="11"/>
  <c r="AS82" i="11"/>
  <c r="AT82" i="11"/>
  <c r="AS83" i="11"/>
  <c r="AT83" i="11"/>
  <c r="AS84" i="11"/>
  <c r="AT84" i="11"/>
  <c r="AS85" i="11"/>
  <c r="AT85" i="11"/>
  <c r="AS86" i="11"/>
  <c r="AT86" i="11"/>
  <c r="AS87" i="11"/>
  <c r="AT87" i="11"/>
  <c r="AS88" i="11"/>
  <c r="AT88" i="11"/>
  <c r="AS89" i="11"/>
  <c r="AT89" i="11"/>
  <c r="AS90" i="11"/>
  <c r="AT90" i="11"/>
  <c r="AS91" i="11"/>
  <c r="AT91" i="11"/>
  <c r="AS92" i="11"/>
  <c r="AT92" i="11"/>
  <c r="AS93" i="11"/>
  <c r="AT93" i="11"/>
  <c r="AS94" i="11"/>
  <c r="AT94" i="11"/>
  <c r="AS95" i="11"/>
  <c r="AT95" i="11"/>
  <c r="AQ103" i="11"/>
  <c r="AS103" i="11" s="1"/>
  <c r="AT103" i="11"/>
  <c r="AS104" i="11"/>
  <c r="AT104" i="11"/>
  <c r="AS105" i="11"/>
  <c r="AT105" i="11"/>
  <c r="AS106" i="11"/>
  <c r="AT106" i="11"/>
  <c r="AS107" i="11"/>
  <c r="AT107" i="11"/>
  <c r="AS108" i="11"/>
  <c r="AT108" i="11"/>
  <c r="AS109" i="11"/>
  <c r="AT109" i="11"/>
  <c r="AQ110" i="11"/>
  <c r="AS110" i="11" s="1"/>
  <c r="AT110" i="11"/>
  <c r="AT111" i="11"/>
  <c r="AS112" i="11"/>
  <c r="AT112" i="11"/>
  <c r="AS113" i="11"/>
  <c r="AT113" i="11"/>
  <c r="AS114" i="11"/>
  <c r="AT114" i="11"/>
  <c r="AS115" i="11"/>
  <c r="AT115" i="11"/>
  <c r="AS116" i="11"/>
  <c r="AT116" i="11"/>
  <c r="AS117" i="11"/>
  <c r="AT117" i="11"/>
  <c r="AS118" i="11"/>
  <c r="AT118" i="11"/>
  <c r="AS119" i="11"/>
  <c r="AT119" i="11"/>
  <c r="AS120" i="11"/>
  <c r="AT120" i="11"/>
  <c r="AS121" i="11"/>
  <c r="AT121" i="11"/>
  <c r="AQ122" i="11"/>
  <c r="AS122" i="11" s="1"/>
  <c r="AT122" i="11"/>
  <c r="AT125" i="11"/>
  <c r="J9" i="1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D18" i="9"/>
  <c r="G18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D43" i="9"/>
  <c r="G43" i="9"/>
  <c r="H32" i="9" s="1"/>
  <c r="K45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D54" i="9"/>
  <c r="G54" i="9"/>
  <c r="J56" i="9"/>
  <c r="K56" i="9"/>
  <c r="J57" i="9"/>
  <c r="K57" i="9"/>
  <c r="K58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D77" i="9"/>
  <c r="J77" i="9" s="1"/>
  <c r="J79" i="9"/>
  <c r="K79" i="9"/>
  <c r="J80" i="9"/>
  <c r="K80" i="9"/>
  <c r="J81" i="9"/>
  <c r="K81" i="9"/>
  <c r="D82" i="9"/>
  <c r="G82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D104" i="9"/>
  <c r="G104" i="9"/>
  <c r="J106" i="9"/>
  <c r="K106" i="9"/>
  <c r="J107" i="9"/>
  <c r="K107" i="9"/>
  <c r="J108" i="9"/>
  <c r="K108" i="9"/>
  <c r="J109" i="9"/>
  <c r="K109" i="9"/>
  <c r="J110" i="9"/>
  <c r="K110" i="9"/>
  <c r="D111" i="9"/>
  <c r="G111" i="9"/>
  <c r="J117" i="9"/>
  <c r="K117" i="9"/>
  <c r="J118" i="9"/>
  <c r="K118" i="9"/>
  <c r="J119" i="9"/>
  <c r="K119" i="9"/>
  <c r="J120" i="9"/>
  <c r="K120" i="9"/>
  <c r="J121" i="9"/>
  <c r="K121" i="9"/>
  <c r="J122" i="9"/>
  <c r="K122" i="9"/>
  <c r="J123" i="9"/>
  <c r="K123" i="9"/>
  <c r="J124" i="9"/>
  <c r="K124" i="9"/>
  <c r="J126" i="9"/>
  <c r="K126" i="9"/>
  <c r="D127" i="9"/>
  <c r="G127" i="9"/>
  <c r="J134" i="9"/>
  <c r="K134" i="9"/>
  <c r="F127" i="11" l="1"/>
  <c r="H75" i="9"/>
  <c r="E75" i="9"/>
  <c r="E80" i="9"/>
  <c r="E79" i="9"/>
  <c r="E81" i="9"/>
  <c r="E53" i="9"/>
  <c r="E49" i="9"/>
  <c r="E52" i="9"/>
  <c r="E48" i="9"/>
  <c r="E51" i="9"/>
  <c r="E47" i="9"/>
  <c r="E50" i="9"/>
  <c r="E46" i="9"/>
  <c r="E120" i="9"/>
  <c r="E123" i="9"/>
  <c r="E119" i="9"/>
  <c r="E126" i="9"/>
  <c r="E122" i="9"/>
  <c r="E118" i="9"/>
  <c r="E125" i="9"/>
  <c r="E121" i="9"/>
  <c r="E117" i="9"/>
  <c r="E124" i="9"/>
  <c r="E109" i="9"/>
  <c r="E108" i="9"/>
  <c r="E107" i="9"/>
  <c r="E110" i="9"/>
  <c r="E106" i="9"/>
  <c r="E102" i="9"/>
  <c r="E98" i="9"/>
  <c r="E94" i="9"/>
  <c r="E90" i="9"/>
  <c r="E86" i="9"/>
  <c r="E103" i="9"/>
  <c r="E91" i="9"/>
  <c r="E101" i="9"/>
  <c r="E97" i="9"/>
  <c r="E93" i="9"/>
  <c r="E89" i="9"/>
  <c r="E85" i="9"/>
  <c r="E95" i="9"/>
  <c r="E100" i="9"/>
  <c r="E96" i="9"/>
  <c r="E92" i="9"/>
  <c r="E88" i="9"/>
  <c r="E84" i="9"/>
  <c r="E99" i="9"/>
  <c r="E87" i="9"/>
  <c r="E73" i="9"/>
  <c r="E69" i="9"/>
  <c r="E65" i="9"/>
  <c r="E61" i="9"/>
  <c r="E57" i="9"/>
  <c r="E68" i="9"/>
  <c r="E64" i="9"/>
  <c r="E56" i="9"/>
  <c r="E76" i="9"/>
  <c r="E63" i="9"/>
  <c r="E74" i="9"/>
  <c r="E70" i="9"/>
  <c r="E66" i="9"/>
  <c r="E62" i="9"/>
  <c r="E58" i="9"/>
  <c r="E72" i="9"/>
  <c r="E60" i="9"/>
  <c r="E71" i="9"/>
  <c r="E67" i="9"/>
  <c r="E59" i="9"/>
  <c r="E41" i="9"/>
  <c r="E37" i="9"/>
  <c r="E33" i="9"/>
  <c r="E29" i="9"/>
  <c r="E25" i="9"/>
  <c r="E21" i="9"/>
  <c r="E35" i="9"/>
  <c r="E27" i="9"/>
  <c r="E42" i="9"/>
  <c r="E30" i="9"/>
  <c r="E22" i="9"/>
  <c r="E40" i="9"/>
  <c r="E36" i="9"/>
  <c r="E32" i="9"/>
  <c r="E28" i="9"/>
  <c r="E24" i="9"/>
  <c r="E20" i="9"/>
  <c r="E39" i="9"/>
  <c r="E31" i="9"/>
  <c r="E23" i="9"/>
  <c r="E38" i="9"/>
  <c r="E34" i="9"/>
  <c r="E26" i="9"/>
  <c r="E15" i="9"/>
  <c r="E11" i="9"/>
  <c r="E7" i="9"/>
  <c r="E6" i="9"/>
  <c r="E12" i="9"/>
  <c r="E14" i="9"/>
  <c r="E10" i="9"/>
  <c r="E8" i="9"/>
  <c r="E17" i="9"/>
  <c r="E13" i="9"/>
  <c r="E9" i="9"/>
  <c r="E5" i="9"/>
  <c r="E16" i="9"/>
  <c r="H125" i="9"/>
  <c r="H89" i="9"/>
  <c r="H93" i="9"/>
  <c r="H97" i="9"/>
  <c r="H101" i="9"/>
  <c r="H91" i="9"/>
  <c r="H95" i="9"/>
  <c r="H103" i="9"/>
  <c r="H96" i="9"/>
  <c r="H104" i="9"/>
  <c r="H90" i="9"/>
  <c r="H94" i="9"/>
  <c r="H98" i="9"/>
  <c r="H102" i="9"/>
  <c r="H87" i="9"/>
  <c r="H99" i="9"/>
  <c r="H88" i="9"/>
  <c r="H92" i="9"/>
  <c r="H100" i="9"/>
  <c r="H14" i="9"/>
  <c r="H31" i="9"/>
  <c r="H53" i="9"/>
  <c r="H46" i="9"/>
  <c r="H47" i="9"/>
  <c r="H15" i="9"/>
  <c r="D112" i="9"/>
  <c r="D128" i="9" s="1"/>
  <c r="H11" i="9"/>
  <c r="H6" i="9"/>
  <c r="H8" i="9"/>
  <c r="H52" i="9"/>
  <c r="H45" i="9"/>
  <c r="H121" i="9"/>
  <c r="H80" i="9"/>
  <c r="H49" i="9"/>
  <c r="H62" i="9"/>
  <c r="H9" i="9"/>
  <c r="H30" i="9"/>
  <c r="H11" i="1"/>
  <c r="G11" i="1"/>
  <c r="E11" i="1"/>
  <c r="H48" i="9"/>
  <c r="J54" i="9"/>
  <c r="H51" i="9"/>
  <c r="H50" i="9"/>
  <c r="H17" i="9"/>
  <c r="H16" i="9"/>
  <c r="H13" i="9"/>
  <c r="H7" i="9"/>
  <c r="H5" i="9"/>
  <c r="H10" i="9"/>
  <c r="H12" i="9"/>
  <c r="H66" i="9"/>
  <c r="H85" i="9"/>
  <c r="H26" i="9"/>
  <c r="H41" i="9"/>
  <c r="H28" i="9"/>
  <c r="J43" i="9"/>
  <c r="H25" i="9"/>
  <c r="H120" i="9"/>
  <c r="H117" i="9"/>
  <c r="H124" i="9"/>
  <c r="H126" i="9"/>
  <c r="H81" i="9"/>
  <c r="H79" i="9"/>
  <c r="H61" i="9"/>
  <c r="H60" i="9"/>
  <c r="H69" i="9"/>
  <c r="H68" i="9"/>
  <c r="H57" i="9"/>
  <c r="H65" i="9"/>
  <c r="H73" i="9"/>
  <c r="H72" i="9"/>
  <c r="H64" i="9"/>
  <c r="H59" i="9"/>
  <c r="H63" i="9"/>
  <c r="H67" i="9"/>
  <c r="H71" i="9"/>
  <c r="H56" i="9"/>
  <c r="H74" i="9"/>
  <c r="H58" i="9"/>
  <c r="H70" i="9"/>
  <c r="H22" i="9"/>
  <c r="H23" i="9"/>
  <c r="H39" i="9"/>
  <c r="H33" i="9"/>
  <c r="H34" i="9"/>
  <c r="H38" i="9"/>
  <c r="H36" i="9"/>
  <c r="H27" i="9"/>
  <c r="H35" i="9"/>
  <c r="H20" i="9"/>
  <c r="H37" i="9"/>
  <c r="H29" i="9"/>
  <c r="H21" i="9"/>
  <c r="H40" i="9"/>
  <c r="H24" i="9"/>
  <c r="J127" i="9"/>
  <c r="H122" i="9"/>
  <c r="H118" i="9"/>
  <c r="H123" i="9"/>
  <c r="H119" i="9"/>
  <c r="J82" i="9"/>
  <c r="I11" i="1"/>
  <c r="F11" i="1"/>
  <c r="D11" i="1"/>
  <c r="AQ111" i="11"/>
  <c r="J11" i="1"/>
  <c r="H86" i="9"/>
  <c r="J104" i="9"/>
  <c r="H84" i="9"/>
  <c r="H42" i="9"/>
  <c r="H109" i="9"/>
  <c r="H108" i="9"/>
  <c r="H106" i="9"/>
  <c r="H110" i="9"/>
  <c r="H107" i="9"/>
  <c r="J111" i="9"/>
  <c r="G112" i="9"/>
  <c r="H77" i="9" s="1"/>
  <c r="J112" i="9" l="1"/>
  <c r="AQ125" i="11"/>
  <c r="AS125" i="11" s="1"/>
  <c r="AS111" i="11"/>
  <c r="E111" i="9"/>
  <c r="E82" i="9"/>
  <c r="H82" i="9"/>
  <c r="H18" i="9"/>
  <c r="E104" i="9"/>
  <c r="E18" i="9"/>
  <c r="H111" i="9"/>
  <c r="E54" i="9"/>
  <c r="G128" i="9"/>
  <c r="J128" i="9" s="1"/>
  <c r="H54" i="9"/>
  <c r="E43" i="9"/>
  <c r="E77" i="9"/>
  <c r="H43" i="9"/>
</calcChain>
</file>

<file path=xl/sharedStrings.xml><?xml version="1.0" encoding="utf-8"?>
<sst xmlns="http://schemas.openxmlformats.org/spreadsheetml/2006/main" count="586" uniqueCount="204">
  <si>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</si>
  <si>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</si>
  <si>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</si>
  <si>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</si>
  <si>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</si>
  <si>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</si>
  <si>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</si>
  <si>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</si>
  <si>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</si>
  <si>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</si>
  <si>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</si>
  <si>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</si>
  <si>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</si>
  <si>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</si>
  <si>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</si>
  <si>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</si>
  <si>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</si>
  <si>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</si>
  <si>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</si>
  <si>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</si>
  <si>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</si>
  <si>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</si>
  <si>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</si>
  <si>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</si>
  <si>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</si>
  <si>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</si>
  <si>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</si>
  <si>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</si>
  <si>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</si>
  <si>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</si>
  <si>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</si>
  <si>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</si>
  <si>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</si>
  <si>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</si>
  <si>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</si>
  <si>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</si>
  <si>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</si>
  <si>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</si>
  <si>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</si>
  <si>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</si>
  <si>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</si>
  <si>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</si>
  <si>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</si>
  <si>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</si>
  <si>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</si>
  <si>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</si>
  <si>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</si>
  <si>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</si>
  <si>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</si>
  <si>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</si>
  <si>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</si>
  <si>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</si>
  <si>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</si>
  <si>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</si>
  <si>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</si>
  <si>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</si>
  <si>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</si>
  <si>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</si>
  <si>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</si>
  <si>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</si>
  <si>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</si>
  <si>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</si>
  <si>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</si>
  <si>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</si>
  <si>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</si>
  <si>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</si>
  <si>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</si>
  <si>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</si>
  <si>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</si>
  <si>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</si>
  <si>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</si>
  <si>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</si>
  <si>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</si>
  <si>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</si>
  <si>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</si>
  <si>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</si>
  <si>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</si>
  <si>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</si>
  <si>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</si>
  <si>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</si>
  <si>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</si>
  <si>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</si>
  <si>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</si>
  <si>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</si>
  <si>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</si>
  <si>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</si>
  <si>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</si>
  <si>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</si>
  <si>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</si>
  <si>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</si>
  <si>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</si>
  <si>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</si>
  <si>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</si>
  <si>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</si>
  <si>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</si>
  <si>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</si>
  <si>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</si>
  <si>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</si>
  <si>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</si>
  <si>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</si>
  <si>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</si>
  <si>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</si>
  <si>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</si>
  <si>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</si>
  <si>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</si>
  <si>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</si>
  <si>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</si>
  <si>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</si>
  <si>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</si>
  <si>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</si>
  <si>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</si>
  <si>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</si>
  <si>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</si>
  <si>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</si>
  <si>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</si>
  <si>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</si>
  <si>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</si>
  <si>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</si>
  <si>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</si>
  <si>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</si>
  <si>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</si>
  <si>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</si>
  <si>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</si>
  <si>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</si>
  <si>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</si>
  <si>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</si>
  <si>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</si>
  <si>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</si>
  <si>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</si>
  <si>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</si>
  <si>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</si>
  <si>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</si>
  <si>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</si>
  <si>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</si>
  <si>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</si>
  <si>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</si>
  <si>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</si>
  <si>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</si>
  <si>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</si>
  <si>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</si>
  <si>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</si>
  <si>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</si>
  <si>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</si>
  <si>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</si>
  <si>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</si>
  <si>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</si>
  <si>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</si>
  <si>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</si>
  <si>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</si>
  <si>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</si>
  <si>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</si>
  <si>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</si>
  <si>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</si>
  <si>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</si>
  <si>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</si>
  <si>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</si>
  <si>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</si>
  <si>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</si>
  <si>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</si>
  <si>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</si>
  <si>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</si>
  <si>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</si>
  <si>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</si>
  <si>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</si>
  <si>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</si>
  <si>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</si>
  <si>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</si>
  <si>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</si>
  <si>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</si>
  <si>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</si>
  <si>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</si>
  <si>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</si>
  <si>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</si>
  <si>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</si>
  <si>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</si>
  <si>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</si>
  <si>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</si>
  <si>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</si>
  <si>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</si>
  <si>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</si>
  <si>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</si>
  <si>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</si>
  <si>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</si>
  <si>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</si>
  <si>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</si>
  <si>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NAV and Unit Price as at Week Ended February 7, 2020</t>
  </si>
  <si>
    <t>NAV and Unit Price as at Week Ended February 14, 2020</t>
  </si>
  <si>
    <t>NAV and Unit Price as at Week Ended February 21, 2020</t>
  </si>
  <si>
    <t>SFS Real Estate Investment Trust Fund</t>
  </si>
  <si>
    <t>NAV and Unit Price as at Week Ended February 28, 2020</t>
  </si>
  <si>
    <t>NAV and Unit Price as at Week Ended March 6, 2020</t>
  </si>
  <si>
    <t>ALPHA ETF</t>
  </si>
  <si>
    <t>NAV and Unit Price as at Week Ended March 13, 2020</t>
  </si>
  <si>
    <t>NAV and Unit Price as at Week Ended March 20, 2020</t>
  </si>
  <si>
    <t>Cordros Dollar Fund</t>
  </si>
  <si>
    <t>GDL Asset Management Limited</t>
  </si>
  <si>
    <t>NAV and Unit Price as at Week Ended March 27 , 2020</t>
  </si>
  <si>
    <t>Market Capitalization and Unit Price as at Week Ended March 27, 2020</t>
  </si>
  <si>
    <t>NAV and Unit Price as at Week Ended March 27, 2020</t>
  </si>
  <si>
    <t>NET ASSET VALUES AND UNIT PRICES OF FUND MANAGEMENT AND COLLECTIVE INVESTMENT SCHEMES AS AT WEEK ENDED APRIL 3, 2020</t>
  </si>
  <si>
    <t>NAV and Unit Price as at Week Ended April 3 , 2020</t>
  </si>
  <si>
    <t>MARKET CAPITALIZATION OF EXCHANGE TRADED FUNDS AS AT APRIL 3, 2020</t>
  </si>
  <si>
    <t>Market Capitalization and Unit Price as at Week Ended April 3, 2020</t>
  </si>
  <si>
    <t>NAV and Unit Price as at Week Ended April 3,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</si>
</sst>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3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323130"/>
      <name val="Arial"/>
      <family val="2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24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0" fontId="24" fillId="0" borderId="0" xfId="0" applyFont="1" applyBorder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164" fontId="1" fillId="10" borderId="1" xfId="2" applyFont="1" applyFill="1" applyBorder="1"/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32" fillId="0" borderId="0" xfId="0" applyFont="1" applyBorder="1"/>
    <xf numFmtId="0" fontId="0" fillId="0" borderId="0" xfId="0" applyFont="1"/>
    <xf numFmtId="0" fontId="17" fillId="0" borderId="0" xfId="0" applyFont="1" applyBorder="1"/>
    <xf numFmtId="0" fontId="32" fillId="0" borderId="0" xfId="0" applyFont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164" fontId="42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4" fillId="0" borderId="0" xfId="0" applyNumberFormat="1" applyFont="1"/>
    <xf numFmtId="164" fontId="9" fillId="8" borderId="14" xfId="2" applyFont="1" applyFill="1" applyBorder="1" applyAlignment="1"/>
    <xf numFmtId="164" fontId="9" fillId="8" borderId="5" xfId="2" applyFont="1" applyFill="1" applyBorder="1" applyAlignment="1"/>
    <xf numFmtId="0" fontId="45" fillId="0" borderId="0" xfId="0" applyFont="1" applyAlignment="1">
      <alignment vertical="center"/>
    </xf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4" fontId="51" fillId="0" borderId="32" xfId="0" applyNumberFormat="1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4" fontId="43" fillId="0" borderId="0" xfId="0" applyNumberFormat="1" applyFont="1" applyBorder="1" applyAlignment="1">
      <alignment vertic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54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5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5" fillId="0" borderId="0" xfId="0" applyFont="1"/>
    <xf numFmtId="0" fontId="2" fillId="7" borderId="1" xfId="0" applyFont="1" applyFill="1" applyBorder="1" applyAlignment="1">
      <alignment horizontal="center" vertical="center" wrapText="1"/>
    </xf>
    <xf numFmtId="4" fontId="18" fillId="0" borderId="0" xfId="0" applyNumberFormat="1" applyFont="1" applyBorder="1"/>
    <xf numFmtId="3" fontId="18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4" fontId="1" fillId="8" borderId="1" xfId="2" applyNumberFormat="1" applyFont="1" applyFill="1" applyBorder="1" applyAlignment="1">
      <alignment horizontal="right" wrapText="1"/>
    </xf>
    <xf numFmtId="4" fontId="60" fillId="0" borderId="0" xfId="0" applyNumberFormat="1" applyFont="1"/>
    <xf numFmtId="164" fontId="5" fillId="0" borderId="0" xfId="2" applyFont="1" applyFill="1"/>
    <xf numFmtId="4" fontId="61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wrapText="1"/>
    </xf>
    <xf numFmtId="4" fontId="0" fillId="0" borderId="36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62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left"/>
    </xf>
    <xf numFmtId="4" fontId="52" fillId="0" borderId="0" xfId="0" applyNumberFormat="1" applyFont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1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 wrapText="1"/>
    </xf>
    <xf numFmtId="0" fontId="1" fillId="10" borderId="1" xfId="0" applyFont="1" applyFill="1" applyBorder="1" applyAlignment="1">
      <alignment vertical="top" wrapText="1"/>
    </xf>
    <xf numFmtId="0" fontId="17" fillId="10" borderId="1" xfId="0" applyFont="1" applyFill="1" applyBorder="1" applyAlignment="1">
      <alignment horizontal="center" wrapText="1"/>
    </xf>
    <xf numFmtId="0" fontId="17" fillId="10" borderId="1" xfId="0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164" fontId="15" fillId="0" borderId="0" xfId="2" applyFont="1" applyBorder="1" applyAlignment="1">
      <alignment horizontal="center" vertical="top" wrapText="1"/>
    </xf>
    <xf numFmtId="0" fontId="14" fillId="9" borderId="19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7" fillId="20" borderId="16" xfId="0" applyFont="1" applyFill="1" applyBorder="1" applyAlignment="1">
      <alignment horizontal="center"/>
    </xf>
    <xf numFmtId="0" fontId="57" fillId="20" borderId="17" xfId="0" applyFont="1" applyFill="1" applyBorder="1" applyAlignment="1">
      <alignment horizontal="center"/>
    </xf>
    <xf numFmtId="0" fontId="57" fillId="20" borderId="1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8" fillId="19" borderId="0" xfId="0" applyFont="1" applyFill="1" applyAlignment="1">
      <alignment wrapText="1"/>
    </xf>
    <xf numFmtId="164" fontId="9" fillId="8" borderId="14" xfId="2" applyNumberFormat="1" applyFont="1" applyFill="1" applyBorder="1" applyAlignment="1">
      <alignment horizontal="center"/>
    </xf>
    <xf numFmtId="164" fontId="9" fillId="8" borderId="5" xfId="2" applyNumberFormat="1" applyFont="1" applyFill="1" applyBorder="1" applyAlignment="1">
      <alignment horizontal="center"/>
    </xf>
    <xf numFmtId="164" fontId="9" fillId="8" borderId="14" xfId="2" applyFont="1" applyFill="1" applyBorder="1" applyAlignment="1">
      <alignment horizontal="center"/>
    </xf>
    <xf numFmtId="164" fontId="9" fillId="8" borderId="5" xfId="2" applyFont="1" applyFill="1" applyBorder="1" applyAlignment="1">
      <alignment horizontal="center"/>
    </xf>
    <xf numFmtId="0" fontId="56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9" fillId="8" borderId="16" xfId="0" applyFont="1" applyFill="1" applyBorder="1" applyAlignment="1">
      <alignment horizontal="center"/>
    </xf>
    <xf numFmtId="0" fontId="59" fillId="8" borderId="17" xfId="0" applyFont="1" applyFill="1" applyBorder="1" applyAlignment="1">
      <alignment horizontal="center"/>
    </xf>
    <xf numFmtId="0" fontId="59" fillId="8" borderId="18" xfId="0" applyFont="1" applyFill="1" applyBorder="1" applyAlignment="1">
      <alignment horizontal="center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April 3,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43875</c:v>
                </c:pt>
                <c:pt idx="1">
                  <c:v>43882</c:v>
                </c:pt>
                <c:pt idx="2">
                  <c:v>43889</c:v>
                </c:pt>
                <c:pt idx="3">
                  <c:v>43896</c:v>
                </c:pt>
                <c:pt idx="4">
                  <c:v>43903</c:v>
                </c:pt>
                <c:pt idx="5">
                  <c:v>43910</c:v>
                </c:pt>
                <c:pt idx="6">
                  <c:v>43917</c:v>
                </c:pt>
                <c:pt idx="7">
                  <c:v>43924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1172042089995.9622</c:v>
                </c:pt>
                <c:pt idx="1">
                  <c:v>1195782595631.1758</c:v>
                </c:pt>
                <c:pt idx="2">
                  <c:v>1204805584203.7957</c:v>
                </c:pt>
                <c:pt idx="3">
                  <c:v>1218426087765.5146</c:v>
                </c:pt>
                <c:pt idx="4">
                  <c:v>1198409455196.8345</c:v>
                </c:pt>
                <c:pt idx="5">
                  <c:v>1189728084042.9309</c:v>
                </c:pt>
                <c:pt idx="6">
                  <c:v>1190478125494.8818</c:v>
                </c:pt>
                <c:pt idx="7">
                  <c:v>1194815749032.1619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April 3,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43875</c:v>
                </c:pt>
                <c:pt idx="1">
                  <c:v>43882</c:v>
                </c:pt>
                <c:pt idx="2">
                  <c:v>43889</c:v>
                </c:pt>
                <c:pt idx="3">
                  <c:v>43896</c:v>
                </c:pt>
                <c:pt idx="4">
                  <c:v>43903</c:v>
                </c:pt>
                <c:pt idx="5">
                  <c:v>43910</c:v>
                </c:pt>
                <c:pt idx="6">
                  <c:v>43917</c:v>
                </c:pt>
                <c:pt idx="7">
                  <c:v>43924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43875</c:v>
                </c:pt>
                <c:pt idx="1">
                  <c:v>43882</c:v>
                </c:pt>
                <c:pt idx="2">
                  <c:v>43889</c:v>
                </c:pt>
                <c:pt idx="3">
                  <c:v>43896</c:v>
                </c:pt>
                <c:pt idx="4">
                  <c:v>43903</c:v>
                </c:pt>
                <c:pt idx="5">
                  <c:v>43910</c:v>
                </c:pt>
                <c:pt idx="6">
                  <c:v>43917</c:v>
                </c:pt>
                <c:pt idx="7">
                  <c:v>43924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4630314423.8299999</c:v>
                </c:pt>
                <c:pt idx="1">
                  <c:v>4593993689.5699997</c:v>
                </c:pt>
                <c:pt idx="2">
                  <c:v>4560342464.7699995</c:v>
                </c:pt>
                <c:pt idx="3">
                  <c:v>4503650628.5</c:v>
                </c:pt>
                <c:pt idx="4">
                  <c:v>4215793888.6400003</c:v>
                </c:pt>
                <c:pt idx="5">
                  <c:v>4191422645.46</c:v>
                </c:pt>
                <c:pt idx="6">
                  <c:v>4159015823.8899994</c:v>
                </c:pt>
                <c:pt idx="7">
                  <c:v>4117237300.3599997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43875</c:v>
                </c:pt>
                <c:pt idx="1">
                  <c:v>43882</c:v>
                </c:pt>
                <c:pt idx="2">
                  <c:v>43889</c:v>
                </c:pt>
                <c:pt idx="3">
                  <c:v>43896</c:v>
                </c:pt>
                <c:pt idx="4">
                  <c:v>43903</c:v>
                </c:pt>
                <c:pt idx="5">
                  <c:v>43910</c:v>
                </c:pt>
                <c:pt idx="6">
                  <c:v>43917</c:v>
                </c:pt>
                <c:pt idx="7">
                  <c:v>43924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24699956874.060001</c:v>
                </c:pt>
                <c:pt idx="1">
                  <c:v>24314779027.109997</c:v>
                </c:pt>
                <c:pt idx="2">
                  <c:v>23848967301.540005</c:v>
                </c:pt>
                <c:pt idx="3">
                  <c:v>23754572206.140003</c:v>
                </c:pt>
                <c:pt idx="4">
                  <c:v>21878471884.970001</c:v>
                </c:pt>
                <c:pt idx="5">
                  <c:v>21688710610.259998</c:v>
                </c:pt>
                <c:pt idx="6">
                  <c:v>21694103454.970005</c:v>
                </c:pt>
                <c:pt idx="7">
                  <c:v>21470099575.170002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43875</c:v>
                </c:pt>
                <c:pt idx="1">
                  <c:v>43882</c:v>
                </c:pt>
                <c:pt idx="2">
                  <c:v>43889</c:v>
                </c:pt>
                <c:pt idx="3">
                  <c:v>43896</c:v>
                </c:pt>
                <c:pt idx="4">
                  <c:v>43903</c:v>
                </c:pt>
                <c:pt idx="5">
                  <c:v>43910</c:v>
                </c:pt>
                <c:pt idx="6">
                  <c:v>43917</c:v>
                </c:pt>
                <c:pt idx="7">
                  <c:v>43924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11438355031.080002</c:v>
                </c:pt>
                <c:pt idx="1">
                  <c:v>11301373730.330002</c:v>
                </c:pt>
                <c:pt idx="2">
                  <c:v>10891214076.369999</c:v>
                </c:pt>
                <c:pt idx="3">
                  <c:v>10732075411.25</c:v>
                </c:pt>
                <c:pt idx="4">
                  <c:v>9426945087.0499992</c:v>
                </c:pt>
                <c:pt idx="5">
                  <c:v>9326977913.75</c:v>
                </c:pt>
                <c:pt idx="6">
                  <c:v>9271901936.9500008</c:v>
                </c:pt>
                <c:pt idx="7">
                  <c:v>9042747523.7799988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43875</c:v>
                </c:pt>
                <c:pt idx="1">
                  <c:v>43882</c:v>
                </c:pt>
                <c:pt idx="2">
                  <c:v>43889</c:v>
                </c:pt>
                <c:pt idx="3">
                  <c:v>43896</c:v>
                </c:pt>
                <c:pt idx="4">
                  <c:v>43903</c:v>
                </c:pt>
                <c:pt idx="5">
                  <c:v>43910</c:v>
                </c:pt>
                <c:pt idx="6">
                  <c:v>43917</c:v>
                </c:pt>
                <c:pt idx="7">
                  <c:v>43924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44135884641.464699</c:v>
                </c:pt>
                <c:pt idx="1">
                  <c:v>44136546354.134705</c:v>
                </c:pt>
                <c:pt idx="2">
                  <c:v>44145618808.664696</c:v>
                </c:pt>
                <c:pt idx="3">
                  <c:v>44133546937.564697</c:v>
                </c:pt>
                <c:pt idx="4">
                  <c:v>44162347661.894699</c:v>
                </c:pt>
                <c:pt idx="5">
                  <c:v>44165713064.884705</c:v>
                </c:pt>
                <c:pt idx="6">
                  <c:v>45109937422.971817</c:v>
                </c:pt>
                <c:pt idx="7">
                  <c:v>45165146360.091812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43875</c:v>
                </c:pt>
                <c:pt idx="1">
                  <c:v>43882</c:v>
                </c:pt>
                <c:pt idx="2">
                  <c:v>43889</c:v>
                </c:pt>
                <c:pt idx="3">
                  <c:v>43896</c:v>
                </c:pt>
                <c:pt idx="4">
                  <c:v>43903</c:v>
                </c:pt>
                <c:pt idx="5">
                  <c:v>43910</c:v>
                </c:pt>
                <c:pt idx="6">
                  <c:v>43917</c:v>
                </c:pt>
                <c:pt idx="7">
                  <c:v>43924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827883247749.83984</c:v>
                </c:pt>
                <c:pt idx="1">
                  <c:v>831549455866.82104</c:v>
                </c:pt>
                <c:pt idx="2">
                  <c:v>831832942623.02856</c:v>
                </c:pt>
                <c:pt idx="3">
                  <c:v>830148358585.56982</c:v>
                </c:pt>
                <c:pt idx="4">
                  <c:v>818236855523.28979</c:v>
                </c:pt>
                <c:pt idx="5">
                  <c:v>805162528182.7301</c:v>
                </c:pt>
                <c:pt idx="6">
                  <c:v>802449026847.55994</c:v>
                </c:pt>
                <c:pt idx="7">
                  <c:v>808731385087.04004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43875</c:v>
                </c:pt>
                <c:pt idx="1">
                  <c:v>43882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182624048185.13763</c:v>
                </c:pt>
                <c:pt idx="1">
                  <c:v>189749305921.67999</c:v>
                </c:pt>
                <c:pt idx="2">
                  <c:v>193529956991.67999</c:v>
                </c:pt>
                <c:pt idx="3">
                  <c:v>201200483423.17007</c:v>
                </c:pt>
                <c:pt idx="4">
                  <c:v>196501902309.72995</c:v>
                </c:pt>
                <c:pt idx="5">
                  <c:v>201330057176.97601</c:v>
                </c:pt>
                <c:pt idx="6">
                  <c:v>204987895927.44</c:v>
                </c:pt>
                <c:pt idx="7">
                  <c:v>202357785523.66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76630283090.549988</c:v>
                </c:pt>
                <c:pt idx="1">
                  <c:v>90137141041.529999</c:v>
                </c:pt>
                <c:pt idx="2">
                  <c:v>95996541937.742386</c:v>
                </c:pt>
                <c:pt idx="3">
                  <c:v>103953400573.31999</c:v>
                </c:pt>
                <c:pt idx="4">
                  <c:v>103987138841.26001</c:v>
                </c:pt>
                <c:pt idx="5">
                  <c:v>103862674448.87001</c:v>
                </c:pt>
                <c:pt idx="6">
                  <c:v>102806244081.09999</c:v>
                </c:pt>
                <c:pt idx="7">
                  <c:v>103931347662.06003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64</xdr:row>
      <xdr:rowOff>0</xdr:rowOff>
    </xdr:from>
    <xdr:to>
      <xdr:col>14</xdr:col>
      <xdr:colOff>990600</xdr:colOff>
      <xdr:row>68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304800</xdr:colOff>
      <xdr:row>81</xdr:row>
      <xdr:rowOff>142875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gadmissions@hull.ac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pgadmissions@hull.ac.uk" TargetMode="External"/><Relationship Id="rId2" Type="http://schemas.openxmlformats.org/officeDocument/2006/relationships/hyperlink" Target="mailto:pgadmissions@hull.ac.uk" TargetMode="External"/><Relationship Id="rId1" Type="http://schemas.openxmlformats.org/officeDocument/2006/relationships/hyperlink" Target="mailto:pgadmissions@hull.ac.uk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mailto:pgadmissions@hull.ac.uk" TargetMode="External"/><Relationship Id="rId4" Type="http://schemas.openxmlformats.org/officeDocument/2006/relationships/hyperlink" Target="tel:+44150634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8"/>
  <sheetViews>
    <sheetView tabSelected="1" topLeftCell="A117" zoomScale="130" zoomScaleNormal="130" workbookViewId="0">
      <selection activeCell="G135" sqref="G135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19.5703125" style="5" customWidth="1"/>
    <col min="14" max="14" width="16.1406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390" t="s">
        <v>199</v>
      </c>
      <c r="B1" s="391"/>
      <c r="C1" s="391"/>
      <c r="D1" s="391"/>
      <c r="E1" s="391"/>
      <c r="F1" s="391"/>
      <c r="G1" s="391"/>
      <c r="H1" s="391"/>
      <c r="I1" s="391"/>
      <c r="J1" s="391"/>
      <c r="K1" s="392"/>
      <c r="M1" s="4"/>
    </row>
    <row r="2" spans="1:19" ht="24.75" customHeight="1" thickBot="1">
      <c r="A2" s="192"/>
      <c r="B2" s="195"/>
      <c r="C2" s="193"/>
      <c r="D2" s="381" t="s">
        <v>196</v>
      </c>
      <c r="E2" s="382"/>
      <c r="F2" s="385"/>
      <c r="G2" s="381" t="s">
        <v>200</v>
      </c>
      <c r="H2" s="382"/>
      <c r="I2" s="385"/>
      <c r="J2" s="393" t="s">
        <v>85</v>
      </c>
      <c r="K2" s="394"/>
      <c r="M2" s="4"/>
    </row>
    <row r="3" spans="1:19" ht="14.25" customHeight="1">
      <c r="A3" s="196" t="s">
        <v>2</v>
      </c>
      <c r="B3" s="194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2" t="s">
        <v>80</v>
      </c>
      <c r="K3" s="55" t="s">
        <v>5</v>
      </c>
      <c r="L3" s="7"/>
      <c r="M3" s="4"/>
    </row>
    <row r="4" spans="1:19" ht="12.95" customHeight="1">
      <c r="A4" s="197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81" t="s">
        <v>104</v>
      </c>
      <c r="K4" s="281" t="s">
        <v>104</v>
      </c>
      <c r="L4" s="8"/>
      <c r="M4" s="199"/>
    </row>
    <row r="5" spans="1:19" ht="13.5" customHeight="1">
      <c r="A5" s="367">
        <v>1</v>
      </c>
      <c r="B5" s="368" t="s">
        <v>7</v>
      </c>
      <c r="C5" s="368" t="s">
        <v>8</v>
      </c>
      <c r="D5" s="75">
        <v>4109725692.46</v>
      </c>
      <c r="E5" s="57">
        <f t="shared" ref="E5:E8" si="0">(D5/$G$18)</f>
        <v>0.4544775447564498</v>
      </c>
      <c r="F5" s="75">
        <v>6849.4</v>
      </c>
      <c r="G5" s="75">
        <v>4014753416.2199998</v>
      </c>
      <c r="H5" s="57">
        <f t="shared" ref="H5:H12" si="1">(G5/$G$18)</f>
        <v>0.44397495403496295</v>
      </c>
      <c r="I5" s="75">
        <v>6680.42</v>
      </c>
      <c r="J5" s="191">
        <f t="shared" ref="J5:J12" si="2">((G5-D5)/D5)</f>
        <v>-2.3109152130090641E-2</v>
      </c>
      <c r="K5" s="191">
        <f t="shared" ref="K5:K12" si="3">((I5-F5)/F5)</f>
        <v>-2.4670774082401314E-2</v>
      </c>
      <c r="L5" s="9"/>
      <c r="M5" s="199"/>
      <c r="N5" s="286"/>
    </row>
    <row r="6" spans="1:19" ht="12.75" customHeight="1">
      <c r="A6" s="367">
        <v>2</v>
      </c>
      <c r="B6" s="56" t="s">
        <v>174</v>
      </c>
      <c r="C6" s="368" t="s">
        <v>62</v>
      </c>
      <c r="D6" s="76">
        <v>478848203.98000002</v>
      </c>
      <c r="E6" s="57">
        <f t="shared" si="0"/>
        <v>5.2953839828078553E-2</v>
      </c>
      <c r="F6" s="75">
        <v>0.96</v>
      </c>
      <c r="G6" s="76">
        <v>471754372.69999999</v>
      </c>
      <c r="H6" s="57">
        <f t="shared" si="1"/>
        <v>5.2169362404447611E-2</v>
      </c>
      <c r="I6" s="75">
        <v>0.94</v>
      </c>
      <c r="J6" s="191">
        <f t="shared" si="2"/>
        <v>-1.4814363343203263E-2</v>
      </c>
      <c r="K6" s="191">
        <f t="shared" si="3"/>
        <v>-2.0833333333333353E-2</v>
      </c>
      <c r="L6" s="9"/>
      <c r="M6" s="199"/>
      <c r="N6" s="286"/>
    </row>
    <row r="7" spans="1:19" ht="12.95" customHeight="1">
      <c r="A7" s="367">
        <v>3</v>
      </c>
      <c r="B7" s="56" t="s">
        <v>77</v>
      </c>
      <c r="C7" s="368" t="s">
        <v>13</v>
      </c>
      <c r="D7" s="76">
        <v>218720027.37</v>
      </c>
      <c r="E7" s="57">
        <f t="shared" si="0"/>
        <v>2.4187342043424858E-2</v>
      </c>
      <c r="F7" s="75">
        <v>111.74</v>
      </c>
      <c r="G7" s="76">
        <v>217079627.16</v>
      </c>
      <c r="H7" s="57">
        <f t="shared" si="1"/>
        <v>2.4005936977576654E-2</v>
      </c>
      <c r="I7" s="75">
        <v>110.9</v>
      </c>
      <c r="J7" s="191">
        <f t="shared" si="2"/>
        <v>-7.5000000216029978E-3</v>
      </c>
      <c r="K7" s="191">
        <f t="shared" si="3"/>
        <v>-7.5174512260604009E-3</v>
      </c>
      <c r="L7" s="9"/>
      <c r="M7" s="239"/>
      <c r="N7" s="10"/>
    </row>
    <row r="8" spans="1:19" ht="12.95" customHeight="1">
      <c r="A8" s="367">
        <v>4</v>
      </c>
      <c r="B8" s="368" t="s">
        <v>14</v>
      </c>
      <c r="C8" s="368" t="s">
        <v>15</v>
      </c>
      <c r="D8" s="76">
        <v>255517888</v>
      </c>
      <c r="E8" s="57">
        <f t="shared" si="0"/>
        <v>2.8256665059823525E-2</v>
      </c>
      <c r="F8" s="98">
        <v>9.5299999999999994</v>
      </c>
      <c r="G8" s="76">
        <v>247571719</v>
      </c>
      <c r="H8" s="57">
        <f t="shared" si="1"/>
        <v>2.7377931137516871E-2</v>
      </c>
      <c r="I8" s="98">
        <v>9.23</v>
      </c>
      <c r="J8" s="191">
        <f t="shared" si="2"/>
        <v>-3.1098288508082848E-2</v>
      </c>
      <c r="K8" s="191">
        <f t="shared" si="3"/>
        <v>-3.1479538300104824E-2</v>
      </c>
      <c r="L8" s="48"/>
      <c r="M8" s="199"/>
      <c r="N8" s="10"/>
      <c r="O8" s="342"/>
      <c r="P8" s="343"/>
      <c r="Q8" s="343"/>
      <c r="R8" s="344"/>
    </row>
    <row r="9" spans="1:19" ht="12.95" customHeight="1">
      <c r="A9" s="367">
        <v>5</v>
      </c>
      <c r="B9" s="368" t="s">
        <v>56</v>
      </c>
      <c r="C9" s="368" t="s">
        <v>102</v>
      </c>
      <c r="D9" s="76">
        <v>843566044.65999997</v>
      </c>
      <c r="E9" s="57">
        <f t="shared" ref="E9:E17" si="4">(D9/$G$18)</f>
        <v>9.3286475425930854E-2</v>
      </c>
      <c r="F9" s="98">
        <v>0.56699999999999995</v>
      </c>
      <c r="G9" s="76">
        <v>843566044.65999997</v>
      </c>
      <c r="H9" s="57">
        <f>(G9/$G$18)</f>
        <v>9.3286475425930854E-2</v>
      </c>
      <c r="I9" s="98">
        <v>0.55249999999999999</v>
      </c>
      <c r="J9" s="191">
        <f t="shared" si="2"/>
        <v>0</v>
      </c>
      <c r="K9" s="191">
        <f t="shared" si="3"/>
        <v>-2.5573192239858832E-2</v>
      </c>
      <c r="L9" s="9"/>
      <c r="M9" s="232"/>
      <c r="N9" s="10"/>
      <c r="O9" s="345"/>
      <c r="P9" s="344"/>
      <c r="Q9" s="344"/>
      <c r="R9" s="346"/>
      <c r="S9" s="347"/>
    </row>
    <row r="10" spans="1:19" ht="12.95" customHeight="1">
      <c r="A10" s="367">
        <v>6</v>
      </c>
      <c r="B10" s="368" t="s">
        <v>9</v>
      </c>
      <c r="C10" s="368" t="s">
        <v>16</v>
      </c>
      <c r="D10" s="76">
        <v>1918979456.1400001</v>
      </c>
      <c r="E10" s="57">
        <f t="shared" si="4"/>
        <v>0.21221199100092081</v>
      </c>
      <c r="F10" s="98">
        <v>12.986000000000001</v>
      </c>
      <c r="G10" s="76">
        <v>1844385354.6199999</v>
      </c>
      <c r="H10" s="57">
        <f t="shared" si="1"/>
        <v>0.20396293822975389</v>
      </c>
      <c r="I10" s="98">
        <v>12.4855</v>
      </c>
      <c r="J10" s="191">
        <f t="shared" si="2"/>
        <v>-3.8871756172963519E-2</v>
      </c>
      <c r="K10" s="191">
        <f t="shared" si="3"/>
        <v>-3.8541506237486568E-2</v>
      </c>
      <c r="L10" s="49"/>
      <c r="M10" s="232"/>
      <c r="N10" s="10"/>
    </row>
    <row r="11" spans="1:19" ht="12.95" customHeight="1">
      <c r="A11" s="367">
        <v>7</v>
      </c>
      <c r="B11" s="77" t="s">
        <v>18</v>
      </c>
      <c r="C11" s="77" t="s">
        <v>73</v>
      </c>
      <c r="D11" s="76">
        <v>173379747.02000001</v>
      </c>
      <c r="E11" s="57">
        <f t="shared" si="4"/>
        <v>1.9173348206842866E-2</v>
      </c>
      <c r="F11" s="98">
        <v>103.1</v>
      </c>
      <c r="G11" s="76">
        <v>169590695.84</v>
      </c>
      <c r="H11" s="57">
        <f t="shared" si="1"/>
        <v>1.8754332728412686E-2</v>
      </c>
      <c r="I11" s="98">
        <v>100.85</v>
      </c>
      <c r="J11" s="191">
        <f>((G11-D11)/D11)</f>
        <v>-2.1854058764792902E-2</v>
      </c>
      <c r="K11" s="191">
        <f>((I11-F11)/F11)</f>
        <v>-2.1823472356935016E-2</v>
      </c>
      <c r="L11" s="9"/>
      <c r="M11" s="348"/>
      <c r="N11" s="10"/>
    </row>
    <row r="12" spans="1:19" ht="12.95" customHeight="1">
      <c r="A12" s="367">
        <v>8</v>
      </c>
      <c r="B12" s="368" t="s">
        <v>75</v>
      </c>
      <c r="C12" s="368" t="s">
        <v>74</v>
      </c>
      <c r="D12" s="76">
        <v>210427520.99000001</v>
      </c>
      <c r="E12" s="57">
        <f t="shared" si="4"/>
        <v>2.3270308104548106E-2</v>
      </c>
      <c r="F12" s="98">
        <v>7.5837000000000003</v>
      </c>
      <c r="G12" s="76">
        <v>204038459.33000001</v>
      </c>
      <c r="H12" s="57">
        <f t="shared" si="1"/>
        <v>2.2563768234536419E-2</v>
      </c>
      <c r="I12" s="98">
        <v>7.3387000000000002</v>
      </c>
      <c r="J12" s="191">
        <f t="shared" si="2"/>
        <v>-3.0362291158216034E-2</v>
      </c>
      <c r="K12" s="191">
        <f t="shared" si="3"/>
        <v>-3.2306130253042721E-2</v>
      </c>
      <c r="L12" s="48"/>
      <c r="M12" s="50"/>
      <c r="N12" s="50"/>
      <c r="O12" s="50"/>
    </row>
    <row r="13" spans="1:19" ht="12.95" customHeight="1">
      <c r="A13" s="367">
        <v>9</v>
      </c>
      <c r="B13" s="368" t="s">
        <v>7</v>
      </c>
      <c r="C13" s="56" t="s">
        <v>92</v>
      </c>
      <c r="D13" s="75">
        <v>296950614.51999998</v>
      </c>
      <c r="E13" s="79">
        <f t="shared" si="4"/>
        <v>3.2838538700665873E-2</v>
      </c>
      <c r="F13" s="75">
        <v>1746.89</v>
      </c>
      <c r="G13" s="75">
        <v>290474903.63999999</v>
      </c>
      <c r="H13" s="79">
        <f>(G13/$G$18)</f>
        <v>3.2122416652254078E-2</v>
      </c>
      <c r="I13" s="75">
        <v>1708.7</v>
      </c>
      <c r="J13" s="191">
        <f>((G13-D13)/D13)</f>
        <v>-2.1807366489096282E-2</v>
      </c>
      <c r="K13" s="191">
        <f>((I13-F13)/F13)</f>
        <v>-2.1861708522001987E-2</v>
      </c>
      <c r="L13" s="48"/>
      <c r="M13" s="50"/>
      <c r="N13" s="292"/>
      <c r="O13" s="292"/>
    </row>
    <row r="14" spans="1:19" ht="12.95" customHeight="1">
      <c r="A14" s="367">
        <v>10</v>
      </c>
      <c r="B14" s="368" t="s">
        <v>107</v>
      </c>
      <c r="C14" s="75" t="s">
        <v>108</v>
      </c>
      <c r="D14" s="75">
        <v>133932375.51000001</v>
      </c>
      <c r="E14" s="79">
        <f t="shared" si="4"/>
        <v>1.4811026754622288E-2</v>
      </c>
      <c r="F14" s="75">
        <v>86.89</v>
      </c>
      <c r="G14" s="75">
        <v>131254251.37</v>
      </c>
      <c r="H14" s="79">
        <f>(G14/$G$18)</f>
        <v>1.4514864096872832E-2</v>
      </c>
      <c r="I14" s="75">
        <v>84.34</v>
      </c>
      <c r="J14" s="191">
        <f>((G14-D14)/D14)</f>
        <v>-1.9996092280167462E-2</v>
      </c>
      <c r="K14" s="191">
        <f>((I14-F14)/F14)</f>
        <v>-2.9347450799861861E-2</v>
      </c>
      <c r="L14" s="48"/>
      <c r="M14" s="356"/>
      <c r="N14" s="292"/>
      <c r="O14" s="292"/>
    </row>
    <row r="15" spans="1:19" ht="12.95" customHeight="1">
      <c r="A15" s="375">
        <v>11</v>
      </c>
      <c r="B15" s="376" t="s">
        <v>66</v>
      </c>
      <c r="C15" s="376" t="s">
        <v>163</v>
      </c>
      <c r="D15" s="75">
        <v>200240337.08000001</v>
      </c>
      <c r="E15" s="79">
        <f t="shared" si="4"/>
        <v>2.2143749624040886E-2</v>
      </c>
      <c r="F15" s="75">
        <v>0.8</v>
      </c>
      <c r="G15" s="75">
        <v>189505059.03999999</v>
      </c>
      <c r="H15" s="79">
        <f>(G15/$G$18)</f>
        <v>2.0956579683514612E-2</v>
      </c>
      <c r="I15" s="75">
        <v>0.75</v>
      </c>
      <c r="J15" s="191">
        <f>((G15-D15)/D15)</f>
        <v>-5.3611965483812904E-2</v>
      </c>
      <c r="K15" s="191">
        <f>((I15-F15)/F15)</f>
        <v>-6.2500000000000056E-2</v>
      </c>
      <c r="L15" s="48"/>
      <c r="M15" s="50"/>
      <c r="N15" s="292"/>
      <c r="O15" s="292"/>
    </row>
    <row r="16" spans="1:19" ht="12.95" customHeight="1">
      <c r="A16" s="367">
        <v>12</v>
      </c>
      <c r="B16" s="368" t="s">
        <v>117</v>
      </c>
      <c r="C16" s="56" t="s">
        <v>166</v>
      </c>
      <c r="D16" s="75">
        <v>184147301.13999999</v>
      </c>
      <c r="E16" s="79">
        <f t="shared" si="4"/>
        <v>2.0364087425391676E-2</v>
      </c>
      <c r="F16" s="75">
        <v>0.91213999999999995</v>
      </c>
      <c r="G16" s="75">
        <v>180162872.06</v>
      </c>
      <c r="H16" s="79">
        <f>(G16/$G$18)</f>
        <v>1.9923465914117363E-2</v>
      </c>
      <c r="I16" s="75">
        <v>0.89280099999999996</v>
      </c>
      <c r="J16" s="191">
        <f>((G16-D16)/D16)</f>
        <v>-2.1637184228786376E-2</v>
      </c>
      <c r="K16" s="191">
        <f>((I16-F16)/F16)</f>
        <v>-2.1201789199026461E-2</v>
      </c>
      <c r="L16" s="48"/>
      <c r="M16" s="50"/>
      <c r="N16" s="292"/>
      <c r="O16" s="292"/>
    </row>
    <row r="17" spans="1:18" ht="12.95" customHeight="1">
      <c r="A17" s="367">
        <v>13</v>
      </c>
      <c r="B17" s="368" t="s">
        <v>178</v>
      </c>
      <c r="C17" s="56" t="s">
        <v>179</v>
      </c>
      <c r="D17" s="75">
        <v>247466728.08000001</v>
      </c>
      <c r="E17" s="79">
        <f t="shared" si="4"/>
        <v>2.7366320626472092E-2</v>
      </c>
      <c r="F17" s="75">
        <v>85.44</v>
      </c>
      <c r="G17" s="75">
        <v>238610748.13999999</v>
      </c>
      <c r="H17" s="79">
        <f>(G17/$G$18)</f>
        <v>2.6386974480103284E-2</v>
      </c>
      <c r="I17" s="75">
        <v>81.23</v>
      </c>
      <c r="J17" s="191">
        <f>((G17-D17)/D17)</f>
        <v>-3.5786547988532431E-2</v>
      </c>
      <c r="K17" s="191">
        <f>((I17-F17)/F17)</f>
        <v>-4.9274344569288316E-2</v>
      </c>
      <c r="L17" s="48"/>
      <c r="N17" s="50"/>
      <c r="O17" s="50"/>
    </row>
    <row r="18" spans="1:18" ht="12.95" customHeight="1">
      <c r="A18" s="242"/>
      <c r="B18" s="243"/>
      <c r="C18" s="244" t="s">
        <v>57</v>
      </c>
      <c r="D18" s="80">
        <f>SUM(D5:D17)</f>
        <v>9271901936.9500008</v>
      </c>
      <c r="E18" s="68">
        <f>(D18/$G$112)</f>
        <v>7.7601102466723689E-3</v>
      </c>
      <c r="F18" s="81"/>
      <c r="G18" s="80">
        <f>SUM(G5:G17)</f>
        <v>9042747523.7799988</v>
      </c>
      <c r="H18" s="68">
        <f>(G18/$G$112)</f>
        <v>7.5683196602529777E-3</v>
      </c>
      <c r="I18" s="81"/>
      <c r="J18" s="191"/>
      <c r="K18" s="191"/>
      <c r="L18" s="9"/>
      <c r="M18" s="49"/>
      <c r="Q18" s="50"/>
      <c r="R18" s="50"/>
    </row>
    <row r="19" spans="1:18" ht="12.95" customHeight="1">
      <c r="A19" s="245"/>
      <c r="B19" s="82"/>
      <c r="C19" s="82" t="s">
        <v>60</v>
      </c>
      <c r="D19" s="83"/>
      <c r="E19" s="84"/>
      <c r="F19" s="85"/>
      <c r="G19" s="83"/>
      <c r="H19" s="84"/>
      <c r="I19" s="85"/>
      <c r="J19" s="191"/>
      <c r="K19" s="191"/>
      <c r="L19" s="9"/>
      <c r="M19" s="4"/>
      <c r="O19" s="96"/>
    </row>
    <row r="20" spans="1:18" ht="12.95" customHeight="1">
      <c r="A20" s="367">
        <v>14</v>
      </c>
      <c r="B20" s="368" t="s">
        <v>7</v>
      </c>
      <c r="C20" s="368" t="s">
        <v>49</v>
      </c>
      <c r="D20" s="86">
        <v>335519535820.29999</v>
      </c>
      <c r="E20" s="57">
        <f t="shared" ref="E20:E39" si="5">(D20/$G$43)</f>
        <v>0.41487141714450659</v>
      </c>
      <c r="F20" s="86">
        <v>100</v>
      </c>
      <c r="G20" s="86">
        <v>336956811918.78003</v>
      </c>
      <c r="H20" s="57">
        <f t="shared" ref="H20:H42" si="6">(G20/$G$43)</f>
        <v>0.41664861551343763</v>
      </c>
      <c r="I20" s="86">
        <v>100</v>
      </c>
      <c r="J20" s="191">
        <f>((G20-D20)/D20)</f>
        <v>4.2837329724067941E-3</v>
      </c>
      <c r="K20" s="191">
        <f t="shared" ref="K20:K29" si="7">((I20-F20)/F20)</f>
        <v>0</v>
      </c>
      <c r="L20" s="9"/>
      <c r="M20" s="4"/>
      <c r="N20" s="199"/>
      <c r="O20" s="199"/>
    </row>
    <row r="21" spans="1:18" ht="12.95" customHeight="1">
      <c r="A21" s="367">
        <v>15</v>
      </c>
      <c r="B21" s="368" t="s">
        <v>22</v>
      </c>
      <c r="C21" s="368" t="s">
        <v>23</v>
      </c>
      <c r="D21" s="86">
        <v>225918971087.06</v>
      </c>
      <c r="E21" s="57">
        <f t="shared" si="5"/>
        <v>0.2793498252361572</v>
      </c>
      <c r="F21" s="86">
        <v>100</v>
      </c>
      <c r="G21" s="86">
        <v>228340944096.13</v>
      </c>
      <c r="H21" s="57">
        <f t="shared" si="6"/>
        <v>0.28234460576988085</v>
      </c>
      <c r="I21" s="86">
        <v>100</v>
      </c>
      <c r="J21" s="191">
        <f t="shared" ref="J21:J43" si="8">((G21-D21)/D21)</f>
        <v>1.0720538418779702E-2</v>
      </c>
      <c r="K21" s="191">
        <f t="shared" si="7"/>
        <v>0</v>
      </c>
      <c r="L21" s="9"/>
      <c r="M21" s="238"/>
      <c r="N21" s="97"/>
      <c r="O21" s="96"/>
      <c r="P21" s="219"/>
    </row>
    <row r="22" spans="1:18" ht="12.95" customHeight="1">
      <c r="A22" s="367">
        <v>16</v>
      </c>
      <c r="B22" s="368" t="s">
        <v>56</v>
      </c>
      <c r="C22" s="368" t="s">
        <v>103</v>
      </c>
      <c r="D22" s="86">
        <v>15933129590.5</v>
      </c>
      <c r="E22" s="57">
        <f t="shared" si="5"/>
        <v>1.9701386497798883E-2</v>
      </c>
      <c r="F22" s="86">
        <v>1</v>
      </c>
      <c r="G22" s="86">
        <v>16018544659.549999</v>
      </c>
      <c r="H22" s="57">
        <f t="shared" si="6"/>
        <v>1.9807002615369003E-2</v>
      </c>
      <c r="I22" s="86">
        <v>1</v>
      </c>
      <c r="J22" s="191">
        <f t="shared" si="8"/>
        <v>5.3608469425195215E-3</v>
      </c>
      <c r="K22" s="191">
        <f t="shared" si="7"/>
        <v>0</v>
      </c>
      <c r="L22" s="9"/>
      <c r="M22" s="4"/>
      <c r="N22" s="10"/>
    </row>
    <row r="23" spans="1:18" ht="12.95" customHeight="1">
      <c r="A23" s="367">
        <v>17</v>
      </c>
      <c r="B23" s="368" t="s">
        <v>51</v>
      </c>
      <c r="C23" s="368" t="s">
        <v>52</v>
      </c>
      <c r="D23" s="86">
        <v>926132792.86000001</v>
      </c>
      <c r="E23" s="57">
        <f t="shared" si="5"/>
        <v>1.1451673694601633E-3</v>
      </c>
      <c r="F23" s="86">
        <v>100</v>
      </c>
      <c r="G23" s="86">
        <v>925188078.86000001</v>
      </c>
      <c r="H23" s="57">
        <f t="shared" si="6"/>
        <v>1.1439992263443891E-3</v>
      </c>
      <c r="I23" s="86">
        <v>100</v>
      </c>
      <c r="J23" s="191">
        <f t="shared" si="8"/>
        <v>-1.0200632212607646E-3</v>
      </c>
      <c r="K23" s="191">
        <f t="shared" si="7"/>
        <v>0</v>
      </c>
      <c r="L23" s="9"/>
      <c r="M23" s="238"/>
      <c r="N23" s="97"/>
    </row>
    <row r="24" spans="1:18" ht="12.95" customHeight="1">
      <c r="A24" s="367">
        <v>18</v>
      </c>
      <c r="B24" s="368" t="s">
        <v>9</v>
      </c>
      <c r="C24" s="368" t="s">
        <v>24</v>
      </c>
      <c r="D24" s="86">
        <v>89409325636.490005</v>
      </c>
      <c r="E24" s="57">
        <f t="shared" si="5"/>
        <v>0.11055503382852799</v>
      </c>
      <c r="F24" s="78">
        <v>1</v>
      </c>
      <c r="G24" s="86">
        <v>90367888408.389999</v>
      </c>
      <c r="H24" s="57">
        <f t="shared" si="6"/>
        <v>0.11174030101312826</v>
      </c>
      <c r="I24" s="78">
        <v>1</v>
      </c>
      <c r="J24" s="191">
        <f t="shared" si="8"/>
        <v>1.0721060304125394E-2</v>
      </c>
      <c r="K24" s="191">
        <f t="shared" si="7"/>
        <v>0</v>
      </c>
      <c r="L24" s="9"/>
      <c r="M24" s="220"/>
      <c r="N24" s="10"/>
    </row>
    <row r="25" spans="1:18" ht="12.95" customHeight="1">
      <c r="A25" s="367">
        <v>19</v>
      </c>
      <c r="B25" s="368" t="s">
        <v>75</v>
      </c>
      <c r="C25" s="368" t="s">
        <v>76</v>
      </c>
      <c r="D25" s="86">
        <v>1251533198.1900001</v>
      </c>
      <c r="E25" s="57">
        <f t="shared" si="5"/>
        <v>1.5475264361791811E-3</v>
      </c>
      <c r="F25" s="78">
        <v>10</v>
      </c>
      <c r="G25" s="86">
        <v>1292140867.51</v>
      </c>
      <c r="H25" s="57">
        <f t="shared" si="6"/>
        <v>1.5977380021809501E-3</v>
      </c>
      <c r="I25" s="78">
        <v>10</v>
      </c>
      <c r="J25" s="191">
        <f t="shared" si="8"/>
        <v>3.2446338122494714E-2</v>
      </c>
      <c r="K25" s="191">
        <f t="shared" si="7"/>
        <v>0</v>
      </c>
      <c r="L25" s="9"/>
      <c r="M25" s="272"/>
      <c r="N25" s="273"/>
      <c r="O25" s="398"/>
      <c r="P25" s="399"/>
    </row>
    <row r="26" spans="1:18" ht="12.95" customHeight="1">
      <c r="A26" s="367">
        <v>20</v>
      </c>
      <c r="B26" s="368" t="s">
        <v>107</v>
      </c>
      <c r="C26" s="368" t="s">
        <v>109</v>
      </c>
      <c r="D26" s="86">
        <v>32377486211.849998</v>
      </c>
      <c r="E26" s="57">
        <f t="shared" si="5"/>
        <v>4.003490752169258E-2</v>
      </c>
      <c r="F26" s="78">
        <v>1</v>
      </c>
      <c r="G26" s="86">
        <v>32682442298.869999</v>
      </c>
      <c r="H26" s="57">
        <f t="shared" si="6"/>
        <v>4.0411987096744782E-2</v>
      </c>
      <c r="I26" s="78">
        <v>1</v>
      </c>
      <c r="J26" s="191">
        <f t="shared" si="8"/>
        <v>9.4187697285896162E-3</v>
      </c>
      <c r="K26" s="191">
        <f t="shared" si="7"/>
        <v>0</v>
      </c>
      <c r="L26" s="9"/>
      <c r="M26" s="238"/>
      <c r="N26" s="10"/>
      <c r="O26" s="396"/>
      <c r="P26" s="397"/>
    </row>
    <row r="27" spans="1:18" ht="12.95" customHeight="1">
      <c r="A27" s="367">
        <v>21</v>
      </c>
      <c r="B27" s="368" t="s">
        <v>114</v>
      </c>
      <c r="C27" s="368" t="s">
        <v>113</v>
      </c>
      <c r="D27" s="86">
        <v>6608781955.6400003</v>
      </c>
      <c r="E27" s="57">
        <f t="shared" si="5"/>
        <v>8.1717886525805201E-3</v>
      </c>
      <c r="F27" s="78">
        <v>100</v>
      </c>
      <c r="G27" s="86">
        <v>6680064710.2399998</v>
      </c>
      <c r="H27" s="57">
        <f t="shared" si="6"/>
        <v>8.2599300996845267E-3</v>
      </c>
      <c r="I27" s="78">
        <v>100</v>
      </c>
      <c r="J27" s="191">
        <f t="shared" si="8"/>
        <v>1.0786065432097668E-2</v>
      </c>
      <c r="K27" s="191">
        <f t="shared" si="7"/>
        <v>0</v>
      </c>
      <c r="L27" s="9"/>
      <c r="M27" s="4"/>
      <c r="N27" s="10"/>
      <c r="O27" s="398"/>
      <c r="P27" s="399"/>
    </row>
    <row r="28" spans="1:18" ht="12.95" customHeight="1">
      <c r="A28" s="367">
        <v>22</v>
      </c>
      <c r="B28" s="368" t="s">
        <v>115</v>
      </c>
      <c r="C28" s="368" t="s">
        <v>116</v>
      </c>
      <c r="D28" s="86">
        <v>9152459832.5100002</v>
      </c>
      <c r="E28" s="57">
        <f t="shared" si="5"/>
        <v>1.131705780346952E-2</v>
      </c>
      <c r="F28" s="78">
        <v>100</v>
      </c>
      <c r="G28" s="86">
        <v>9306935186.7199993</v>
      </c>
      <c r="H28" s="57">
        <f t="shared" si="6"/>
        <v>1.1508067274671598E-2</v>
      </c>
      <c r="I28" s="78">
        <v>100</v>
      </c>
      <c r="J28" s="191">
        <f t="shared" si="8"/>
        <v>1.6878014985795928E-2</v>
      </c>
      <c r="K28" s="191">
        <f t="shared" si="7"/>
        <v>0</v>
      </c>
      <c r="L28" s="9"/>
      <c r="M28" s="4"/>
      <c r="N28" s="10"/>
    </row>
    <row r="29" spans="1:18" ht="12.95" customHeight="1">
      <c r="A29" s="367">
        <v>23</v>
      </c>
      <c r="B29" s="368" t="s">
        <v>117</v>
      </c>
      <c r="C29" s="56" t="s">
        <v>122</v>
      </c>
      <c r="D29" s="86">
        <v>738496915.86000001</v>
      </c>
      <c r="E29" s="57">
        <f t="shared" si="5"/>
        <v>9.1315476248089342E-4</v>
      </c>
      <c r="F29" s="78">
        <v>10</v>
      </c>
      <c r="G29" s="86">
        <v>864012250.61000001</v>
      </c>
      <c r="H29" s="57">
        <f t="shared" si="6"/>
        <v>1.0683550391914248E-3</v>
      </c>
      <c r="I29" s="78">
        <v>10</v>
      </c>
      <c r="J29" s="191">
        <f t="shared" si="8"/>
        <v>0.16996054019241763</v>
      </c>
      <c r="K29" s="191">
        <f t="shared" si="7"/>
        <v>0</v>
      </c>
      <c r="L29" s="9"/>
      <c r="M29" s="274"/>
      <c r="N29" s="260"/>
    </row>
    <row r="30" spans="1:18" ht="12.95" customHeight="1">
      <c r="A30" s="367">
        <v>24</v>
      </c>
      <c r="B30" s="368" t="s">
        <v>14</v>
      </c>
      <c r="C30" s="368" t="s">
        <v>124</v>
      </c>
      <c r="D30" s="77">
        <v>2818905592</v>
      </c>
      <c r="E30" s="57">
        <f t="shared" si="5"/>
        <v>3.4855894602094789E-3</v>
      </c>
      <c r="F30" s="78">
        <v>100</v>
      </c>
      <c r="G30" s="77">
        <v>2856326501</v>
      </c>
      <c r="H30" s="57">
        <f t="shared" si="6"/>
        <v>3.5318605827231331E-3</v>
      </c>
      <c r="I30" s="78">
        <v>100</v>
      </c>
      <c r="J30" s="191">
        <f t="shared" si="8"/>
        <v>1.3274977745334864E-2</v>
      </c>
      <c r="K30" s="191">
        <f t="shared" ref="K30:K42" si="9">((I30-F30)/F30)</f>
        <v>0</v>
      </c>
      <c r="L30" s="9"/>
      <c r="M30" s="4"/>
      <c r="N30" s="10"/>
      <c r="O30" s="398"/>
      <c r="P30" s="399"/>
    </row>
    <row r="31" spans="1:18" ht="12.95" customHeight="1">
      <c r="A31" s="367">
        <v>25</v>
      </c>
      <c r="B31" s="368" t="s">
        <v>66</v>
      </c>
      <c r="C31" s="368" t="s">
        <v>125</v>
      </c>
      <c r="D31" s="77">
        <v>12839311358.23</v>
      </c>
      <c r="E31" s="57">
        <f t="shared" si="5"/>
        <v>1.5875866319752342E-2</v>
      </c>
      <c r="F31" s="78">
        <v>100</v>
      </c>
      <c r="G31" s="77">
        <v>12863890541.68</v>
      </c>
      <c r="H31" s="57">
        <f t="shared" si="6"/>
        <v>1.5906258590787248E-2</v>
      </c>
      <c r="I31" s="78">
        <v>100</v>
      </c>
      <c r="J31" s="191">
        <f t="shared" si="8"/>
        <v>1.914369296313194E-3</v>
      </c>
      <c r="K31" s="191">
        <f t="shared" si="9"/>
        <v>0</v>
      </c>
      <c r="L31" s="9"/>
      <c r="M31" s="350"/>
      <c r="N31" s="218"/>
    </row>
    <row r="32" spans="1:18" ht="12.95" customHeight="1" thickBot="1">
      <c r="A32" s="367">
        <v>26</v>
      </c>
      <c r="B32" s="368" t="s">
        <v>128</v>
      </c>
      <c r="C32" s="368" t="s">
        <v>130</v>
      </c>
      <c r="D32" s="77">
        <v>15490588442.27</v>
      </c>
      <c r="E32" s="57">
        <f t="shared" si="5"/>
        <v>1.9154182374909092E-2</v>
      </c>
      <c r="F32" s="78">
        <v>100</v>
      </c>
      <c r="G32" s="77">
        <v>15491848379.09</v>
      </c>
      <c r="H32" s="57">
        <f t="shared" si="6"/>
        <v>1.9155740292461487E-2</v>
      </c>
      <c r="I32" s="78">
        <v>100</v>
      </c>
      <c r="J32" s="191">
        <f t="shared" si="8"/>
        <v>8.133563322627806E-5</v>
      </c>
      <c r="K32" s="191">
        <f t="shared" si="9"/>
        <v>0</v>
      </c>
      <c r="L32" s="9"/>
      <c r="M32" s="363"/>
      <c r="N32" s="364"/>
    </row>
    <row r="33" spans="1:16" ht="12.95" customHeight="1">
      <c r="A33" s="367">
        <v>27</v>
      </c>
      <c r="B33" s="368" t="s">
        <v>128</v>
      </c>
      <c r="C33" s="368" t="s">
        <v>129</v>
      </c>
      <c r="D33" s="77">
        <v>738111087.98000002</v>
      </c>
      <c r="E33" s="57">
        <f t="shared" si="5"/>
        <v>9.1267768456959359E-4</v>
      </c>
      <c r="F33" s="78">
        <v>1000000</v>
      </c>
      <c r="G33" s="77">
        <v>738841277.97000003</v>
      </c>
      <c r="H33" s="57">
        <f t="shared" si="6"/>
        <v>9.1358056778083612E-4</v>
      </c>
      <c r="I33" s="78">
        <v>1000000</v>
      </c>
      <c r="J33" s="191">
        <f t="shared" si="8"/>
        <v>9.8926842028390573E-4</v>
      </c>
      <c r="K33" s="191">
        <f t="shared" si="9"/>
        <v>0</v>
      </c>
      <c r="L33" s="9"/>
      <c r="M33" s="321"/>
      <c r="N33" s="218"/>
    </row>
    <row r="34" spans="1:16" ht="12.95" customHeight="1">
      <c r="A34" s="367">
        <v>28</v>
      </c>
      <c r="B34" s="368" t="s">
        <v>140</v>
      </c>
      <c r="C34" s="368" t="s">
        <v>141</v>
      </c>
      <c r="D34" s="77">
        <v>6972635181.8000002</v>
      </c>
      <c r="E34" s="57">
        <f t="shared" si="5"/>
        <v>8.6216948054384807E-3</v>
      </c>
      <c r="F34" s="78">
        <v>1</v>
      </c>
      <c r="G34" s="77">
        <v>7220968776.6999998</v>
      </c>
      <c r="H34" s="57">
        <f t="shared" si="6"/>
        <v>8.9287604139696407E-3</v>
      </c>
      <c r="I34" s="78">
        <v>1</v>
      </c>
      <c r="J34" s="191">
        <f t="shared" si="8"/>
        <v>3.5615457918722171E-2</v>
      </c>
      <c r="K34" s="191">
        <f t="shared" si="9"/>
        <v>0</v>
      </c>
      <c r="L34" s="9"/>
      <c r="M34" s="328"/>
      <c r="N34" s="218"/>
    </row>
    <row r="35" spans="1:16" ht="12.95" customHeight="1" thickBot="1">
      <c r="A35" s="367">
        <v>29</v>
      </c>
      <c r="B35" s="368" t="s">
        <v>19</v>
      </c>
      <c r="C35" s="77" t="s">
        <v>146</v>
      </c>
      <c r="D35" s="77">
        <v>15813717505.49</v>
      </c>
      <c r="E35" s="57">
        <f t="shared" si="5"/>
        <v>1.9553732916879493E-2</v>
      </c>
      <c r="F35" s="78">
        <v>1</v>
      </c>
      <c r="G35" s="77">
        <v>16110969344.16</v>
      </c>
      <c r="H35" s="57">
        <f t="shared" si="6"/>
        <v>1.992128615414876E-2</v>
      </c>
      <c r="I35" s="78">
        <v>1</v>
      </c>
      <c r="J35" s="191">
        <f t="shared" si="8"/>
        <v>1.8797087943856598E-2</v>
      </c>
      <c r="K35" s="191">
        <f t="shared" si="9"/>
        <v>0</v>
      </c>
      <c r="L35" s="9"/>
      <c r="M35" s="325"/>
      <c r="N35" s="315"/>
      <c r="O35" s="309"/>
    </row>
    <row r="36" spans="1:16" ht="12.95" customHeight="1" thickBot="1">
      <c r="A36" s="367">
        <v>30</v>
      </c>
      <c r="B36" s="368" t="s">
        <v>79</v>
      </c>
      <c r="C36" s="368" t="s">
        <v>149</v>
      </c>
      <c r="D36" s="76">
        <v>745681707.64999998</v>
      </c>
      <c r="E36" s="57">
        <f t="shared" si="5"/>
        <v>9.2203878988787562E-4</v>
      </c>
      <c r="F36" s="78">
        <v>100</v>
      </c>
      <c r="G36" s="76">
        <v>750543405.66999996</v>
      </c>
      <c r="H36" s="57">
        <f t="shared" si="6"/>
        <v>9.2805030138557365E-4</v>
      </c>
      <c r="I36" s="78">
        <v>100</v>
      </c>
      <c r="J36" s="235">
        <f t="shared" ref="J36:J41" si="10">((G36-D36)/D36)</f>
        <v>6.5198032486562113E-3</v>
      </c>
      <c r="K36" s="235">
        <f t="shared" ref="K36:K41" si="11">((I36-F36)/F36)</f>
        <v>0</v>
      </c>
      <c r="L36" s="9"/>
      <c r="M36" s="315"/>
      <c r="N36" s="309"/>
    </row>
    <row r="37" spans="1:16" ht="12.95" customHeight="1">
      <c r="A37" s="367">
        <v>31</v>
      </c>
      <c r="B37" s="56" t="s">
        <v>174</v>
      </c>
      <c r="C37" s="368" t="s">
        <v>161</v>
      </c>
      <c r="D37" s="76">
        <v>17045636407.15</v>
      </c>
      <c r="E37" s="57">
        <f t="shared" si="5"/>
        <v>2.1077006187061056E-2</v>
      </c>
      <c r="F37" s="78">
        <v>1</v>
      </c>
      <c r="G37" s="76">
        <v>16872746884.18</v>
      </c>
      <c r="H37" s="57">
        <f t="shared" si="6"/>
        <v>2.0863227513254062E-2</v>
      </c>
      <c r="I37" s="78">
        <v>1</v>
      </c>
      <c r="J37" s="235">
        <f t="shared" si="10"/>
        <v>-1.0142743799080374E-2</v>
      </c>
      <c r="K37" s="235">
        <f t="shared" si="11"/>
        <v>0</v>
      </c>
      <c r="L37" s="9"/>
      <c r="M37" s="4"/>
      <c r="N37" s="218"/>
    </row>
    <row r="38" spans="1:16" ht="12.95" customHeight="1">
      <c r="A38" s="367">
        <v>32</v>
      </c>
      <c r="B38" s="56" t="s">
        <v>195</v>
      </c>
      <c r="C38" s="368" t="s">
        <v>162</v>
      </c>
      <c r="D38" s="76">
        <v>858158498.45000005</v>
      </c>
      <c r="E38" s="57">
        <f t="shared" si="5"/>
        <v>1.0611168482816335E-3</v>
      </c>
      <c r="F38" s="78">
        <v>10</v>
      </c>
      <c r="G38" s="76">
        <v>858158498.45000005</v>
      </c>
      <c r="H38" s="57">
        <f t="shared" si="6"/>
        <v>1.0611168482816335E-3</v>
      </c>
      <c r="I38" s="78">
        <v>10</v>
      </c>
      <c r="J38" s="191">
        <f t="shared" si="10"/>
        <v>0</v>
      </c>
      <c r="K38" s="191">
        <f t="shared" si="11"/>
        <v>0</v>
      </c>
      <c r="L38" s="9"/>
      <c r="M38" s="4"/>
      <c r="N38" s="218"/>
    </row>
    <row r="39" spans="1:16" ht="12.95" customHeight="1">
      <c r="A39" s="367">
        <v>33</v>
      </c>
      <c r="B39" s="56" t="s">
        <v>53</v>
      </c>
      <c r="C39" s="368" t="s">
        <v>173</v>
      </c>
      <c r="D39" s="76">
        <v>1385424360.5799999</v>
      </c>
      <c r="E39" s="57">
        <f t="shared" si="5"/>
        <v>1.7130834614893708E-3</v>
      </c>
      <c r="F39" s="78">
        <v>1</v>
      </c>
      <c r="G39" s="76">
        <v>1374403318.1300001</v>
      </c>
      <c r="H39" s="57">
        <f t="shared" si="6"/>
        <v>1.6994558928637095E-3</v>
      </c>
      <c r="I39" s="78">
        <v>1</v>
      </c>
      <c r="J39" s="191">
        <f t="shared" si="10"/>
        <v>-7.9549939813285172E-3</v>
      </c>
      <c r="K39" s="191">
        <f t="shared" si="11"/>
        <v>0</v>
      </c>
      <c r="L39" s="9"/>
      <c r="M39" s="4"/>
      <c r="N39" s="218"/>
    </row>
    <row r="40" spans="1:16" ht="12.95" customHeight="1">
      <c r="A40" s="367">
        <v>34</v>
      </c>
      <c r="B40" s="368" t="s">
        <v>11</v>
      </c>
      <c r="C40" s="56" t="s">
        <v>175</v>
      </c>
      <c r="D40" s="76">
        <v>8870507422.4099998</v>
      </c>
      <c r="E40" s="57">
        <f>(D40/$G$43)</f>
        <v>1.0968422378532161E-2</v>
      </c>
      <c r="F40" s="78">
        <v>100</v>
      </c>
      <c r="G40" s="76">
        <v>9127749271.25</v>
      </c>
      <c r="H40" s="57">
        <f>(G40/$G$43)</f>
        <v>1.1286503083180854E-2</v>
      </c>
      <c r="I40" s="78">
        <v>100</v>
      </c>
      <c r="J40" s="191">
        <f t="shared" si="10"/>
        <v>2.8999676860662717E-2</v>
      </c>
      <c r="K40" s="191">
        <f t="shared" si="11"/>
        <v>0</v>
      </c>
      <c r="L40" s="9"/>
      <c r="M40" s="357"/>
      <c r="N40" s="218"/>
    </row>
    <row r="41" spans="1:16" ht="12.95" customHeight="1">
      <c r="A41" s="367">
        <v>35</v>
      </c>
      <c r="B41" s="368" t="s">
        <v>176</v>
      </c>
      <c r="C41" s="56" t="s">
        <v>177</v>
      </c>
      <c r="D41" s="76">
        <v>721989400.98000002</v>
      </c>
      <c r="E41" s="57">
        <f>(D41/$G$43)</f>
        <v>8.9274314598572881E-4</v>
      </c>
      <c r="F41" s="78">
        <v>1</v>
      </c>
      <c r="G41" s="76">
        <v>723259958</v>
      </c>
      <c r="H41" s="57">
        <f>(G41/$G$43)</f>
        <v>8.9431419546325496E-4</v>
      </c>
      <c r="I41" s="78">
        <v>1</v>
      </c>
      <c r="J41" s="191">
        <f t="shared" si="10"/>
        <v>1.7598000999396622E-3</v>
      </c>
      <c r="K41" s="191">
        <f t="shared" si="11"/>
        <v>0</v>
      </c>
      <c r="L41" s="9"/>
      <c r="M41" s="4"/>
      <c r="N41" s="218"/>
    </row>
    <row r="42" spans="1:16" ht="12.95" customHeight="1">
      <c r="A42" s="367">
        <v>36</v>
      </c>
      <c r="B42" s="368" t="s">
        <v>178</v>
      </c>
      <c r="C42" s="56" t="s">
        <v>180</v>
      </c>
      <c r="D42" s="76">
        <v>312506841.31</v>
      </c>
      <c r="E42" s="57">
        <f>(D42/$G$43)</f>
        <v>3.8641611673864533E-4</v>
      </c>
      <c r="F42" s="78">
        <v>100</v>
      </c>
      <c r="G42" s="76">
        <v>306706455.10000002</v>
      </c>
      <c r="H42" s="57">
        <f t="shared" si="6"/>
        <v>3.7924391306637693E-4</v>
      </c>
      <c r="I42" s="78">
        <v>100</v>
      </c>
      <c r="J42" s="191">
        <f t="shared" si="8"/>
        <v>-1.8560829534756077E-2</v>
      </c>
      <c r="K42" s="191">
        <f t="shared" si="9"/>
        <v>0</v>
      </c>
      <c r="L42" s="9"/>
      <c r="M42" s="256"/>
      <c r="N42" s="218"/>
    </row>
    <row r="43" spans="1:16" ht="12.95" customHeight="1">
      <c r="A43" s="242"/>
      <c r="B43" s="246"/>
      <c r="C43" s="244" t="s">
        <v>57</v>
      </c>
      <c r="D43" s="87">
        <f>SUM(D20:D42)</f>
        <v>802449026847.55994</v>
      </c>
      <c r="E43" s="68">
        <f>(D43/$G$112)</f>
        <v>0.67160901377268312</v>
      </c>
      <c r="F43" s="88"/>
      <c r="G43" s="87">
        <f>SUM(G20:G42)</f>
        <v>808731385087.04004</v>
      </c>
      <c r="H43" s="68">
        <f>(G43/$G$112)</f>
        <v>0.67686702802682153</v>
      </c>
      <c r="I43" s="88"/>
      <c r="J43" s="191">
        <f t="shared" si="8"/>
        <v>7.8289810683184399E-3</v>
      </c>
      <c r="K43" s="191"/>
      <c r="L43" s="9"/>
      <c r="M43" s="4"/>
    </row>
    <row r="44" spans="1:16" ht="12.95" customHeight="1">
      <c r="A44" s="245"/>
      <c r="B44" s="82"/>
      <c r="C44" s="82" t="s">
        <v>82</v>
      </c>
      <c r="D44" s="83"/>
      <c r="E44" s="84"/>
      <c r="F44" s="85"/>
      <c r="G44" s="83"/>
      <c r="H44" s="84"/>
      <c r="I44" s="85"/>
      <c r="J44" s="191"/>
      <c r="K44" s="191"/>
      <c r="L44" s="9"/>
      <c r="M44" s="4"/>
      <c r="O44" s="61"/>
      <c r="P44" s="62"/>
    </row>
    <row r="45" spans="1:16" ht="12.95" customHeight="1">
      <c r="A45" s="367">
        <v>37</v>
      </c>
      <c r="B45" s="368" t="s">
        <v>7</v>
      </c>
      <c r="C45" s="368" t="s">
        <v>25</v>
      </c>
      <c r="D45" s="75">
        <v>37425074069.089996</v>
      </c>
      <c r="E45" s="57">
        <v>0</v>
      </c>
      <c r="F45" s="98">
        <v>214.37</v>
      </c>
      <c r="G45" s="75">
        <v>37299083447.690002</v>
      </c>
      <c r="H45" s="57">
        <f t="shared" ref="H45:H51" si="12">(G45/$G$54)</f>
        <v>0.35888193780543048</v>
      </c>
      <c r="I45" s="98">
        <v>214.77</v>
      </c>
      <c r="J45" s="191">
        <f>((G45-D45)/D45)</f>
        <v>-3.3664762070317903E-3</v>
      </c>
      <c r="K45" s="191">
        <f t="shared" ref="K45:K53" si="13">((I45-F45)/F45)</f>
        <v>1.8659327331249974E-3</v>
      </c>
      <c r="L45" s="9"/>
      <c r="M45" s="4"/>
    </row>
    <row r="46" spans="1:16" ht="12.95" customHeight="1">
      <c r="A46" s="367">
        <v>38</v>
      </c>
      <c r="B46" s="368" t="s">
        <v>56</v>
      </c>
      <c r="C46" s="368" t="s">
        <v>101</v>
      </c>
      <c r="D46" s="75">
        <v>27876652700.880001</v>
      </c>
      <c r="E46" s="57">
        <f t="shared" ref="E46:E51" si="14">(D46/$G$54)</f>
        <v>0.26822179571386745</v>
      </c>
      <c r="F46" s="98">
        <v>1.7751999999999999</v>
      </c>
      <c r="G46" s="75">
        <v>28848350200.549999</v>
      </c>
      <c r="H46" s="57">
        <f t="shared" si="12"/>
        <v>0.27757121262732404</v>
      </c>
      <c r="I46" s="98">
        <v>1.7785</v>
      </c>
      <c r="J46" s="235">
        <f t="shared" ref="J46:J54" si="15">((G46-D46)/D46)</f>
        <v>3.4857036463324165E-2</v>
      </c>
      <c r="K46" s="235">
        <f t="shared" si="13"/>
        <v>1.8589454709328982E-3</v>
      </c>
      <c r="L46" s="9"/>
      <c r="M46" s="358"/>
    </row>
    <row r="47" spans="1:16" ht="12.95" customHeight="1">
      <c r="A47" s="367">
        <v>39</v>
      </c>
      <c r="B47" s="368" t="s">
        <v>79</v>
      </c>
      <c r="C47" s="368" t="s">
        <v>26</v>
      </c>
      <c r="D47" s="75">
        <v>1793602164.23</v>
      </c>
      <c r="E47" s="57">
        <f t="shared" si="14"/>
        <v>1.725756669741281E-2</v>
      </c>
      <c r="F47" s="78">
        <v>296.97000000000003</v>
      </c>
      <c r="G47" s="75">
        <v>1759849932.1900001</v>
      </c>
      <c r="H47" s="57">
        <f t="shared" si="12"/>
        <v>1.6932811627847585E-2</v>
      </c>
      <c r="I47" s="78">
        <v>299.95</v>
      </c>
      <c r="J47" s="235">
        <f t="shared" si="15"/>
        <v>-1.8818126289722625E-2</v>
      </c>
      <c r="K47" s="235">
        <f t="shared" si="13"/>
        <v>1.0034683638077789E-2</v>
      </c>
      <c r="L47" s="9"/>
      <c r="M47" s="220"/>
      <c r="N47" s="221"/>
    </row>
    <row r="48" spans="1:16" ht="12.95" customHeight="1">
      <c r="A48" s="367">
        <v>40</v>
      </c>
      <c r="B48" s="377" t="s">
        <v>22</v>
      </c>
      <c r="C48" s="377" t="s">
        <v>29</v>
      </c>
      <c r="D48" s="75">
        <v>7997152813.1599998</v>
      </c>
      <c r="E48" s="57">
        <f t="shared" si="14"/>
        <v>7.6946493941012828E-2</v>
      </c>
      <c r="F48" s="78">
        <v>1300.9000000000001</v>
      </c>
      <c r="G48" s="75">
        <v>8025104663.5500002</v>
      </c>
      <c r="H48" s="57">
        <f t="shared" si="12"/>
        <v>7.7215439269046948E-2</v>
      </c>
      <c r="I48" s="78">
        <v>1306.5</v>
      </c>
      <c r="J48" s="191">
        <f t="shared" si="15"/>
        <v>3.4952252436646178E-3</v>
      </c>
      <c r="K48" s="191">
        <f t="shared" si="13"/>
        <v>4.3047121223767455E-3</v>
      </c>
      <c r="L48" s="9"/>
      <c r="M48" s="321"/>
      <c r="N48" s="222"/>
      <c r="O48" s="97"/>
    </row>
    <row r="49" spans="1:16" ht="12.95" customHeight="1">
      <c r="A49" s="367" t="s">
        <v>182</v>
      </c>
      <c r="B49" s="368" t="s">
        <v>22</v>
      </c>
      <c r="C49" s="368" t="s">
        <v>87</v>
      </c>
      <c r="D49" s="75">
        <v>4539291667.1199999</v>
      </c>
      <c r="E49" s="57">
        <f t="shared" si="14"/>
        <v>4.3675866514112961E-2</v>
      </c>
      <c r="F49" s="78">
        <v>43067.54</v>
      </c>
      <c r="G49" s="75">
        <v>4481386748.2700005</v>
      </c>
      <c r="H49" s="57">
        <f t="shared" si="12"/>
        <v>4.3118720665891293E-2</v>
      </c>
      <c r="I49" s="78">
        <v>42987.92</v>
      </c>
      <c r="J49" s="191">
        <f t="shared" si="15"/>
        <v>-1.2756377667782206E-2</v>
      </c>
      <c r="K49" s="191">
        <f t="shared" si="13"/>
        <v>-1.8487241203004076E-3</v>
      </c>
      <c r="L49" s="9"/>
      <c r="M49" s="331"/>
      <c r="N49" s="223"/>
    </row>
    <row r="50" spans="1:16" ht="12.95" customHeight="1">
      <c r="A50" s="367" t="s">
        <v>183</v>
      </c>
      <c r="B50" s="368" t="s">
        <v>22</v>
      </c>
      <c r="C50" s="368" t="s">
        <v>86</v>
      </c>
      <c r="D50" s="75">
        <v>515145828.68000001</v>
      </c>
      <c r="E50" s="57">
        <f t="shared" si="14"/>
        <v>4.9565972179542242E-3</v>
      </c>
      <c r="F50" s="78">
        <v>42846.27</v>
      </c>
      <c r="G50" s="75">
        <v>513916516.13999999</v>
      </c>
      <c r="H50" s="57">
        <f t="shared" si="12"/>
        <v>4.9447690971066317E-3</v>
      </c>
      <c r="I50" s="78">
        <v>42769.61</v>
      </c>
      <c r="J50" s="191">
        <f t="shared" si="15"/>
        <v>-2.3863389191173087E-3</v>
      </c>
      <c r="K50" s="191">
        <f>((I50-F50)/F50)</f>
        <v>-1.7891872501386054E-3</v>
      </c>
      <c r="L50" s="9"/>
      <c r="M50" s="321"/>
      <c r="N50" s="223"/>
    </row>
    <row r="51" spans="1:16" ht="12.95" customHeight="1">
      <c r="A51" s="367">
        <v>42</v>
      </c>
      <c r="B51" s="368" t="s">
        <v>56</v>
      </c>
      <c r="C51" s="368" t="s">
        <v>134</v>
      </c>
      <c r="D51" s="75">
        <v>19898583989.240002</v>
      </c>
      <c r="E51" s="57">
        <f t="shared" si="14"/>
        <v>0.19145892396143679</v>
      </c>
      <c r="F51" s="78">
        <v>43382.080000000002</v>
      </c>
      <c r="G51" s="75">
        <v>20240183816.02</v>
      </c>
      <c r="H51" s="57">
        <f t="shared" si="12"/>
        <v>0.19474570734743438</v>
      </c>
      <c r="I51" s="78">
        <v>43604.01</v>
      </c>
      <c r="J51" s="191">
        <f t="shared" si="15"/>
        <v>1.7167041984731984E-2</v>
      </c>
      <c r="K51" s="191">
        <f>((I51-F51)/F51)</f>
        <v>5.1157067618703457E-3</v>
      </c>
      <c r="L51" s="9"/>
      <c r="M51" s="291"/>
      <c r="N51" s="223"/>
    </row>
    <row r="52" spans="1:16" ht="12.95" customHeight="1">
      <c r="A52" s="367">
        <v>43</v>
      </c>
      <c r="B52" s="56" t="s">
        <v>174</v>
      </c>
      <c r="C52" s="368" t="s">
        <v>158</v>
      </c>
      <c r="D52" s="75">
        <v>2321771521.5</v>
      </c>
      <c r="E52" s="57">
        <f>(D52/$G$54)</f>
        <v>2.2339472870585696E-2</v>
      </c>
      <c r="F52" s="78">
        <v>306.5</v>
      </c>
      <c r="G52" s="75">
        <v>2328749882.8499999</v>
      </c>
      <c r="H52" s="57">
        <f>(G52/$G$54)</f>
        <v>2.2406616821924519E-2</v>
      </c>
      <c r="I52" s="78">
        <v>306.5</v>
      </c>
      <c r="J52" s="191">
        <f>((G52-D52)/D52)</f>
        <v>3.0056193235979893E-3</v>
      </c>
      <c r="K52" s="191">
        <f>((I52-F52)/F52)</f>
        <v>0</v>
      </c>
      <c r="L52" s="9"/>
      <c r="M52" s="332"/>
      <c r="N52" s="223"/>
    </row>
    <row r="53" spans="1:16" ht="12.95" customHeight="1">
      <c r="A53" s="367">
        <v>44</v>
      </c>
      <c r="B53" s="368" t="s">
        <v>117</v>
      </c>
      <c r="C53" s="368" t="s">
        <v>168</v>
      </c>
      <c r="D53" s="75">
        <v>438969327.19999999</v>
      </c>
      <c r="E53" s="57">
        <f>(D53/$G$54)</f>
        <v>4.2236470234884201E-3</v>
      </c>
      <c r="F53" s="78">
        <v>33566.68</v>
      </c>
      <c r="G53" s="75">
        <v>434722454.80000001</v>
      </c>
      <c r="H53" s="57">
        <f>(G53/$G$54)</f>
        <v>4.1827847379938745E-3</v>
      </c>
      <c r="I53" s="78">
        <v>33258.008999999998</v>
      </c>
      <c r="J53" s="191">
        <f t="shared" si="15"/>
        <v>-9.6746449850812627E-3</v>
      </c>
      <c r="K53" s="191">
        <f t="shared" si="13"/>
        <v>-9.1957560294912127E-3</v>
      </c>
      <c r="L53" s="9"/>
      <c r="M53" s="224"/>
      <c r="N53" s="237"/>
      <c r="O53"/>
    </row>
    <row r="54" spans="1:16" ht="12.95" customHeight="1">
      <c r="A54" s="242"/>
      <c r="B54" s="246"/>
      <c r="C54" s="244" t="s">
        <v>57</v>
      </c>
      <c r="D54" s="213">
        <f>SUM(D45:D53)</f>
        <v>102806244081.09999</v>
      </c>
      <c r="E54" s="68">
        <f>(D54/$G$112)</f>
        <v>8.6043596399173902E-2</v>
      </c>
      <c r="F54" s="88"/>
      <c r="G54" s="213">
        <f>SUM(G45:G53)</f>
        <v>103931347662.06003</v>
      </c>
      <c r="H54" s="68">
        <f>(G54/$G$112)</f>
        <v>8.6985250860852542E-2</v>
      </c>
      <c r="I54" s="88"/>
      <c r="J54" s="191">
        <f t="shared" si="15"/>
        <v>1.0943922628595256E-2</v>
      </c>
      <c r="K54" s="191"/>
      <c r="L54" s="9"/>
      <c r="M54" s="333"/>
      <c r="N54"/>
      <c r="O54"/>
    </row>
    <row r="55" spans="1:16" ht="12.95" customHeight="1">
      <c r="A55" s="245"/>
      <c r="B55" s="82"/>
      <c r="C55" s="82" t="s">
        <v>63</v>
      </c>
      <c r="D55" s="83"/>
      <c r="E55" s="84"/>
      <c r="F55" s="89"/>
      <c r="G55" s="89"/>
      <c r="H55" s="84"/>
      <c r="I55" s="89"/>
      <c r="J55" s="191"/>
      <c r="K55" s="191"/>
      <c r="L55" s="9"/>
      <c r="M55" s="4"/>
      <c r="N55" s="225"/>
      <c r="O55"/>
    </row>
    <row r="56" spans="1:16" ht="12.95" customHeight="1">
      <c r="A56" s="367">
        <v>45</v>
      </c>
      <c r="B56" s="368" t="s">
        <v>11</v>
      </c>
      <c r="C56" s="56" t="s">
        <v>27</v>
      </c>
      <c r="D56" s="78">
        <v>7019702479.5100002</v>
      </c>
      <c r="E56" s="57">
        <f>(D56/$G$77)</f>
        <v>3.4689559689262586E-2</v>
      </c>
      <c r="F56" s="78">
        <v>3140.61</v>
      </c>
      <c r="G56" s="78">
        <v>7060828793.4499998</v>
      </c>
      <c r="H56" s="57">
        <f>(G56/$G$77)</f>
        <v>3.489279532871957E-2</v>
      </c>
      <c r="I56" s="78">
        <v>3143.48</v>
      </c>
      <c r="J56" s="191">
        <f t="shared" ref="J56:J63" si="16">((G56-D56)/D56)</f>
        <v>5.858697581563363E-3</v>
      </c>
      <c r="K56" s="191">
        <f t="shared" ref="K56:K76" si="17">((I56-F56)/F56)</f>
        <v>9.138352103571888E-4</v>
      </c>
      <c r="L56" s="9"/>
      <c r="M56" s="240"/>
      <c r="N56"/>
      <c r="O56"/>
    </row>
    <row r="57" spans="1:16" ht="12.95" customHeight="1">
      <c r="A57" s="367">
        <v>46</v>
      </c>
      <c r="B57" s="368" t="s">
        <v>66</v>
      </c>
      <c r="C57" s="368" t="s">
        <v>69</v>
      </c>
      <c r="D57" s="78">
        <v>4621260150.3000002</v>
      </c>
      <c r="E57" s="57">
        <f t="shared" ref="E57:E71" si="18">(D57/$G$77)</f>
        <v>2.2837076114176368E-2</v>
      </c>
      <c r="F57" s="78">
        <v>1</v>
      </c>
      <c r="G57" s="78">
        <v>4530636465.0200005</v>
      </c>
      <c r="H57" s="57">
        <f t="shared" ref="H57:H76" si="19">(G57/$G$77)</f>
        <v>2.2389237227990275E-2</v>
      </c>
      <c r="I57" s="78">
        <v>1</v>
      </c>
      <c r="J57" s="191">
        <f t="shared" si="16"/>
        <v>-1.9610167428924484E-2</v>
      </c>
      <c r="K57" s="191">
        <f t="shared" si="17"/>
        <v>0</v>
      </c>
      <c r="L57" s="9"/>
      <c r="M57" s="370"/>
      <c r="N57" s="225"/>
      <c r="O57"/>
    </row>
    <row r="58" spans="1:16" ht="12" customHeight="1" thickBot="1">
      <c r="A58" s="367">
        <v>47</v>
      </c>
      <c r="B58" s="368" t="s">
        <v>19</v>
      </c>
      <c r="C58" s="368" t="s">
        <v>28</v>
      </c>
      <c r="D58" s="78">
        <v>10088601284.190001</v>
      </c>
      <c r="E58" s="57">
        <f t="shared" si="18"/>
        <v>4.9855266295204759E-2</v>
      </c>
      <c r="F58" s="78">
        <v>23.250399999999999</v>
      </c>
      <c r="G58" s="78">
        <v>10171445892.639999</v>
      </c>
      <c r="H58" s="57">
        <f t="shared" si="19"/>
        <v>5.0264662989459023E-2</v>
      </c>
      <c r="I58" s="78">
        <v>10.988200000000001</v>
      </c>
      <c r="J58" s="191">
        <f t="shared" si="16"/>
        <v>8.2117040922041282E-3</v>
      </c>
      <c r="K58" s="191">
        <f t="shared" si="17"/>
        <v>-0.52739737810962384</v>
      </c>
      <c r="L58" s="9"/>
      <c r="M58" s="316"/>
      <c r="N58" s="327"/>
      <c r="O58" s="310"/>
    </row>
    <row r="59" spans="1:16" ht="12.95" customHeight="1" thickBot="1">
      <c r="A59" s="367">
        <v>48</v>
      </c>
      <c r="B59" s="368" t="s">
        <v>135</v>
      </c>
      <c r="C59" s="372" t="s">
        <v>138</v>
      </c>
      <c r="D59" s="78">
        <v>442048505.88999999</v>
      </c>
      <c r="E59" s="57">
        <f t="shared" si="18"/>
        <v>2.1844897380452651E-3</v>
      </c>
      <c r="F59" s="78">
        <v>1.9866999999999999</v>
      </c>
      <c r="G59" s="78">
        <v>442970045.92000002</v>
      </c>
      <c r="H59" s="57">
        <f t="shared" si="19"/>
        <v>2.1890437512630677E-3</v>
      </c>
      <c r="I59" s="78">
        <v>1.9708000000000001</v>
      </c>
      <c r="J59" s="235">
        <f t="shared" si="16"/>
        <v>2.0847034153970161E-3</v>
      </c>
      <c r="K59" s="235">
        <f t="shared" si="17"/>
        <v>-8.0032214224592564E-3</v>
      </c>
      <c r="L59" s="9"/>
      <c r="M59" s="334"/>
      <c r="N59" s="324"/>
      <c r="O59" s="322"/>
      <c r="P59" s="306"/>
    </row>
    <row r="60" spans="1:16" ht="12.95" customHeight="1" thickBot="1">
      <c r="A60" s="367">
        <v>49</v>
      </c>
      <c r="B60" s="368" t="s">
        <v>7</v>
      </c>
      <c r="C60" s="368" t="s">
        <v>88</v>
      </c>
      <c r="D60" s="75">
        <v>15755784168.299999</v>
      </c>
      <c r="E60" s="57">
        <f t="shared" si="18"/>
        <v>7.7861022878498581E-2</v>
      </c>
      <c r="F60" s="98">
        <v>278.95999999999998</v>
      </c>
      <c r="G60" s="75">
        <v>15837480703.34</v>
      </c>
      <c r="H60" s="57">
        <f t="shared" si="19"/>
        <v>7.8264746089980589E-2</v>
      </c>
      <c r="I60" s="98">
        <v>279.39</v>
      </c>
      <c r="J60" s="191">
        <f t="shared" si="16"/>
        <v>5.1851773397842702E-3</v>
      </c>
      <c r="K60" s="191">
        <f t="shared" si="17"/>
        <v>1.5414396329223074E-3</v>
      </c>
      <c r="L60" s="9"/>
      <c r="M60" s="4"/>
      <c r="N60"/>
      <c r="O60" s="316"/>
      <c r="P60" s="308"/>
    </row>
    <row r="61" spans="1:16" ht="12.95" customHeight="1">
      <c r="A61" s="367">
        <v>50</v>
      </c>
      <c r="B61" s="368" t="s">
        <v>30</v>
      </c>
      <c r="C61" s="368" t="s">
        <v>50</v>
      </c>
      <c r="D61" s="75">
        <v>4373148982.0600004</v>
      </c>
      <c r="E61" s="57">
        <f t="shared" si="18"/>
        <v>2.161097469387302E-2</v>
      </c>
      <c r="F61" s="98">
        <v>1.03</v>
      </c>
      <c r="G61" s="75">
        <v>4432402700.29</v>
      </c>
      <c r="H61" s="57">
        <f t="shared" si="19"/>
        <v>2.1903791291349926E-2</v>
      </c>
      <c r="I61" s="98">
        <v>1</v>
      </c>
      <c r="J61" s="191">
        <f t="shared" si="16"/>
        <v>1.3549439653914487E-2</v>
      </c>
      <c r="K61" s="191">
        <f t="shared" si="17"/>
        <v>-2.9126213592233035E-2</v>
      </c>
      <c r="L61" s="9"/>
      <c r="M61" s="4"/>
      <c r="N61" s="227"/>
      <c r="O61" s="226"/>
    </row>
    <row r="62" spans="1:16" ht="12.95" customHeight="1">
      <c r="A62" s="367">
        <v>51</v>
      </c>
      <c r="B62" s="56" t="s">
        <v>174</v>
      </c>
      <c r="C62" s="368" t="s">
        <v>145</v>
      </c>
      <c r="D62" s="76">
        <v>11251619340.360001</v>
      </c>
      <c r="E62" s="57">
        <f t="shared" si="18"/>
        <v>5.5602601655494216E-2</v>
      </c>
      <c r="F62" s="98">
        <v>3.72</v>
      </c>
      <c r="G62" s="76">
        <v>10881397426.370001</v>
      </c>
      <c r="H62" s="57">
        <f t="shared" si="19"/>
        <v>5.3773060414805389E-2</v>
      </c>
      <c r="I62" s="98">
        <v>3.72</v>
      </c>
      <c r="J62" s="191">
        <f t="shared" si="16"/>
        <v>-3.2903878347714736E-2</v>
      </c>
      <c r="K62" s="191">
        <f t="shared" si="17"/>
        <v>0</v>
      </c>
      <c r="L62" s="9"/>
      <c r="M62" s="4"/>
      <c r="N62" s="322"/>
      <c r="O62" s="329"/>
    </row>
    <row r="63" spans="1:16" ht="12" customHeight="1" thickBot="1">
      <c r="A63" s="367">
        <v>52</v>
      </c>
      <c r="B63" s="368" t="s">
        <v>7</v>
      </c>
      <c r="C63" s="56" t="s">
        <v>93</v>
      </c>
      <c r="D63" s="75">
        <v>32503378643.950001</v>
      </c>
      <c r="E63" s="57">
        <f t="shared" si="18"/>
        <v>0.16062331656693116</v>
      </c>
      <c r="F63" s="75">
        <v>3780.32</v>
      </c>
      <c r="G63" s="75">
        <v>32063019482.59</v>
      </c>
      <c r="H63" s="57">
        <f t="shared" si="19"/>
        <v>0.1584471751339715</v>
      </c>
      <c r="I63" s="75">
        <v>3784.53</v>
      </c>
      <c r="J63" s="191">
        <f t="shared" si="16"/>
        <v>-1.3548104219681379E-2</v>
      </c>
      <c r="K63" s="191">
        <f t="shared" si="17"/>
        <v>1.1136623354636741E-3</v>
      </c>
      <c r="L63" s="9"/>
      <c r="M63" s="4"/>
      <c r="N63" s="316"/>
      <c r="O63" s="330"/>
    </row>
    <row r="64" spans="1:16" ht="12.95" customHeight="1">
      <c r="A64" s="367">
        <v>53</v>
      </c>
      <c r="B64" s="368" t="s">
        <v>7</v>
      </c>
      <c r="C64" s="56" t="s">
        <v>94</v>
      </c>
      <c r="D64" s="75">
        <v>239804296.43000001</v>
      </c>
      <c r="E64" s="57">
        <f t="shared" si="18"/>
        <v>1.1850510016673498E-3</v>
      </c>
      <c r="F64" s="75">
        <v>3027.66</v>
      </c>
      <c r="G64" s="75">
        <v>237454191.09999999</v>
      </c>
      <c r="H64" s="57">
        <f t="shared" si="19"/>
        <v>1.1734373870791171E-3</v>
      </c>
      <c r="I64" s="75">
        <v>2997.86</v>
      </c>
      <c r="J64" s="191">
        <f t="shared" ref="J64:J76" si="20">((G64-D64)/D64)</f>
        <v>-9.8000968497493953E-3</v>
      </c>
      <c r="K64" s="191">
        <f t="shared" si="17"/>
        <v>-9.8425847023773244E-3</v>
      </c>
      <c r="L64" s="9"/>
      <c r="M64" s="4"/>
      <c r="N64" s="395"/>
      <c r="O64" s="395"/>
    </row>
    <row r="65" spans="1:16" ht="12.95" customHeight="1">
      <c r="A65" s="367">
        <v>54</v>
      </c>
      <c r="B65" s="368" t="s">
        <v>117</v>
      </c>
      <c r="C65" s="56" t="s">
        <v>118</v>
      </c>
      <c r="D65" s="75">
        <v>50994418.960000001</v>
      </c>
      <c r="E65" s="57">
        <f t="shared" si="18"/>
        <v>2.5200127006745512E-4</v>
      </c>
      <c r="F65" s="75">
        <v>11.396490999999999</v>
      </c>
      <c r="G65" s="75">
        <v>50807894.159999996</v>
      </c>
      <c r="H65" s="57">
        <f t="shared" si="19"/>
        <v>2.5107951259952611E-4</v>
      </c>
      <c r="I65" s="75">
        <v>11.351519</v>
      </c>
      <c r="J65" s="191">
        <f t="shared" si="20"/>
        <v>-3.6577492950025459E-3</v>
      </c>
      <c r="K65" s="191">
        <f t="shared" si="17"/>
        <v>-3.9461269262617386E-3</v>
      </c>
      <c r="L65" s="9"/>
      <c r="M65" s="259"/>
      <c r="N65" s="260"/>
      <c r="O65" s="400"/>
      <c r="P65" s="61"/>
    </row>
    <row r="66" spans="1:16" ht="12.95" customHeight="1">
      <c r="A66" s="367">
        <v>55</v>
      </c>
      <c r="B66" s="368" t="s">
        <v>38</v>
      </c>
      <c r="C66" s="368" t="s">
        <v>112</v>
      </c>
      <c r="D66" s="75">
        <v>7202301180.3000002</v>
      </c>
      <c r="E66" s="57">
        <f t="shared" si="18"/>
        <v>3.5591915387203597E-2</v>
      </c>
      <c r="F66" s="75">
        <v>1128.3499999999999</v>
      </c>
      <c r="G66" s="75">
        <v>6542064332.1199999</v>
      </c>
      <c r="H66" s="57">
        <f t="shared" si="19"/>
        <v>3.2329195119379733E-2</v>
      </c>
      <c r="I66" s="75">
        <v>1131.3399999999999</v>
      </c>
      <c r="J66" s="191">
        <f t="shared" si="20"/>
        <v>-9.1670263663217039E-2</v>
      </c>
      <c r="K66" s="191">
        <f t="shared" si="17"/>
        <v>2.6498870031461952E-3</v>
      </c>
      <c r="L66" s="9"/>
      <c r="M66" s="4"/>
      <c r="N66" s="228"/>
      <c r="O66" s="400"/>
    </row>
    <row r="67" spans="1:16" ht="12.95" customHeight="1">
      <c r="A67" s="367">
        <v>56</v>
      </c>
      <c r="B67" s="368" t="s">
        <v>7</v>
      </c>
      <c r="C67" s="56" t="s">
        <v>120</v>
      </c>
      <c r="D67" s="75">
        <v>101294800019.28</v>
      </c>
      <c r="E67" s="57">
        <f t="shared" si="18"/>
        <v>0.50057278378071812</v>
      </c>
      <c r="F67" s="75">
        <v>448.8</v>
      </c>
      <c r="G67" s="75">
        <v>100470650207.17999</v>
      </c>
      <c r="H67" s="57">
        <f t="shared" si="19"/>
        <v>0.49650004790862273</v>
      </c>
      <c r="I67" s="75">
        <v>451.02</v>
      </c>
      <c r="J67" s="191">
        <f t="shared" si="20"/>
        <v>-8.1361512332631201E-3</v>
      </c>
      <c r="K67" s="191">
        <f t="shared" si="17"/>
        <v>4.9465240641710572E-3</v>
      </c>
      <c r="L67" s="9"/>
      <c r="M67" s="261"/>
      <c r="N67" s="262"/>
      <c r="O67" s="400"/>
    </row>
    <row r="68" spans="1:16" ht="12.95" customHeight="1">
      <c r="A68" s="367">
        <v>57</v>
      </c>
      <c r="B68" s="56" t="s">
        <v>126</v>
      </c>
      <c r="C68" s="368" t="s">
        <v>127</v>
      </c>
      <c r="D68" s="75">
        <v>225306916.53999999</v>
      </c>
      <c r="E68" s="57">
        <f t="shared" si="18"/>
        <v>1.1134086882644638E-3</v>
      </c>
      <c r="F68" s="75">
        <v>0.7651</v>
      </c>
      <c r="G68" s="75">
        <v>225381051</v>
      </c>
      <c r="H68" s="57">
        <f t="shared" si="19"/>
        <v>1.1137750416509084E-3</v>
      </c>
      <c r="I68" s="75">
        <v>0.76529999999999998</v>
      </c>
      <c r="J68" s="191">
        <f t="shared" si="20"/>
        <v>3.2903765733639535E-4</v>
      </c>
      <c r="K68" s="191">
        <f t="shared" si="17"/>
        <v>2.6140373807342568E-4</v>
      </c>
      <c r="L68" s="9"/>
      <c r="M68" s="263"/>
      <c r="N68" s="262"/>
      <c r="O68" s="400"/>
    </row>
    <row r="69" spans="1:16" ht="12.95" customHeight="1">
      <c r="A69" s="367">
        <v>58</v>
      </c>
      <c r="B69" s="368" t="s">
        <v>128</v>
      </c>
      <c r="C69" s="368" t="s">
        <v>131</v>
      </c>
      <c r="D69" s="75">
        <v>522428629.07999998</v>
      </c>
      <c r="E69" s="57">
        <f t="shared" si="18"/>
        <v>2.5817075815890303E-3</v>
      </c>
      <c r="F69" s="75">
        <v>1191.6500000000001</v>
      </c>
      <c r="G69" s="75">
        <v>525079420.07999998</v>
      </c>
      <c r="H69" s="57">
        <f t="shared" si="19"/>
        <v>2.5948071072294217E-3</v>
      </c>
      <c r="I69" s="75">
        <v>1197</v>
      </c>
      <c r="J69" s="191">
        <f t="shared" si="20"/>
        <v>5.0739772907699553E-3</v>
      </c>
      <c r="K69" s="191">
        <f t="shared" si="17"/>
        <v>4.4895732807451088E-3</v>
      </c>
      <c r="L69" s="9"/>
      <c r="M69" s="263"/>
      <c r="N69" s="262"/>
      <c r="O69" s="400"/>
    </row>
    <row r="70" spans="1:16" ht="12.95" customHeight="1">
      <c r="A70" s="367">
        <v>59</v>
      </c>
      <c r="B70" s="368" t="s">
        <v>66</v>
      </c>
      <c r="C70" s="368" t="s">
        <v>132</v>
      </c>
      <c r="D70" s="75">
        <v>305536075.16000003</v>
      </c>
      <c r="E70" s="57">
        <f t="shared" si="18"/>
        <v>1.5098805038280885E-3</v>
      </c>
      <c r="F70" s="75">
        <v>137.03</v>
      </c>
      <c r="G70" s="75">
        <v>305612175.13999999</v>
      </c>
      <c r="H70" s="57">
        <f t="shared" si="19"/>
        <v>1.5102565703075817E-3</v>
      </c>
      <c r="I70" s="75">
        <v>137.06</v>
      </c>
      <c r="J70" s="191">
        <f t="shared" si="20"/>
        <v>2.490703592369844E-4</v>
      </c>
      <c r="K70" s="191">
        <f t="shared" si="17"/>
        <v>2.1893016127856043E-4</v>
      </c>
      <c r="L70" s="9"/>
      <c r="M70" s="263"/>
      <c r="N70" s="262"/>
      <c r="O70" s="400"/>
    </row>
    <row r="71" spans="1:16" ht="12.95" customHeight="1">
      <c r="A71" s="367">
        <v>60</v>
      </c>
      <c r="B71" s="368" t="s">
        <v>136</v>
      </c>
      <c r="C71" s="368" t="s">
        <v>137</v>
      </c>
      <c r="D71" s="75">
        <v>427802410.73000002</v>
      </c>
      <c r="E71" s="57">
        <f t="shared" si="18"/>
        <v>2.1140892089866275E-3</v>
      </c>
      <c r="F71" s="102">
        <v>151.22750300000001</v>
      </c>
      <c r="G71" s="75">
        <v>430579937.58999997</v>
      </c>
      <c r="H71" s="57">
        <f t="shared" si="19"/>
        <v>2.1278150305694852E-3</v>
      </c>
      <c r="I71" s="75">
        <v>151.57452900000001</v>
      </c>
      <c r="J71" s="191">
        <f t="shared" si="20"/>
        <v>6.4925460687806687E-3</v>
      </c>
      <c r="K71" s="191">
        <f t="shared" si="17"/>
        <v>2.2947280958543603E-3</v>
      </c>
      <c r="L71" s="9"/>
      <c r="M71" s="271"/>
      <c r="N71" s="229"/>
      <c r="O71" s="400"/>
    </row>
    <row r="72" spans="1:16" ht="12.95" customHeight="1">
      <c r="A72" s="367">
        <v>61</v>
      </c>
      <c r="B72" s="368" t="s">
        <v>140</v>
      </c>
      <c r="C72" s="368" t="s">
        <v>143</v>
      </c>
      <c r="D72" s="75">
        <v>1379602133.8</v>
      </c>
      <c r="E72" s="57">
        <f>(D72/$G$77)</f>
        <v>6.8176380277629326E-3</v>
      </c>
      <c r="F72" s="102">
        <v>1.3232999999999999</v>
      </c>
      <c r="G72" s="75">
        <v>1365276062.0899999</v>
      </c>
      <c r="H72" s="57">
        <f>(G72/$G$77)</f>
        <v>6.7468422752153985E-3</v>
      </c>
      <c r="I72" s="102">
        <v>1.3272999999999999</v>
      </c>
      <c r="J72" s="191">
        <f>((G72-D72)/D72)</f>
        <v>-1.0384205242231728E-2</v>
      </c>
      <c r="K72" s="191">
        <f>((I72-F72)/F72)</f>
        <v>3.0227461648908061E-3</v>
      </c>
      <c r="L72" s="9"/>
      <c r="M72" s="271"/>
      <c r="N72" s="229"/>
      <c r="O72" s="400"/>
    </row>
    <row r="73" spans="1:16" ht="12.95" customHeight="1">
      <c r="A73" s="367">
        <v>62</v>
      </c>
      <c r="B73" s="368" t="s">
        <v>66</v>
      </c>
      <c r="C73" s="368" t="s">
        <v>164</v>
      </c>
      <c r="D73" s="75">
        <v>2184669810</v>
      </c>
      <c r="E73" s="57">
        <f>(D73/$G$77)</f>
        <v>1.0796074904390397E-2</v>
      </c>
      <c r="F73" s="102">
        <v>430.5</v>
      </c>
      <c r="G73" s="75">
        <v>1522229146.1199999</v>
      </c>
      <c r="H73" s="57">
        <f>(G73/$G$77)</f>
        <v>7.5224639476103496E-3</v>
      </c>
      <c r="I73" s="102">
        <v>362.79</v>
      </c>
      <c r="J73" s="191">
        <f>((G73-D73)/D73)</f>
        <v>-0.30322232716714298</v>
      </c>
      <c r="K73" s="191">
        <f>((I73-F73)/F73)</f>
        <v>-0.15728222996515676</v>
      </c>
      <c r="L73" s="9"/>
      <c r="M73" s="271"/>
      <c r="N73" s="229"/>
      <c r="O73" s="400"/>
    </row>
    <row r="74" spans="1:16" ht="12.95" customHeight="1">
      <c r="A74" s="367">
        <v>63</v>
      </c>
      <c r="B74" s="368" t="s">
        <v>7</v>
      </c>
      <c r="C74" s="56" t="s">
        <v>172</v>
      </c>
      <c r="D74" s="75">
        <v>3587666538.4899998</v>
      </c>
      <c r="E74" s="57">
        <f>(D74/$G$77)</f>
        <v>1.7729322987034387E-2</v>
      </c>
      <c r="F74" s="98">
        <v>105.82</v>
      </c>
      <c r="G74" s="75">
        <v>3735787482.5300002</v>
      </c>
      <c r="H74" s="57">
        <f>(G74/$G$77)</f>
        <v>1.8461298500883256E-2</v>
      </c>
      <c r="I74" s="98">
        <v>105.96</v>
      </c>
      <c r="J74" s="191">
        <f>((G74-D74)/D74)</f>
        <v>4.1286151444371005E-2</v>
      </c>
      <c r="K74" s="191">
        <f>((I74-F74)/F74)</f>
        <v>1.3230013230013285E-3</v>
      </c>
      <c r="L74" s="9"/>
      <c r="M74" s="271"/>
      <c r="N74" s="229"/>
      <c r="O74" s="400"/>
    </row>
    <row r="75" spans="1:16" ht="12.95" customHeight="1">
      <c r="A75" s="367">
        <v>64</v>
      </c>
      <c r="B75" s="368" t="s">
        <v>178</v>
      </c>
      <c r="C75" s="56" t="s">
        <v>181</v>
      </c>
      <c r="D75" s="75">
        <v>470938308.91000003</v>
      </c>
      <c r="E75" s="57">
        <f>(D75/$G$77)</f>
        <v>2.3272556956052334E-3</v>
      </c>
      <c r="F75" s="98">
        <v>1.1299999999999999</v>
      </c>
      <c r="G75" s="75">
        <v>475132620.75999999</v>
      </c>
      <c r="H75" s="57">
        <f t="shared" ref="H75" si="21">(G75/$G$77)</f>
        <v>2.347982903303944E-3</v>
      </c>
      <c r="I75" s="98">
        <v>1.1399999999999999</v>
      </c>
      <c r="J75" s="191">
        <f t="shared" ref="J75" si="22">((G75-D75)/D75)</f>
        <v>8.9062872368735873E-3</v>
      </c>
      <c r="K75" s="191">
        <f t="shared" ref="K75" si="23">((I75-F75)/F75)</f>
        <v>8.8495575221239024E-3</v>
      </c>
      <c r="L75" s="9"/>
      <c r="M75" s="271"/>
      <c r="N75" s="229"/>
      <c r="O75" s="400"/>
    </row>
    <row r="76" spans="1:16" ht="12.95" customHeight="1">
      <c r="A76" s="367">
        <v>65</v>
      </c>
      <c r="B76" s="368" t="s">
        <v>115</v>
      </c>
      <c r="C76" s="56" t="s">
        <v>194</v>
      </c>
      <c r="D76" s="75">
        <v>1040501635.2</v>
      </c>
      <c r="E76" s="57">
        <f>(D76/$G$77)</f>
        <v>5.1418907975662887E-3</v>
      </c>
      <c r="F76" s="102">
        <v>35636.400000000001</v>
      </c>
      <c r="G76" s="75">
        <v>1051549494.17</v>
      </c>
      <c r="H76" s="57">
        <f t="shared" si="19"/>
        <v>5.1964864680091646E-3</v>
      </c>
      <c r="I76" s="98">
        <v>35729.160000000003</v>
      </c>
      <c r="J76" s="191">
        <f t="shared" si="20"/>
        <v>1.0617819901721101E-2</v>
      </c>
      <c r="K76" s="191">
        <f t="shared" si="17"/>
        <v>2.602956527595437E-3</v>
      </c>
      <c r="L76" s="9"/>
      <c r="M76" s="365"/>
      <c r="N76" s="365"/>
      <c r="O76" s="400"/>
    </row>
    <row r="77" spans="1:16" ht="12.95" customHeight="1">
      <c r="A77" s="242"/>
      <c r="B77" s="243"/>
      <c r="C77" s="244" t="s">
        <v>57</v>
      </c>
      <c r="D77" s="80">
        <f>SUM(D56:D76)</f>
        <v>204987895927.44</v>
      </c>
      <c r="E77" s="68">
        <f>(D77/$G$112)</f>
        <v>0.1715644408717299</v>
      </c>
      <c r="F77" s="90"/>
      <c r="G77" s="80">
        <f>SUM(G56:G76)</f>
        <v>202357785523.66</v>
      </c>
      <c r="H77" s="68">
        <f>(G77/$G$112)</f>
        <v>0.16936317226114248</v>
      </c>
      <c r="I77" s="90"/>
      <c r="J77" s="191">
        <f>((G77-D77)/D77)</f>
        <v>-1.2830564418842489E-2</v>
      </c>
      <c r="K77" s="191"/>
      <c r="L77" s="9"/>
      <c r="M77" s="4"/>
      <c r="N77"/>
      <c r="O77"/>
    </row>
    <row r="78" spans="1:16" ht="12.95" customHeight="1">
      <c r="A78" s="245"/>
      <c r="B78" s="82"/>
      <c r="C78" s="353" t="s">
        <v>59</v>
      </c>
      <c r="D78" s="83"/>
      <c r="E78" s="84"/>
      <c r="F78" s="85"/>
      <c r="G78" s="83"/>
      <c r="H78" s="84"/>
      <c r="I78" s="85"/>
      <c r="J78" s="191"/>
      <c r="K78" s="191"/>
      <c r="L78" s="9"/>
      <c r="M78" s="4"/>
      <c r="N78" s="225"/>
      <c r="O78"/>
    </row>
    <row r="79" spans="1:16" ht="12.95" customHeight="1">
      <c r="A79" s="367">
        <v>65</v>
      </c>
      <c r="B79" s="368" t="s">
        <v>30</v>
      </c>
      <c r="C79" s="368" t="s">
        <v>188</v>
      </c>
      <c r="D79" s="75">
        <v>2419920002.0500002</v>
      </c>
      <c r="E79" s="57">
        <f>(D79/$G$82)</f>
        <v>5.35793680985003E-2</v>
      </c>
      <c r="F79" s="98">
        <v>69.3</v>
      </c>
      <c r="G79" s="75">
        <v>2423946114.8800001</v>
      </c>
      <c r="H79" s="57">
        <f>(G79/$G$82)</f>
        <v>5.3668510128460759E-2</v>
      </c>
      <c r="I79" s="98">
        <v>69.3</v>
      </c>
      <c r="J79" s="191">
        <f>((G79-D79)/D79)</f>
        <v>1.6637379857967457E-3</v>
      </c>
      <c r="K79" s="191">
        <f>((I79-F79)/F79)</f>
        <v>0</v>
      </c>
      <c r="L79" s="9"/>
      <c r="M79" s="4"/>
      <c r="N79" s="230"/>
      <c r="O79"/>
    </row>
    <row r="80" spans="1:16" ht="12.95" customHeight="1">
      <c r="A80" s="367">
        <v>66</v>
      </c>
      <c r="B80" s="368" t="s">
        <v>30</v>
      </c>
      <c r="C80" s="368" t="s">
        <v>32</v>
      </c>
      <c r="D80" s="75">
        <v>9872846307.7900009</v>
      </c>
      <c r="E80" s="57">
        <f>(D80/$G$82)</f>
        <v>0.21859436099411617</v>
      </c>
      <c r="F80" s="98">
        <v>40.700000000000003</v>
      </c>
      <c r="G80" s="75">
        <v>9924029132.0799999</v>
      </c>
      <c r="H80" s="57">
        <f>(G80/$G$82)</f>
        <v>0.21972759820056578</v>
      </c>
      <c r="I80" s="98">
        <v>40.700000000000003</v>
      </c>
      <c r="J80" s="191">
        <f>((G80-D80)/D80)</f>
        <v>5.1842014647401199E-3</v>
      </c>
      <c r="K80" s="191">
        <f>((I80-F80)/F80)</f>
        <v>0</v>
      </c>
      <c r="L80" s="9"/>
      <c r="M80" s="4"/>
      <c r="N80" s="230"/>
      <c r="O80"/>
    </row>
    <row r="81" spans="1:17" ht="12.95" customHeight="1">
      <c r="A81" s="367">
        <v>67</v>
      </c>
      <c r="B81" s="56" t="s">
        <v>11</v>
      </c>
      <c r="C81" s="368" t="s">
        <v>33</v>
      </c>
      <c r="D81" s="75">
        <v>32817171113.131817</v>
      </c>
      <c r="E81" s="57">
        <f>(D81/$G$82)</f>
        <v>0.72660389167097361</v>
      </c>
      <c r="F81" s="98">
        <v>12.299046671684332</v>
      </c>
      <c r="G81" s="75">
        <v>32817171113.131817</v>
      </c>
      <c r="H81" s="57">
        <f>(G81/$G$82)</f>
        <v>0.72660389167097361</v>
      </c>
      <c r="I81" s="98">
        <v>12.299046671684332</v>
      </c>
      <c r="J81" s="191">
        <f>((G81-D81)/D81)</f>
        <v>0</v>
      </c>
      <c r="K81" s="191">
        <f>((I81-F81)/F81)</f>
        <v>0</v>
      </c>
      <c r="L81" s="9"/>
      <c r="M81" s="4"/>
      <c r="N81" s="230"/>
      <c r="O81"/>
    </row>
    <row r="82" spans="1:17" ht="12.95" customHeight="1">
      <c r="A82" s="242"/>
      <c r="B82" s="246"/>
      <c r="C82" s="244" t="s">
        <v>57</v>
      </c>
      <c r="D82" s="80">
        <f>SUM(D79:D81)</f>
        <v>45109937422.971817</v>
      </c>
      <c r="E82" s="68">
        <f>(D82/$G$112)</f>
        <v>3.7754722817733427E-2</v>
      </c>
      <c r="F82" s="90"/>
      <c r="G82" s="80">
        <f>SUM(G79:G81)</f>
        <v>45165146360.091812</v>
      </c>
      <c r="H82" s="68">
        <f>(G82/$G$112)</f>
        <v>3.7800929889547398E-2</v>
      </c>
      <c r="I82" s="90"/>
      <c r="J82" s="191">
        <f>((G82-D82)/D82)</f>
        <v>1.223875276135508E-3</v>
      </c>
      <c r="K82" s="191"/>
      <c r="L82" s="9"/>
      <c r="M82" s="4"/>
      <c r="N82"/>
      <c r="O82"/>
    </row>
    <row r="83" spans="1:17" ht="12.95" customHeight="1">
      <c r="A83" s="245"/>
      <c r="B83" s="82"/>
      <c r="C83" s="82" t="s">
        <v>83</v>
      </c>
      <c r="D83" s="83"/>
      <c r="E83" s="84"/>
      <c r="F83" s="85"/>
      <c r="G83" s="83"/>
      <c r="H83" s="84"/>
      <c r="I83" s="85"/>
      <c r="J83" s="191"/>
      <c r="K83" s="191"/>
      <c r="L83" s="9"/>
      <c r="M83" s="4"/>
      <c r="N83"/>
      <c r="O83"/>
    </row>
    <row r="84" spans="1:17" ht="12.95" customHeight="1">
      <c r="A84" s="367">
        <v>68</v>
      </c>
      <c r="B84" s="368" t="s">
        <v>7</v>
      </c>
      <c r="C84" s="368" t="s">
        <v>36</v>
      </c>
      <c r="D84" s="75">
        <v>1099605018.1900001</v>
      </c>
      <c r="E84" s="57">
        <f t="shared" ref="E84:E103" si="24">(D84/$G$104)</f>
        <v>5.121564594240096E-2</v>
      </c>
      <c r="F84" s="75">
        <v>2442.13</v>
      </c>
      <c r="G84" s="75">
        <v>1096891252.0999999</v>
      </c>
      <c r="H84" s="57">
        <f t="shared" ref="H84:H104" si="25">(G84/$G$104)</f>
        <v>5.1089248480642627E-2</v>
      </c>
      <c r="I84" s="75">
        <v>2432.46</v>
      </c>
      <c r="J84" s="191">
        <f>((G84-D84)/D84)</f>
        <v>-2.4679462580728625E-3</v>
      </c>
      <c r="K84" s="191">
        <f t="shared" ref="K84:K95" si="26">((I84-F84)/F84)</f>
        <v>-3.9596581672556629E-3</v>
      </c>
      <c r="L84" s="9"/>
      <c r="M84" s="4"/>
      <c r="N84" s="231"/>
      <c r="O84"/>
    </row>
    <row r="85" spans="1:17" ht="12.95" customHeight="1">
      <c r="A85" s="367">
        <v>69</v>
      </c>
      <c r="B85" s="368" t="s">
        <v>14</v>
      </c>
      <c r="C85" s="368" t="s">
        <v>34</v>
      </c>
      <c r="D85" s="75">
        <v>136297360</v>
      </c>
      <c r="E85" s="67">
        <f t="shared" si="24"/>
        <v>6.3482407020425185E-3</v>
      </c>
      <c r="F85" s="75">
        <v>100.85</v>
      </c>
      <c r="G85" s="75">
        <v>135021583</v>
      </c>
      <c r="H85" s="67">
        <f t="shared" si="25"/>
        <v>6.2888195989622411E-3</v>
      </c>
      <c r="I85" s="75">
        <v>99.89</v>
      </c>
      <c r="J85" s="191">
        <f>((G85-D85)/D85)</f>
        <v>-9.360247329808882E-3</v>
      </c>
      <c r="K85" s="191">
        <f t="shared" si="26"/>
        <v>-9.5190877540901712E-3</v>
      </c>
      <c r="L85" s="9"/>
      <c r="M85" s="4"/>
      <c r="N85" s="231"/>
      <c r="O85"/>
    </row>
    <row r="86" spans="1:17" ht="12.95" customHeight="1">
      <c r="A86" s="367">
        <v>70</v>
      </c>
      <c r="B86" s="368" t="s">
        <v>56</v>
      </c>
      <c r="C86" s="368" t="s">
        <v>100</v>
      </c>
      <c r="D86" s="75">
        <v>705396083.29999995</v>
      </c>
      <c r="E86" s="67">
        <f t="shared" si="24"/>
        <v>3.2854811913205322E-2</v>
      </c>
      <c r="F86" s="75">
        <v>1.0589</v>
      </c>
      <c r="G86" s="75">
        <v>696101246.46000004</v>
      </c>
      <c r="H86" s="67">
        <f t="shared" si="25"/>
        <v>3.2421891851169407E-2</v>
      </c>
      <c r="I86" s="75">
        <v>1.0449999999999999</v>
      </c>
      <c r="J86" s="191">
        <f t="shared" ref="J86:J93" si="27">((G86-D86)/D86)</f>
        <v>-1.3176762757905598E-2</v>
      </c>
      <c r="K86" s="191">
        <f t="shared" si="26"/>
        <v>-1.3126829728964041E-2</v>
      </c>
      <c r="L86" s="9"/>
      <c r="M86" s="4"/>
      <c r="N86" s="413"/>
      <c r="O86" s="63"/>
    </row>
    <row r="87" spans="1:17" ht="12.95" customHeight="1" thickBot="1">
      <c r="A87" s="367">
        <v>71</v>
      </c>
      <c r="B87" s="368" t="s">
        <v>9</v>
      </c>
      <c r="C87" s="368" t="s">
        <v>10</v>
      </c>
      <c r="D87" s="75">
        <v>3134483438.9400001</v>
      </c>
      <c r="E87" s="67">
        <f t="shared" si="24"/>
        <v>0.14599296235053352</v>
      </c>
      <c r="F87" s="75">
        <v>316.34679999999997</v>
      </c>
      <c r="G87" s="75">
        <v>3069426900.7800002</v>
      </c>
      <c r="H87" s="67">
        <f t="shared" si="25"/>
        <v>0.14296286284250717</v>
      </c>
      <c r="I87" s="75">
        <v>309.33010000000002</v>
      </c>
      <c r="J87" s="191">
        <f>((G87-D87)/D87)</f>
        <v>-2.0755106679396035E-2</v>
      </c>
      <c r="K87" s="191">
        <f t="shared" si="26"/>
        <v>-2.2180404543368094E-2</v>
      </c>
      <c r="L87" s="9"/>
      <c r="M87" s="4"/>
      <c r="N87" s="413"/>
      <c r="O87" s="287"/>
    </row>
    <row r="88" spans="1:17" ht="12" customHeight="1">
      <c r="A88" s="367">
        <v>72</v>
      </c>
      <c r="B88" s="368" t="s">
        <v>19</v>
      </c>
      <c r="C88" s="368" t="s">
        <v>20</v>
      </c>
      <c r="D88" s="75">
        <v>1851287524.74</v>
      </c>
      <c r="E88" s="67">
        <f t="shared" si="24"/>
        <v>8.6226312936200783E-2</v>
      </c>
      <c r="F88" s="75">
        <v>9.1569000000000003</v>
      </c>
      <c r="G88" s="75">
        <v>1831418463.1199999</v>
      </c>
      <c r="H88" s="67">
        <f t="shared" si="25"/>
        <v>8.5300883524453738E-2</v>
      </c>
      <c r="I88" s="75">
        <v>9.0582999999999991</v>
      </c>
      <c r="J88" s="191">
        <f>((G88-D88)/D88)</f>
        <v>-1.0732563880259815E-2</v>
      </c>
      <c r="K88" s="191">
        <f t="shared" si="26"/>
        <v>-1.0767836276469234E-2</v>
      </c>
      <c r="L88" s="9"/>
      <c r="M88" s="325"/>
      <c r="N88" s="306"/>
      <c r="O88" s="306"/>
      <c r="P88" s="319"/>
    </row>
    <row r="89" spans="1:17" ht="12.95" customHeight="1" thickBot="1">
      <c r="A89" s="367">
        <v>73</v>
      </c>
      <c r="B89" s="56" t="s">
        <v>35</v>
      </c>
      <c r="C89" s="56" t="s">
        <v>167</v>
      </c>
      <c r="D89" s="75">
        <v>2551453791.8499999</v>
      </c>
      <c r="E89" s="67">
        <f t="shared" si="24"/>
        <v>0.11883753882542472</v>
      </c>
      <c r="F89" s="75">
        <v>153.93</v>
      </c>
      <c r="G89" s="75">
        <v>2543292741.7399998</v>
      </c>
      <c r="H89" s="67">
        <f t="shared" si="25"/>
        <v>0.11845742647049935</v>
      </c>
      <c r="I89" s="75">
        <v>129.62</v>
      </c>
      <c r="J89" s="191">
        <f t="shared" si="27"/>
        <v>-3.1985882464611462E-3</v>
      </c>
      <c r="K89" s="191">
        <f t="shared" si="26"/>
        <v>-0.15792892873384007</v>
      </c>
      <c r="L89" s="9"/>
      <c r="M89" s="316"/>
      <c r="N89" s="308"/>
      <c r="O89" s="308"/>
      <c r="P89" s="308"/>
    </row>
    <row r="90" spans="1:17" ht="12.75" customHeight="1">
      <c r="A90" s="367">
        <v>74</v>
      </c>
      <c r="B90" s="374" t="s">
        <v>139</v>
      </c>
      <c r="C90" s="374" t="s">
        <v>165</v>
      </c>
      <c r="D90" s="75">
        <v>4300332767.7600002</v>
      </c>
      <c r="E90" s="67">
        <f t="shared" si="24"/>
        <v>0.20029402996962811</v>
      </c>
      <c r="F90" s="75">
        <v>103.2</v>
      </c>
      <c r="G90" s="75">
        <v>4249782895.0100002</v>
      </c>
      <c r="H90" s="67">
        <f t="shared" si="25"/>
        <v>0.1979395987489895</v>
      </c>
      <c r="I90" s="75">
        <v>103.2</v>
      </c>
      <c r="J90" s="191">
        <f>((G90-D90)/D90)</f>
        <v>-1.1754874675973255E-2</v>
      </c>
      <c r="K90" s="191">
        <f t="shared" si="26"/>
        <v>0</v>
      </c>
      <c r="L90" s="9"/>
      <c r="M90" s="4"/>
      <c r="N90" s="319"/>
      <c r="O90" s="319"/>
      <c r="P90" s="319"/>
      <c r="Q90" s="317"/>
    </row>
    <row r="91" spans="1:17" ht="12.95" customHeight="1" thickBot="1">
      <c r="A91" s="367">
        <v>75</v>
      </c>
      <c r="B91" s="368" t="s">
        <v>11</v>
      </c>
      <c r="C91" s="75" t="s">
        <v>12</v>
      </c>
      <c r="D91" s="75">
        <v>1659088422.1800001</v>
      </c>
      <c r="E91" s="67">
        <f t="shared" si="24"/>
        <v>7.7274370171003887E-2</v>
      </c>
      <c r="F91" s="102">
        <v>2849.11</v>
      </c>
      <c r="G91" s="75">
        <v>1633081276.5799999</v>
      </c>
      <c r="H91" s="67">
        <f t="shared" si="25"/>
        <v>7.6063050889090669E-2</v>
      </c>
      <c r="I91" s="75">
        <v>2809.49</v>
      </c>
      <c r="J91" s="191">
        <f t="shared" si="27"/>
        <v>-1.5675563310741096E-2</v>
      </c>
      <c r="K91" s="191">
        <f t="shared" si="26"/>
        <v>-1.3906096991692263E-2</v>
      </c>
      <c r="L91" s="9"/>
      <c r="M91" s="4"/>
      <c r="N91" s="308"/>
      <c r="O91" s="308"/>
      <c r="P91" s="308"/>
      <c r="Q91" s="318"/>
    </row>
    <row r="92" spans="1:17" ht="13.5" customHeight="1">
      <c r="A92" s="367">
        <v>76</v>
      </c>
      <c r="B92" s="56" t="s">
        <v>61</v>
      </c>
      <c r="C92" s="368" t="s">
        <v>17</v>
      </c>
      <c r="D92" s="75">
        <v>1502531717.21</v>
      </c>
      <c r="E92" s="67">
        <f t="shared" si="24"/>
        <v>6.9982522062807098E-2</v>
      </c>
      <c r="F92" s="102">
        <v>0.87290000000000001</v>
      </c>
      <c r="G92" s="75">
        <v>1503110661.3599999</v>
      </c>
      <c r="H92" s="67">
        <f t="shared" si="25"/>
        <v>7.0009487198575235E-2</v>
      </c>
      <c r="I92" s="75">
        <v>0.87329999999999997</v>
      </c>
      <c r="J92" s="191">
        <f>((G92-D92)/D92)</f>
        <v>3.853124319231534E-4</v>
      </c>
      <c r="K92" s="191">
        <f t="shared" si="26"/>
        <v>4.5824263947755292E-4</v>
      </c>
      <c r="L92" s="9"/>
      <c r="M92" s="4"/>
      <c r="N92" s="319"/>
      <c r="O92" s="319"/>
      <c r="P92" s="319"/>
      <c r="Q92" s="319"/>
    </row>
    <row r="93" spans="1:17" ht="12.95" customHeight="1" thickBot="1">
      <c r="A93" s="367">
        <v>77</v>
      </c>
      <c r="B93" s="368" t="s">
        <v>78</v>
      </c>
      <c r="C93" s="368" t="s">
        <v>21</v>
      </c>
      <c r="D93" s="75">
        <v>249712273.24000001</v>
      </c>
      <c r="E93" s="67">
        <f t="shared" si="24"/>
        <v>1.1630699353103619E-2</v>
      </c>
      <c r="F93" s="78">
        <v>114.82</v>
      </c>
      <c r="G93" s="75">
        <v>249139057.75</v>
      </c>
      <c r="H93" s="67">
        <f t="shared" si="25"/>
        <v>1.1604001037709546E-2</v>
      </c>
      <c r="I93" s="78">
        <v>114.56</v>
      </c>
      <c r="J93" s="235">
        <f t="shared" si="27"/>
        <v>-2.2955038715661708E-3</v>
      </c>
      <c r="K93" s="235">
        <f t="shared" si="26"/>
        <v>-2.2644138651802029E-3</v>
      </c>
      <c r="L93" s="9"/>
      <c r="M93" s="61"/>
      <c r="N93" s="308"/>
      <c r="O93" s="308"/>
      <c r="P93" s="308"/>
      <c r="Q93" s="308"/>
    </row>
    <row r="94" spans="1:17" ht="12.95" customHeight="1">
      <c r="A94" s="367">
        <v>78</v>
      </c>
      <c r="B94" s="56" t="s">
        <v>77</v>
      </c>
      <c r="C94" s="368" t="s">
        <v>42</v>
      </c>
      <c r="D94" s="75">
        <v>1052757208.02</v>
      </c>
      <c r="E94" s="67">
        <f t="shared" si="24"/>
        <v>4.9033643478649969E-2</v>
      </c>
      <c r="F94" s="76">
        <v>552.20000000000005</v>
      </c>
      <c r="G94" s="75">
        <v>1060652887.08</v>
      </c>
      <c r="H94" s="67">
        <f t="shared" si="25"/>
        <v>4.9401395804732857E-2</v>
      </c>
      <c r="I94" s="76">
        <v>552.20000000000005</v>
      </c>
      <c r="J94" s="191">
        <f>((G94-D94)/D94)</f>
        <v>7.4999999998575763E-3</v>
      </c>
      <c r="K94" s="191">
        <f t="shared" si="26"/>
        <v>0</v>
      </c>
      <c r="L94" s="9"/>
      <c r="M94" s="259"/>
      <c r="N94" s="260"/>
    </row>
    <row r="95" spans="1:17" ht="12.95" customHeight="1">
      <c r="A95" s="367">
        <v>79</v>
      </c>
      <c r="B95" s="56" t="s">
        <v>66</v>
      </c>
      <c r="C95" s="368" t="s">
        <v>72</v>
      </c>
      <c r="D95" s="75">
        <v>1497515985.98</v>
      </c>
      <c r="E95" s="67">
        <f t="shared" si="24"/>
        <v>6.9748907346096581E-2</v>
      </c>
      <c r="F95" s="76">
        <v>2.1</v>
      </c>
      <c r="G95" s="75">
        <v>1464020942.0999999</v>
      </c>
      <c r="H95" s="67">
        <f t="shared" si="25"/>
        <v>6.818882869985049E-2</v>
      </c>
      <c r="I95" s="76">
        <v>2.0499999999999998</v>
      </c>
      <c r="J95" s="191">
        <f>((G95-D95)/D95)</f>
        <v>-2.2367069329200105E-2</v>
      </c>
      <c r="K95" s="191">
        <f t="shared" si="26"/>
        <v>-2.3809523809523937E-2</v>
      </c>
      <c r="L95" s="9"/>
      <c r="M95" s="214"/>
    </row>
    <row r="96" spans="1:17" ht="12.95" customHeight="1" thickBot="1">
      <c r="A96" s="367">
        <v>80</v>
      </c>
      <c r="B96" s="56" t="s">
        <v>117</v>
      </c>
      <c r="C96" s="369" t="s">
        <v>68</v>
      </c>
      <c r="D96" s="75">
        <v>123495550.73999999</v>
      </c>
      <c r="E96" s="67">
        <f t="shared" si="24"/>
        <v>5.7519784809392134E-3</v>
      </c>
      <c r="F96" s="76">
        <v>1.283866</v>
      </c>
      <c r="G96" s="75">
        <v>121353982.43000001</v>
      </c>
      <c r="H96" s="67">
        <f t="shared" si="25"/>
        <v>5.6522319333043485E-3</v>
      </c>
      <c r="I96" s="76">
        <v>1.262132</v>
      </c>
      <c r="J96" s="191">
        <f>((G96-D96)/D96)</f>
        <v>-1.7341258832139751E-2</v>
      </c>
      <c r="K96" s="191">
        <f t="shared" ref="K96:K103" si="28">((I96-F96)/F96)</f>
        <v>-1.6928557964771964E-2</v>
      </c>
      <c r="L96" s="9"/>
      <c r="M96" s="303"/>
      <c r="N96" s="304"/>
      <c r="O96" s="260"/>
    </row>
    <row r="97" spans="1:17" ht="12.95" customHeight="1">
      <c r="A97" s="367">
        <v>81</v>
      </c>
      <c r="B97" s="368" t="s">
        <v>56</v>
      </c>
      <c r="C97" s="368" t="s">
        <v>133</v>
      </c>
      <c r="D97" s="75">
        <v>511950824.42000002</v>
      </c>
      <c r="E97" s="67">
        <f t="shared" si="24"/>
        <v>2.3844827669642809E-2</v>
      </c>
      <c r="F97" s="76">
        <v>1.0321</v>
      </c>
      <c r="G97" s="75">
        <v>509725575.47000003</v>
      </c>
      <c r="H97" s="67">
        <f t="shared" si="25"/>
        <v>2.3741183578836009E-2</v>
      </c>
      <c r="I97" s="76">
        <v>1.0276000000000001</v>
      </c>
      <c r="J97" s="191">
        <f t="shared" ref="J97:J103" si="29">((G97-D97)/D97)</f>
        <v>-4.3466068299060166E-3</v>
      </c>
      <c r="K97" s="191">
        <f t="shared" si="28"/>
        <v>-4.3600426315279026E-3</v>
      </c>
      <c r="L97" s="9"/>
      <c r="M97" s="4"/>
      <c r="Q97" s="319"/>
    </row>
    <row r="98" spans="1:17" ht="12.95" customHeight="1">
      <c r="A98" s="367">
        <v>82</v>
      </c>
      <c r="B98" s="368" t="s">
        <v>140</v>
      </c>
      <c r="C98" s="368" t="s">
        <v>142</v>
      </c>
      <c r="D98" s="75">
        <v>88642377.719999999</v>
      </c>
      <c r="E98" s="67">
        <f t="shared" si="24"/>
        <v>4.128643065191658E-3</v>
      </c>
      <c r="F98" s="75">
        <v>0.82730000000000004</v>
      </c>
      <c r="G98" s="75">
        <v>87484366.810000002</v>
      </c>
      <c r="H98" s="67">
        <f t="shared" si="25"/>
        <v>4.0747070829226604E-3</v>
      </c>
      <c r="I98" s="76">
        <v>0.81640000000000001</v>
      </c>
      <c r="J98" s="191">
        <f t="shared" si="29"/>
        <v>-1.3063852073755005E-2</v>
      </c>
      <c r="K98" s="191">
        <f t="shared" si="28"/>
        <v>-1.3175389822313574E-2</v>
      </c>
      <c r="L98" s="9"/>
      <c r="M98" s="4"/>
    </row>
    <row r="99" spans="1:17" ht="12.95" customHeight="1">
      <c r="A99" s="367">
        <v>83</v>
      </c>
      <c r="B99" s="368" t="s">
        <v>114</v>
      </c>
      <c r="C99" s="368" t="s">
        <v>144</v>
      </c>
      <c r="D99" s="75">
        <v>231140081.18000001</v>
      </c>
      <c r="E99" s="67">
        <f t="shared" si="24"/>
        <v>1.0765673460001632E-2</v>
      </c>
      <c r="F99" s="75">
        <v>115</v>
      </c>
      <c r="G99" s="75">
        <v>230466426.16999999</v>
      </c>
      <c r="H99" s="67">
        <f t="shared" si="25"/>
        <v>1.0734297033094926E-2</v>
      </c>
      <c r="I99" s="76">
        <v>115.45</v>
      </c>
      <c r="J99" s="191">
        <f t="shared" si="29"/>
        <v>-2.9144880739027362E-3</v>
      </c>
      <c r="K99" s="191">
        <f t="shared" si="28"/>
        <v>3.9130434782608942E-3</v>
      </c>
      <c r="L99" s="9"/>
    </row>
    <row r="100" spans="1:17" ht="12.95" customHeight="1">
      <c r="A100" s="367">
        <v>84</v>
      </c>
      <c r="B100" s="368" t="s">
        <v>51</v>
      </c>
      <c r="C100" s="368" t="s">
        <v>150</v>
      </c>
      <c r="D100" s="75">
        <v>109109170.83</v>
      </c>
      <c r="E100" s="67">
        <f t="shared" si="24"/>
        <v>5.0819126594170002E-3</v>
      </c>
      <c r="F100" s="75">
        <v>2.5047999999999999</v>
      </c>
      <c r="G100" s="75">
        <v>109448896.54000001</v>
      </c>
      <c r="H100" s="67">
        <f t="shared" si="25"/>
        <v>5.0977358608330246E-3</v>
      </c>
      <c r="I100" s="76">
        <v>2.5125999999999999</v>
      </c>
      <c r="J100" s="191">
        <f t="shared" si="29"/>
        <v>3.1136311220742907E-3</v>
      </c>
      <c r="K100" s="191">
        <f t="shared" si="28"/>
        <v>3.1140210795273194E-3</v>
      </c>
      <c r="L100" s="9"/>
      <c r="M100" s="4"/>
    </row>
    <row r="101" spans="1:17" ht="12.95" customHeight="1">
      <c r="A101" s="367">
        <v>85</v>
      </c>
      <c r="B101" s="368" t="s">
        <v>115</v>
      </c>
      <c r="C101" s="368" t="s">
        <v>159</v>
      </c>
      <c r="D101" s="75">
        <v>426034010.49000001</v>
      </c>
      <c r="E101" s="67">
        <f t="shared" si="24"/>
        <v>1.9843131560633512E-2</v>
      </c>
      <c r="F101" s="75">
        <v>92.95</v>
      </c>
      <c r="G101" s="75">
        <v>422351677.52999997</v>
      </c>
      <c r="H101" s="67">
        <f t="shared" si="25"/>
        <v>1.9671621738468613E-2</v>
      </c>
      <c r="I101" s="75">
        <v>92.05</v>
      </c>
      <c r="J101" s="191">
        <f>((G101-D101)/D101)</f>
        <v>-8.6432840321006982E-3</v>
      </c>
      <c r="K101" s="191">
        <f t="shared" si="28"/>
        <v>-9.682625067240512E-3</v>
      </c>
      <c r="L101" s="9"/>
      <c r="M101" s="4"/>
    </row>
    <row r="102" spans="1:17" ht="12.95" customHeight="1">
      <c r="A102" s="367">
        <v>86</v>
      </c>
      <c r="B102" s="368" t="s">
        <v>115</v>
      </c>
      <c r="C102" s="368" t="s">
        <v>160</v>
      </c>
      <c r="D102" s="75">
        <v>282544297.67000002</v>
      </c>
      <c r="E102" s="67">
        <f t="shared" si="24"/>
        <v>1.3159896938566612E-2</v>
      </c>
      <c r="F102" s="75">
        <v>100.02</v>
      </c>
      <c r="G102" s="75">
        <v>279492840.19</v>
      </c>
      <c r="H102" s="67">
        <f t="shared" si="25"/>
        <v>1.3017771026699439E-2</v>
      </c>
      <c r="I102" s="75">
        <v>98.79</v>
      </c>
      <c r="J102" s="191">
        <f>((G102-D102)/D102)</f>
        <v>-1.0799925906004284E-2</v>
      </c>
      <c r="K102" s="191">
        <f>((I102-F102)/F102)</f>
        <v>-1.2297540491901519E-2</v>
      </c>
      <c r="L102" s="9"/>
      <c r="M102" s="4"/>
    </row>
    <row r="103" spans="1:17" ht="12.95" customHeight="1">
      <c r="A103" s="367">
        <v>87</v>
      </c>
      <c r="B103" s="368" t="s">
        <v>136</v>
      </c>
      <c r="C103" s="368" t="s">
        <v>170</v>
      </c>
      <c r="D103" s="75">
        <v>180725550.50999999</v>
      </c>
      <c r="E103" s="67">
        <f t="shared" si="24"/>
        <v>8.4175459865592633E-3</v>
      </c>
      <c r="F103" s="75">
        <v>92.090243999999998</v>
      </c>
      <c r="G103" s="75">
        <v>177835902.94999999</v>
      </c>
      <c r="H103" s="67">
        <f t="shared" si="25"/>
        <v>8.2829565986580599E-3</v>
      </c>
      <c r="I103" s="75">
        <v>90.665385999999998</v>
      </c>
      <c r="J103" s="191">
        <f t="shared" si="29"/>
        <v>-1.598914791984607E-2</v>
      </c>
      <c r="K103" s="191">
        <f t="shared" si="28"/>
        <v>-1.547240986786831E-2</v>
      </c>
      <c r="L103" s="9"/>
      <c r="M103" s="283"/>
      <c r="N103" s="310"/>
    </row>
    <row r="104" spans="1:17" ht="12.95" customHeight="1">
      <c r="A104" s="247"/>
      <c r="B104" s="70"/>
      <c r="C104" s="43" t="s">
        <v>57</v>
      </c>
      <c r="D104" s="71">
        <f>SUM(D84:D103)</f>
        <v>21694103454.970005</v>
      </c>
      <c r="E104" s="68">
        <f>(D104/$G$112)</f>
        <v>1.8156860982576524E-2</v>
      </c>
      <c r="F104" s="70"/>
      <c r="G104" s="71">
        <f>SUM(G84:G103)</f>
        <v>21470099575.170002</v>
      </c>
      <c r="H104" s="67">
        <f t="shared" si="25"/>
        <v>1</v>
      </c>
      <c r="I104" s="70"/>
      <c r="J104" s="191">
        <f>((G104-D104)/D104)</f>
        <v>-1.0325565205539063E-2</v>
      </c>
      <c r="K104" s="215"/>
      <c r="L104" s="9"/>
      <c r="M104" s="284"/>
      <c r="N104" s="10"/>
    </row>
    <row r="105" spans="1:17" s="13" customFormat="1" ht="12.95" customHeight="1">
      <c r="A105" s="241"/>
      <c r="B105" s="241"/>
      <c r="C105" s="82" t="s">
        <v>91</v>
      </c>
      <c r="D105" s="83"/>
      <c r="E105" s="84"/>
      <c r="F105" s="85"/>
      <c r="G105" s="83"/>
      <c r="H105" s="84"/>
      <c r="I105" s="85"/>
      <c r="J105" s="191"/>
      <c r="K105" s="191"/>
      <c r="L105" s="9"/>
      <c r="M105" s="284"/>
      <c r="N105" s="10"/>
    </row>
    <row r="106" spans="1:17" ht="16.5" customHeight="1">
      <c r="A106" s="367">
        <v>88</v>
      </c>
      <c r="B106" s="368" t="s">
        <v>19</v>
      </c>
      <c r="C106" s="56" t="s">
        <v>37</v>
      </c>
      <c r="D106" s="86">
        <v>483210541.85000002</v>
      </c>
      <c r="E106" s="57">
        <f>(D106/$G$111)</f>
        <v>0.11736281069049613</v>
      </c>
      <c r="F106" s="78">
        <v>10.881500000000001</v>
      </c>
      <c r="G106" s="86">
        <v>487822630.38999999</v>
      </c>
      <c r="H106" s="57">
        <f>(G106/$G$111)</f>
        <v>0.11848300080914602</v>
      </c>
      <c r="I106" s="78">
        <v>23.2761</v>
      </c>
      <c r="J106" s="191">
        <f t="shared" ref="J106:J111" si="30">((G106-D106)/D106)</f>
        <v>9.5446769897492498E-3</v>
      </c>
      <c r="K106" s="191">
        <f>((I106-F106)/F106)</f>
        <v>1.1390525203326745</v>
      </c>
      <c r="L106" s="9"/>
      <c r="M106" s="326"/>
      <c r="N106" s="323"/>
      <c r="O106" s="313"/>
      <c r="P106" s="403"/>
    </row>
    <row r="107" spans="1:17" ht="12" customHeight="1" thickBot="1">
      <c r="A107" s="367">
        <v>89</v>
      </c>
      <c r="B107" s="368" t="s">
        <v>38</v>
      </c>
      <c r="C107" s="56" t="s">
        <v>169</v>
      </c>
      <c r="D107" s="86">
        <v>2243369231.7199998</v>
      </c>
      <c r="E107" s="57">
        <f>(D107/$G$111)</f>
        <v>0.54487246375715237</v>
      </c>
      <c r="F107" s="78">
        <v>1.1499999999999999</v>
      </c>
      <c r="G107" s="86">
        <v>2221908854.3499999</v>
      </c>
      <c r="H107" s="57">
        <f>(G107/$G$111)</f>
        <v>0.53966013913157795</v>
      </c>
      <c r="I107" s="78">
        <v>1.1399999999999999</v>
      </c>
      <c r="J107" s="235">
        <f t="shared" si="30"/>
        <v>-9.5661369811808165E-3</v>
      </c>
      <c r="K107" s="235">
        <f>((I107-F107)/F107)</f>
        <v>-8.6956521739130523E-3</v>
      </c>
      <c r="L107" s="9"/>
      <c r="M107" s="327"/>
      <c r="N107" s="324"/>
      <c r="O107" s="314"/>
      <c r="P107" s="404"/>
    </row>
    <row r="108" spans="1:17" ht="12" customHeight="1" thickBot="1">
      <c r="A108" s="367">
        <v>90</v>
      </c>
      <c r="B108" s="368" t="s">
        <v>7</v>
      </c>
      <c r="C108" s="56" t="s">
        <v>40</v>
      </c>
      <c r="D108" s="78">
        <v>1064542043.28</v>
      </c>
      <c r="E108" s="57">
        <f>(D108/$G$111)</f>
        <v>0.25855736884218927</v>
      </c>
      <c r="F108" s="78">
        <v>0.78</v>
      </c>
      <c r="G108" s="78">
        <v>1042740037.8</v>
      </c>
      <c r="H108" s="57">
        <f>(G108/$G$111)</f>
        <v>0.25326206913282012</v>
      </c>
      <c r="I108" s="78">
        <v>0.76</v>
      </c>
      <c r="J108" s="191">
        <f t="shared" si="30"/>
        <v>-2.0480173251612544E-2</v>
      </c>
      <c r="K108" s="191">
        <f>((I108-F108)/F108)</f>
        <v>-2.5641025641025664E-2</v>
      </c>
      <c r="L108" s="9"/>
      <c r="M108" s="401"/>
      <c r="N108" s="307"/>
      <c r="O108" s="308"/>
    </row>
    <row r="109" spans="1:17" ht="12" customHeight="1" thickBot="1">
      <c r="A109" s="367">
        <v>91</v>
      </c>
      <c r="B109" s="373" t="s">
        <v>9</v>
      </c>
      <c r="C109" s="368" t="s">
        <v>41</v>
      </c>
      <c r="D109" s="78">
        <v>220788430.49000001</v>
      </c>
      <c r="E109" s="57">
        <f>(D109/$G$111)</f>
        <v>5.3625383815184731E-2</v>
      </c>
      <c r="F109" s="78">
        <v>25.9068</v>
      </c>
      <c r="G109" s="78">
        <v>220294713.06</v>
      </c>
      <c r="H109" s="57">
        <f>(G109/$G$111)</f>
        <v>5.3505469077708506E-2</v>
      </c>
      <c r="I109" s="78">
        <v>25.774999999999999</v>
      </c>
      <c r="J109" s="191">
        <f t="shared" si="30"/>
        <v>-2.2361562555804695E-3</v>
      </c>
      <c r="K109" s="191">
        <f>((I109-F109)/F109)</f>
        <v>-5.0874673830809637E-3</v>
      </c>
      <c r="L109" s="9"/>
      <c r="M109" s="402"/>
      <c r="N109" s="10"/>
      <c r="P109" s="311"/>
    </row>
    <row r="110" spans="1:17" ht="12" customHeight="1" thickBot="1">
      <c r="A110" s="367">
        <v>92</v>
      </c>
      <c r="B110" s="368" t="s">
        <v>7</v>
      </c>
      <c r="C110" s="368" t="s">
        <v>90</v>
      </c>
      <c r="D110" s="75">
        <v>147105576.55000001</v>
      </c>
      <c r="E110" s="57">
        <f>(D110/$G$111)</f>
        <v>3.572919553049262E-2</v>
      </c>
      <c r="F110" s="98">
        <v>136.72</v>
      </c>
      <c r="G110" s="75">
        <v>144471064.75999999</v>
      </c>
      <c r="H110" s="57">
        <f>(G110/$G$111)</f>
        <v>3.5089321848747419E-2</v>
      </c>
      <c r="I110" s="98">
        <v>134.69</v>
      </c>
      <c r="J110" s="191">
        <f t="shared" si="30"/>
        <v>-1.7908986537329342E-2</v>
      </c>
      <c r="K110" s="191">
        <f>((I110-F110)/F110)</f>
        <v>-1.4847864248098312E-2</v>
      </c>
      <c r="L110" s="9"/>
      <c r="M110" s="4"/>
      <c r="N110" s="10"/>
      <c r="P110" s="312"/>
    </row>
    <row r="111" spans="1:17" ht="12" customHeight="1">
      <c r="A111" s="248"/>
      <c r="B111" s="249"/>
      <c r="C111" s="244" t="s">
        <v>57</v>
      </c>
      <c r="D111" s="93">
        <f>SUM(D106:D110)</f>
        <v>4159015823.8899994</v>
      </c>
      <c r="E111" s="68">
        <f>(D111/$G$112)</f>
        <v>3.480884669673071E-3</v>
      </c>
      <c r="F111" s="90"/>
      <c r="G111" s="93">
        <f>SUM(G106:G110)</f>
        <v>4117237300.3599997</v>
      </c>
      <c r="H111" s="68">
        <f>(G111/$G$112)</f>
        <v>3.445918170810094E-3</v>
      </c>
      <c r="I111" s="90"/>
      <c r="J111" s="191">
        <f t="shared" si="30"/>
        <v>-1.0045290832994129E-2</v>
      </c>
      <c r="K111" s="191"/>
      <c r="L111" s="9"/>
      <c r="M111" s="4"/>
      <c r="N111" s="10"/>
    </row>
    <row r="112" spans="1:17" ht="15" customHeight="1">
      <c r="A112" s="250"/>
      <c r="B112" s="251"/>
      <c r="C112" s="252" t="s">
        <v>43</v>
      </c>
      <c r="D112" s="42">
        <f>SUM(D18,D43,D54,D77,D82,D104,D111)</f>
        <v>1190478125494.8816</v>
      </c>
      <c r="E112" s="58"/>
      <c r="F112" s="41"/>
      <c r="G112" s="42">
        <f>SUM(G18,G43,G54,G77,G82,G104,G111)</f>
        <v>1194815749032.1619</v>
      </c>
      <c r="H112" s="58"/>
      <c r="I112" s="41"/>
      <c r="J112" s="191">
        <f>((G112-D112)/D112)</f>
        <v>3.6435978489542794E-3</v>
      </c>
      <c r="K112" s="191"/>
      <c r="L112" s="9"/>
      <c r="M112" s="199"/>
      <c r="N112" s="199"/>
    </row>
    <row r="113" spans="1:15" ht="11.25" customHeight="1">
      <c r="A113" s="379"/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9"/>
      <c r="M113" s="4"/>
    </row>
    <row r="114" spans="1:15" ht="12" customHeight="1">
      <c r="A114" s="407" t="s">
        <v>201</v>
      </c>
      <c r="B114" s="408"/>
      <c r="C114" s="408"/>
      <c r="D114" s="408"/>
      <c r="E114" s="408"/>
      <c r="F114" s="408"/>
      <c r="G114" s="408"/>
      <c r="H114" s="408"/>
      <c r="I114" s="408"/>
      <c r="J114" s="408"/>
      <c r="K114" s="409"/>
      <c r="L114" s="9"/>
      <c r="M114" s="4"/>
    </row>
    <row r="115" spans="1:15" ht="27" customHeight="1">
      <c r="A115" s="277"/>
      <c r="B115" s="278"/>
      <c r="C115" s="277" t="s">
        <v>64</v>
      </c>
      <c r="D115" s="381" t="s">
        <v>197</v>
      </c>
      <c r="E115" s="382"/>
      <c r="F115" s="383"/>
      <c r="G115" s="381" t="s">
        <v>202</v>
      </c>
      <c r="H115" s="382"/>
      <c r="I115" s="383"/>
      <c r="J115" s="381" t="s">
        <v>85</v>
      </c>
      <c r="K115" s="383"/>
      <c r="M115" s="4"/>
    </row>
    <row r="116" spans="1:15" ht="27" customHeight="1">
      <c r="A116" s="253"/>
      <c r="B116" s="254"/>
      <c r="C116" s="254"/>
      <c r="D116" s="94" t="s">
        <v>98</v>
      </c>
      <c r="E116" s="95" t="s">
        <v>84</v>
      </c>
      <c r="F116" s="95" t="s">
        <v>99</v>
      </c>
      <c r="G116" s="94" t="s">
        <v>98</v>
      </c>
      <c r="H116" s="95" t="s">
        <v>84</v>
      </c>
      <c r="I116" s="95" t="s">
        <v>99</v>
      </c>
      <c r="J116" s="216" t="s">
        <v>157</v>
      </c>
      <c r="K116" s="216" t="s">
        <v>156</v>
      </c>
      <c r="M116" s="4"/>
    </row>
    <row r="117" spans="1:15" ht="12" customHeight="1">
      <c r="A117" s="367">
        <v>1</v>
      </c>
      <c r="B117" s="56" t="s">
        <v>44</v>
      </c>
      <c r="C117" s="56" t="s">
        <v>45</v>
      </c>
      <c r="D117" s="92">
        <v>1573950000</v>
      </c>
      <c r="E117" s="79">
        <f t="shared" ref="E117:E126" si="31">(D117/$G$127)</f>
        <v>0.29212618385621836</v>
      </c>
      <c r="F117" s="91">
        <v>10.5</v>
      </c>
      <c r="G117" s="92">
        <v>1437541000</v>
      </c>
      <c r="H117" s="79">
        <f t="shared" ref="H117:H126" si="32">(G117/$G$127)</f>
        <v>0.26680858125534607</v>
      </c>
      <c r="I117" s="91">
        <v>9.59</v>
      </c>
      <c r="J117" s="191">
        <f t="shared" ref="J117:J126" si="33">((G117-D117)/D117)</f>
        <v>-8.666666666666667E-2</v>
      </c>
      <c r="K117" s="191">
        <f t="shared" ref="K117:K123" si="34">((I117-F117)/F117)</f>
        <v>-8.6666666666666684E-2</v>
      </c>
      <c r="M117" s="4"/>
    </row>
    <row r="118" spans="1:15" ht="12" customHeight="1">
      <c r="A118" s="367">
        <v>2</v>
      </c>
      <c r="B118" s="56" t="s">
        <v>44</v>
      </c>
      <c r="C118" s="369" t="s">
        <v>81</v>
      </c>
      <c r="D118" s="92">
        <v>220678859.87</v>
      </c>
      <c r="E118" s="79">
        <f t="shared" si="31"/>
        <v>4.0958145551996103E-2</v>
      </c>
      <c r="F118" s="91">
        <v>2.59</v>
      </c>
      <c r="G118" s="92">
        <v>199377811.62</v>
      </c>
      <c r="H118" s="79">
        <f t="shared" si="32"/>
        <v>3.7004656599100724E-2</v>
      </c>
      <c r="I118" s="91">
        <v>2.34</v>
      </c>
      <c r="J118" s="191">
        <f t="shared" si="33"/>
        <v>-9.6525096525096526E-2</v>
      </c>
      <c r="K118" s="191">
        <f t="shared" si="34"/>
        <v>-9.6525096525096526E-2</v>
      </c>
      <c r="M118" s="4"/>
    </row>
    <row r="119" spans="1:15" ht="12" customHeight="1">
      <c r="A119" s="367">
        <v>3</v>
      </c>
      <c r="B119" s="56" t="s">
        <v>44</v>
      </c>
      <c r="C119" s="56" t="s">
        <v>70</v>
      </c>
      <c r="D119" s="92">
        <v>99899930.239999995</v>
      </c>
      <c r="E119" s="79">
        <f t="shared" si="31"/>
        <v>1.8541494576392911E-2</v>
      </c>
      <c r="F119" s="91">
        <v>3.89</v>
      </c>
      <c r="G119" s="92">
        <v>80895830.400000006</v>
      </c>
      <c r="H119" s="79">
        <f t="shared" si="32"/>
        <v>1.5014320800935137E-2</v>
      </c>
      <c r="I119" s="91">
        <v>3.15</v>
      </c>
      <c r="J119" s="191">
        <f t="shared" si="33"/>
        <v>-0.19023136246786623</v>
      </c>
      <c r="K119" s="191">
        <f t="shared" si="34"/>
        <v>-0.19023136246786637</v>
      </c>
      <c r="M119" s="4"/>
      <c r="O119" s="199"/>
    </row>
    <row r="120" spans="1:15" ht="12" customHeight="1">
      <c r="A120" s="367">
        <v>4</v>
      </c>
      <c r="B120" s="56" t="s">
        <v>44</v>
      </c>
      <c r="C120" s="56" t="s">
        <v>71</v>
      </c>
      <c r="D120" s="92">
        <v>122318197.26000001</v>
      </c>
      <c r="E120" s="79">
        <f t="shared" si="31"/>
        <v>2.2702340088145076E-2</v>
      </c>
      <c r="F120" s="91">
        <v>11.62</v>
      </c>
      <c r="G120" s="92">
        <v>110633756.73</v>
      </c>
      <c r="H120" s="79">
        <f t="shared" si="32"/>
        <v>2.0533700028089911E-2</v>
      </c>
      <c r="I120" s="91">
        <v>10.51</v>
      </c>
      <c r="J120" s="191">
        <f t="shared" si="33"/>
        <v>-9.5524956970740107E-2</v>
      </c>
      <c r="K120" s="191">
        <f t="shared" si="34"/>
        <v>-9.5524956970740066E-2</v>
      </c>
      <c r="M120" s="4"/>
      <c r="O120" s="199"/>
    </row>
    <row r="121" spans="1:15" ht="12" customHeight="1">
      <c r="A121" s="367">
        <v>5</v>
      </c>
      <c r="B121" s="56" t="s">
        <v>44</v>
      </c>
      <c r="C121" s="56" t="s">
        <v>119</v>
      </c>
      <c r="D121" s="92">
        <v>704071800</v>
      </c>
      <c r="E121" s="79">
        <f t="shared" si="31"/>
        <v>0.13067620197260305</v>
      </c>
      <c r="F121" s="91">
        <v>200</v>
      </c>
      <c r="G121" s="92">
        <v>691468914.77999997</v>
      </c>
      <c r="H121" s="79">
        <f t="shared" si="32"/>
        <v>0.12833709795729345</v>
      </c>
      <c r="I121" s="91">
        <v>196.42</v>
      </c>
      <c r="J121" s="191">
        <f t="shared" si="33"/>
        <v>-1.7900000000000041E-2</v>
      </c>
      <c r="K121" s="191">
        <f t="shared" si="34"/>
        <v>-1.7900000000000062E-2</v>
      </c>
      <c r="M121" s="4"/>
    </row>
    <row r="122" spans="1:15" ht="12" customHeight="1">
      <c r="A122" s="367">
        <v>6</v>
      </c>
      <c r="B122" s="56" t="s">
        <v>46</v>
      </c>
      <c r="C122" s="56" t="s">
        <v>47</v>
      </c>
      <c r="D122" s="92">
        <v>1020000000</v>
      </c>
      <c r="E122" s="79">
        <f t="shared" si="31"/>
        <v>0.18931268943317303</v>
      </c>
      <c r="F122" s="91">
        <v>6800</v>
      </c>
      <c r="G122" s="92">
        <v>1020000000</v>
      </c>
      <c r="H122" s="79">
        <f t="shared" si="32"/>
        <v>0.18931268943317303</v>
      </c>
      <c r="I122" s="91">
        <v>6800</v>
      </c>
      <c r="J122" s="191">
        <f t="shared" si="33"/>
        <v>0</v>
      </c>
      <c r="K122" s="191">
        <f t="shared" si="34"/>
        <v>0</v>
      </c>
      <c r="M122" s="199"/>
      <c r="O122" s="200"/>
    </row>
    <row r="123" spans="1:15" ht="12" customHeight="1">
      <c r="A123" s="367">
        <v>7</v>
      </c>
      <c r="B123" s="56" t="s">
        <v>38</v>
      </c>
      <c r="C123" s="56" t="s">
        <v>123</v>
      </c>
      <c r="D123" s="92">
        <v>386564000</v>
      </c>
      <c r="E123" s="79">
        <f t="shared" si="31"/>
        <v>7.1746539684357943E-2</v>
      </c>
      <c r="F123" s="91">
        <v>8.02</v>
      </c>
      <c r="G123" s="92">
        <v>348004000</v>
      </c>
      <c r="H123" s="79">
        <f t="shared" si="32"/>
        <v>6.4589777621080341E-2</v>
      </c>
      <c r="I123" s="91">
        <v>7.22</v>
      </c>
      <c r="J123" s="191">
        <f t="shared" si="33"/>
        <v>-9.9750623441396513E-2</v>
      </c>
      <c r="K123" s="191">
        <f t="shared" si="34"/>
        <v>-9.9750623441396485E-2</v>
      </c>
      <c r="M123" s="199"/>
      <c r="O123" s="200"/>
    </row>
    <row r="124" spans="1:15" ht="12" customHeight="1">
      <c r="A124" s="367">
        <v>8</v>
      </c>
      <c r="B124" s="56" t="s">
        <v>54</v>
      </c>
      <c r="C124" s="56" t="s">
        <v>55</v>
      </c>
      <c r="D124" s="92">
        <v>323270291.74000001</v>
      </c>
      <c r="E124" s="79">
        <f t="shared" si="31"/>
        <v>5.9999184650143006E-2</v>
      </c>
      <c r="F124" s="98">
        <v>90</v>
      </c>
      <c r="G124" s="92">
        <v>310079188.73000002</v>
      </c>
      <c r="H124" s="79">
        <f t="shared" si="32"/>
        <v>5.7550907015424257E-2</v>
      </c>
      <c r="I124" s="98">
        <v>90</v>
      </c>
      <c r="J124" s="191">
        <f t="shared" si="33"/>
        <v>-4.0805181753630911E-2</v>
      </c>
      <c r="K124" s="191">
        <f>((I124-F124)/F124)</f>
        <v>0</v>
      </c>
      <c r="M124" s="199"/>
      <c r="O124" s="200"/>
    </row>
    <row r="125" spans="1:15" ht="12" customHeight="1">
      <c r="A125" s="367">
        <v>9</v>
      </c>
      <c r="B125" s="56" t="s">
        <v>54</v>
      </c>
      <c r="C125" s="56" t="s">
        <v>121</v>
      </c>
      <c r="D125" s="92">
        <v>551208103.96000004</v>
      </c>
      <c r="E125" s="79">
        <f t="shared" si="31"/>
        <v>0.10230459666473299</v>
      </c>
      <c r="F125" s="56">
        <v>120.92</v>
      </c>
      <c r="G125" s="92">
        <v>535560910.62</v>
      </c>
      <c r="H125" s="79">
        <f>(G125/$G$127)</f>
        <v>9.9400467004658238E-2</v>
      </c>
      <c r="I125" s="56">
        <v>120.92</v>
      </c>
      <c r="J125" s="191">
        <f>((G125-D125)/D125)</f>
        <v>-2.8387088701321988E-2</v>
      </c>
      <c r="K125" s="191">
        <f>((I125-F125)/F125)</f>
        <v>0</v>
      </c>
      <c r="M125" s="199"/>
      <c r="O125" s="200"/>
    </row>
    <row r="126" spans="1:15" ht="12" customHeight="1">
      <c r="A126" s="367">
        <v>10</v>
      </c>
      <c r="B126" s="368" t="s">
        <v>114</v>
      </c>
      <c r="C126" s="56" t="s">
        <v>191</v>
      </c>
      <c r="D126" s="92">
        <v>654350000</v>
      </c>
      <c r="E126" s="79">
        <f t="shared" si="31"/>
        <v>0.12144780228489881</v>
      </c>
      <c r="F126" s="56">
        <v>100</v>
      </c>
      <c r="G126" s="92">
        <v>654350000</v>
      </c>
      <c r="H126" s="79">
        <f t="shared" si="32"/>
        <v>0.12144780228489881</v>
      </c>
      <c r="I126" s="56">
        <v>100</v>
      </c>
      <c r="J126" s="191">
        <f t="shared" si="33"/>
        <v>0</v>
      </c>
      <c r="K126" s="191">
        <f>((I126-F126)/F126)</f>
        <v>0</v>
      </c>
      <c r="M126" s="4"/>
      <c r="N126" s="10"/>
      <c r="O126" s="200"/>
    </row>
    <row r="127" spans="1:15" ht="12" customHeight="1">
      <c r="A127" s="43"/>
      <c r="B127" s="43"/>
      <c r="C127" s="43" t="s">
        <v>48</v>
      </c>
      <c r="D127" s="44">
        <f>SUM(D117:D126)</f>
        <v>5656311183.0699997</v>
      </c>
      <c r="E127" s="44"/>
      <c r="F127" s="45"/>
      <c r="G127" s="44">
        <f>SUM(G117:G126)</f>
        <v>5387911412.8800001</v>
      </c>
      <c r="H127" s="44"/>
      <c r="I127" s="45"/>
      <c r="J127" s="191">
        <f>((G127-D127)/D127)</f>
        <v>-4.745137979560804E-2</v>
      </c>
      <c r="K127" s="217"/>
      <c r="M127" s="199"/>
      <c r="N127" s="10"/>
      <c r="O127" s="200"/>
    </row>
    <row r="128" spans="1:15" ht="12" customHeight="1" thickBot="1">
      <c r="A128" s="46"/>
      <c r="B128" s="46"/>
      <c r="C128" s="46" t="s">
        <v>58</v>
      </c>
      <c r="D128" s="47">
        <f>SUM(D112,D127)</f>
        <v>1196134436677.9517</v>
      </c>
      <c r="E128" s="54"/>
      <c r="F128" s="59"/>
      <c r="G128" s="47">
        <f>SUM(G112,G127)</f>
        <v>1200203660445.0417</v>
      </c>
      <c r="H128" s="54"/>
      <c r="I128" s="59"/>
      <c r="J128" s="198">
        <f>((G128-D128)/D128)</f>
        <v>3.401978609019589E-3</v>
      </c>
      <c r="K128" s="69"/>
      <c r="M128" s="199"/>
    </row>
    <row r="129" spans="1:21" ht="12" customHeight="1" thickBot="1">
      <c r="A129" s="335"/>
      <c r="B129" s="336"/>
      <c r="C129" s="336"/>
      <c r="D129" s="337"/>
      <c r="E129" s="337"/>
      <c r="F129" s="338"/>
      <c r="G129" s="337"/>
      <c r="H129" s="337"/>
      <c r="I129" s="338"/>
      <c r="J129" s="339"/>
      <c r="K129" s="340"/>
      <c r="M129" s="4"/>
    </row>
    <row r="130" spans="1:21" ht="12" customHeight="1" thickBot="1">
      <c r="A130" s="410" t="s">
        <v>151</v>
      </c>
      <c r="B130" s="411"/>
      <c r="C130" s="411"/>
      <c r="D130" s="411"/>
      <c r="E130" s="411"/>
      <c r="F130" s="411"/>
      <c r="G130" s="411"/>
      <c r="H130" s="411"/>
      <c r="I130" s="411"/>
      <c r="J130" s="411"/>
      <c r="K130" s="412"/>
      <c r="M130" s="4"/>
      <c r="P130" s="72"/>
      <c r="Q130" s="55"/>
      <c r="R130" s="9"/>
    </row>
    <row r="131" spans="1:21" ht="25.5" customHeight="1" thickBot="1">
      <c r="A131" s="192"/>
      <c r="B131" s="195"/>
      <c r="C131" s="193"/>
      <c r="D131" s="384" t="s">
        <v>198</v>
      </c>
      <c r="E131" s="382"/>
      <c r="F131" s="385"/>
      <c r="G131" s="384" t="s">
        <v>203</v>
      </c>
      <c r="H131" s="382"/>
      <c r="I131" s="385"/>
      <c r="J131" s="393" t="s">
        <v>85</v>
      </c>
      <c r="K131" s="394"/>
      <c r="L131" s="9"/>
      <c r="M131" s="4"/>
      <c r="N131" s="10"/>
      <c r="P131" s="190"/>
      <c r="Q131" s="60"/>
      <c r="T131" s="199"/>
      <c r="U131" s="200"/>
    </row>
    <row r="132" spans="1:21" ht="12.75" customHeight="1">
      <c r="A132" s="196" t="s">
        <v>2</v>
      </c>
      <c r="B132" s="194" t="s">
        <v>3</v>
      </c>
      <c r="C132" s="36" t="s">
        <v>4</v>
      </c>
      <c r="D132" s="405" t="s">
        <v>155</v>
      </c>
      <c r="E132" s="406"/>
      <c r="F132" s="38" t="s">
        <v>171</v>
      </c>
      <c r="G132" s="405" t="s">
        <v>155</v>
      </c>
      <c r="H132" s="406"/>
      <c r="I132" s="38" t="s">
        <v>171</v>
      </c>
      <c r="J132" s="72" t="s">
        <v>80</v>
      </c>
      <c r="K132" s="55" t="s">
        <v>5</v>
      </c>
    </row>
    <row r="133" spans="1:21" ht="12.75" customHeight="1">
      <c r="A133" s="197"/>
      <c r="B133" s="39"/>
      <c r="C133" s="39" t="s">
        <v>152</v>
      </c>
      <c r="D133" s="388" t="s">
        <v>6</v>
      </c>
      <c r="E133" s="389"/>
      <c r="F133" s="276" t="s">
        <v>6</v>
      </c>
      <c r="G133" s="388" t="s">
        <v>6</v>
      </c>
      <c r="H133" s="389"/>
      <c r="I133" s="276" t="s">
        <v>6</v>
      </c>
      <c r="J133" s="190" t="s">
        <v>104</v>
      </c>
      <c r="K133" s="60" t="s">
        <v>104</v>
      </c>
    </row>
    <row r="134" spans="1:21" ht="12.75" customHeight="1" thickBot="1">
      <c r="A134" s="305">
        <v>1</v>
      </c>
      <c r="B134" s="362" t="s">
        <v>153</v>
      </c>
      <c r="C134" s="362" t="s">
        <v>154</v>
      </c>
      <c r="D134" s="386">
        <v>42194061061</v>
      </c>
      <c r="E134" s="387"/>
      <c r="F134" s="341">
        <v>108.69</v>
      </c>
      <c r="G134" s="386">
        <v>42194061061</v>
      </c>
      <c r="H134" s="387"/>
      <c r="I134" s="341">
        <v>108.69</v>
      </c>
      <c r="J134" s="198">
        <f>((G134-D134)/D134)</f>
        <v>0</v>
      </c>
      <c r="K134" s="280">
        <f>((I134-F134)/F134)</f>
        <v>0</v>
      </c>
      <c r="M134" s="4"/>
      <c r="O134" s="199"/>
    </row>
    <row r="135" spans="1:21" ht="12" customHeight="1">
      <c r="A135" s="19"/>
      <c r="B135" s="19"/>
      <c r="C135" s="22"/>
      <c r="D135" s="380"/>
      <c r="E135" s="380"/>
      <c r="F135" s="380"/>
      <c r="G135" s="23"/>
      <c r="H135" s="23"/>
      <c r="I135" s="24"/>
      <c r="K135" s="9"/>
      <c r="M135" s="4"/>
      <c r="O135" s="199"/>
    </row>
    <row r="136" spans="1:21" ht="12" customHeight="1">
      <c r="A136" s="19"/>
      <c r="B136" s="12"/>
      <c r="C136" s="53"/>
      <c r="D136" s="236"/>
      <c r="E136" s="22"/>
      <c r="F136" s="22"/>
      <c r="G136" s="294"/>
      <c r="H136" s="22"/>
      <c r="I136" s="12"/>
      <c r="M136" s="33"/>
    </row>
    <row r="137" spans="1:21" ht="12" customHeight="1">
      <c r="A137" s="19"/>
      <c r="B137" s="52"/>
      <c r="C137" s="164"/>
      <c r="D137" s="279"/>
      <c r="E137" s="165"/>
      <c r="F137" s="293"/>
      <c r="G137" s="239"/>
      <c r="H137"/>
      <c r="I137" s="293"/>
      <c r="M137" s="34"/>
    </row>
    <row r="138" spans="1:21" ht="12" customHeight="1">
      <c r="A138" s="20"/>
      <c r="B138" s="52"/>
      <c r="C138" s="167"/>
      <c r="D138" s="165"/>
      <c r="E138" s="165"/>
      <c r="F138" s="28"/>
      <c r="G138" s="285"/>
      <c r="H138"/>
      <c r="I138" s="12"/>
      <c r="L138" s="32"/>
      <c r="M138" s="288"/>
    </row>
    <row r="139" spans="1:21" ht="12" customHeight="1">
      <c r="A139" s="21"/>
      <c r="B139" s="166"/>
      <c r="C139" s="28"/>
      <c r="D139"/>
      <c r="E139"/>
      <c r="F139" s="28"/>
      <c r="G139" s="29"/>
      <c r="H139" s="29"/>
      <c r="I139" s="30"/>
      <c r="J139" s="31"/>
      <c r="K139" s="31"/>
      <c r="L139" s="35"/>
      <c r="M139" s="14"/>
    </row>
    <row r="140" spans="1:21" ht="12" customHeight="1">
      <c r="A140" s="21"/>
      <c r="B140" s="12"/>
      <c r="C140" s="28"/>
      <c r="D140"/>
      <c r="E140"/>
      <c r="F140" s="29"/>
      <c r="G140" s="29"/>
      <c r="H140" s="29"/>
      <c r="I140" s="30"/>
      <c r="J140" s="34"/>
      <c r="K140" s="34"/>
      <c r="M140" s="14"/>
    </row>
    <row r="141" spans="1:21" ht="12" customHeight="1">
      <c r="A141" s="21"/>
      <c r="B141" s="12"/>
      <c r="C141" s="12"/>
      <c r="D141" s="351"/>
      <c r="E141" s="25"/>
      <c r="F141" s="12"/>
      <c r="G141" s="12"/>
      <c r="H141" s="12"/>
      <c r="I141" s="12"/>
      <c r="J141" s="13"/>
      <c r="M141" s="14"/>
    </row>
    <row r="142" spans="1:21" ht="12" customHeight="1">
      <c r="A142" s="21"/>
      <c r="B142" s="12"/>
      <c r="C142" s="12"/>
      <c r="D142" s="25"/>
      <c r="E142" s="25"/>
      <c r="F142" s="12"/>
      <c r="G142" s="12"/>
      <c r="H142" s="12"/>
      <c r="I142" s="12"/>
      <c r="J142" s="13"/>
      <c r="M142" s="14"/>
    </row>
    <row r="143" spans="1:21" ht="12" customHeight="1">
      <c r="A143" s="21"/>
      <c r="B143" s="12"/>
      <c r="C143" s="12"/>
      <c r="D143" s="12"/>
      <c r="E143" s="12"/>
      <c r="F143" s="12"/>
      <c r="G143" s="12"/>
      <c r="H143" s="12"/>
      <c r="I143" s="12"/>
      <c r="J143" s="13"/>
      <c r="M143" s="14"/>
    </row>
    <row r="144" spans="1:21" ht="12" customHeight="1">
      <c r="A144" s="21"/>
      <c r="B144" s="12"/>
      <c r="C144" s="12"/>
      <c r="D144" s="12"/>
      <c r="E144" s="12"/>
      <c r="F144" s="12"/>
      <c r="G144" s="12"/>
      <c r="H144" s="12"/>
      <c r="I144" s="12"/>
      <c r="J144" s="13"/>
      <c r="M144" s="14"/>
    </row>
    <row r="145" spans="1:13" ht="12" customHeight="1">
      <c r="A145" s="21"/>
      <c r="B145" s="11"/>
      <c r="C145" s="26"/>
      <c r="D145" s="12"/>
      <c r="E145" s="12"/>
      <c r="F145" s="12"/>
      <c r="G145" s="12"/>
      <c r="H145" s="12"/>
      <c r="I145" s="12"/>
      <c r="J145" s="13"/>
      <c r="M145" s="14"/>
    </row>
    <row r="146" spans="1:13" ht="12" customHeight="1">
      <c r="A146" s="21"/>
      <c r="B146" s="11"/>
      <c r="C146" s="11"/>
      <c r="D146" s="12"/>
      <c r="E146" s="12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1"/>
      <c r="C147" s="11"/>
      <c r="D147" s="12"/>
      <c r="E147" s="12"/>
      <c r="F147" s="12"/>
      <c r="G147" s="12"/>
      <c r="H147" s="12"/>
      <c r="I147" s="12"/>
      <c r="J147" s="13"/>
      <c r="M147" s="14"/>
    </row>
    <row r="148" spans="1:13" ht="12" customHeight="1">
      <c r="A148" s="21"/>
      <c r="B148" s="11"/>
      <c r="C148" s="11"/>
      <c r="D148" s="12"/>
      <c r="E148" s="12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1"/>
      <c r="C149" s="26"/>
      <c r="D149" s="12"/>
      <c r="E149" s="12"/>
      <c r="F149" s="12"/>
      <c r="G149" s="12"/>
      <c r="H149" s="12"/>
      <c r="I149" s="12"/>
      <c r="J149" s="13"/>
      <c r="M149" s="14"/>
    </row>
    <row r="150" spans="1:13" ht="12" customHeight="1">
      <c r="A150" s="6"/>
      <c r="B150" s="11"/>
      <c r="C150" s="11"/>
      <c r="D150" s="12"/>
      <c r="E150" s="12"/>
      <c r="F150" s="12"/>
      <c r="G150" s="12"/>
      <c r="H150" s="12"/>
      <c r="I150" s="12"/>
      <c r="M150" s="14"/>
    </row>
    <row r="151" spans="1:13" ht="12" customHeight="1">
      <c r="B151" s="16"/>
      <c r="C151" s="16"/>
      <c r="D151" s="13"/>
      <c r="E151" s="13"/>
      <c r="F151" s="13"/>
      <c r="G151" s="13"/>
      <c r="H151" s="13"/>
      <c r="I151" s="13"/>
      <c r="M151" s="14"/>
    </row>
    <row r="152" spans="1:13" ht="12" customHeight="1">
      <c r="B152" s="17"/>
      <c r="C152" s="17"/>
      <c r="M152" s="14"/>
    </row>
    <row r="153" spans="1:13" ht="12" customHeight="1">
      <c r="B153" s="17"/>
      <c r="C153" s="27"/>
      <c r="M153" s="14"/>
    </row>
    <row r="154" spans="1:13" ht="12" customHeight="1">
      <c r="B154" s="17"/>
      <c r="C154" s="17"/>
      <c r="M154" s="14"/>
    </row>
    <row r="155" spans="1:13" ht="12" customHeight="1">
      <c r="B155" s="17"/>
      <c r="C155" s="17"/>
      <c r="M155" s="14"/>
    </row>
    <row r="156" spans="1:13" ht="12" customHeight="1">
      <c r="B156" s="17"/>
      <c r="C156" s="17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1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5"/>
    </row>
    <row r="179" spans="2:13" ht="12" customHeight="1">
      <c r="B179" s="17"/>
      <c r="C179" s="17"/>
      <c r="M179" s="15"/>
    </row>
    <row r="180" spans="2:13" ht="12" customHeight="1">
      <c r="B180" s="17"/>
      <c r="C180" s="17"/>
      <c r="M180" s="15"/>
    </row>
    <row r="181" spans="2:13" ht="12" customHeight="1">
      <c r="B181" s="17"/>
      <c r="C181" s="17"/>
    </row>
    <row r="182" spans="2:13" ht="12" customHeight="1">
      <c r="B182" s="17"/>
      <c r="C182" s="17"/>
    </row>
    <row r="183" spans="2:13" ht="12" customHeight="1">
      <c r="B183" s="17"/>
      <c r="C183" s="17"/>
    </row>
    <row r="184" spans="2:13" ht="12" customHeight="1">
      <c r="B184" s="17"/>
      <c r="C184" s="17"/>
    </row>
    <row r="185" spans="2:13" ht="12" customHeight="1">
      <c r="B185" s="17"/>
      <c r="C185" s="17"/>
    </row>
    <row r="186" spans="2:13" ht="12" customHeight="1">
      <c r="B186" s="18"/>
      <c r="C186" s="18"/>
    </row>
    <row r="187" spans="2:13" ht="12" customHeight="1">
      <c r="B187" s="18"/>
      <c r="C187" s="18"/>
    </row>
    <row r="188" spans="2:13" ht="12" customHeight="1">
      <c r="B188" s="18"/>
      <c r="C188" s="18"/>
    </row>
  </sheetData>
  <protectedRanges>
    <protectedRange password="CADF" sqref="I72 F72" name="BidOffer Prices_2_1"/>
    <protectedRange password="CADF" sqref="D42" name="Yield_2_1_2_3"/>
    <protectedRange password="CADF" sqref="D17" name="Fund Name_1_1_1_2"/>
    <protectedRange password="CADF" sqref="D75" name="Yield_2_1_2_1_2"/>
    <protectedRange password="CADF" sqref="G42" name="Yield_2_1_2_3_1"/>
    <protectedRange password="CADF" sqref="G75" name="Yield_2_1_2_5"/>
    <protectedRange password="CADF" sqref="I17" name="Fund Name_1_1_1_1_1"/>
  </protectedRanges>
  <mergeCells count="28">
    <mergeCell ref="O65:O76"/>
    <mergeCell ref="M108:M109"/>
    <mergeCell ref="P106:P107"/>
    <mergeCell ref="D132:E132"/>
    <mergeCell ref="J115:K115"/>
    <mergeCell ref="A114:K114"/>
    <mergeCell ref="J131:K131"/>
    <mergeCell ref="G132:H132"/>
    <mergeCell ref="A130:K130"/>
    <mergeCell ref="N86:N87"/>
    <mergeCell ref="A1:K1"/>
    <mergeCell ref="J2:K2"/>
    <mergeCell ref="G2:I2"/>
    <mergeCell ref="D2:F2"/>
    <mergeCell ref="N64:O64"/>
    <mergeCell ref="O26:P26"/>
    <mergeCell ref="O27:P27"/>
    <mergeCell ref="O25:P25"/>
    <mergeCell ref="O30:P30"/>
    <mergeCell ref="D135:F135"/>
    <mergeCell ref="D115:F115"/>
    <mergeCell ref="G115:I115"/>
    <mergeCell ref="D131:F131"/>
    <mergeCell ref="G131:I131"/>
    <mergeCell ref="D134:E134"/>
    <mergeCell ref="G134:H134"/>
    <mergeCell ref="G133:H133"/>
    <mergeCell ref="D133:E133"/>
  </mergeCells>
  <hyperlinks>
    <hyperlink ref="G75" r:id="rId1" display="pgadmissions@hull.ac.uk"/>
  </hyperlinks>
  <pageMargins left="0.44" right="0.49" top="0.17" bottom="0.69" header="0.33" footer="0.55000000000000004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opLeftCell="B1" zoomScale="110" zoomScaleNormal="110" workbookViewId="0">
      <pane xSplit="1" topLeftCell="E1" activePane="topRight" state="frozen"/>
      <selection activeCell="B1" sqref="B1"/>
      <selection pane="topRight" activeCell="F5" sqref="F5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0">
      <c r="B1" s="295" t="s">
        <v>89</v>
      </c>
      <c r="C1" s="296">
        <v>43875</v>
      </c>
      <c r="D1" s="296">
        <v>43882</v>
      </c>
      <c r="E1" s="296">
        <v>43889</v>
      </c>
      <c r="F1" s="296">
        <v>43896</v>
      </c>
      <c r="G1" s="296">
        <v>43903</v>
      </c>
      <c r="H1" s="296">
        <v>43910</v>
      </c>
      <c r="I1" s="296">
        <v>43917</v>
      </c>
      <c r="J1" s="296">
        <v>43924</v>
      </c>
    </row>
    <row r="2" spans="2:10">
      <c r="B2" s="297" t="s">
        <v>91</v>
      </c>
      <c r="C2" s="298">
        <v>4630314423.8299999</v>
      </c>
      <c r="D2" s="298">
        <v>4593993689.5699997</v>
      </c>
      <c r="E2" s="298">
        <v>4560342464.7699995</v>
      </c>
      <c r="F2" s="298">
        <v>4503650628.5</v>
      </c>
      <c r="G2" s="298">
        <v>4215793888.6400003</v>
      </c>
      <c r="H2" s="298">
        <v>4191422645.46</v>
      </c>
      <c r="I2" s="298">
        <v>4159015823.8899994</v>
      </c>
      <c r="J2" s="298">
        <v>4117237300.3599997</v>
      </c>
    </row>
    <row r="3" spans="2:10">
      <c r="B3" s="297" t="s">
        <v>83</v>
      </c>
      <c r="C3" s="299">
        <v>24699956874.060001</v>
      </c>
      <c r="D3" s="299">
        <v>24314779027.109997</v>
      </c>
      <c r="E3" s="299">
        <v>23848967301.540005</v>
      </c>
      <c r="F3" s="299">
        <v>23754572206.140003</v>
      </c>
      <c r="G3" s="299">
        <v>21878471884.970001</v>
      </c>
      <c r="H3" s="299">
        <v>21688710610.259998</v>
      </c>
      <c r="I3" s="299">
        <v>21694103454.970005</v>
      </c>
      <c r="J3" s="299">
        <v>21470099575.170002</v>
      </c>
    </row>
    <row r="4" spans="2:10">
      <c r="B4" s="297" t="s">
        <v>63</v>
      </c>
      <c r="C4" s="298">
        <v>182624048185.13763</v>
      </c>
      <c r="D4" s="298">
        <v>189749305921.67999</v>
      </c>
      <c r="E4" s="298">
        <v>193529956991.67999</v>
      </c>
      <c r="F4" s="298">
        <v>201200483423.17007</v>
      </c>
      <c r="G4" s="298">
        <v>196501902309.72995</v>
      </c>
      <c r="H4" s="298">
        <v>201330057176.97601</v>
      </c>
      <c r="I4" s="298">
        <v>204987895927.44</v>
      </c>
      <c r="J4" s="298">
        <v>202357785523.66</v>
      </c>
    </row>
    <row r="5" spans="2:10">
      <c r="B5" s="297" t="s">
        <v>0</v>
      </c>
      <c r="C5" s="298">
        <v>11438355031.080002</v>
      </c>
      <c r="D5" s="298">
        <v>11301373730.330002</v>
      </c>
      <c r="E5" s="298">
        <v>10891214076.369999</v>
      </c>
      <c r="F5" s="298">
        <v>10732075411.25</v>
      </c>
      <c r="G5" s="298">
        <v>9426945087.0499992</v>
      </c>
      <c r="H5" s="298">
        <v>9326977913.75</v>
      </c>
      <c r="I5" s="298">
        <v>9271901936.9500008</v>
      </c>
      <c r="J5" s="298">
        <v>9042747523.7799988</v>
      </c>
    </row>
    <row r="6" spans="2:10">
      <c r="B6" s="297" t="s">
        <v>59</v>
      </c>
      <c r="C6" s="298">
        <v>44135884641.464699</v>
      </c>
      <c r="D6" s="298">
        <v>44136546354.134705</v>
      </c>
      <c r="E6" s="298">
        <v>44145618808.664696</v>
      </c>
      <c r="F6" s="298">
        <v>44133546937.564697</v>
      </c>
      <c r="G6" s="298">
        <v>44162347661.894699</v>
      </c>
      <c r="H6" s="298">
        <v>44165713064.884705</v>
      </c>
      <c r="I6" s="298">
        <v>45109937422.971817</v>
      </c>
      <c r="J6" s="298">
        <v>45165146360.091812</v>
      </c>
    </row>
    <row r="7" spans="2:10">
      <c r="B7" s="297" t="s">
        <v>60</v>
      </c>
      <c r="C7" s="300">
        <v>827883247749.83984</v>
      </c>
      <c r="D7" s="300">
        <v>831549455866.82104</v>
      </c>
      <c r="E7" s="300">
        <v>831832942623.02856</v>
      </c>
      <c r="F7" s="300">
        <v>830148358585.56982</v>
      </c>
      <c r="G7" s="300">
        <v>818236855523.28979</v>
      </c>
      <c r="H7" s="300">
        <v>805162528182.7301</v>
      </c>
      <c r="I7" s="300">
        <v>802449026847.55994</v>
      </c>
      <c r="J7" s="300">
        <v>808731385087.04004</v>
      </c>
    </row>
    <row r="8" spans="2:10">
      <c r="B8" s="297" t="s">
        <v>82</v>
      </c>
      <c r="C8" s="300">
        <v>76630283090.549988</v>
      </c>
      <c r="D8" s="300">
        <v>90137141041.529999</v>
      </c>
      <c r="E8" s="300">
        <v>95996541937.742386</v>
      </c>
      <c r="F8" s="300">
        <v>103953400573.31999</v>
      </c>
      <c r="G8" s="300">
        <v>103987138841.26001</v>
      </c>
      <c r="H8" s="300">
        <v>103862674448.87001</v>
      </c>
      <c r="I8" s="300">
        <v>102806244081.09999</v>
      </c>
      <c r="J8" s="300">
        <v>103931347662.06003</v>
      </c>
    </row>
    <row r="9" spans="2:10" s="2" customFormat="1">
      <c r="B9" s="301" t="s">
        <v>1</v>
      </c>
      <c r="C9" s="302">
        <f t="shared" ref="C9:H9" si="0">SUM(C2:C8)</f>
        <v>1172042089995.9622</v>
      </c>
      <c r="D9" s="302">
        <f t="shared" si="0"/>
        <v>1195782595631.1758</v>
      </c>
      <c r="E9" s="302">
        <f t="shared" si="0"/>
        <v>1204805584203.7957</v>
      </c>
      <c r="F9" s="302">
        <f t="shared" si="0"/>
        <v>1218426087765.5146</v>
      </c>
      <c r="G9" s="302">
        <f t="shared" si="0"/>
        <v>1198409455196.8345</v>
      </c>
      <c r="H9" s="302">
        <f t="shared" si="0"/>
        <v>1189728084042.9309</v>
      </c>
      <c r="I9" s="302">
        <f t="shared" ref="I9:J9" si="1">SUM(I2:I8)</f>
        <v>1190478125494.8818</v>
      </c>
      <c r="J9" s="302">
        <f t="shared" si="1"/>
        <v>1194815749032.1619</v>
      </c>
    </row>
    <row r="10" spans="2:10">
      <c r="C10" s="51"/>
      <c r="D10" s="51"/>
      <c r="E10" s="51"/>
      <c r="F10" s="51"/>
      <c r="G10" s="51"/>
      <c r="H10" s="51"/>
      <c r="I10" s="51"/>
    </row>
    <row r="11" spans="2:10">
      <c r="B11" s="264" t="s">
        <v>148</v>
      </c>
      <c r="C11" s="265" t="s">
        <v>147</v>
      </c>
      <c r="D11" s="266">
        <f t="shared" ref="D11:J11" si="2">(C9+D9)/2</f>
        <v>1183912342813.5688</v>
      </c>
      <c r="E11" s="267">
        <f t="shared" si="2"/>
        <v>1200294089917.4858</v>
      </c>
      <c r="F11" s="267">
        <f t="shared" si="2"/>
        <v>1211615835984.6553</v>
      </c>
      <c r="G11" s="267">
        <f t="shared" si="2"/>
        <v>1208417771481.1746</v>
      </c>
      <c r="H11" s="267">
        <f>(G9+H9)/2</f>
        <v>1194068769619.8828</v>
      </c>
      <c r="I11" s="267">
        <f t="shared" si="2"/>
        <v>1190103104768.9063</v>
      </c>
      <c r="J11" s="267">
        <f t="shared" si="2"/>
        <v>1192646937263.522</v>
      </c>
    </row>
    <row r="12" spans="2:10">
      <c r="B12" s="63"/>
      <c r="C12" s="66"/>
      <c r="D12" s="66"/>
      <c r="E12" s="66"/>
      <c r="F12" s="66"/>
      <c r="G12" s="66"/>
      <c r="H12" s="66"/>
      <c r="I12" s="66"/>
    </row>
    <row r="13" spans="2:10">
      <c r="B13" s="63"/>
      <c r="C13" s="66"/>
      <c r="D13" s="66"/>
      <c r="E13" s="66"/>
      <c r="F13" s="66"/>
      <c r="G13" s="66"/>
      <c r="H13" s="66"/>
      <c r="I13" s="66"/>
    </row>
    <row r="14" spans="2:10">
      <c r="B14" s="63"/>
      <c r="C14" s="66"/>
      <c r="D14" s="66"/>
      <c r="E14" s="66"/>
      <c r="F14" s="66"/>
      <c r="G14" s="66"/>
      <c r="H14" s="66"/>
      <c r="I14" s="66"/>
    </row>
    <row r="15" spans="2:10">
      <c r="B15" s="63"/>
      <c r="C15" s="66"/>
      <c r="D15" s="66"/>
      <c r="E15" s="66"/>
      <c r="F15" s="66"/>
      <c r="G15" s="66"/>
      <c r="H15" s="66"/>
      <c r="I15" s="66"/>
    </row>
    <row r="16" spans="2:10">
      <c r="B16" s="63"/>
      <c r="C16" s="66"/>
      <c r="D16" s="66"/>
      <c r="E16" s="66"/>
      <c r="F16" s="66"/>
      <c r="G16" s="66"/>
      <c r="H16" s="66"/>
      <c r="I16" s="66"/>
    </row>
    <row r="17" spans="2:9">
      <c r="B17" s="63"/>
      <c r="C17" s="64"/>
      <c r="D17" s="64"/>
      <c r="E17" s="64"/>
      <c r="F17" s="64"/>
      <c r="G17" s="64"/>
      <c r="H17" s="64"/>
      <c r="I17" s="64"/>
    </row>
    <row r="18" spans="2:9">
      <c r="B18" s="63"/>
      <c r="C18" s="65"/>
      <c r="D18" s="65"/>
      <c r="E18" s="63"/>
      <c r="F18" s="63"/>
      <c r="G18" s="63"/>
      <c r="H18" s="63"/>
      <c r="I18" s="63"/>
    </row>
    <row r="19" spans="2:9">
      <c r="B19" s="63"/>
      <c r="C19" s="65"/>
      <c r="D19" s="65"/>
      <c r="E19" s="63"/>
      <c r="F19" s="63"/>
      <c r="G19" s="63"/>
      <c r="H19" s="63"/>
      <c r="I19" s="63"/>
    </row>
    <row r="20" spans="2:9">
      <c r="B20" s="63"/>
      <c r="C20" s="65"/>
      <c r="D20" s="65"/>
      <c r="E20" s="63"/>
      <c r="F20" s="63"/>
      <c r="G20" s="63"/>
      <c r="H20" s="63"/>
      <c r="I20" s="63"/>
    </row>
    <row r="21" spans="2:9">
      <c r="C21" s="1"/>
      <c r="D21" s="1"/>
    </row>
    <row r="22" spans="2:9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7"/>
  <sheetViews>
    <sheetView topLeftCell="A114" zoomScale="150" zoomScaleNormal="150" workbookViewId="0">
      <pane xSplit="1" topLeftCell="AF1" activePane="topRight" state="frozen"/>
      <selection pane="topRight" activeCell="AF114" sqref="AF114:AG114"/>
    </sheetView>
  </sheetViews>
  <sheetFormatPr defaultRowHeight="15"/>
  <cols>
    <col min="1" max="1" width="31.5703125" customWidth="1"/>
    <col min="2" max="2" width="13.85546875" style="289" customWidth="1"/>
    <col min="3" max="3" width="8.28515625" style="289" customWidth="1"/>
    <col min="4" max="4" width="13.42578125" style="289" customWidth="1"/>
    <col min="5" max="5" width="8.140625" style="289" customWidth="1"/>
    <col min="6" max="7" width="7.42578125" style="289" customWidth="1"/>
    <col min="8" max="8" width="13.5703125" style="289" customWidth="1"/>
    <col min="9" max="9" width="7.85546875" style="289" customWidth="1"/>
    <col min="10" max="11" width="7.42578125" style="289" customWidth="1"/>
    <col min="12" max="12" width="13.28515625" style="289" customWidth="1"/>
    <col min="13" max="13" width="8" style="289" customWidth="1"/>
    <col min="14" max="15" width="7.42578125" style="289" customWidth="1"/>
    <col min="16" max="16" width="14.85546875" style="289" customWidth="1"/>
    <col min="17" max="17" width="8.7109375" style="289" customWidth="1"/>
    <col min="18" max="19" width="7.42578125" style="289" customWidth="1"/>
    <col min="20" max="20" width="14.5703125" style="289" customWidth="1"/>
    <col min="21" max="21" width="8.42578125" style="289" customWidth="1"/>
    <col min="22" max="23" width="7.42578125" style="289" customWidth="1"/>
    <col min="24" max="24" width="15.7109375" style="289" customWidth="1"/>
    <col min="25" max="25" width="8.140625" style="289" customWidth="1"/>
    <col min="26" max="27" width="7.42578125" style="289" customWidth="1"/>
    <col min="28" max="28" width="14.140625" style="289" customWidth="1"/>
    <col min="29" max="29" width="8.28515625" style="289" customWidth="1"/>
    <col min="30" max="31" width="7.42578125" style="289" customWidth="1"/>
    <col min="32" max="32" width="14.7109375" style="289" customWidth="1"/>
    <col min="33" max="33" width="8.28515625" style="289" customWidth="1"/>
    <col min="34" max="35" width="7.42578125" style="289" customWidth="1"/>
    <col min="36" max="36" width="7.7109375" customWidth="1"/>
    <col min="37" max="37" width="7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48" customHeight="1" thickBot="1">
      <c r="A1" s="421" t="s">
        <v>96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  <c r="AA1" s="422"/>
      <c r="AB1" s="422"/>
      <c r="AC1" s="422"/>
      <c r="AD1" s="422"/>
      <c r="AE1" s="422"/>
      <c r="AF1" s="422"/>
      <c r="AG1" s="422"/>
      <c r="AH1" s="422"/>
      <c r="AI1" s="422"/>
      <c r="AJ1" s="422"/>
      <c r="AK1" s="422"/>
      <c r="AL1" s="422"/>
      <c r="AM1" s="422"/>
      <c r="AN1" s="422"/>
      <c r="AO1" s="423"/>
    </row>
    <row r="2" spans="1:49" ht="30.75" customHeight="1" thickBot="1">
      <c r="A2" s="103"/>
      <c r="B2" s="414" t="s">
        <v>185</v>
      </c>
      <c r="C2" s="415"/>
      <c r="D2" s="414" t="s">
        <v>186</v>
      </c>
      <c r="E2" s="415"/>
      <c r="F2" s="414" t="s">
        <v>85</v>
      </c>
      <c r="G2" s="415"/>
      <c r="H2" s="414" t="s">
        <v>187</v>
      </c>
      <c r="I2" s="415"/>
      <c r="J2" s="414" t="s">
        <v>85</v>
      </c>
      <c r="K2" s="415"/>
      <c r="L2" s="414" t="s">
        <v>189</v>
      </c>
      <c r="M2" s="415"/>
      <c r="N2" s="414" t="s">
        <v>85</v>
      </c>
      <c r="O2" s="415"/>
      <c r="P2" s="414" t="s">
        <v>190</v>
      </c>
      <c r="Q2" s="415"/>
      <c r="R2" s="414" t="s">
        <v>85</v>
      </c>
      <c r="S2" s="415"/>
      <c r="T2" s="414" t="s">
        <v>192</v>
      </c>
      <c r="U2" s="415"/>
      <c r="V2" s="414" t="s">
        <v>85</v>
      </c>
      <c r="W2" s="415"/>
      <c r="X2" s="414" t="s">
        <v>193</v>
      </c>
      <c r="Y2" s="415"/>
      <c r="Z2" s="414" t="s">
        <v>85</v>
      </c>
      <c r="AA2" s="415"/>
      <c r="AB2" s="414" t="s">
        <v>198</v>
      </c>
      <c r="AC2" s="415"/>
      <c r="AD2" s="414" t="s">
        <v>85</v>
      </c>
      <c r="AE2" s="415"/>
      <c r="AF2" s="414" t="s">
        <v>203</v>
      </c>
      <c r="AG2" s="415"/>
      <c r="AH2" s="414" t="s">
        <v>85</v>
      </c>
      <c r="AI2" s="415"/>
      <c r="AJ2" s="414" t="s">
        <v>105</v>
      </c>
      <c r="AK2" s="415"/>
      <c r="AL2" s="414" t="s">
        <v>106</v>
      </c>
      <c r="AM2" s="415"/>
      <c r="AN2" s="414" t="s">
        <v>95</v>
      </c>
      <c r="AO2" s="415"/>
      <c r="AP2" s="104"/>
      <c r="AQ2" s="416" t="s">
        <v>110</v>
      </c>
      <c r="AR2" s="417"/>
      <c r="AS2" s="104"/>
      <c r="AT2" s="104"/>
    </row>
    <row r="3" spans="1:49" ht="14.25" customHeight="1">
      <c r="A3" s="201" t="s">
        <v>4</v>
      </c>
      <c r="B3" s="168" t="s">
        <v>80</v>
      </c>
      <c r="C3" s="255" t="s">
        <v>5</v>
      </c>
      <c r="D3" s="168" t="s">
        <v>80</v>
      </c>
      <c r="E3" s="255" t="s">
        <v>5</v>
      </c>
      <c r="F3" s="105" t="s">
        <v>80</v>
      </c>
      <c r="G3" s="106" t="s">
        <v>5</v>
      </c>
      <c r="H3" s="168" t="s">
        <v>80</v>
      </c>
      <c r="I3" s="255" t="s">
        <v>5</v>
      </c>
      <c r="J3" s="105" t="s">
        <v>80</v>
      </c>
      <c r="K3" s="106" t="s">
        <v>5</v>
      </c>
      <c r="L3" s="168" t="s">
        <v>80</v>
      </c>
      <c r="M3" s="255" t="s">
        <v>5</v>
      </c>
      <c r="N3" s="105" t="s">
        <v>80</v>
      </c>
      <c r="O3" s="106" t="s">
        <v>5</v>
      </c>
      <c r="P3" s="168" t="s">
        <v>80</v>
      </c>
      <c r="Q3" s="255" t="s">
        <v>5</v>
      </c>
      <c r="R3" s="105" t="s">
        <v>80</v>
      </c>
      <c r="S3" s="106" t="s">
        <v>5</v>
      </c>
      <c r="T3" s="168" t="s">
        <v>80</v>
      </c>
      <c r="U3" s="255" t="s">
        <v>5</v>
      </c>
      <c r="V3" s="105" t="s">
        <v>80</v>
      </c>
      <c r="W3" s="106" t="s">
        <v>5</v>
      </c>
      <c r="X3" s="168" t="s">
        <v>80</v>
      </c>
      <c r="Y3" s="255" t="s">
        <v>5</v>
      </c>
      <c r="Z3" s="105" t="s">
        <v>80</v>
      </c>
      <c r="AA3" s="106" t="s">
        <v>5</v>
      </c>
      <c r="AB3" s="168" t="s">
        <v>80</v>
      </c>
      <c r="AC3" s="255" t="s">
        <v>5</v>
      </c>
      <c r="AD3" s="105" t="s">
        <v>80</v>
      </c>
      <c r="AE3" s="106" t="s">
        <v>5</v>
      </c>
      <c r="AF3" s="168" t="s">
        <v>80</v>
      </c>
      <c r="AG3" s="255" t="s">
        <v>5</v>
      </c>
      <c r="AH3" s="105" t="s">
        <v>80</v>
      </c>
      <c r="AI3" s="106" t="s">
        <v>5</v>
      </c>
      <c r="AJ3" s="107" t="s">
        <v>80</v>
      </c>
      <c r="AK3" s="108" t="s">
        <v>5</v>
      </c>
      <c r="AL3" s="109" t="s">
        <v>80</v>
      </c>
      <c r="AM3" s="110" t="s">
        <v>5</v>
      </c>
      <c r="AN3" s="111" t="s">
        <v>80</v>
      </c>
      <c r="AO3" s="112" t="s">
        <v>5</v>
      </c>
      <c r="AP3" s="104"/>
      <c r="AQ3" s="113" t="s">
        <v>80</v>
      </c>
      <c r="AR3" s="114" t="s">
        <v>5</v>
      </c>
      <c r="AS3" s="104"/>
      <c r="AT3" s="104"/>
    </row>
    <row r="4" spans="1:49">
      <c r="A4" s="202" t="s">
        <v>0</v>
      </c>
      <c r="B4" s="169" t="s">
        <v>6</v>
      </c>
      <c r="C4" s="169" t="s">
        <v>6</v>
      </c>
      <c r="D4" s="169" t="s">
        <v>6</v>
      </c>
      <c r="E4" s="169" t="s">
        <v>6</v>
      </c>
      <c r="F4" s="115" t="s">
        <v>104</v>
      </c>
      <c r="G4" s="115" t="s">
        <v>104</v>
      </c>
      <c r="H4" s="169" t="s">
        <v>6</v>
      </c>
      <c r="I4" s="169" t="s">
        <v>6</v>
      </c>
      <c r="J4" s="115" t="s">
        <v>104</v>
      </c>
      <c r="K4" s="115" t="s">
        <v>104</v>
      </c>
      <c r="L4" s="169" t="s">
        <v>6</v>
      </c>
      <c r="M4" s="169" t="s">
        <v>6</v>
      </c>
      <c r="N4" s="115" t="s">
        <v>104</v>
      </c>
      <c r="O4" s="115" t="s">
        <v>104</v>
      </c>
      <c r="P4" s="169" t="s">
        <v>6</v>
      </c>
      <c r="Q4" s="169" t="s">
        <v>6</v>
      </c>
      <c r="R4" s="115" t="s">
        <v>104</v>
      </c>
      <c r="S4" s="115" t="s">
        <v>104</v>
      </c>
      <c r="T4" s="169" t="s">
        <v>6</v>
      </c>
      <c r="U4" s="169" t="s">
        <v>6</v>
      </c>
      <c r="V4" s="115" t="s">
        <v>104</v>
      </c>
      <c r="W4" s="115" t="s">
        <v>104</v>
      </c>
      <c r="X4" s="169" t="s">
        <v>6</v>
      </c>
      <c r="Y4" s="169" t="s">
        <v>6</v>
      </c>
      <c r="Z4" s="115" t="s">
        <v>104</v>
      </c>
      <c r="AA4" s="115" t="s">
        <v>104</v>
      </c>
      <c r="AB4" s="169" t="s">
        <v>6</v>
      </c>
      <c r="AC4" s="169" t="s">
        <v>6</v>
      </c>
      <c r="AD4" s="115" t="s">
        <v>104</v>
      </c>
      <c r="AE4" s="115" t="s">
        <v>104</v>
      </c>
      <c r="AF4" s="169" t="s">
        <v>6</v>
      </c>
      <c r="AG4" s="169" t="s">
        <v>6</v>
      </c>
      <c r="AH4" s="115" t="s">
        <v>104</v>
      </c>
      <c r="AI4" s="115" t="s">
        <v>104</v>
      </c>
      <c r="AJ4" s="116" t="s">
        <v>104</v>
      </c>
      <c r="AK4" s="116" t="s">
        <v>104</v>
      </c>
      <c r="AL4" s="117" t="s">
        <v>104</v>
      </c>
      <c r="AM4" s="117" t="s">
        <v>104</v>
      </c>
      <c r="AN4" s="111" t="s">
        <v>104</v>
      </c>
      <c r="AO4" s="112" t="s">
        <v>104</v>
      </c>
      <c r="AP4" s="104"/>
      <c r="AQ4" s="118" t="s">
        <v>6</v>
      </c>
      <c r="AR4" s="118" t="s">
        <v>6</v>
      </c>
      <c r="AS4" s="104"/>
      <c r="AT4" s="104"/>
    </row>
    <row r="5" spans="1:49">
      <c r="A5" s="203" t="s">
        <v>8</v>
      </c>
      <c r="B5" s="170">
        <v>5004141106.3500004</v>
      </c>
      <c r="C5" s="170">
        <v>8163.75</v>
      </c>
      <c r="D5" s="170">
        <v>4964871149.5900002</v>
      </c>
      <c r="E5" s="170">
        <v>8102.52</v>
      </c>
      <c r="F5" s="119">
        <f t="shared" ref="F5:F17" si="0">((D5-B5)/B5)</f>
        <v>-7.8474918922986914E-3</v>
      </c>
      <c r="G5" s="119">
        <f t="shared" ref="G5:G17" si="1">((E5-C5)/C5)</f>
        <v>-7.5002296738630606E-3</v>
      </c>
      <c r="H5" s="170">
        <v>4923812394.71</v>
      </c>
      <c r="I5" s="170">
        <v>8035.82</v>
      </c>
      <c r="J5" s="119">
        <f t="shared" ref="J5:J17" si="2">((H5-D5)/D5)</f>
        <v>-8.2698530622271546E-3</v>
      </c>
      <c r="K5" s="119">
        <f t="shared" ref="K5:K17" si="3">((I5-E5)/E5)</f>
        <v>-8.2320068324423425E-3</v>
      </c>
      <c r="L5" s="170">
        <v>4791138109.9700003</v>
      </c>
      <c r="M5" s="170">
        <v>7845.17</v>
      </c>
      <c r="N5" s="119">
        <f t="shared" ref="N5:N17" si="4">((L5-H5)/H5)</f>
        <v>-2.6945438636642845E-2</v>
      </c>
      <c r="O5" s="119">
        <f t="shared" ref="O5:O17" si="5">((M5-I5)/I5)</f>
        <v>-2.3725021217498605E-2</v>
      </c>
      <c r="P5" s="170">
        <v>4653031674.75</v>
      </c>
      <c r="Q5" s="170">
        <v>7733.21</v>
      </c>
      <c r="R5" s="119">
        <f t="shared" ref="R5:R17" si="6">((P5-L5)/L5)</f>
        <v>-2.8825392224158829E-2</v>
      </c>
      <c r="S5" s="119">
        <f t="shared" ref="S5:S17" si="7">((Q5-M5)/M5)</f>
        <v>-1.4271201261413078E-2</v>
      </c>
      <c r="T5" s="170">
        <v>4179409375.46</v>
      </c>
      <c r="U5" s="170">
        <v>6956.4</v>
      </c>
      <c r="V5" s="119">
        <f t="shared" ref="V5:V17" si="8">((T5-P5)/P5)</f>
        <v>-0.10178789494602934</v>
      </c>
      <c r="W5" s="119">
        <f t="shared" ref="W5:W17" si="9">((U5-Q5)/Q5)</f>
        <v>-0.10045117098850288</v>
      </c>
      <c r="X5" s="170">
        <v>4142667446</v>
      </c>
      <c r="Y5" s="170">
        <v>6899.52</v>
      </c>
      <c r="Z5" s="119">
        <f t="shared" ref="Z5:Z17" si="10">((X5-T5)/T5)</f>
        <v>-8.7911774509899735E-3</v>
      </c>
      <c r="AA5" s="119">
        <f t="shared" ref="AA5:AA17" si="11">((Y5-U5)/U5)</f>
        <v>-8.1766430912539826E-3</v>
      </c>
      <c r="AB5" s="170">
        <v>4109725692.46</v>
      </c>
      <c r="AC5" s="170">
        <v>6849.4</v>
      </c>
      <c r="AD5" s="119">
        <f t="shared" ref="AD5:AD17" si="12">((AB5-X5)/X5)</f>
        <v>-7.9518218561828447E-3</v>
      </c>
      <c r="AE5" s="119">
        <f t="shared" ref="AE5:AE17" si="13">((AC5-Y5)/Y5)</f>
        <v>-7.2642734567043505E-3</v>
      </c>
      <c r="AF5" s="170">
        <v>4014753416.2199998</v>
      </c>
      <c r="AG5" s="170">
        <v>6680.42</v>
      </c>
      <c r="AH5" s="119">
        <f t="shared" ref="AH5:AH17" si="14">((AF5-AB5)/AB5)</f>
        <v>-2.3109152130090641E-2</v>
      </c>
      <c r="AI5" s="119">
        <f t="shared" ref="AI5:AI17" si="15">((AG5-AC5)/AC5)</f>
        <v>-2.4670774082401314E-2</v>
      </c>
      <c r="AJ5" s="120">
        <f>AVERAGE(F5,J5,N5,R5,V5,Z5,AD5,AH5)</f>
        <v>-2.6691027774827542E-2</v>
      </c>
      <c r="AK5" s="120">
        <f>AVERAGE(G5,K5,O5,S5,W5,AA5,AE5,AI5)</f>
        <v>-2.4286415075509955E-2</v>
      </c>
      <c r="AL5" s="121">
        <f>((AF5-D5)/D5)</f>
        <v>-0.19136805462684792</v>
      </c>
      <c r="AM5" s="121">
        <f>((AG5-E5)/E5)</f>
        <v>-0.17551329709769309</v>
      </c>
      <c r="AN5" s="122">
        <f>STDEV(F5,J5,N5,R5,V5,Z5,AD5,AH5)</f>
        <v>3.1674619246732011E-2</v>
      </c>
      <c r="AO5" s="208">
        <f>STDEV(G5,K5,O5,S5,W5,AA5,AE5,AI5)</f>
        <v>3.1601617383985703E-2</v>
      </c>
      <c r="AP5" s="123"/>
      <c r="AQ5" s="124">
        <v>7877662528.1199999</v>
      </c>
      <c r="AR5" s="124">
        <v>7704.04</v>
      </c>
      <c r="AS5" s="125" t="e">
        <f>(#REF!/AQ5)-1</f>
        <v>#REF!</v>
      </c>
      <c r="AT5" s="125" t="e">
        <f>(#REF!/AR5)-1</f>
        <v>#REF!</v>
      </c>
    </row>
    <row r="6" spans="1:49">
      <c r="A6" s="203" t="s">
        <v>62</v>
      </c>
      <c r="B6" s="171">
        <v>587452189.20000005</v>
      </c>
      <c r="C6" s="170">
        <v>1.17</v>
      </c>
      <c r="D6" s="171">
        <v>583699377.79999995</v>
      </c>
      <c r="E6" s="170">
        <v>1.1599999999999999</v>
      </c>
      <c r="F6" s="119">
        <f t="shared" si="0"/>
        <v>-6.388283964199235E-3</v>
      </c>
      <c r="G6" s="119">
        <f t="shared" si="1"/>
        <v>-8.5470085470085548E-3</v>
      </c>
      <c r="H6" s="171">
        <v>575389104.07000005</v>
      </c>
      <c r="I6" s="170">
        <v>1.1499999999999999</v>
      </c>
      <c r="J6" s="119">
        <f t="shared" si="2"/>
        <v>-1.4237249594683225E-2</v>
      </c>
      <c r="K6" s="119">
        <f t="shared" si="3"/>
        <v>-8.6206896551724223E-3</v>
      </c>
      <c r="L6" s="171">
        <v>546044701.39999998</v>
      </c>
      <c r="M6" s="170">
        <v>1.0900000000000001</v>
      </c>
      <c r="N6" s="119">
        <f t="shared" si="4"/>
        <v>-5.0999232454061433E-2</v>
      </c>
      <c r="O6" s="119">
        <f t="shared" si="5"/>
        <v>-5.2173913043478119E-2</v>
      </c>
      <c r="P6" s="171">
        <v>548499293.45000005</v>
      </c>
      <c r="Q6" s="170">
        <v>1.0900000000000001</v>
      </c>
      <c r="R6" s="119">
        <f t="shared" si="6"/>
        <v>4.4952218082269842E-3</v>
      </c>
      <c r="S6" s="119">
        <f t="shared" si="7"/>
        <v>0</v>
      </c>
      <c r="T6" s="171">
        <v>492227805.75999999</v>
      </c>
      <c r="U6" s="170">
        <v>0.98</v>
      </c>
      <c r="V6" s="119">
        <f t="shared" si="8"/>
        <v>-0.10259172320179048</v>
      </c>
      <c r="W6" s="119">
        <f t="shared" si="9"/>
        <v>-0.10091743119266064</v>
      </c>
      <c r="X6" s="171">
        <v>478365190.5</v>
      </c>
      <c r="Y6" s="170">
        <v>0.96</v>
      </c>
      <c r="Z6" s="119">
        <f t="shared" si="10"/>
        <v>-2.8163007245387336E-2</v>
      </c>
      <c r="AA6" s="119">
        <f t="shared" si="11"/>
        <v>-2.0408163265306142E-2</v>
      </c>
      <c r="AB6" s="171">
        <v>478848203.98000002</v>
      </c>
      <c r="AC6" s="170">
        <v>0.96</v>
      </c>
      <c r="AD6" s="119">
        <f t="shared" si="12"/>
        <v>1.009717031239586E-3</v>
      </c>
      <c r="AE6" s="119">
        <f t="shared" si="13"/>
        <v>0</v>
      </c>
      <c r="AF6" s="171">
        <v>471754372.69999999</v>
      </c>
      <c r="AG6" s="170">
        <v>0.94</v>
      </c>
      <c r="AH6" s="119">
        <f t="shared" si="14"/>
        <v>-1.4814363343203263E-2</v>
      </c>
      <c r="AI6" s="119">
        <f t="shared" si="15"/>
        <v>-2.0833333333333353E-2</v>
      </c>
      <c r="AJ6" s="120">
        <f t="shared" ref="AJ6:AJ69" si="16">AVERAGE(F6,J6,N6,R6,V6,Z6,AD6,AH6)</f>
        <v>-2.6461115120482302E-2</v>
      </c>
      <c r="AK6" s="120">
        <f t="shared" ref="AK6:AK69" si="17">AVERAGE(G6,K6,O6,S6,W6,AA6,AE6,AI6)</f>
        <v>-2.6437567379619904E-2</v>
      </c>
      <c r="AL6" s="121">
        <f t="shared" ref="AL6:AL69" si="18">((AF6-D6)/D6)</f>
        <v>-0.19178537678406957</v>
      </c>
      <c r="AM6" s="121">
        <f t="shared" ref="AM6:AM69" si="19">((AG6-E6)/E6)</f>
        <v>-0.18965517241379309</v>
      </c>
      <c r="AN6" s="122">
        <f t="shared" ref="AN6:AN69" si="20">STDEV(F6,J6,N6,R6,V6,Z6,AD6,AH6)</f>
        <v>3.5459866261624208E-2</v>
      </c>
      <c r="AO6" s="208">
        <f t="shared" ref="AO6:AO69" si="21">STDEV(G6,K6,O6,S6,W6,AA6,AE6,AI6)</f>
        <v>3.4460689654098986E-2</v>
      </c>
      <c r="AP6" s="126"/>
      <c r="AQ6" s="127">
        <v>486981928.81999999</v>
      </c>
      <c r="AR6" s="128">
        <v>0.95</v>
      </c>
      <c r="AS6" s="125" t="e">
        <f>(#REF!/AQ6)-1</f>
        <v>#REF!</v>
      </c>
      <c r="AT6" s="125" t="e">
        <f>(#REF!/AR6)-1</f>
        <v>#REF!</v>
      </c>
    </row>
    <row r="7" spans="1:49">
      <c r="A7" s="203" t="s">
        <v>13</v>
      </c>
      <c r="B7" s="171">
        <v>264688676.44999999</v>
      </c>
      <c r="C7" s="170">
        <v>134.94999999999999</v>
      </c>
      <c r="D7" s="171">
        <v>268791888.74000001</v>
      </c>
      <c r="E7" s="170">
        <v>137.87</v>
      </c>
      <c r="F7" s="119">
        <f t="shared" si="0"/>
        <v>1.5502031839942058E-2</v>
      </c>
      <c r="G7" s="119">
        <f t="shared" si="1"/>
        <v>2.163764357169334E-2</v>
      </c>
      <c r="H7" s="171">
        <v>252029966.28999999</v>
      </c>
      <c r="I7" s="170">
        <v>129.34</v>
      </c>
      <c r="J7" s="119">
        <f t="shared" si="2"/>
        <v>-6.2360224218721408E-2</v>
      </c>
      <c r="K7" s="119">
        <f t="shared" si="3"/>
        <v>-6.1869877420758689E-2</v>
      </c>
      <c r="L7" s="171">
        <v>245298201.24000001</v>
      </c>
      <c r="M7" s="170">
        <v>125.82</v>
      </c>
      <c r="N7" s="119">
        <f t="shared" si="4"/>
        <v>-2.6710177163036364E-2</v>
      </c>
      <c r="O7" s="119">
        <f t="shared" si="5"/>
        <v>-2.72150920055668E-2</v>
      </c>
      <c r="P7" s="171">
        <v>244514996.97</v>
      </c>
      <c r="Q7" s="170">
        <v>125.41</v>
      </c>
      <c r="R7" s="119">
        <f t="shared" si="6"/>
        <v>-3.1928659323258667E-3</v>
      </c>
      <c r="S7" s="119">
        <f t="shared" si="7"/>
        <v>-3.2586234302972232E-3</v>
      </c>
      <c r="T7" s="171">
        <v>213954360.97</v>
      </c>
      <c r="U7" s="170">
        <v>109.41</v>
      </c>
      <c r="V7" s="119">
        <f t="shared" si="8"/>
        <v>-0.12498471005338598</v>
      </c>
      <c r="W7" s="119">
        <f t="shared" si="9"/>
        <v>-0.12758153257316004</v>
      </c>
      <c r="X7" s="171">
        <v>216678239.31999999</v>
      </c>
      <c r="Y7" s="170">
        <v>110.76</v>
      </c>
      <c r="Z7" s="119">
        <f t="shared" si="10"/>
        <v>1.2731118625723771E-2</v>
      </c>
      <c r="AA7" s="119">
        <f t="shared" si="11"/>
        <v>1.2338908692075757E-2</v>
      </c>
      <c r="AB7" s="171">
        <v>218720027.37</v>
      </c>
      <c r="AC7" s="170">
        <v>111.74</v>
      </c>
      <c r="AD7" s="119">
        <f t="shared" si="12"/>
        <v>9.4231338431018403E-3</v>
      </c>
      <c r="AE7" s="119">
        <f t="shared" si="13"/>
        <v>8.8479595521848108E-3</v>
      </c>
      <c r="AF7" s="171">
        <v>217079627.16</v>
      </c>
      <c r="AG7" s="170">
        <v>110.9</v>
      </c>
      <c r="AH7" s="119">
        <f t="shared" si="14"/>
        <v>-7.5000000216029978E-3</v>
      </c>
      <c r="AI7" s="119">
        <f t="shared" si="15"/>
        <v>-7.5174512260604009E-3</v>
      </c>
      <c r="AJ7" s="120">
        <f t="shared" si="16"/>
        <v>-2.338646163503812E-2</v>
      </c>
      <c r="AK7" s="120">
        <f t="shared" si="17"/>
        <v>-2.3077258104986155E-2</v>
      </c>
      <c r="AL7" s="121">
        <f t="shared" si="18"/>
        <v>-0.19238773097807582</v>
      </c>
      <c r="AM7" s="121">
        <f t="shared" si="19"/>
        <v>-0.19561906143468483</v>
      </c>
      <c r="AN7" s="122">
        <f t="shared" si="20"/>
        <v>4.8411377633482827E-2</v>
      </c>
      <c r="AO7" s="208">
        <f t="shared" si="21"/>
        <v>4.9786637708719571E-2</v>
      </c>
      <c r="AP7" s="126"/>
      <c r="AQ7" s="124">
        <v>204065067.03999999</v>
      </c>
      <c r="AR7" s="128">
        <v>105.02</v>
      </c>
      <c r="AS7" s="125" t="e">
        <f>(#REF!/AQ7)-1</f>
        <v>#REF!</v>
      </c>
      <c r="AT7" s="125" t="e">
        <f>(#REF!/AR7)-1</f>
        <v>#REF!</v>
      </c>
    </row>
    <row r="8" spans="1:49">
      <c r="A8" s="203" t="s">
        <v>15</v>
      </c>
      <c r="B8" s="171">
        <v>292595319</v>
      </c>
      <c r="C8" s="182">
        <v>12.73</v>
      </c>
      <c r="D8" s="171">
        <v>287872510</v>
      </c>
      <c r="E8" s="182">
        <v>12.69</v>
      </c>
      <c r="F8" s="119">
        <f t="shared" si="0"/>
        <v>-1.6141095545004258E-2</v>
      </c>
      <c r="G8" s="119">
        <f t="shared" si="1"/>
        <v>-3.1421838177534112E-3</v>
      </c>
      <c r="H8" s="171">
        <v>282175218</v>
      </c>
      <c r="I8" s="182">
        <v>12.51</v>
      </c>
      <c r="J8" s="119">
        <f t="shared" si="2"/>
        <v>-1.9791024853328301E-2</v>
      </c>
      <c r="K8" s="119">
        <f t="shared" si="3"/>
        <v>-1.4184397163120546E-2</v>
      </c>
      <c r="L8" s="171">
        <v>268274377</v>
      </c>
      <c r="M8" s="182">
        <v>11.9</v>
      </c>
      <c r="N8" s="119">
        <f t="shared" si="4"/>
        <v>-4.9263153222761043E-2</v>
      </c>
      <c r="O8" s="119">
        <f t="shared" si="5"/>
        <v>-4.8760991207034331E-2</v>
      </c>
      <c r="P8" s="171">
        <v>268698434</v>
      </c>
      <c r="Q8" s="182">
        <v>11.89</v>
      </c>
      <c r="R8" s="119">
        <f t="shared" si="6"/>
        <v>1.580683942842592E-3</v>
      </c>
      <c r="S8" s="119">
        <f t="shared" si="7"/>
        <v>-8.4033613445376357E-4</v>
      </c>
      <c r="T8" s="171">
        <v>229046765</v>
      </c>
      <c r="U8" s="182">
        <v>9.76</v>
      </c>
      <c r="V8" s="119">
        <f t="shared" si="8"/>
        <v>-0.14756940861069551</v>
      </c>
      <c r="W8" s="119">
        <f t="shared" si="9"/>
        <v>-0.17914213624894876</v>
      </c>
      <c r="X8" s="171">
        <v>229043520</v>
      </c>
      <c r="Y8" s="182">
        <v>9.76</v>
      </c>
      <c r="Z8" s="119">
        <f t="shared" si="10"/>
        <v>-1.4167412493252197E-5</v>
      </c>
      <c r="AA8" s="119">
        <f t="shared" si="11"/>
        <v>0</v>
      </c>
      <c r="AB8" s="171">
        <v>255517888</v>
      </c>
      <c r="AC8" s="182">
        <v>9.5299999999999994</v>
      </c>
      <c r="AD8" s="119">
        <f t="shared" si="12"/>
        <v>0.11558662737980974</v>
      </c>
      <c r="AE8" s="119">
        <f t="shared" si="13"/>
        <v>-2.3565573770491847E-2</v>
      </c>
      <c r="AF8" s="171">
        <v>247571719</v>
      </c>
      <c r="AG8" s="182">
        <v>9.23</v>
      </c>
      <c r="AH8" s="119">
        <f t="shared" si="14"/>
        <v>-3.1098288508082848E-2</v>
      </c>
      <c r="AI8" s="119">
        <f t="shared" si="15"/>
        <v>-3.1479538300104824E-2</v>
      </c>
      <c r="AJ8" s="120">
        <f t="shared" si="16"/>
        <v>-1.8338728353714112E-2</v>
      </c>
      <c r="AK8" s="120">
        <f t="shared" si="17"/>
        <v>-3.7639394580238433E-2</v>
      </c>
      <c r="AL8" s="121">
        <f t="shared" si="18"/>
        <v>-0.13999527429694486</v>
      </c>
      <c r="AM8" s="121">
        <f t="shared" si="19"/>
        <v>-0.27265563435776197</v>
      </c>
      <c r="AN8" s="122">
        <f t="shared" si="20"/>
        <v>7.220527021906839E-2</v>
      </c>
      <c r="AO8" s="208">
        <f t="shared" si="21"/>
        <v>5.9634387555646311E-2</v>
      </c>
      <c r="AP8" s="126"/>
      <c r="AQ8" s="129">
        <v>166618649</v>
      </c>
      <c r="AR8" s="130">
        <v>9.4</v>
      </c>
      <c r="AS8" s="125" t="e">
        <f>(#REF!/AQ8)-1</f>
        <v>#REF!</v>
      </c>
      <c r="AT8" s="125" t="e">
        <f>(#REF!/AR8)-1</f>
        <v>#REF!</v>
      </c>
    </row>
    <row r="9" spans="1:49">
      <c r="A9" s="203" t="s">
        <v>102</v>
      </c>
      <c r="B9" s="171">
        <v>1069797744.79</v>
      </c>
      <c r="C9" s="182">
        <v>0.71909999999999996</v>
      </c>
      <c r="D9" s="171">
        <v>1064947192.24</v>
      </c>
      <c r="E9" s="182">
        <v>0.71540000000000004</v>
      </c>
      <c r="F9" s="119">
        <f t="shared" si="0"/>
        <v>-4.5340837308944877E-3</v>
      </c>
      <c r="G9" s="119">
        <f t="shared" si="1"/>
        <v>-5.1453205395632397E-3</v>
      </c>
      <c r="H9" s="171">
        <v>1058188349.41</v>
      </c>
      <c r="I9" s="182">
        <v>0.71089999999999998</v>
      </c>
      <c r="J9" s="119">
        <f t="shared" si="2"/>
        <v>-6.3466459926370209E-3</v>
      </c>
      <c r="K9" s="119">
        <f t="shared" si="3"/>
        <v>-6.2901873077999149E-3</v>
      </c>
      <c r="L9" s="171">
        <v>1006736250.3200001</v>
      </c>
      <c r="M9" s="182">
        <v>0.6764</v>
      </c>
      <c r="N9" s="119">
        <f t="shared" si="4"/>
        <v>-4.8622817590731726E-2</v>
      </c>
      <c r="O9" s="119">
        <f t="shared" si="5"/>
        <v>-4.8530032353354867E-2</v>
      </c>
      <c r="P9" s="171">
        <v>1010849001.03</v>
      </c>
      <c r="Q9" s="182">
        <v>0.67920000000000003</v>
      </c>
      <c r="R9" s="119">
        <f t="shared" si="6"/>
        <v>4.0852315675457647E-3</v>
      </c>
      <c r="S9" s="119">
        <f t="shared" si="7"/>
        <v>4.1395623891189014E-3</v>
      </c>
      <c r="T9" s="171">
        <v>877090977.83000004</v>
      </c>
      <c r="U9" s="182">
        <v>0.58930000000000005</v>
      </c>
      <c r="V9" s="119">
        <f t="shared" si="8"/>
        <v>-0.13232245673063711</v>
      </c>
      <c r="W9" s="119">
        <f t="shared" si="9"/>
        <v>-0.13236160188457005</v>
      </c>
      <c r="X9" s="171">
        <v>861506094.84000003</v>
      </c>
      <c r="Y9" s="182">
        <v>0.57899999999999996</v>
      </c>
      <c r="Z9" s="119">
        <f t="shared" si="10"/>
        <v>-1.7768832862194498E-2</v>
      </c>
      <c r="AA9" s="119">
        <f t="shared" si="11"/>
        <v>-1.7478364160868974E-2</v>
      </c>
      <c r="AB9" s="171">
        <v>843566044.65999997</v>
      </c>
      <c r="AC9" s="182">
        <v>0.56699999999999995</v>
      </c>
      <c r="AD9" s="119">
        <f t="shared" si="12"/>
        <v>-2.0824054858639061E-2</v>
      </c>
      <c r="AE9" s="119">
        <f t="shared" si="13"/>
        <v>-2.0725388601036291E-2</v>
      </c>
      <c r="AF9" s="171">
        <v>843566044.65999997</v>
      </c>
      <c r="AG9" s="182">
        <v>0.55249999999999999</v>
      </c>
      <c r="AH9" s="119">
        <f t="shared" si="14"/>
        <v>0</v>
      </c>
      <c r="AI9" s="119">
        <f t="shared" si="15"/>
        <v>-2.5573192239858832E-2</v>
      </c>
      <c r="AJ9" s="120">
        <f t="shared" si="16"/>
        <v>-2.8291707524773516E-2</v>
      </c>
      <c r="AK9" s="120">
        <f t="shared" si="17"/>
        <v>-3.1495565587241661E-2</v>
      </c>
      <c r="AL9" s="121">
        <f t="shared" si="18"/>
        <v>-0.20787992981543901</v>
      </c>
      <c r="AM9" s="121">
        <f t="shared" si="19"/>
        <v>-0.22770478054235399</v>
      </c>
      <c r="AN9" s="122">
        <f t="shared" si="20"/>
        <v>4.5193148750651502E-2</v>
      </c>
      <c r="AO9" s="208">
        <f t="shared" si="21"/>
        <v>4.3770819282650787E-2</v>
      </c>
      <c r="AP9" s="126"/>
      <c r="AQ9" s="124">
        <v>1147996444.8800001</v>
      </c>
      <c r="AR9" s="128">
        <v>0.69840000000000002</v>
      </c>
      <c r="AS9" s="125" t="e">
        <f>(#REF!/AQ9)-1</f>
        <v>#REF!</v>
      </c>
      <c r="AT9" s="125" t="e">
        <f>(#REF!/AR9)-1</f>
        <v>#REF!</v>
      </c>
    </row>
    <row r="10" spans="1:49">
      <c r="A10" s="203" t="s">
        <v>16</v>
      </c>
      <c r="B10" s="171">
        <v>2485708074.1100001</v>
      </c>
      <c r="C10" s="182">
        <v>16.279900000000001</v>
      </c>
      <c r="D10" s="171">
        <v>2482112345.4699998</v>
      </c>
      <c r="E10" s="182">
        <v>16.255700000000001</v>
      </c>
      <c r="F10" s="119">
        <f t="shared" si="0"/>
        <v>-1.4465611136930399E-3</v>
      </c>
      <c r="G10" s="119">
        <f t="shared" si="1"/>
        <v>-1.4864956172949736E-3</v>
      </c>
      <c r="H10" s="171">
        <v>2439749377.54</v>
      </c>
      <c r="I10" s="182">
        <v>15.9899</v>
      </c>
      <c r="J10" s="119">
        <f t="shared" si="2"/>
        <v>-1.7067304792756349E-2</v>
      </c>
      <c r="K10" s="119">
        <f t="shared" si="3"/>
        <v>-1.6351187583432302E-2</v>
      </c>
      <c r="L10" s="171">
        <v>2346564153.8800001</v>
      </c>
      <c r="M10" s="182">
        <v>15.480399999999999</v>
      </c>
      <c r="N10" s="119">
        <f t="shared" si="4"/>
        <v>-3.819458855809138E-2</v>
      </c>
      <c r="O10" s="119">
        <f t="shared" si="5"/>
        <v>-3.1863864064190582E-2</v>
      </c>
      <c r="P10" s="171">
        <v>2320604868.29</v>
      </c>
      <c r="Q10" s="182">
        <v>15.3513</v>
      </c>
      <c r="R10" s="119">
        <f t="shared" si="6"/>
        <v>-1.1062678830696769E-2</v>
      </c>
      <c r="S10" s="119">
        <f t="shared" si="7"/>
        <v>-8.3395777886875883E-3</v>
      </c>
      <c r="T10" s="171">
        <v>1947731978.9000001</v>
      </c>
      <c r="U10" s="182">
        <v>13.1669</v>
      </c>
      <c r="V10" s="119">
        <f t="shared" si="8"/>
        <v>-0.1606791808830261</v>
      </c>
      <c r="W10" s="119">
        <f t="shared" si="9"/>
        <v>-0.14229413795574317</v>
      </c>
      <c r="X10" s="171">
        <v>1946223385.3499999</v>
      </c>
      <c r="Y10" s="182">
        <v>13.1629</v>
      </c>
      <c r="Z10" s="119">
        <f t="shared" si="10"/>
        <v>-7.745385742714884E-4</v>
      </c>
      <c r="AA10" s="119">
        <f t="shared" si="11"/>
        <v>-3.0379208469719977E-4</v>
      </c>
      <c r="AB10" s="171">
        <v>1918979456.1400001</v>
      </c>
      <c r="AC10" s="182">
        <v>12.986000000000001</v>
      </c>
      <c r="AD10" s="119">
        <f t="shared" si="12"/>
        <v>-1.3998356722602209E-2</v>
      </c>
      <c r="AE10" s="119">
        <f t="shared" si="13"/>
        <v>-1.3439287694960824E-2</v>
      </c>
      <c r="AF10" s="171">
        <v>1844385354.6199999</v>
      </c>
      <c r="AG10" s="182">
        <v>12.4855</v>
      </c>
      <c r="AH10" s="119">
        <f t="shared" si="14"/>
        <v>-3.8871756172963519E-2</v>
      </c>
      <c r="AI10" s="119">
        <f t="shared" si="15"/>
        <v>-3.8541506237486568E-2</v>
      </c>
      <c r="AJ10" s="120">
        <f t="shared" si="16"/>
        <v>-3.526187070601261E-2</v>
      </c>
      <c r="AK10" s="120">
        <f t="shared" si="17"/>
        <v>-3.157748112831165E-2</v>
      </c>
      <c r="AL10" s="121">
        <f t="shared" si="18"/>
        <v>-0.25692914021957508</v>
      </c>
      <c r="AM10" s="121">
        <f t="shared" si="19"/>
        <v>-0.23193095345017445</v>
      </c>
      <c r="AN10" s="122">
        <f t="shared" si="20"/>
        <v>5.2715903242385599E-2</v>
      </c>
      <c r="AO10" s="208">
        <f t="shared" si="21"/>
        <v>4.6738028296228702E-2</v>
      </c>
      <c r="AP10" s="126"/>
      <c r="AQ10" s="124">
        <v>2845469436.1399999</v>
      </c>
      <c r="AR10" s="128">
        <v>13.0688</v>
      </c>
      <c r="AS10" s="125" t="e">
        <f>(#REF!/AQ10)-1</f>
        <v>#REF!</v>
      </c>
      <c r="AT10" s="125" t="e">
        <f>(#REF!/AR10)-1</f>
        <v>#REF!</v>
      </c>
    </row>
    <row r="11" spans="1:49" ht="12.75" customHeight="1">
      <c r="A11" s="203" t="s">
        <v>73</v>
      </c>
      <c r="B11" s="171">
        <v>216505335.69999999</v>
      </c>
      <c r="C11" s="182">
        <v>127.36</v>
      </c>
      <c r="D11" s="171">
        <v>216856114</v>
      </c>
      <c r="E11" s="182">
        <v>129.26</v>
      </c>
      <c r="F11" s="119">
        <f t="shared" si="0"/>
        <v>1.6201831648438767E-3</v>
      </c>
      <c r="G11" s="119">
        <f t="shared" si="1"/>
        <v>1.4918341708542646E-2</v>
      </c>
      <c r="H11" s="171">
        <v>214468415.87</v>
      </c>
      <c r="I11" s="182">
        <v>127.87</v>
      </c>
      <c r="J11" s="119">
        <f t="shared" si="2"/>
        <v>-1.1010517923419005E-2</v>
      </c>
      <c r="K11" s="119">
        <f t="shared" si="3"/>
        <v>-1.0753520037134354E-2</v>
      </c>
      <c r="L11" s="171">
        <v>205026927.30000001</v>
      </c>
      <c r="M11" s="182">
        <v>121.97</v>
      </c>
      <c r="N11" s="119">
        <f t="shared" si="4"/>
        <v>-4.4022745874725676E-2</v>
      </c>
      <c r="O11" s="119">
        <f t="shared" si="5"/>
        <v>-4.6140611558614257E-2</v>
      </c>
      <c r="P11" s="171">
        <v>202834051.77000001</v>
      </c>
      <c r="Q11" s="182">
        <v>120.66</v>
      </c>
      <c r="R11" s="119">
        <f t="shared" si="6"/>
        <v>-1.0695548915832584E-2</v>
      </c>
      <c r="S11" s="119">
        <f t="shared" si="7"/>
        <v>-1.0740345986718065E-2</v>
      </c>
      <c r="T11" s="171">
        <v>176909186.61000001</v>
      </c>
      <c r="U11" s="182">
        <v>105.21</v>
      </c>
      <c r="V11" s="119">
        <f t="shared" si="8"/>
        <v>-0.12781317995558766</v>
      </c>
      <c r="W11" s="119">
        <f t="shared" si="9"/>
        <v>-0.12804574838388863</v>
      </c>
      <c r="X11" s="171">
        <v>174765176.31999999</v>
      </c>
      <c r="Y11" s="182">
        <v>103.93</v>
      </c>
      <c r="Z11" s="119">
        <f t="shared" si="10"/>
        <v>-1.2119270520001524E-2</v>
      </c>
      <c r="AA11" s="119">
        <f t="shared" si="11"/>
        <v>-1.2166143902670725E-2</v>
      </c>
      <c r="AB11" s="171">
        <v>173379747.02000001</v>
      </c>
      <c r="AC11" s="182">
        <v>103.1</v>
      </c>
      <c r="AD11" s="119">
        <f t="shared" si="12"/>
        <v>-7.9273762037307804E-3</v>
      </c>
      <c r="AE11" s="119">
        <f t="shared" si="13"/>
        <v>-7.9861445203503554E-3</v>
      </c>
      <c r="AF11" s="171">
        <v>169590695.84</v>
      </c>
      <c r="AG11" s="182">
        <v>100.85</v>
      </c>
      <c r="AH11" s="119">
        <f t="shared" si="14"/>
        <v>-2.1854058764792902E-2</v>
      </c>
      <c r="AI11" s="119">
        <f t="shared" si="15"/>
        <v>-2.1823472356935016E-2</v>
      </c>
      <c r="AJ11" s="120">
        <f t="shared" si="16"/>
        <v>-2.9227814374155781E-2</v>
      </c>
      <c r="AK11" s="120">
        <f t="shared" si="17"/>
        <v>-2.7842205629721093E-2</v>
      </c>
      <c r="AL11" s="121">
        <f t="shared" si="18"/>
        <v>-0.21795750780630513</v>
      </c>
      <c r="AM11" s="121">
        <f t="shared" si="19"/>
        <v>-0.21978957140646757</v>
      </c>
      <c r="AN11" s="122">
        <f t="shared" si="20"/>
        <v>4.2030025357623416E-2</v>
      </c>
      <c r="AO11" s="208">
        <f t="shared" si="21"/>
        <v>4.3858164334399402E-2</v>
      </c>
      <c r="AP11" s="126"/>
      <c r="AQ11" s="129">
        <v>155057555.75</v>
      </c>
      <c r="AR11" s="129">
        <v>111.51</v>
      </c>
      <c r="AS11" s="125" t="e">
        <f>(#REF!/AQ11)-1</f>
        <v>#REF!</v>
      </c>
      <c r="AT11" s="125" t="e">
        <f>(#REF!/AR11)-1</f>
        <v>#REF!</v>
      </c>
      <c r="AU11" s="232"/>
      <c r="AV11" s="233"/>
      <c r="AW11" s="290"/>
    </row>
    <row r="12" spans="1:49" ht="12.75" customHeight="1">
      <c r="A12" s="203" t="s">
        <v>74</v>
      </c>
      <c r="B12" s="171">
        <v>289485136.60000002</v>
      </c>
      <c r="C12" s="182">
        <v>10.439500000000001</v>
      </c>
      <c r="D12" s="171">
        <v>270639325.61000001</v>
      </c>
      <c r="E12" s="182">
        <v>9.7617999999999991</v>
      </c>
      <c r="F12" s="119">
        <f t="shared" si="0"/>
        <v>-6.5101135109539188E-2</v>
      </c>
      <c r="G12" s="119">
        <f t="shared" si="1"/>
        <v>-6.4916902150486275E-2</v>
      </c>
      <c r="H12" s="171">
        <v>268985968.69</v>
      </c>
      <c r="I12" s="182">
        <v>9.7013999999999996</v>
      </c>
      <c r="J12" s="119">
        <f t="shared" si="2"/>
        <v>-6.1090786280725414E-3</v>
      </c>
      <c r="K12" s="119">
        <f t="shared" si="3"/>
        <v>-6.1873834743591928E-3</v>
      </c>
      <c r="L12" s="171">
        <v>254087510.91999999</v>
      </c>
      <c r="M12" s="182">
        <v>9.1465999999999994</v>
      </c>
      <c r="N12" s="119">
        <f t="shared" si="4"/>
        <v>-5.5387490442559598E-2</v>
      </c>
      <c r="O12" s="119">
        <f t="shared" si="5"/>
        <v>-5.7187622405013731E-2</v>
      </c>
      <c r="P12" s="171">
        <v>254131141.21000001</v>
      </c>
      <c r="Q12" s="182">
        <v>9.1411999999999995</v>
      </c>
      <c r="R12" s="119">
        <f t="shared" si="6"/>
        <v>1.7171363457434377E-4</v>
      </c>
      <c r="S12" s="119">
        <f t="shared" si="7"/>
        <v>-5.9038331183170248E-4</v>
      </c>
      <c r="T12" s="171">
        <v>212459083.06</v>
      </c>
      <c r="U12" s="182">
        <v>7.6048</v>
      </c>
      <c r="V12" s="119">
        <f t="shared" si="8"/>
        <v>-0.16397855828131078</v>
      </c>
      <c r="W12" s="119">
        <f t="shared" si="9"/>
        <v>-0.16807421345118798</v>
      </c>
      <c r="X12" s="171">
        <v>207328531.69</v>
      </c>
      <c r="Y12" s="182">
        <v>7.4715999999999996</v>
      </c>
      <c r="Z12" s="119">
        <f t="shared" si="10"/>
        <v>-2.4148420938779537E-2</v>
      </c>
      <c r="AA12" s="119">
        <f t="shared" si="11"/>
        <v>-1.7515253524090106E-2</v>
      </c>
      <c r="AB12" s="171">
        <v>210427520.99000001</v>
      </c>
      <c r="AC12" s="182">
        <v>7.5837000000000003</v>
      </c>
      <c r="AD12" s="119">
        <f t="shared" si="12"/>
        <v>1.4947239893801286E-2</v>
      </c>
      <c r="AE12" s="119">
        <f t="shared" si="13"/>
        <v>1.5003479843674818E-2</v>
      </c>
      <c r="AF12" s="171">
        <v>204038459.33000001</v>
      </c>
      <c r="AG12" s="182">
        <v>7.3387000000000002</v>
      </c>
      <c r="AH12" s="119">
        <f t="shared" si="14"/>
        <v>-3.0362291158216034E-2</v>
      </c>
      <c r="AI12" s="119">
        <f t="shared" si="15"/>
        <v>-3.2306130253042721E-2</v>
      </c>
      <c r="AJ12" s="120">
        <f t="shared" si="16"/>
        <v>-4.1246002628762754E-2</v>
      </c>
      <c r="AK12" s="120">
        <f t="shared" si="17"/>
        <v>-4.1471801090792113E-2</v>
      </c>
      <c r="AL12" s="121">
        <f t="shared" si="18"/>
        <v>-0.24608717203195368</v>
      </c>
      <c r="AM12" s="121">
        <f t="shared" si="19"/>
        <v>-0.24822266385297784</v>
      </c>
      <c r="AN12" s="122">
        <f t="shared" si="20"/>
        <v>5.6506412871446976E-2</v>
      </c>
      <c r="AO12" s="208">
        <f t="shared" si="21"/>
        <v>5.8049848178402259E-2</v>
      </c>
      <c r="AP12" s="126"/>
      <c r="AQ12" s="134">
        <v>212579164.06</v>
      </c>
      <c r="AR12" s="134">
        <v>9.9</v>
      </c>
      <c r="AS12" s="125" t="e">
        <f>(#REF!/AQ12)-1</f>
        <v>#REF!</v>
      </c>
      <c r="AT12" s="125" t="e">
        <f>(#REF!/AR12)-1</f>
        <v>#REF!</v>
      </c>
    </row>
    <row r="13" spans="1:49" ht="12.75" customHeight="1">
      <c r="A13" s="204" t="s">
        <v>92</v>
      </c>
      <c r="B13" s="170">
        <v>344263692.67000002</v>
      </c>
      <c r="C13" s="170">
        <v>2025.98</v>
      </c>
      <c r="D13" s="170">
        <v>342032957.11000001</v>
      </c>
      <c r="E13" s="170">
        <v>2012.82</v>
      </c>
      <c r="F13" s="119">
        <f t="shared" si="0"/>
        <v>-6.4797293687845064E-3</v>
      </c>
      <c r="G13" s="119">
        <f t="shared" si="1"/>
        <v>-6.4956218718842645E-3</v>
      </c>
      <c r="H13" s="170">
        <v>338833177.20999998</v>
      </c>
      <c r="I13" s="170">
        <v>1993.94</v>
      </c>
      <c r="J13" s="119">
        <f t="shared" si="2"/>
        <v>-9.3551800593618412E-3</v>
      </c>
      <c r="K13" s="119">
        <f t="shared" si="3"/>
        <v>-9.3798750012419798E-3</v>
      </c>
      <c r="L13" s="170">
        <v>327242490.23000002</v>
      </c>
      <c r="M13" s="170">
        <v>1925.55</v>
      </c>
      <c r="N13" s="119">
        <f t="shared" si="4"/>
        <v>-3.4207650724876783E-2</v>
      </c>
      <c r="O13" s="119">
        <f t="shared" si="5"/>
        <v>-3.4298925745007425E-2</v>
      </c>
      <c r="P13" s="170">
        <v>329901060.50999999</v>
      </c>
      <c r="Q13" s="170">
        <v>1941.29</v>
      </c>
      <c r="R13" s="119">
        <f t="shared" si="6"/>
        <v>8.1241597878423874E-3</v>
      </c>
      <c r="S13" s="119">
        <f t="shared" si="7"/>
        <v>8.1742878658045796E-3</v>
      </c>
      <c r="T13" s="170">
        <v>298334946.18000001</v>
      </c>
      <c r="U13" s="170">
        <v>1755.06</v>
      </c>
      <c r="V13" s="119">
        <f t="shared" si="8"/>
        <v>-9.5683579438033212E-2</v>
      </c>
      <c r="W13" s="119">
        <f t="shared" si="9"/>
        <v>-9.5931056153382557E-2</v>
      </c>
      <c r="X13" s="170">
        <v>296808359.37</v>
      </c>
      <c r="Y13" s="170">
        <v>1746.05</v>
      </c>
      <c r="Z13" s="119">
        <f t="shared" si="10"/>
        <v>-5.1170230961777377E-3</v>
      </c>
      <c r="AA13" s="119">
        <f t="shared" si="11"/>
        <v>-5.1337276218476812E-3</v>
      </c>
      <c r="AB13" s="170">
        <v>296950614.51999998</v>
      </c>
      <c r="AC13" s="170">
        <v>1746.89</v>
      </c>
      <c r="AD13" s="119">
        <f t="shared" si="12"/>
        <v>4.7928282849554618E-4</v>
      </c>
      <c r="AE13" s="119">
        <f t="shared" si="13"/>
        <v>4.810858795567971E-4</v>
      </c>
      <c r="AF13" s="170">
        <v>290474903.63999999</v>
      </c>
      <c r="AG13" s="170">
        <v>1708.7</v>
      </c>
      <c r="AH13" s="119">
        <f t="shared" si="14"/>
        <v>-2.1807366489096282E-2</v>
      </c>
      <c r="AI13" s="119">
        <f t="shared" si="15"/>
        <v>-2.1861708522001987E-2</v>
      </c>
      <c r="AJ13" s="120">
        <f t="shared" si="16"/>
        <v>-2.0505885819999053E-2</v>
      </c>
      <c r="AK13" s="120">
        <f t="shared" si="17"/>
        <v>-2.0555692646250564E-2</v>
      </c>
      <c r="AL13" s="121">
        <f t="shared" si="18"/>
        <v>-0.15074001612487484</v>
      </c>
      <c r="AM13" s="121">
        <f t="shared" si="19"/>
        <v>-0.15109150346280337</v>
      </c>
      <c r="AN13" s="122">
        <f t="shared" si="20"/>
        <v>3.3077966437682835E-2</v>
      </c>
      <c r="AO13" s="208">
        <f t="shared" si="21"/>
        <v>3.3167124178064993E-2</v>
      </c>
      <c r="AP13" s="126"/>
      <c r="AQ13" s="124">
        <v>305162610.31</v>
      </c>
      <c r="AR13" s="124">
        <v>1481.86</v>
      </c>
      <c r="AS13" s="125" t="e">
        <f>(#REF!/AQ13)-1</f>
        <v>#REF!</v>
      </c>
      <c r="AT13" s="125" t="e">
        <f>(#REF!/AR13)-1</f>
        <v>#REF!</v>
      </c>
    </row>
    <row r="14" spans="1:49" s="289" customFormat="1" ht="12.75" customHeight="1">
      <c r="A14" s="203" t="s">
        <v>108</v>
      </c>
      <c r="B14" s="170">
        <v>163702135.43000001</v>
      </c>
      <c r="C14" s="170">
        <v>103.86</v>
      </c>
      <c r="D14" s="170">
        <v>162628183.22999999</v>
      </c>
      <c r="E14" s="170">
        <v>100.45</v>
      </c>
      <c r="F14" s="119">
        <f t="shared" si="0"/>
        <v>-6.5604043415746771E-3</v>
      </c>
      <c r="G14" s="119">
        <f t="shared" si="1"/>
        <v>-3.2832659349123786E-2</v>
      </c>
      <c r="H14" s="170">
        <v>163142560.15000001</v>
      </c>
      <c r="I14" s="170">
        <v>100.56</v>
      </c>
      <c r="J14" s="119">
        <f t="shared" si="2"/>
        <v>3.162901471220086E-3</v>
      </c>
      <c r="K14" s="119">
        <f t="shared" si="3"/>
        <v>1.0950721752115424E-3</v>
      </c>
      <c r="L14" s="170">
        <v>156741176.78999999</v>
      </c>
      <c r="M14" s="170">
        <v>96.82</v>
      </c>
      <c r="N14" s="119">
        <f t="shared" si="4"/>
        <v>-3.9237972936763517E-2</v>
      </c>
      <c r="O14" s="119">
        <f t="shared" si="5"/>
        <v>-3.7191726332537881E-2</v>
      </c>
      <c r="P14" s="170">
        <v>155597223.38999999</v>
      </c>
      <c r="Q14" s="170">
        <v>96.24</v>
      </c>
      <c r="R14" s="119">
        <f t="shared" si="6"/>
        <v>-7.2983591384710696E-3</v>
      </c>
      <c r="S14" s="119">
        <f t="shared" si="7"/>
        <v>-5.9904978310266303E-3</v>
      </c>
      <c r="T14" s="170">
        <v>140808210.56999999</v>
      </c>
      <c r="U14" s="170">
        <v>88.51</v>
      </c>
      <c r="V14" s="119">
        <f t="shared" si="8"/>
        <v>-9.5046765602826697E-2</v>
      </c>
      <c r="W14" s="119">
        <f t="shared" si="9"/>
        <v>-8.0320033250207715E-2</v>
      </c>
      <c r="X14" s="170">
        <v>133290858.84</v>
      </c>
      <c r="Y14" s="170">
        <v>87.94</v>
      </c>
      <c r="Z14" s="119">
        <f t="shared" si="10"/>
        <v>-5.3387168969545908E-2</v>
      </c>
      <c r="AA14" s="119">
        <f t="shared" si="11"/>
        <v>-6.4399502881031219E-3</v>
      </c>
      <c r="AB14" s="170">
        <v>133932375.51000001</v>
      </c>
      <c r="AC14" s="170">
        <v>86.89</v>
      </c>
      <c r="AD14" s="119">
        <f t="shared" si="12"/>
        <v>4.8129082187854085E-3</v>
      </c>
      <c r="AE14" s="119">
        <f t="shared" si="13"/>
        <v>-1.1939959062997467E-2</v>
      </c>
      <c r="AF14" s="170">
        <v>131254251.37</v>
      </c>
      <c r="AG14" s="170">
        <v>84.34</v>
      </c>
      <c r="AH14" s="119">
        <f t="shared" si="14"/>
        <v>-1.9996092280167462E-2</v>
      </c>
      <c r="AI14" s="119">
        <f t="shared" si="15"/>
        <v>-2.9347450799861861E-2</v>
      </c>
      <c r="AJ14" s="120">
        <f t="shared" si="16"/>
        <v>-2.669386919741798E-2</v>
      </c>
      <c r="AK14" s="120">
        <f t="shared" si="17"/>
        <v>-2.5370900592330867E-2</v>
      </c>
      <c r="AL14" s="121">
        <f t="shared" si="18"/>
        <v>-0.19291817221882634</v>
      </c>
      <c r="AM14" s="121">
        <f t="shared" si="19"/>
        <v>-0.16037829766052761</v>
      </c>
      <c r="AN14" s="122">
        <f t="shared" si="20"/>
        <v>3.4335553105557581E-2</v>
      </c>
      <c r="AO14" s="208">
        <f t="shared" si="21"/>
        <v>2.6309826224758848E-2</v>
      </c>
      <c r="AP14" s="126"/>
      <c r="AQ14" s="124"/>
      <c r="AR14" s="124"/>
      <c r="AS14" s="125"/>
      <c r="AT14" s="125"/>
    </row>
    <row r="15" spans="1:49" s="289" customFormat="1" ht="12.75" customHeight="1">
      <c r="A15" s="203" t="s">
        <v>163</v>
      </c>
      <c r="B15" s="170">
        <v>270002933.63999999</v>
      </c>
      <c r="C15" s="170">
        <v>1.05</v>
      </c>
      <c r="D15" s="170">
        <v>261427932.93000001</v>
      </c>
      <c r="E15" s="170">
        <v>1.04</v>
      </c>
      <c r="F15" s="119">
        <f t="shared" si="0"/>
        <v>-3.1758916817671283E-2</v>
      </c>
      <c r="G15" s="119">
        <f t="shared" si="1"/>
        <v>-9.5238095238095316E-3</v>
      </c>
      <c r="H15" s="170">
        <v>257637105.19</v>
      </c>
      <c r="I15" s="170">
        <v>1.02</v>
      </c>
      <c r="J15" s="119">
        <f t="shared" si="2"/>
        <v>-1.4500469393280336E-2</v>
      </c>
      <c r="K15" s="119">
        <f t="shared" si="3"/>
        <v>-1.9230769230769246E-2</v>
      </c>
      <c r="L15" s="170">
        <v>239299949</v>
      </c>
      <c r="M15" s="170">
        <v>0.95</v>
      </c>
      <c r="N15" s="119">
        <f t="shared" si="4"/>
        <v>-7.1174360449659885E-2</v>
      </c>
      <c r="O15" s="119">
        <f t="shared" si="5"/>
        <v>-6.8627450980392218E-2</v>
      </c>
      <c r="P15" s="170">
        <v>239299949</v>
      </c>
      <c r="Q15" s="170">
        <v>0.95</v>
      </c>
      <c r="R15" s="119">
        <f t="shared" si="6"/>
        <v>0</v>
      </c>
      <c r="S15" s="119">
        <f t="shared" si="7"/>
        <v>0</v>
      </c>
      <c r="T15" s="170">
        <v>206339378.18000001</v>
      </c>
      <c r="U15" s="170">
        <v>0.82</v>
      </c>
      <c r="V15" s="119">
        <f t="shared" si="8"/>
        <v>-0.13773747532223668</v>
      </c>
      <c r="W15" s="119">
        <f t="shared" si="9"/>
        <v>-0.1368421052631579</v>
      </c>
      <c r="X15" s="170">
        <v>206339378.18000001</v>
      </c>
      <c r="Y15" s="170">
        <v>0.82</v>
      </c>
      <c r="Z15" s="119">
        <f t="shared" si="10"/>
        <v>0</v>
      </c>
      <c r="AA15" s="119">
        <f t="shared" si="11"/>
        <v>0</v>
      </c>
      <c r="AB15" s="170">
        <v>200240337.08000001</v>
      </c>
      <c r="AC15" s="170">
        <v>0.8</v>
      </c>
      <c r="AD15" s="119">
        <f t="shared" si="12"/>
        <v>-2.9558299311532771E-2</v>
      </c>
      <c r="AE15" s="119">
        <f t="shared" si="13"/>
        <v>-2.4390243902438911E-2</v>
      </c>
      <c r="AF15" s="170">
        <v>189505059.03999999</v>
      </c>
      <c r="AG15" s="170">
        <v>0.75</v>
      </c>
      <c r="AH15" s="119">
        <f t="shared" si="14"/>
        <v>-5.3611965483812904E-2</v>
      </c>
      <c r="AI15" s="119">
        <f t="shared" si="15"/>
        <v>-6.2500000000000056E-2</v>
      </c>
      <c r="AJ15" s="120">
        <f t="shared" si="16"/>
        <v>-4.2292685847274233E-2</v>
      </c>
      <c r="AK15" s="120">
        <f t="shared" si="17"/>
        <v>-4.0139297362570985E-2</v>
      </c>
      <c r="AL15" s="121">
        <f t="shared" si="18"/>
        <v>-0.27511549008520869</v>
      </c>
      <c r="AM15" s="121">
        <f t="shared" si="19"/>
        <v>-0.27884615384615385</v>
      </c>
      <c r="AN15" s="122">
        <f t="shared" si="20"/>
        <v>4.5817744216214117E-2</v>
      </c>
      <c r="AO15" s="208">
        <f t="shared" si="21"/>
        <v>4.7068100646837106E-2</v>
      </c>
      <c r="AP15" s="126"/>
      <c r="AQ15" s="124"/>
      <c r="AR15" s="124"/>
      <c r="AS15" s="125"/>
      <c r="AT15" s="125"/>
    </row>
    <row r="16" spans="1:49" s="289" customFormat="1" ht="12.75" customHeight="1">
      <c r="A16" s="203" t="s">
        <v>166</v>
      </c>
      <c r="B16" s="170">
        <v>231107817.37</v>
      </c>
      <c r="C16" s="170">
        <v>1.151597</v>
      </c>
      <c r="D16" s="170">
        <v>233013076.78999999</v>
      </c>
      <c r="E16" s="170">
        <v>1.1614709999999999</v>
      </c>
      <c r="F16" s="119">
        <f t="shared" si="0"/>
        <v>8.2440284438742989E-3</v>
      </c>
      <c r="G16" s="119">
        <f t="shared" si="1"/>
        <v>8.5741800299930782E-3</v>
      </c>
      <c r="H16" s="170">
        <v>231975428.58000001</v>
      </c>
      <c r="I16" s="170">
        <v>1.1544319999999999</v>
      </c>
      <c r="J16" s="119">
        <f t="shared" si="2"/>
        <v>-4.4531758658984859E-3</v>
      </c>
      <c r="K16" s="119">
        <f t="shared" si="3"/>
        <v>-6.0604182110444585E-3</v>
      </c>
      <c r="L16" s="170">
        <v>218033633.41999999</v>
      </c>
      <c r="M16" s="170">
        <v>1.0861339999999999</v>
      </c>
      <c r="N16" s="119">
        <f t="shared" si="4"/>
        <v>-6.0100309956715954E-2</v>
      </c>
      <c r="O16" s="119">
        <f t="shared" si="5"/>
        <v>-5.9161561703071276E-2</v>
      </c>
      <c r="P16" s="170">
        <v>218099621.78</v>
      </c>
      <c r="Q16" s="170">
        <v>1.086549</v>
      </c>
      <c r="R16" s="119">
        <f t="shared" si="6"/>
        <v>3.0265220537283065E-4</v>
      </c>
      <c r="S16" s="119">
        <f t="shared" si="7"/>
        <v>3.820891344899011E-4</v>
      </c>
      <c r="T16" s="170">
        <v>196088864.06</v>
      </c>
      <c r="U16" s="170">
        <v>0.97031900000000004</v>
      </c>
      <c r="V16" s="119">
        <f t="shared" si="8"/>
        <v>-0.10092065974420875</v>
      </c>
      <c r="W16" s="119">
        <f t="shared" si="9"/>
        <v>-0.10697170583195047</v>
      </c>
      <c r="X16" s="170">
        <v>184071891.61000001</v>
      </c>
      <c r="Y16" s="170">
        <v>0.911497</v>
      </c>
      <c r="Z16" s="119">
        <f t="shared" si="10"/>
        <v>-6.1283298812537308E-2</v>
      </c>
      <c r="AA16" s="119">
        <f t="shared" si="11"/>
        <v>-6.0621300829933292E-2</v>
      </c>
      <c r="AB16" s="170">
        <v>184147301.13999999</v>
      </c>
      <c r="AC16" s="170">
        <v>0.91213999999999995</v>
      </c>
      <c r="AD16" s="119">
        <f t="shared" si="12"/>
        <v>4.0967433615418251E-4</v>
      </c>
      <c r="AE16" s="119">
        <f t="shared" si="13"/>
        <v>7.0543293066235998E-4</v>
      </c>
      <c r="AF16" s="170">
        <v>180162872.06</v>
      </c>
      <c r="AG16" s="170">
        <v>0.89280099999999996</v>
      </c>
      <c r="AH16" s="119">
        <f t="shared" si="14"/>
        <v>-2.1637184228786376E-2</v>
      </c>
      <c r="AI16" s="119">
        <f t="shared" si="15"/>
        <v>-2.1201789199026461E-2</v>
      </c>
      <c r="AJ16" s="120">
        <f t="shared" si="16"/>
        <v>-2.9929784202843195E-2</v>
      </c>
      <c r="AK16" s="120">
        <f t="shared" si="17"/>
        <v>-3.0544384209985079E-2</v>
      </c>
      <c r="AL16" s="121">
        <f t="shared" si="18"/>
        <v>-0.2268121834965964</v>
      </c>
      <c r="AM16" s="121">
        <f t="shared" si="19"/>
        <v>-0.23131873288269789</v>
      </c>
      <c r="AN16" s="122">
        <f t="shared" si="20"/>
        <v>3.9537605294673782E-2</v>
      </c>
      <c r="AO16" s="208">
        <f t="shared" si="21"/>
        <v>4.0908797197398657E-2</v>
      </c>
      <c r="AP16" s="126"/>
      <c r="AQ16" s="124"/>
      <c r="AR16" s="124"/>
      <c r="AS16" s="125"/>
      <c r="AT16" s="125"/>
    </row>
    <row r="17" spans="1:46">
      <c r="A17" s="203" t="s">
        <v>179</v>
      </c>
      <c r="B17" s="170">
        <v>296396357.38999999</v>
      </c>
      <c r="C17" s="170">
        <v>104.7</v>
      </c>
      <c r="D17" s="170">
        <v>299462977.56999999</v>
      </c>
      <c r="E17" s="170">
        <v>104.04</v>
      </c>
      <c r="F17" s="119">
        <f t="shared" si="0"/>
        <v>1.0346349081358416E-2</v>
      </c>
      <c r="G17" s="119">
        <f t="shared" si="1"/>
        <v>-6.3037249283667291E-3</v>
      </c>
      <c r="H17" s="170">
        <v>294986664.62</v>
      </c>
      <c r="I17" s="170">
        <v>102.49</v>
      </c>
      <c r="J17" s="119">
        <f t="shared" si="2"/>
        <v>-1.49478008477814E-2</v>
      </c>
      <c r="K17" s="119">
        <f t="shared" si="3"/>
        <v>-1.4898116109188881E-2</v>
      </c>
      <c r="L17" s="170">
        <v>286726594.89999998</v>
      </c>
      <c r="M17" s="170">
        <v>97.55</v>
      </c>
      <c r="N17" s="119">
        <f t="shared" si="4"/>
        <v>-2.8001502137869855E-2</v>
      </c>
      <c r="O17" s="119">
        <f t="shared" si="5"/>
        <v>-4.8199824373109552E-2</v>
      </c>
      <c r="P17" s="170">
        <v>286014095.10000002</v>
      </c>
      <c r="Q17" s="170">
        <v>97.64</v>
      </c>
      <c r="R17" s="119">
        <f t="shared" si="6"/>
        <v>-2.4849449359535237E-3</v>
      </c>
      <c r="S17" s="119">
        <f t="shared" si="7"/>
        <v>9.2260379292673927E-4</v>
      </c>
      <c r="T17" s="170">
        <v>256544154.47</v>
      </c>
      <c r="U17" s="170">
        <v>87.55</v>
      </c>
      <c r="V17" s="119">
        <f t="shared" si="8"/>
        <v>-0.10303667243985425</v>
      </c>
      <c r="W17" s="119">
        <f t="shared" si="9"/>
        <v>-0.10333879557558381</v>
      </c>
      <c r="X17" s="170">
        <v>249889841.72999999</v>
      </c>
      <c r="Y17" s="170">
        <v>86.71</v>
      </c>
      <c r="Z17" s="119">
        <f t="shared" si="10"/>
        <v>-2.5938274655866921E-2</v>
      </c>
      <c r="AA17" s="119">
        <f t="shared" si="11"/>
        <v>-9.5945174186179722E-3</v>
      </c>
      <c r="AB17" s="170">
        <v>247466728.08000001</v>
      </c>
      <c r="AC17" s="170">
        <v>85.44</v>
      </c>
      <c r="AD17" s="119">
        <f t="shared" si="12"/>
        <v>-9.6967272988155023E-3</v>
      </c>
      <c r="AE17" s="119">
        <f t="shared" si="13"/>
        <v>-1.464652289239991E-2</v>
      </c>
      <c r="AF17" s="170">
        <v>238610748.13999999</v>
      </c>
      <c r="AG17" s="170">
        <v>81.23</v>
      </c>
      <c r="AH17" s="119">
        <f t="shared" si="14"/>
        <v>-3.5786547988532431E-2</v>
      </c>
      <c r="AI17" s="119">
        <f t="shared" si="15"/>
        <v>-4.9274344569288316E-2</v>
      </c>
      <c r="AJ17" s="120">
        <f t="shared" si="16"/>
        <v>-2.6193265152914431E-2</v>
      </c>
      <c r="AK17" s="120">
        <f t="shared" si="17"/>
        <v>-3.0666655259203552E-2</v>
      </c>
      <c r="AL17" s="121">
        <f t="shared" si="18"/>
        <v>-0.20320451604330853</v>
      </c>
      <c r="AM17" s="121">
        <f t="shared" si="19"/>
        <v>-0.21924259900038448</v>
      </c>
      <c r="AN17" s="122">
        <f t="shared" si="20"/>
        <v>3.4426109577900314E-2</v>
      </c>
      <c r="AO17" s="208">
        <f t="shared" si="21"/>
        <v>3.4796671067620064E-2</v>
      </c>
      <c r="AP17" s="126"/>
      <c r="AQ17" s="135">
        <v>100020653.31</v>
      </c>
      <c r="AR17" s="124">
        <v>100</v>
      </c>
      <c r="AS17" s="125" t="e">
        <f>(#REF!/AQ17)-1</f>
        <v>#REF!</v>
      </c>
      <c r="AT17" s="125" t="e">
        <f>(#REF!/AR17)-1</f>
        <v>#REF!</v>
      </c>
    </row>
    <row r="18" spans="1:46">
      <c r="A18" s="205" t="s">
        <v>57</v>
      </c>
      <c r="B18" s="175">
        <f>SUM(B5:B17)</f>
        <v>11515846518.700001</v>
      </c>
      <c r="C18" s="176"/>
      <c r="D18" s="175">
        <f>SUM(D5:D17)</f>
        <v>11438355031.080002</v>
      </c>
      <c r="E18" s="176"/>
      <c r="F18" s="119">
        <f>((D18-B18)/B18)</f>
        <v>-6.7291177851462698E-3</v>
      </c>
      <c r="G18" s="119"/>
      <c r="H18" s="175">
        <f>SUM(H5:H17)</f>
        <v>11301373730.330002</v>
      </c>
      <c r="I18" s="176"/>
      <c r="J18" s="119">
        <f>((H18-D18)/D18)</f>
        <v>-1.1975611910785944E-2</v>
      </c>
      <c r="K18" s="119"/>
      <c r="L18" s="175">
        <f>SUM(L5:L17)</f>
        <v>10891214076.369999</v>
      </c>
      <c r="M18" s="176"/>
      <c r="N18" s="119">
        <f>((L18-H18)/H18)</f>
        <v>-3.6292902415857559E-2</v>
      </c>
      <c r="O18" s="119"/>
      <c r="P18" s="175">
        <f>SUM(P5:P17)</f>
        <v>10732075411.25</v>
      </c>
      <c r="Q18" s="176"/>
      <c r="R18" s="119">
        <f>((P18-L18)/L18)</f>
        <v>-1.4611655229996108E-2</v>
      </c>
      <c r="S18" s="119"/>
      <c r="T18" s="175">
        <f>SUM(T5:T17)</f>
        <v>9426945087.0499992</v>
      </c>
      <c r="U18" s="176"/>
      <c r="V18" s="119">
        <f>((T18-P18)/P18)</f>
        <v>-0.12161024538011404</v>
      </c>
      <c r="W18" s="119"/>
      <c r="X18" s="175">
        <f>SUM(X5:X17)</f>
        <v>9326977913.75</v>
      </c>
      <c r="Y18" s="176"/>
      <c r="Z18" s="119">
        <f>((X18-T18)/T18)</f>
        <v>-1.0604408148863233E-2</v>
      </c>
      <c r="AA18" s="119"/>
      <c r="AB18" s="175">
        <f>SUM(AB5:AB17)</f>
        <v>9271901936.9500008</v>
      </c>
      <c r="AC18" s="176"/>
      <c r="AD18" s="119">
        <f>((AB18-X18)/X18)</f>
        <v>-5.9050184646417181E-3</v>
      </c>
      <c r="AE18" s="119"/>
      <c r="AF18" s="175">
        <f>SUM(AF5:AF17)</f>
        <v>9042747523.7799988</v>
      </c>
      <c r="AG18" s="176"/>
      <c r="AH18" s="119">
        <f>((AF18-AB18)/AB18)</f>
        <v>-2.4714930628934425E-2</v>
      </c>
      <c r="AI18" s="119"/>
      <c r="AJ18" s="120">
        <f t="shared" si="16"/>
        <v>-2.9055486245542415E-2</v>
      </c>
      <c r="AK18" s="120"/>
      <c r="AL18" s="121">
        <f t="shared" si="18"/>
        <v>-0.20943636570037566</v>
      </c>
      <c r="AM18" s="121"/>
      <c r="AN18" s="122">
        <f t="shared" si="20"/>
        <v>3.8753439637335331E-2</v>
      </c>
      <c r="AO18" s="208"/>
      <c r="AP18" s="126"/>
      <c r="AQ18" s="136">
        <f>SUM(AQ5:AQ17)</f>
        <v>13501614037.429998</v>
      </c>
      <c r="AR18" s="137"/>
      <c r="AS18" s="125" t="e">
        <f>(#REF!/AQ18)-1</f>
        <v>#REF!</v>
      </c>
      <c r="AT18" s="125" t="e">
        <f>(#REF!/AR18)-1</f>
        <v>#REF!</v>
      </c>
    </row>
    <row r="19" spans="1:46">
      <c r="A19" s="206" t="s">
        <v>60</v>
      </c>
      <c r="B19" s="175"/>
      <c r="C19" s="177"/>
      <c r="D19" s="175"/>
      <c r="E19" s="177"/>
      <c r="F19" s="119"/>
      <c r="G19" s="119"/>
      <c r="H19" s="175"/>
      <c r="I19" s="177"/>
      <c r="J19" s="119"/>
      <c r="K19" s="119"/>
      <c r="L19" s="175"/>
      <c r="M19" s="177"/>
      <c r="N19" s="119"/>
      <c r="O19" s="119"/>
      <c r="P19" s="175"/>
      <c r="Q19" s="177"/>
      <c r="R19" s="119"/>
      <c r="S19" s="119"/>
      <c r="T19" s="175"/>
      <c r="U19" s="177"/>
      <c r="V19" s="119"/>
      <c r="W19" s="119"/>
      <c r="X19" s="175"/>
      <c r="Y19" s="177"/>
      <c r="Z19" s="119"/>
      <c r="AA19" s="119"/>
      <c r="AB19" s="175"/>
      <c r="AC19" s="177"/>
      <c r="AD19" s="119"/>
      <c r="AE19" s="119"/>
      <c r="AF19" s="175"/>
      <c r="AG19" s="177"/>
      <c r="AH19" s="119"/>
      <c r="AI19" s="119"/>
      <c r="AJ19" s="120"/>
      <c r="AK19" s="120"/>
      <c r="AL19" s="121"/>
      <c r="AM19" s="121"/>
      <c r="AN19" s="122"/>
      <c r="AO19" s="208"/>
      <c r="AP19" s="126"/>
      <c r="AQ19" s="136"/>
      <c r="AR19" s="101"/>
      <c r="AS19" s="125" t="e">
        <f>(#REF!/AQ19)-1</f>
        <v>#REF!</v>
      </c>
      <c r="AT19" s="125" t="e">
        <f>(#REF!/AR19)-1</f>
        <v>#REF!</v>
      </c>
    </row>
    <row r="20" spans="1:46">
      <c r="A20" s="203" t="s">
        <v>49</v>
      </c>
      <c r="B20" s="178">
        <v>344814961348.98999</v>
      </c>
      <c r="C20" s="178">
        <v>100</v>
      </c>
      <c r="D20" s="178">
        <v>346193686179.03003</v>
      </c>
      <c r="E20" s="178">
        <v>100</v>
      </c>
      <c r="F20" s="119">
        <f t="shared" ref="F20:F42" si="22">((D20-B20)/B20)</f>
        <v>3.9984483986604648E-3</v>
      </c>
      <c r="G20" s="119">
        <f t="shared" ref="G20:G42" si="23">((E20-C20)/C20)</f>
        <v>0</v>
      </c>
      <c r="H20" s="178">
        <v>349214848621.37</v>
      </c>
      <c r="I20" s="178">
        <v>100</v>
      </c>
      <c r="J20" s="119">
        <f t="shared" ref="J20:J42" si="24">((H20-D20)/D20)</f>
        <v>8.7267982142736327E-3</v>
      </c>
      <c r="K20" s="119">
        <f t="shared" ref="K20:K42" si="25">((I20-E20)/E20)</f>
        <v>0</v>
      </c>
      <c r="L20" s="178">
        <v>350897427183.77002</v>
      </c>
      <c r="M20" s="178">
        <v>100</v>
      </c>
      <c r="N20" s="119">
        <f t="shared" ref="N20:N42" si="26">((L20-H20)/H20)</f>
        <v>4.8181758852537523E-3</v>
      </c>
      <c r="O20" s="119">
        <f t="shared" ref="O20:O42" si="27">((M20-I20)/I20)</f>
        <v>0</v>
      </c>
      <c r="P20" s="178">
        <v>350514032429.66998</v>
      </c>
      <c r="Q20" s="178">
        <v>100</v>
      </c>
      <c r="R20" s="119">
        <f t="shared" ref="R20:R42" si="28">((P20-L20)/L20)</f>
        <v>-1.0926120410089165E-3</v>
      </c>
      <c r="S20" s="119">
        <f t="shared" ref="S20:S42" si="29">((Q20-M20)/M20)</f>
        <v>0</v>
      </c>
      <c r="T20" s="178">
        <v>340177173098.35999</v>
      </c>
      <c r="U20" s="178">
        <v>100</v>
      </c>
      <c r="V20" s="119">
        <f t="shared" ref="V20:V42" si="30">((T20-P20)/P20)</f>
        <v>-2.9490572059719378E-2</v>
      </c>
      <c r="W20" s="119">
        <f t="shared" ref="W20:W42" si="31">((U20-Q20)/Q20)</f>
        <v>0</v>
      </c>
      <c r="X20" s="178">
        <v>336241746580.31</v>
      </c>
      <c r="Y20" s="178">
        <v>100</v>
      </c>
      <c r="Z20" s="119">
        <f t="shared" ref="Z20:Z42" si="32">((X20-T20)/T20)</f>
        <v>-1.1568755428842619E-2</v>
      </c>
      <c r="AA20" s="119">
        <f t="shared" ref="AA20:AA42" si="33">((Y20-U20)/U20)</f>
        <v>0</v>
      </c>
      <c r="AB20" s="178">
        <v>335519535820.29999</v>
      </c>
      <c r="AC20" s="178">
        <v>100</v>
      </c>
      <c r="AD20" s="119">
        <f t="shared" ref="AD20:AD42" si="34">((AB20-X20)/X20)</f>
        <v>-2.1478914125183223E-3</v>
      </c>
      <c r="AE20" s="119">
        <f t="shared" ref="AE20:AE42" si="35">((AC20-Y20)/Y20)</f>
        <v>0</v>
      </c>
      <c r="AF20" s="178">
        <v>336956811918.78003</v>
      </c>
      <c r="AG20" s="178">
        <v>100</v>
      </c>
      <c r="AH20" s="119">
        <f t="shared" ref="AH20:AH42" si="36">((AF20-AB20)/AB20)</f>
        <v>4.2837329724067941E-3</v>
      </c>
      <c r="AI20" s="119">
        <f t="shared" ref="AI20:AI42" si="37">((AG20-AC20)/AC20)</f>
        <v>0</v>
      </c>
      <c r="AJ20" s="120">
        <f t="shared" si="16"/>
        <v>-2.8090844339368239E-3</v>
      </c>
      <c r="AK20" s="120">
        <f t="shared" si="17"/>
        <v>0</v>
      </c>
      <c r="AL20" s="121">
        <f t="shared" si="18"/>
        <v>-2.6681232584563251E-2</v>
      </c>
      <c r="AM20" s="121">
        <f t="shared" si="19"/>
        <v>0</v>
      </c>
      <c r="AN20" s="122">
        <f t="shared" si="20"/>
        <v>1.2420716117080028E-2</v>
      </c>
      <c r="AO20" s="208">
        <f t="shared" si="21"/>
        <v>0</v>
      </c>
      <c r="AP20" s="126"/>
      <c r="AQ20" s="124">
        <v>58847545464.410004</v>
      </c>
      <c r="AR20" s="138">
        <v>100</v>
      </c>
      <c r="AS20" s="125" t="e">
        <f>(#REF!/AQ20)-1</f>
        <v>#REF!</v>
      </c>
      <c r="AT20" s="125" t="e">
        <f>(#REF!/AR20)-1</f>
        <v>#REF!</v>
      </c>
    </row>
    <row r="21" spans="1:46">
      <c r="A21" s="203" t="s">
        <v>23</v>
      </c>
      <c r="B21" s="178">
        <v>221713464727.34</v>
      </c>
      <c r="C21" s="178">
        <v>100</v>
      </c>
      <c r="D21" s="178">
        <v>224184954037.16</v>
      </c>
      <c r="E21" s="178">
        <v>100</v>
      </c>
      <c r="F21" s="119">
        <f t="shared" si="22"/>
        <v>1.114722244253144E-2</v>
      </c>
      <c r="G21" s="119">
        <f t="shared" si="23"/>
        <v>0</v>
      </c>
      <c r="H21" s="178">
        <v>226061002351.60001</v>
      </c>
      <c r="I21" s="178">
        <v>100</v>
      </c>
      <c r="J21" s="119">
        <f t="shared" si="24"/>
        <v>8.3683060823476867E-3</v>
      </c>
      <c r="K21" s="119">
        <f t="shared" si="25"/>
        <v>0</v>
      </c>
      <c r="L21" s="178">
        <v>226286500129.04999</v>
      </c>
      <c r="M21" s="178">
        <v>100</v>
      </c>
      <c r="N21" s="119">
        <f t="shared" si="26"/>
        <v>9.9750852692078958E-4</v>
      </c>
      <c r="O21" s="119">
        <f t="shared" si="27"/>
        <v>0</v>
      </c>
      <c r="P21" s="178">
        <v>227482751121.62</v>
      </c>
      <c r="Q21" s="178">
        <v>100</v>
      </c>
      <c r="R21" s="119">
        <f t="shared" si="28"/>
        <v>5.2864443609662607E-3</v>
      </c>
      <c r="S21" s="119">
        <f t="shared" si="29"/>
        <v>0</v>
      </c>
      <c r="T21" s="178">
        <v>228973321779.75</v>
      </c>
      <c r="U21" s="178">
        <v>100</v>
      </c>
      <c r="V21" s="119">
        <f t="shared" si="30"/>
        <v>6.5524557390863238E-3</v>
      </c>
      <c r="W21" s="119">
        <f t="shared" si="31"/>
        <v>0</v>
      </c>
      <c r="X21" s="178">
        <v>226286500129.04999</v>
      </c>
      <c r="Y21" s="178">
        <v>100</v>
      </c>
      <c r="Z21" s="119">
        <f t="shared" si="32"/>
        <v>-1.1734212657684517E-2</v>
      </c>
      <c r="AA21" s="119">
        <f t="shared" si="33"/>
        <v>0</v>
      </c>
      <c r="AB21" s="178">
        <v>225918971087.06</v>
      </c>
      <c r="AC21" s="178">
        <v>100</v>
      </c>
      <c r="AD21" s="119">
        <f t="shared" si="34"/>
        <v>-1.6241757320051809E-3</v>
      </c>
      <c r="AE21" s="119">
        <f t="shared" si="35"/>
        <v>0</v>
      </c>
      <c r="AF21" s="178">
        <v>228340944096.13</v>
      </c>
      <c r="AG21" s="178">
        <v>100</v>
      </c>
      <c r="AH21" s="119">
        <f t="shared" si="36"/>
        <v>1.0720538418779702E-2</v>
      </c>
      <c r="AI21" s="119">
        <f t="shared" si="37"/>
        <v>0</v>
      </c>
      <c r="AJ21" s="120">
        <f t="shared" si="16"/>
        <v>3.714260897617813E-3</v>
      </c>
      <c r="AK21" s="120">
        <f t="shared" si="17"/>
        <v>0</v>
      </c>
      <c r="AL21" s="121">
        <f t="shared" si="18"/>
        <v>1.8538220269149377E-2</v>
      </c>
      <c r="AM21" s="121">
        <f t="shared" si="19"/>
        <v>0</v>
      </c>
      <c r="AN21" s="122">
        <f t="shared" si="20"/>
        <v>7.6630754148415145E-3</v>
      </c>
      <c r="AO21" s="208">
        <f t="shared" si="21"/>
        <v>0</v>
      </c>
      <c r="AP21" s="126"/>
      <c r="AQ21" s="124">
        <v>56630718400</v>
      </c>
      <c r="AR21" s="138">
        <v>100</v>
      </c>
      <c r="AS21" s="125" t="e">
        <f>(#REF!/AQ21)-1</f>
        <v>#REF!</v>
      </c>
      <c r="AT21" s="125" t="e">
        <f>(#REF!/AR21)-1</f>
        <v>#REF!</v>
      </c>
    </row>
    <row r="22" spans="1:46">
      <c r="A22" s="203" t="s">
        <v>103</v>
      </c>
      <c r="B22" s="178">
        <v>18913003914.57</v>
      </c>
      <c r="C22" s="178">
        <v>1</v>
      </c>
      <c r="D22" s="178">
        <v>18362339352.84</v>
      </c>
      <c r="E22" s="178">
        <v>1</v>
      </c>
      <c r="F22" s="119">
        <f t="shared" si="22"/>
        <v>-2.9115658423027366E-2</v>
      </c>
      <c r="G22" s="119">
        <f t="shared" si="23"/>
        <v>0</v>
      </c>
      <c r="H22" s="178">
        <v>17351263178.900002</v>
      </c>
      <c r="I22" s="178">
        <v>1</v>
      </c>
      <c r="J22" s="119">
        <f t="shared" si="24"/>
        <v>-5.5062492556735218E-2</v>
      </c>
      <c r="K22" s="119">
        <f t="shared" si="25"/>
        <v>0</v>
      </c>
      <c r="L22" s="178">
        <v>15897598952.41</v>
      </c>
      <c r="M22" s="178">
        <v>1</v>
      </c>
      <c r="N22" s="119">
        <f t="shared" si="26"/>
        <v>-8.3778582083737257E-2</v>
      </c>
      <c r="O22" s="119">
        <f t="shared" si="27"/>
        <v>0</v>
      </c>
      <c r="P22" s="178">
        <v>16104670503.09</v>
      </c>
      <c r="Q22" s="178">
        <v>1</v>
      </c>
      <c r="R22" s="119">
        <f t="shared" si="28"/>
        <v>1.3025334913773834E-2</v>
      </c>
      <c r="S22" s="119">
        <f t="shared" si="29"/>
        <v>0</v>
      </c>
      <c r="T22" s="178">
        <v>16125093362.889999</v>
      </c>
      <c r="U22" s="178">
        <v>1</v>
      </c>
      <c r="V22" s="119">
        <f t="shared" si="30"/>
        <v>1.2681327318109802E-3</v>
      </c>
      <c r="W22" s="119">
        <f t="shared" si="31"/>
        <v>0</v>
      </c>
      <c r="X22" s="178">
        <v>16064017292.66</v>
      </c>
      <c r="Y22" s="178">
        <v>1</v>
      </c>
      <c r="Z22" s="119">
        <f t="shared" si="32"/>
        <v>-3.787641339836141E-3</v>
      </c>
      <c r="AA22" s="119">
        <f t="shared" si="33"/>
        <v>0</v>
      </c>
      <c r="AB22" s="178">
        <v>15933129590.5</v>
      </c>
      <c r="AC22" s="178">
        <v>1</v>
      </c>
      <c r="AD22" s="119">
        <f t="shared" si="34"/>
        <v>-8.1478810546229494E-3</v>
      </c>
      <c r="AE22" s="119">
        <f t="shared" si="35"/>
        <v>0</v>
      </c>
      <c r="AF22" s="178">
        <v>16018544659.549999</v>
      </c>
      <c r="AG22" s="178">
        <v>1</v>
      </c>
      <c r="AH22" s="119">
        <f t="shared" si="36"/>
        <v>5.3608469425195215E-3</v>
      </c>
      <c r="AI22" s="119">
        <f t="shared" si="37"/>
        <v>0</v>
      </c>
      <c r="AJ22" s="120">
        <f t="shared" si="16"/>
        <v>-2.0029742608731825E-2</v>
      </c>
      <c r="AK22" s="120">
        <f t="shared" si="17"/>
        <v>0</v>
      </c>
      <c r="AL22" s="121">
        <f t="shared" si="18"/>
        <v>-0.12764139951086892</v>
      </c>
      <c r="AM22" s="121">
        <f t="shared" si="19"/>
        <v>0</v>
      </c>
      <c r="AN22" s="122">
        <f t="shared" si="20"/>
        <v>3.3742017339416015E-2</v>
      </c>
      <c r="AO22" s="208">
        <f t="shared" si="21"/>
        <v>0</v>
      </c>
      <c r="AP22" s="126"/>
      <c r="AQ22" s="124">
        <v>366113097.69999999</v>
      </c>
      <c r="AR22" s="128">
        <v>1.1357999999999999</v>
      </c>
      <c r="AS22" s="125" t="e">
        <f>(#REF!/AQ22)-1</f>
        <v>#REF!</v>
      </c>
      <c r="AT22" s="125" t="e">
        <f>(#REF!/AR22)-1</f>
        <v>#REF!</v>
      </c>
    </row>
    <row r="23" spans="1:46">
      <c r="A23" s="203" t="s">
        <v>52</v>
      </c>
      <c r="B23" s="178">
        <v>1003663204.33</v>
      </c>
      <c r="C23" s="178">
        <v>100</v>
      </c>
      <c r="D23" s="178">
        <v>993727405.33000004</v>
      </c>
      <c r="E23" s="178">
        <v>100</v>
      </c>
      <c r="F23" s="119">
        <f t="shared" si="22"/>
        <v>-9.8995349805941005E-3</v>
      </c>
      <c r="G23" s="119">
        <f t="shared" si="23"/>
        <v>0</v>
      </c>
      <c r="H23" s="178">
        <v>979129608.33000004</v>
      </c>
      <c r="I23" s="178">
        <v>100</v>
      </c>
      <c r="J23" s="119">
        <f t="shared" si="24"/>
        <v>-1.468994104590717E-2</v>
      </c>
      <c r="K23" s="119">
        <f t="shared" si="25"/>
        <v>0</v>
      </c>
      <c r="L23" s="178">
        <v>1041903346.33</v>
      </c>
      <c r="M23" s="178">
        <v>100</v>
      </c>
      <c r="N23" s="119">
        <f t="shared" si="26"/>
        <v>6.4111775873131507E-2</v>
      </c>
      <c r="O23" s="119">
        <f t="shared" si="27"/>
        <v>0</v>
      </c>
      <c r="P23" s="178">
        <v>1008478427.86</v>
      </c>
      <c r="Q23" s="178">
        <v>100</v>
      </c>
      <c r="R23" s="119">
        <f t="shared" si="28"/>
        <v>-3.2080632611207124E-2</v>
      </c>
      <c r="S23" s="119">
        <f t="shared" si="29"/>
        <v>0</v>
      </c>
      <c r="T23" s="178">
        <v>991669220.86000001</v>
      </c>
      <c r="U23" s="178">
        <v>100</v>
      </c>
      <c r="V23" s="119">
        <f t="shared" si="30"/>
        <v>-1.6667889501284904E-2</v>
      </c>
      <c r="W23" s="119">
        <f t="shared" si="31"/>
        <v>0</v>
      </c>
      <c r="X23" s="178">
        <v>975900946.86000001</v>
      </c>
      <c r="Y23" s="178">
        <v>100</v>
      </c>
      <c r="Z23" s="119">
        <f t="shared" si="32"/>
        <v>-1.5900739549348283E-2</v>
      </c>
      <c r="AA23" s="119">
        <f t="shared" si="33"/>
        <v>0</v>
      </c>
      <c r="AB23" s="178">
        <v>926132792.86000001</v>
      </c>
      <c r="AC23" s="178">
        <v>100</v>
      </c>
      <c r="AD23" s="119">
        <f t="shared" si="34"/>
        <v>-5.0997136707501931E-2</v>
      </c>
      <c r="AE23" s="119">
        <f t="shared" si="35"/>
        <v>0</v>
      </c>
      <c r="AF23" s="178">
        <v>925188078.86000001</v>
      </c>
      <c r="AG23" s="178">
        <v>100</v>
      </c>
      <c r="AH23" s="119">
        <f t="shared" si="36"/>
        <v>-1.0200632212607646E-3</v>
      </c>
      <c r="AI23" s="119">
        <f t="shared" si="37"/>
        <v>0</v>
      </c>
      <c r="AJ23" s="120">
        <f t="shared" si="16"/>
        <v>-9.6430202179965969E-3</v>
      </c>
      <c r="AK23" s="120">
        <f t="shared" si="17"/>
        <v>0</v>
      </c>
      <c r="AL23" s="121">
        <f t="shared" si="18"/>
        <v>-6.897195961626848E-2</v>
      </c>
      <c r="AM23" s="121">
        <f t="shared" si="19"/>
        <v>0</v>
      </c>
      <c r="AN23" s="122">
        <f t="shared" si="20"/>
        <v>3.3470199503632787E-2</v>
      </c>
      <c r="AO23" s="208">
        <f t="shared" si="21"/>
        <v>0</v>
      </c>
      <c r="AP23" s="126"/>
      <c r="AQ23" s="124">
        <v>691810420.35000002</v>
      </c>
      <c r="AR23" s="138">
        <v>100</v>
      </c>
      <c r="AS23" s="125" t="e">
        <f>(#REF!/AQ23)-1</f>
        <v>#REF!</v>
      </c>
      <c r="AT23" s="125" t="e">
        <f>(#REF!/AR23)-1</f>
        <v>#REF!</v>
      </c>
    </row>
    <row r="24" spans="1:46">
      <c r="A24" s="203" t="s">
        <v>24</v>
      </c>
      <c r="B24" s="178">
        <v>90926832256.889999</v>
      </c>
      <c r="C24" s="174">
        <v>1</v>
      </c>
      <c r="D24" s="178">
        <v>91921696256.610001</v>
      </c>
      <c r="E24" s="174">
        <v>1</v>
      </c>
      <c r="F24" s="119">
        <f t="shared" si="22"/>
        <v>1.0941368736010433E-2</v>
      </c>
      <c r="G24" s="119">
        <f t="shared" si="23"/>
        <v>0</v>
      </c>
      <c r="H24" s="178">
        <v>92979910360.729996</v>
      </c>
      <c r="I24" s="174">
        <v>1</v>
      </c>
      <c r="J24" s="119">
        <f t="shared" si="24"/>
        <v>1.151212550697355E-2</v>
      </c>
      <c r="K24" s="119">
        <f t="shared" si="25"/>
        <v>0</v>
      </c>
      <c r="L24" s="178">
        <v>92632434456.119995</v>
      </c>
      <c r="M24" s="174">
        <v>1</v>
      </c>
      <c r="N24" s="119">
        <f t="shared" si="26"/>
        <v>-3.7371073306256579E-3</v>
      </c>
      <c r="O24" s="119">
        <f t="shared" si="27"/>
        <v>0</v>
      </c>
      <c r="P24" s="178">
        <v>91583270400.649994</v>
      </c>
      <c r="Q24" s="174">
        <v>1</v>
      </c>
      <c r="R24" s="119">
        <f t="shared" si="28"/>
        <v>-1.132609826817183E-2</v>
      </c>
      <c r="S24" s="119">
        <f t="shared" si="29"/>
        <v>0</v>
      </c>
      <c r="T24" s="178">
        <v>90554276921.130005</v>
      </c>
      <c r="U24" s="174">
        <v>1</v>
      </c>
      <c r="V24" s="119">
        <f t="shared" si="30"/>
        <v>-1.1235605313267847E-2</v>
      </c>
      <c r="W24" s="119">
        <f t="shared" si="31"/>
        <v>0</v>
      </c>
      <c r="X24" s="178">
        <v>89835972052.589996</v>
      </c>
      <c r="Y24" s="174">
        <v>1</v>
      </c>
      <c r="Z24" s="119">
        <f t="shared" si="32"/>
        <v>-7.9323130056643265E-3</v>
      </c>
      <c r="AA24" s="119">
        <f t="shared" si="33"/>
        <v>0</v>
      </c>
      <c r="AB24" s="178">
        <v>89409325636.490005</v>
      </c>
      <c r="AC24" s="174">
        <v>1</v>
      </c>
      <c r="AD24" s="119">
        <f t="shared" si="34"/>
        <v>-4.7491712545864361E-3</v>
      </c>
      <c r="AE24" s="119">
        <f t="shared" si="35"/>
        <v>0</v>
      </c>
      <c r="AF24" s="178">
        <v>90367888408.389999</v>
      </c>
      <c r="AG24" s="174">
        <v>1</v>
      </c>
      <c r="AH24" s="119">
        <f t="shared" si="36"/>
        <v>1.0721060304125394E-2</v>
      </c>
      <c r="AI24" s="119">
        <f t="shared" si="37"/>
        <v>0</v>
      </c>
      <c r="AJ24" s="120">
        <f t="shared" si="16"/>
        <v>-7.2571757815083978E-4</v>
      </c>
      <c r="AK24" s="120">
        <f t="shared" si="17"/>
        <v>0</v>
      </c>
      <c r="AL24" s="121">
        <f t="shared" si="18"/>
        <v>-1.6903602865229638E-2</v>
      </c>
      <c r="AM24" s="121">
        <f t="shared" si="19"/>
        <v>0</v>
      </c>
      <c r="AN24" s="122">
        <f t="shared" si="20"/>
        <v>1.012021955356213E-2</v>
      </c>
      <c r="AO24" s="208">
        <f t="shared" si="21"/>
        <v>0</v>
      </c>
      <c r="AP24" s="126"/>
      <c r="AQ24" s="124">
        <v>13880602273.7041</v>
      </c>
      <c r="AR24" s="131">
        <v>1</v>
      </c>
      <c r="AS24" s="125" t="e">
        <f>(#REF!/AQ24)-1</f>
        <v>#REF!</v>
      </c>
      <c r="AT24" s="125" t="e">
        <f>(#REF!/AR24)-1</f>
        <v>#REF!</v>
      </c>
    </row>
    <row r="25" spans="1:46">
      <c r="A25" s="203" t="s">
        <v>76</v>
      </c>
      <c r="B25" s="178">
        <v>1459632214.05</v>
      </c>
      <c r="C25" s="174">
        <v>10</v>
      </c>
      <c r="D25" s="178">
        <v>1482196841.6300001</v>
      </c>
      <c r="E25" s="174">
        <v>10</v>
      </c>
      <c r="F25" s="119">
        <f t="shared" si="22"/>
        <v>1.5459118648382481E-2</v>
      </c>
      <c r="G25" s="119">
        <f t="shared" si="23"/>
        <v>0</v>
      </c>
      <c r="H25" s="178">
        <v>1481928781.1600001</v>
      </c>
      <c r="I25" s="174">
        <v>10</v>
      </c>
      <c r="J25" s="119">
        <f t="shared" si="24"/>
        <v>-1.8085348886942533E-4</v>
      </c>
      <c r="K25" s="119">
        <f t="shared" si="25"/>
        <v>0</v>
      </c>
      <c r="L25" s="178">
        <v>1458504497.6800001</v>
      </c>
      <c r="M25" s="174">
        <v>10</v>
      </c>
      <c r="N25" s="119">
        <f t="shared" si="26"/>
        <v>-1.5806618899502269E-2</v>
      </c>
      <c r="O25" s="119">
        <f t="shared" si="27"/>
        <v>0</v>
      </c>
      <c r="P25" s="178">
        <v>1261786255.22</v>
      </c>
      <c r="Q25" s="174">
        <v>10</v>
      </c>
      <c r="R25" s="119">
        <f t="shared" si="28"/>
        <v>-0.13487667866154265</v>
      </c>
      <c r="S25" s="119">
        <f t="shared" si="29"/>
        <v>0</v>
      </c>
      <c r="T25" s="178">
        <v>1348975990.8099999</v>
      </c>
      <c r="U25" s="174">
        <v>10</v>
      </c>
      <c r="V25" s="119">
        <f t="shared" si="30"/>
        <v>6.9100242001604195E-2</v>
      </c>
      <c r="W25" s="119">
        <f t="shared" si="31"/>
        <v>0</v>
      </c>
      <c r="X25" s="178">
        <v>1274611484.8099999</v>
      </c>
      <c r="Y25" s="174">
        <v>10</v>
      </c>
      <c r="Z25" s="119">
        <f t="shared" si="32"/>
        <v>-5.5126634207438657E-2</v>
      </c>
      <c r="AA25" s="119">
        <f t="shared" si="33"/>
        <v>0</v>
      </c>
      <c r="AB25" s="178">
        <v>1251533198.1900001</v>
      </c>
      <c r="AC25" s="174">
        <v>10</v>
      </c>
      <c r="AD25" s="119">
        <f t="shared" si="34"/>
        <v>-1.8106134218177118E-2</v>
      </c>
      <c r="AE25" s="119">
        <f t="shared" si="35"/>
        <v>0</v>
      </c>
      <c r="AF25" s="178">
        <v>1292140867.51</v>
      </c>
      <c r="AG25" s="174">
        <v>10</v>
      </c>
      <c r="AH25" s="119">
        <f t="shared" si="36"/>
        <v>3.2446338122494714E-2</v>
      </c>
      <c r="AI25" s="119">
        <f t="shared" si="37"/>
        <v>0</v>
      </c>
      <c r="AJ25" s="120">
        <f t="shared" si="16"/>
        <v>-1.3386402587881091E-2</v>
      </c>
      <c r="AK25" s="120">
        <f t="shared" si="17"/>
        <v>0</v>
      </c>
      <c r="AL25" s="121">
        <f t="shared" si="18"/>
        <v>-0.1282258663505125</v>
      </c>
      <c r="AM25" s="121">
        <f t="shared" si="19"/>
        <v>0</v>
      </c>
      <c r="AN25" s="122">
        <f t="shared" si="20"/>
        <v>6.1460097053547803E-2</v>
      </c>
      <c r="AO25" s="208">
        <f t="shared" si="21"/>
        <v>0</v>
      </c>
      <c r="AP25" s="126"/>
      <c r="AQ25" s="134">
        <v>246915130.99000001</v>
      </c>
      <c r="AR25" s="131">
        <v>10</v>
      </c>
      <c r="AS25" s="125" t="e">
        <f>(#REF!/AQ25)-1</f>
        <v>#REF!</v>
      </c>
      <c r="AT25" s="125" t="e">
        <f>(#REF!/AR25)-1</f>
        <v>#REF!</v>
      </c>
    </row>
    <row r="26" spans="1:46">
      <c r="A26" s="203" t="s">
        <v>109</v>
      </c>
      <c r="B26" s="178">
        <v>33783854932.82</v>
      </c>
      <c r="C26" s="174">
        <v>1</v>
      </c>
      <c r="D26" s="178">
        <v>33053242516.259998</v>
      </c>
      <c r="E26" s="174">
        <v>1</v>
      </c>
      <c r="F26" s="119">
        <f t="shared" si="22"/>
        <v>-2.1626081985399285E-2</v>
      </c>
      <c r="G26" s="119">
        <f t="shared" si="23"/>
        <v>0</v>
      </c>
      <c r="H26" s="178">
        <v>33296862945.900002</v>
      </c>
      <c r="I26" s="174">
        <v>1</v>
      </c>
      <c r="J26" s="119">
        <f t="shared" si="24"/>
        <v>7.3705455529864622E-3</v>
      </c>
      <c r="K26" s="119">
        <f t="shared" si="25"/>
        <v>0</v>
      </c>
      <c r="L26" s="178">
        <v>33651328698.080002</v>
      </c>
      <c r="M26" s="174">
        <v>1</v>
      </c>
      <c r="N26" s="119">
        <f t="shared" si="26"/>
        <v>1.0645620062043932E-2</v>
      </c>
      <c r="O26" s="119">
        <f t="shared" si="27"/>
        <v>0</v>
      </c>
      <c r="P26" s="178">
        <v>33153561169.889999</v>
      </c>
      <c r="Q26" s="174">
        <v>1</v>
      </c>
      <c r="R26" s="119">
        <f t="shared" si="28"/>
        <v>-1.4791913052110863E-2</v>
      </c>
      <c r="S26" s="119">
        <f t="shared" si="29"/>
        <v>0</v>
      </c>
      <c r="T26" s="178">
        <v>32910445961.02</v>
      </c>
      <c r="U26" s="174">
        <v>1</v>
      </c>
      <c r="V26" s="119">
        <f t="shared" si="30"/>
        <v>-7.3330043678926319E-3</v>
      </c>
      <c r="W26" s="119">
        <f t="shared" si="31"/>
        <v>0</v>
      </c>
      <c r="X26" s="178">
        <v>32578534053.709999</v>
      </c>
      <c r="Y26" s="174">
        <v>1</v>
      </c>
      <c r="Z26" s="119">
        <f t="shared" si="32"/>
        <v>-1.0085305671734943E-2</v>
      </c>
      <c r="AA26" s="119">
        <f t="shared" si="33"/>
        <v>0</v>
      </c>
      <c r="AB26" s="178">
        <v>32377486211.849998</v>
      </c>
      <c r="AC26" s="174">
        <v>1</v>
      </c>
      <c r="AD26" s="119">
        <f t="shared" si="34"/>
        <v>-6.1711752139782224E-3</v>
      </c>
      <c r="AE26" s="119">
        <f t="shared" si="35"/>
        <v>0</v>
      </c>
      <c r="AF26" s="178">
        <v>32682442298.869999</v>
      </c>
      <c r="AG26" s="174">
        <v>1</v>
      </c>
      <c r="AH26" s="119">
        <f t="shared" si="36"/>
        <v>9.4187697285896162E-3</v>
      </c>
      <c r="AI26" s="119">
        <f t="shared" si="37"/>
        <v>0</v>
      </c>
      <c r="AJ26" s="120">
        <f t="shared" si="16"/>
        <v>-4.0715681184369922E-3</v>
      </c>
      <c r="AK26" s="120">
        <f t="shared" si="17"/>
        <v>0</v>
      </c>
      <c r="AL26" s="121">
        <f t="shared" si="18"/>
        <v>-1.1218270558708131E-2</v>
      </c>
      <c r="AM26" s="121">
        <f t="shared" si="19"/>
        <v>0</v>
      </c>
      <c r="AN26" s="122">
        <f t="shared" si="20"/>
        <v>1.1974997266707449E-2</v>
      </c>
      <c r="AO26" s="208">
        <f t="shared" si="21"/>
        <v>0</v>
      </c>
      <c r="AP26" s="126"/>
      <c r="AQ26" s="134"/>
      <c r="AR26" s="131"/>
      <c r="AS26" s="125"/>
      <c r="AT26" s="125"/>
    </row>
    <row r="27" spans="1:46">
      <c r="A27" s="203" t="s">
        <v>113</v>
      </c>
      <c r="B27" s="178">
        <v>5563183648.2414703</v>
      </c>
      <c r="C27" s="174">
        <v>100</v>
      </c>
      <c r="D27" s="178">
        <v>5518821771.9899998</v>
      </c>
      <c r="E27" s="174">
        <v>100</v>
      </c>
      <c r="F27" s="119">
        <f t="shared" si="22"/>
        <v>-7.9741887121582648E-3</v>
      </c>
      <c r="G27" s="119">
        <f t="shared" si="23"/>
        <v>0</v>
      </c>
      <c r="H27" s="178">
        <v>5523069378.7210102</v>
      </c>
      <c r="I27" s="174">
        <v>100</v>
      </c>
      <c r="J27" s="119">
        <f t="shared" si="24"/>
        <v>7.6965825433402562E-4</v>
      </c>
      <c r="K27" s="119">
        <f t="shared" si="25"/>
        <v>0</v>
      </c>
      <c r="L27" s="178">
        <v>6138071000.4217997</v>
      </c>
      <c r="M27" s="174">
        <v>100</v>
      </c>
      <c r="N27" s="119">
        <f t="shared" si="26"/>
        <v>0.11135142065573812</v>
      </c>
      <c r="O27" s="119">
        <f t="shared" si="27"/>
        <v>0</v>
      </c>
      <c r="P27" s="178">
        <v>6182433908.6899996</v>
      </c>
      <c r="Q27" s="174">
        <v>100</v>
      </c>
      <c r="R27" s="119">
        <f t="shared" si="28"/>
        <v>7.2275000183528934E-3</v>
      </c>
      <c r="S27" s="119">
        <f t="shared" si="29"/>
        <v>0</v>
      </c>
      <c r="T27" s="178">
        <v>6055169405.5799999</v>
      </c>
      <c r="U27" s="174">
        <v>100</v>
      </c>
      <c r="V27" s="119">
        <f t="shared" si="30"/>
        <v>-2.0584854604125614E-2</v>
      </c>
      <c r="W27" s="119">
        <f t="shared" si="31"/>
        <v>0</v>
      </c>
      <c r="X27" s="178">
        <v>6103789584.1199999</v>
      </c>
      <c r="Y27" s="174">
        <v>100</v>
      </c>
      <c r="Z27" s="119">
        <f t="shared" si="32"/>
        <v>8.0295323356593742E-3</v>
      </c>
      <c r="AA27" s="119">
        <f t="shared" si="33"/>
        <v>0</v>
      </c>
      <c r="AB27" s="178">
        <v>6608781955.6400003</v>
      </c>
      <c r="AC27" s="174">
        <v>100</v>
      </c>
      <c r="AD27" s="119">
        <f t="shared" si="34"/>
        <v>8.2734236585386256E-2</v>
      </c>
      <c r="AE27" s="119">
        <f t="shared" si="35"/>
        <v>0</v>
      </c>
      <c r="AF27" s="178">
        <v>6680064710.2399998</v>
      </c>
      <c r="AG27" s="174">
        <v>100</v>
      </c>
      <c r="AH27" s="119">
        <f t="shared" si="36"/>
        <v>1.0786065432097668E-2</v>
      </c>
      <c r="AI27" s="119">
        <f t="shared" si="37"/>
        <v>0</v>
      </c>
      <c r="AJ27" s="120">
        <f t="shared" si="16"/>
        <v>2.4042421245660559E-2</v>
      </c>
      <c r="AK27" s="120">
        <f t="shared" si="17"/>
        <v>0</v>
      </c>
      <c r="AL27" s="121">
        <f t="shared" si="18"/>
        <v>0.21041500998342155</v>
      </c>
      <c r="AM27" s="121">
        <f t="shared" si="19"/>
        <v>0</v>
      </c>
      <c r="AN27" s="122">
        <f t="shared" si="20"/>
        <v>4.6813847589081456E-2</v>
      </c>
      <c r="AO27" s="208">
        <f t="shared" si="21"/>
        <v>0</v>
      </c>
      <c r="AP27" s="126"/>
      <c r="AQ27" s="134"/>
      <c r="AR27" s="131"/>
      <c r="AS27" s="125"/>
      <c r="AT27" s="125"/>
    </row>
    <row r="28" spans="1:46">
      <c r="A28" s="203" t="s">
        <v>116</v>
      </c>
      <c r="B28" s="178">
        <v>8549083123.8999996</v>
      </c>
      <c r="C28" s="174">
        <v>100</v>
      </c>
      <c r="D28" s="178">
        <v>9078205919.7700005</v>
      </c>
      <c r="E28" s="174">
        <v>100</v>
      </c>
      <c r="F28" s="119">
        <f t="shared" si="22"/>
        <v>6.189234426681077E-2</v>
      </c>
      <c r="G28" s="119">
        <f t="shared" si="23"/>
        <v>0</v>
      </c>
      <c r="H28" s="178">
        <v>9259828980.6200008</v>
      </c>
      <c r="I28" s="174">
        <v>100</v>
      </c>
      <c r="J28" s="119">
        <f t="shared" si="24"/>
        <v>2.0006492742632331E-2</v>
      </c>
      <c r="K28" s="119">
        <f t="shared" si="25"/>
        <v>0</v>
      </c>
      <c r="L28" s="178">
        <v>9469168415.2000008</v>
      </c>
      <c r="M28" s="174">
        <v>100</v>
      </c>
      <c r="N28" s="119">
        <f t="shared" si="26"/>
        <v>2.2607267911548771E-2</v>
      </c>
      <c r="O28" s="119">
        <f t="shared" si="27"/>
        <v>0</v>
      </c>
      <c r="P28" s="178">
        <v>9609409913.75</v>
      </c>
      <c r="Q28" s="174">
        <v>100</v>
      </c>
      <c r="R28" s="119">
        <f t="shared" si="28"/>
        <v>1.4810328890642838E-2</v>
      </c>
      <c r="S28" s="119">
        <f t="shared" si="29"/>
        <v>0</v>
      </c>
      <c r="T28" s="178">
        <v>9275413687.5799999</v>
      </c>
      <c r="U28" s="174">
        <v>100</v>
      </c>
      <c r="V28" s="119">
        <f t="shared" si="30"/>
        <v>-3.4757204570083799E-2</v>
      </c>
      <c r="W28" s="119">
        <f t="shared" si="31"/>
        <v>0</v>
      </c>
      <c r="X28" s="178">
        <v>9107317056.0499992</v>
      </c>
      <c r="Y28" s="174">
        <v>100</v>
      </c>
      <c r="Z28" s="119">
        <f t="shared" si="32"/>
        <v>-1.8122817719180125E-2</v>
      </c>
      <c r="AA28" s="119">
        <f t="shared" si="33"/>
        <v>0</v>
      </c>
      <c r="AB28" s="178">
        <v>9152459832.5100002</v>
      </c>
      <c r="AC28" s="174">
        <v>100</v>
      </c>
      <c r="AD28" s="119">
        <f t="shared" si="34"/>
        <v>4.9567590742887998E-3</v>
      </c>
      <c r="AE28" s="119">
        <f t="shared" si="35"/>
        <v>0</v>
      </c>
      <c r="AF28" s="178">
        <v>9306935186.7199993</v>
      </c>
      <c r="AG28" s="174">
        <v>100</v>
      </c>
      <c r="AH28" s="119">
        <f t="shared" si="36"/>
        <v>1.6878014985795928E-2</v>
      </c>
      <c r="AI28" s="119">
        <f t="shared" si="37"/>
        <v>0</v>
      </c>
      <c r="AJ28" s="120">
        <f t="shared" si="16"/>
        <v>1.103389819780694E-2</v>
      </c>
      <c r="AK28" s="120">
        <f t="shared" si="17"/>
        <v>0</v>
      </c>
      <c r="AL28" s="121">
        <f t="shared" si="18"/>
        <v>2.5195426163652584E-2</v>
      </c>
      <c r="AM28" s="121">
        <f t="shared" si="19"/>
        <v>0</v>
      </c>
      <c r="AN28" s="122">
        <f t="shared" si="20"/>
        <v>2.8867475028011368E-2</v>
      </c>
      <c r="AO28" s="208">
        <f t="shared" si="21"/>
        <v>0</v>
      </c>
      <c r="AP28" s="126"/>
      <c r="AQ28" s="134"/>
      <c r="AR28" s="131"/>
      <c r="AS28" s="125"/>
      <c r="AT28" s="125"/>
    </row>
    <row r="29" spans="1:46">
      <c r="A29" s="203" t="s">
        <v>122</v>
      </c>
      <c r="B29" s="178">
        <v>764454249.69000006</v>
      </c>
      <c r="C29" s="174">
        <v>10</v>
      </c>
      <c r="D29" s="178">
        <v>763019854.35000002</v>
      </c>
      <c r="E29" s="174">
        <v>10</v>
      </c>
      <c r="F29" s="119">
        <f t="shared" si="22"/>
        <v>-1.8763651854662414E-3</v>
      </c>
      <c r="G29" s="119">
        <f t="shared" si="23"/>
        <v>0</v>
      </c>
      <c r="H29" s="178">
        <v>789471195.00999999</v>
      </c>
      <c r="I29" s="174">
        <v>10</v>
      </c>
      <c r="J29" s="119">
        <f t="shared" si="24"/>
        <v>3.4666647937403004E-2</v>
      </c>
      <c r="K29" s="119">
        <f t="shared" si="25"/>
        <v>0</v>
      </c>
      <c r="L29" s="178">
        <v>767241632.99000001</v>
      </c>
      <c r="M29" s="174">
        <v>10</v>
      </c>
      <c r="N29" s="119">
        <f t="shared" si="26"/>
        <v>-2.8157534005681367E-2</v>
      </c>
      <c r="O29" s="119">
        <f t="shared" si="27"/>
        <v>0</v>
      </c>
      <c r="P29" s="178">
        <v>709209687.23000002</v>
      </c>
      <c r="Q29" s="174">
        <v>10</v>
      </c>
      <c r="R29" s="119">
        <f t="shared" si="28"/>
        <v>-7.5637117779759955E-2</v>
      </c>
      <c r="S29" s="119">
        <f t="shared" si="29"/>
        <v>0</v>
      </c>
      <c r="T29" s="178">
        <v>711068692.97000003</v>
      </c>
      <c r="U29" s="174">
        <v>10</v>
      </c>
      <c r="V29" s="119">
        <f t="shared" si="30"/>
        <v>2.6212356845559067E-3</v>
      </c>
      <c r="W29" s="119">
        <f t="shared" si="31"/>
        <v>0</v>
      </c>
      <c r="X29" s="178">
        <v>720204269.83000004</v>
      </c>
      <c r="Y29" s="174">
        <v>10</v>
      </c>
      <c r="Z29" s="119">
        <f t="shared" si="32"/>
        <v>1.2847671329534183E-2</v>
      </c>
      <c r="AA29" s="119">
        <f t="shared" si="33"/>
        <v>0</v>
      </c>
      <c r="AB29" s="178">
        <v>738496915.86000001</v>
      </c>
      <c r="AC29" s="174">
        <v>10</v>
      </c>
      <c r="AD29" s="119">
        <f t="shared" si="34"/>
        <v>2.5399246847450437E-2</v>
      </c>
      <c r="AE29" s="119">
        <f t="shared" si="35"/>
        <v>0</v>
      </c>
      <c r="AF29" s="178">
        <v>864012250.61000001</v>
      </c>
      <c r="AG29" s="174">
        <v>10</v>
      </c>
      <c r="AH29" s="119">
        <f t="shared" si="36"/>
        <v>0.16996054019241763</v>
      </c>
      <c r="AI29" s="119">
        <f t="shared" si="37"/>
        <v>0</v>
      </c>
      <c r="AJ29" s="120">
        <f t="shared" si="16"/>
        <v>1.7478040627556701E-2</v>
      </c>
      <c r="AK29" s="120">
        <f t="shared" si="17"/>
        <v>0</v>
      </c>
      <c r="AL29" s="121">
        <f t="shared" si="18"/>
        <v>0.13235880519260304</v>
      </c>
      <c r="AM29" s="121">
        <f t="shared" si="19"/>
        <v>0</v>
      </c>
      <c r="AN29" s="122">
        <f t="shared" si="20"/>
        <v>7.0689363513321057E-2</v>
      </c>
      <c r="AO29" s="208">
        <f t="shared" si="21"/>
        <v>0</v>
      </c>
      <c r="AP29" s="126"/>
      <c r="AQ29" s="134"/>
      <c r="AR29" s="131"/>
      <c r="AS29" s="125"/>
      <c r="AT29" s="125"/>
    </row>
    <row r="30" spans="1:46">
      <c r="A30" s="203" t="s">
        <v>124</v>
      </c>
      <c r="B30" s="173">
        <v>2784381581</v>
      </c>
      <c r="C30" s="174">
        <v>100</v>
      </c>
      <c r="D30" s="173">
        <v>2758655984</v>
      </c>
      <c r="E30" s="174">
        <v>100</v>
      </c>
      <c r="F30" s="119">
        <f t="shared" si="22"/>
        <v>-9.2392498124343834E-3</v>
      </c>
      <c r="G30" s="119">
        <f t="shared" si="23"/>
        <v>0</v>
      </c>
      <c r="H30" s="173">
        <v>2820969395</v>
      </c>
      <c r="I30" s="174">
        <v>100</v>
      </c>
      <c r="J30" s="119">
        <f t="shared" si="24"/>
        <v>2.2588322487984425E-2</v>
      </c>
      <c r="K30" s="119">
        <f t="shared" si="25"/>
        <v>0</v>
      </c>
      <c r="L30" s="173">
        <v>2819670830</v>
      </c>
      <c r="M30" s="174">
        <v>100</v>
      </c>
      <c r="N30" s="119">
        <f t="shared" si="26"/>
        <v>-4.6032580229393092E-4</v>
      </c>
      <c r="O30" s="119">
        <f t="shared" si="27"/>
        <v>0</v>
      </c>
      <c r="P30" s="173">
        <v>2875267354</v>
      </c>
      <c r="Q30" s="174">
        <v>100</v>
      </c>
      <c r="R30" s="119">
        <f t="shared" si="28"/>
        <v>1.9717380982375167E-2</v>
      </c>
      <c r="S30" s="119">
        <f t="shared" si="29"/>
        <v>0</v>
      </c>
      <c r="T30" s="173">
        <v>2843169950</v>
      </c>
      <c r="U30" s="174">
        <v>100</v>
      </c>
      <c r="V30" s="119">
        <f t="shared" si="30"/>
        <v>-1.1163276331624221E-2</v>
      </c>
      <c r="W30" s="119">
        <f t="shared" si="31"/>
        <v>0</v>
      </c>
      <c r="X30" s="173">
        <v>2882699402</v>
      </c>
      <c r="Y30" s="174">
        <v>100</v>
      </c>
      <c r="Z30" s="119">
        <f t="shared" si="32"/>
        <v>1.3903302544401188E-2</v>
      </c>
      <c r="AA30" s="119">
        <f t="shared" si="33"/>
        <v>0</v>
      </c>
      <c r="AB30" s="173">
        <v>2818905592</v>
      </c>
      <c r="AC30" s="174">
        <v>100</v>
      </c>
      <c r="AD30" s="119">
        <f t="shared" si="34"/>
        <v>-2.212988629884206E-2</v>
      </c>
      <c r="AE30" s="119">
        <f t="shared" si="35"/>
        <v>0</v>
      </c>
      <c r="AF30" s="173">
        <v>2856326501</v>
      </c>
      <c r="AG30" s="174">
        <v>100</v>
      </c>
      <c r="AH30" s="119">
        <f t="shared" si="36"/>
        <v>1.3274977745334864E-2</v>
      </c>
      <c r="AI30" s="119">
        <f t="shared" si="37"/>
        <v>0</v>
      </c>
      <c r="AJ30" s="120">
        <f t="shared" si="16"/>
        <v>3.3114056893626316E-3</v>
      </c>
      <c r="AK30" s="120">
        <f t="shared" si="17"/>
        <v>0</v>
      </c>
      <c r="AL30" s="121">
        <f t="shared" si="18"/>
        <v>3.54051094324489E-2</v>
      </c>
      <c r="AM30" s="121">
        <f t="shared" si="19"/>
        <v>0</v>
      </c>
      <c r="AN30" s="122">
        <f t="shared" si="20"/>
        <v>1.6391362112344248E-2</v>
      </c>
      <c r="AO30" s="208">
        <f t="shared" si="21"/>
        <v>0</v>
      </c>
      <c r="AP30" s="126"/>
      <c r="AQ30" s="134"/>
      <c r="AR30" s="131"/>
      <c r="AS30" s="125"/>
      <c r="AT30" s="125"/>
    </row>
    <row r="31" spans="1:46">
      <c r="A31" s="203" t="s">
        <v>125</v>
      </c>
      <c r="B31" s="173">
        <v>17378446892.880001</v>
      </c>
      <c r="C31" s="174">
        <v>100</v>
      </c>
      <c r="D31" s="173">
        <v>17378446892.880001</v>
      </c>
      <c r="E31" s="174">
        <v>100</v>
      </c>
      <c r="F31" s="119">
        <f t="shared" si="22"/>
        <v>0</v>
      </c>
      <c r="G31" s="119">
        <f t="shared" si="23"/>
        <v>0</v>
      </c>
      <c r="H31" s="173">
        <v>17378446892.880001</v>
      </c>
      <c r="I31" s="174">
        <v>100</v>
      </c>
      <c r="J31" s="119">
        <f t="shared" si="24"/>
        <v>0</v>
      </c>
      <c r="K31" s="119">
        <f t="shared" si="25"/>
        <v>0</v>
      </c>
      <c r="L31" s="173">
        <v>17243506288.439999</v>
      </c>
      <c r="M31" s="174">
        <v>100</v>
      </c>
      <c r="N31" s="119">
        <f t="shared" si="26"/>
        <v>-7.7648253190731329E-3</v>
      </c>
      <c r="O31" s="119">
        <f t="shared" si="27"/>
        <v>0</v>
      </c>
      <c r="P31" s="173">
        <v>16607177879.530001</v>
      </c>
      <c r="Q31" s="174">
        <v>100</v>
      </c>
      <c r="R31" s="119">
        <f t="shared" si="28"/>
        <v>-3.6902495250434701E-2</v>
      </c>
      <c r="S31" s="119">
        <f t="shared" si="29"/>
        <v>0</v>
      </c>
      <c r="T31" s="173">
        <v>16458642394.790001</v>
      </c>
      <c r="U31" s="174">
        <v>100</v>
      </c>
      <c r="V31" s="119">
        <f t="shared" si="30"/>
        <v>-8.9440533375080272E-3</v>
      </c>
      <c r="W31" s="119">
        <f t="shared" si="31"/>
        <v>0</v>
      </c>
      <c r="X31" s="173">
        <v>13194482619.780001</v>
      </c>
      <c r="Y31" s="174">
        <v>100</v>
      </c>
      <c r="Z31" s="119">
        <f t="shared" si="32"/>
        <v>-0.19832497096135177</v>
      </c>
      <c r="AA31" s="119">
        <f t="shared" si="33"/>
        <v>0</v>
      </c>
      <c r="AB31" s="173">
        <v>12839311358.23</v>
      </c>
      <c r="AC31" s="174">
        <v>100</v>
      </c>
      <c r="AD31" s="119">
        <f t="shared" si="34"/>
        <v>-2.6918165098611734E-2</v>
      </c>
      <c r="AE31" s="119">
        <f t="shared" si="35"/>
        <v>0</v>
      </c>
      <c r="AF31" s="173">
        <v>12863890541.68</v>
      </c>
      <c r="AG31" s="174">
        <v>100</v>
      </c>
      <c r="AH31" s="119">
        <f t="shared" si="36"/>
        <v>1.914369296313194E-3</v>
      </c>
      <c r="AI31" s="119">
        <f t="shared" si="37"/>
        <v>0</v>
      </c>
      <c r="AJ31" s="120">
        <f t="shared" si="16"/>
        <v>-3.4617517583833274E-2</v>
      </c>
      <c r="AK31" s="120">
        <f t="shared" si="17"/>
        <v>0</v>
      </c>
      <c r="AL31" s="121">
        <f t="shared" si="18"/>
        <v>-0.25977904579319039</v>
      </c>
      <c r="AM31" s="121">
        <f t="shared" si="19"/>
        <v>0</v>
      </c>
      <c r="AN31" s="122">
        <f t="shared" si="20"/>
        <v>6.7587138566881644E-2</v>
      </c>
      <c r="AO31" s="208">
        <f t="shared" si="21"/>
        <v>0</v>
      </c>
      <c r="AP31" s="126"/>
      <c r="AQ31" s="134"/>
      <c r="AR31" s="131"/>
      <c r="AS31" s="125"/>
      <c r="AT31" s="125"/>
    </row>
    <row r="32" spans="1:46">
      <c r="A32" s="203" t="s">
        <v>130</v>
      </c>
      <c r="B32" s="173">
        <v>17239621913.080002</v>
      </c>
      <c r="C32" s="174">
        <v>100</v>
      </c>
      <c r="D32" s="173">
        <v>17466265304.75</v>
      </c>
      <c r="E32" s="174">
        <v>100</v>
      </c>
      <c r="F32" s="119">
        <f t="shared" si="22"/>
        <v>1.3146656742978793E-2</v>
      </c>
      <c r="G32" s="119">
        <f t="shared" si="23"/>
        <v>0</v>
      </c>
      <c r="H32" s="173">
        <v>17057766857.83</v>
      </c>
      <c r="I32" s="174">
        <v>100</v>
      </c>
      <c r="J32" s="119">
        <f t="shared" si="24"/>
        <v>-2.3387853086653147E-2</v>
      </c>
      <c r="K32" s="119">
        <f t="shared" si="25"/>
        <v>0</v>
      </c>
      <c r="L32" s="173">
        <v>16670602658.889999</v>
      </c>
      <c r="M32" s="174">
        <v>100</v>
      </c>
      <c r="N32" s="119">
        <f t="shared" si="26"/>
        <v>-2.2697238282529415E-2</v>
      </c>
      <c r="O32" s="119">
        <f t="shared" si="27"/>
        <v>0</v>
      </c>
      <c r="P32" s="360">
        <v>16725973830.93</v>
      </c>
      <c r="Q32" s="174">
        <v>100</v>
      </c>
      <c r="R32" s="119">
        <f t="shared" si="28"/>
        <v>3.32148592183456E-3</v>
      </c>
      <c r="S32" s="119">
        <f t="shared" si="29"/>
        <v>0</v>
      </c>
      <c r="T32" s="360">
        <v>16488342229.110001</v>
      </c>
      <c r="U32" s="174">
        <v>100</v>
      </c>
      <c r="V32" s="119">
        <f t="shared" si="30"/>
        <v>-1.4207340285357056E-2</v>
      </c>
      <c r="W32" s="119">
        <f t="shared" si="31"/>
        <v>0</v>
      </c>
      <c r="X32" s="173">
        <v>15687094107.940001</v>
      </c>
      <c r="Y32" s="174">
        <v>100</v>
      </c>
      <c r="Z32" s="119">
        <f t="shared" si="32"/>
        <v>-4.859482597076404E-2</v>
      </c>
      <c r="AA32" s="119">
        <f t="shared" si="33"/>
        <v>0</v>
      </c>
      <c r="AB32" s="173">
        <v>15490588442.27</v>
      </c>
      <c r="AC32" s="174">
        <v>100</v>
      </c>
      <c r="AD32" s="119">
        <f t="shared" si="34"/>
        <v>-1.2526581680321469E-2</v>
      </c>
      <c r="AE32" s="119">
        <f t="shared" si="35"/>
        <v>0</v>
      </c>
      <c r="AF32" s="173">
        <v>15491848379.09</v>
      </c>
      <c r="AG32" s="174">
        <v>100</v>
      </c>
      <c r="AH32" s="119">
        <f t="shared" si="36"/>
        <v>8.133563322627806E-5</v>
      </c>
      <c r="AI32" s="119">
        <f t="shared" si="37"/>
        <v>0</v>
      </c>
      <c r="AJ32" s="120">
        <f t="shared" si="16"/>
        <v>-1.3108045125948188E-2</v>
      </c>
      <c r="AK32" s="120">
        <f t="shared" si="17"/>
        <v>0</v>
      </c>
      <c r="AL32" s="121">
        <f t="shared" si="18"/>
        <v>-0.11304173452140634</v>
      </c>
      <c r="AM32" s="121">
        <f t="shared" si="19"/>
        <v>0</v>
      </c>
      <c r="AN32" s="122">
        <f t="shared" si="20"/>
        <v>1.9241635907969627E-2</v>
      </c>
      <c r="AO32" s="208">
        <f t="shared" si="21"/>
        <v>0</v>
      </c>
      <c r="AP32" s="126"/>
      <c r="AQ32" s="134"/>
      <c r="AR32" s="131"/>
      <c r="AS32" s="125"/>
      <c r="AT32" s="125"/>
    </row>
    <row r="33" spans="1:48">
      <c r="A33" s="203" t="s">
        <v>129</v>
      </c>
      <c r="B33" s="173">
        <v>733641230.04999995</v>
      </c>
      <c r="C33" s="174">
        <v>1000000</v>
      </c>
      <c r="D33" s="173">
        <v>734312249</v>
      </c>
      <c r="E33" s="174">
        <v>1000000</v>
      </c>
      <c r="F33" s="119">
        <f t="shared" si="22"/>
        <v>9.1464182016367265E-4</v>
      </c>
      <c r="G33" s="119">
        <f t="shared" si="23"/>
        <v>0</v>
      </c>
      <c r="H33" s="173">
        <v>867995278.35000002</v>
      </c>
      <c r="I33" s="174">
        <v>1000000</v>
      </c>
      <c r="J33" s="119">
        <f t="shared" si="24"/>
        <v>0.18205202150999394</v>
      </c>
      <c r="K33" s="119">
        <f t="shared" si="25"/>
        <v>0</v>
      </c>
      <c r="L33" s="173">
        <v>868764745.95000005</v>
      </c>
      <c r="M33" s="174">
        <v>1000000</v>
      </c>
      <c r="N33" s="119">
        <f t="shared" si="26"/>
        <v>8.8648823235850933E-4</v>
      </c>
      <c r="O33" s="119">
        <f t="shared" si="27"/>
        <v>0</v>
      </c>
      <c r="P33" s="173">
        <v>869467333.48000002</v>
      </c>
      <c r="Q33" s="174">
        <v>1000000</v>
      </c>
      <c r="R33" s="119">
        <f t="shared" si="28"/>
        <v>8.0872012046447311E-4</v>
      </c>
      <c r="S33" s="119">
        <f t="shared" si="29"/>
        <v>0</v>
      </c>
      <c r="T33" s="173">
        <v>767091247.77999997</v>
      </c>
      <c r="U33" s="174">
        <v>1000000</v>
      </c>
      <c r="V33" s="119">
        <f t="shared" si="30"/>
        <v>-0.1177457527820451</v>
      </c>
      <c r="W33" s="119">
        <f t="shared" si="31"/>
        <v>0</v>
      </c>
      <c r="X33" s="173">
        <v>767397316.01999998</v>
      </c>
      <c r="Y33" s="174">
        <v>1000000</v>
      </c>
      <c r="Z33" s="119">
        <f t="shared" si="32"/>
        <v>3.9899847754199539E-4</v>
      </c>
      <c r="AA33" s="119">
        <f t="shared" si="33"/>
        <v>0</v>
      </c>
      <c r="AB33" s="173">
        <v>738111087.98000002</v>
      </c>
      <c r="AC33" s="174">
        <v>1000000</v>
      </c>
      <c r="AD33" s="119">
        <f t="shared" si="34"/>
        <v>-3.8163057686843277E-2</v>
      </c>
      <c r="AE33" s="119">
        <f t="shared" si="35"/>
        <v>0</v>
      </c>
      <c r="AF33" s="173">
        <v>738841277.97000003</v>
      </c>
      <c r="AG33" s="174">
        <v>1000000</v>
      </c>
      <c r="AH33" s="119">
        <f t="shared" si="36"/>
        <v>9.8926842028390573E-4</v>
      </c>
      <c r="AI33" s="119">
        <f t="shared" si="37"/>
        <v>0</v>
      </c>
      <c r="AJ33" s="120">
        <f t="shared" si="16"/>
        <v>3.7676660139897671E-3</v>
      </c>
      <c r="AK33" s="120">
        <f t="shared" si="17"/>
        <v>0</v>
      </c>
      <c r="AL33" s="121">
        <f t="shared" si="18"/>
        <v>6.1677154046766124E-3</v>
      </c>
      <c r="AM33" s="121">
        <f t="shared" si="19"/>
        <v>0</v>
      </c>
      <c r="AN33" s="122">
        <f t="shared" si="20"/>
        <v>8.3112034249493039E-2</v>
      </c>
      <c r="AO33" s="208">
        <f t="shared" si="21"/>
        <v>0</v>
      </c>
      <c r="AP33" s="126"/>
      <c r="AQ33" s="134"/>
      <c r="AR33" s="131"/>
      <c r="AS33" s="125"/>
      <c r="AT33" s="125"/>
      <c r="AU33" s="320"/>
    </row>
    <row r="34" spans="1:48">
      <c r="A34" s="203" t="s">
        <v>141</v>
      </c>
      <c r="B34" s="173">
        <v>7126532323.5299997</v>
      </c>
      <c r="C34" s="174">
        <v>1</v>
      </c>
      <c r="D34" s="173">
        <v>7274752151.3800001</v>
      </c>
      <c r="E34" s="174">
        <v>1</v>
      </c>
      <c r="F34" s="119">
        <f t="shared" si="22"/>
        <v>2.0798309910223259E-2</v>
      </c>
      <c r="G34" s="119">
        <f t="shared" si="23"/>
        <v>0</v>
      </c>
      <c r="H34" s="173">
        <v>7155989839.0799999</v>
      </c>
      <c r="I34" s="174">
        <v>1</v>
      </c>
      <c r="J34" s="119">
        <f t="shared" si="24"/>
        <v>-1.6325272645539041E-2</v>
      </c>
      <c r="K34" s="119">
        <f t="shared" si="25"/>
        <v>0</v>
      </c>
      <c r="L34" s="173">
        <v>6815473392.7399998</v>
      </c>
      <c r="M34" s="174">
        <v>1</v>
      </c>
      <c r="N34" s="119">
        <f t="shared" si="26"/>
        <v>-4.7584814120387037E-2</v>
      </c>
      <c r="O34" s="119">
        <f t="shared" si="27"/>
        <v>0</v>
      </c>
      <c r="P34" s="173">
        <v>6809641608.71</v>
      </c>
      <c r="Q34" s="174">
        <v>1</v>
      </c>
      <c r="R34" s="119">
        <f t="shared" si="28"/>
        <v>-8.5566822639376514E-4</v>
      </c>
      <c r="S34" s="119">
        <f t="shared" si="29"/>
        <v>0</v>
      </c>
      <c r="T34" s="173">
        <v>6884217884.1999998</v>
      </c>
      <c r="U34" s="174">
        <v>1</v>
      </c>
      <c r="V34" s="119">
        <f t="shared" si="30"/>
        <v>1.0951571283077744E-2</v>
      </c>
      <c r="W34" s="119">
        <f t="shared" si="31"/>
        <v>0</v>
      </c>
      <c r="X34" s="173">
        <v>6877914469.9300003</v>
      </c>
      <c r="Y34" s="174">
        <v>1</v>
      </c>
      <c r="Z34" s="119">
        <f t="shared" si="32"/>
        <v>-9.1563259269676796E-4</v>
      </c>
      <c r="AA34" s="119">
        <f t="shared" si="33"/>
        <v>0</v>
      </c>
      <c r="AB34" s="173">
        <v>6972635181.8000002</v>
      </c>
      <c r="AC34" s="174">
        <v>1</v>
      </c>
      <c r="AD34" s="119">
        <f t="shared" si="34"/>
        <v>1.377171994274071E-2</v>
      </c>
      <c r="AE34" s="119">
        <f t="shared" si="35"/>
        <v>0</v>
      </c>
      <c r="AF34" s="173">
        <v>7220968776.6999998</v>
      </c>
      <c r="AG34" s="174">
        <v>1</v>
      </c>
      <c r="AH34" s="119">
        <f t="shared" si="36"/>
        <v>3.5615457918722171E-2</v>
      </c>
      <c r="AI34" s="119">
        <f t="shared" si="37"/>
        <v>0</v>
      </c>
      <c r="AJ34" s="120">
        <f t="shared" si="16"/>
        <v>1.9319589337184096E-3</v>
      </c>
      <c r="AK34" s="120">
        <f t="shared" si="17"/>
        <v>0</v>
      </c>
      <c r="AL34" s="121">
        <f t="shared" si="18"/>
        <v>-7.393155610091507E-3</v>
      </c>
      <c r="AM34" s="121">
        <f t="shared" si="19"/>
        <v>0</v>
      </c>
      <c r="AN34" s="122">
        <f t="shared" si="20"/>
        <v>2.5391696089302279E-2</v>
      </c>
      <c r="AO34" s="208">
        <f t="shared" si="21"/>
        <v>0</v>
      </c>
      <c r="AP34" s="126"/>
      <c r="AQ34" s="134"/>
      <c r="AR34" s="131"/>
      <c r="AS34" s="125"/>
      <c r="AT34" s="125"/>
    </row>
    <row r="35" spans="1:48" s="268" customFormat="1">
      <c r="A35" s="203" t="s">
        <v>146</v>
      </c>
      <c r="B35" s="173">
        <v>16278721124.040001</v>
      </c>
      <c r="C35" s="174">
        <v>1</v>
      </c>
      <c r="D35" s="173">
        <v>16577668253.219999</v>
      </c>
      <c r="E35" s="174">
        <v>1</v>
      </c>
      <c r="F35" s="119">
        <f t="shared" si="22"/>
        <v>1.8364288380032564E-2</v>
      </c>
      <c r="G35" s="119">
        <f t="shared" si="23"/>
        <v>0</v>
      </c>
      <c r="H35" s="173">
        <v>16974200287.16</v>
      </c>
      <c r="I35" s="174">
        <v>1</v>
      </c>
      <c r="J35" s="119">
        <f t="shared" si="24"/>
        <v>2.3919650694118534E-2</v>
      </c>
      <c r="K35" s="119">
        <f t="shared" si="25"/>
        <v>0</v>
      </c>
      <c r="L35" s="173">
        <v>16968517759.280001</v>
      </c>
      <c r="M35" s="174">
        <v>1</v>
      </c>
      <c r="N35" s="119">
        <f t="shared" si="26"/>
        <v>-3.3477440962551057E-4</v>
      </c>
      <c r="O35" s="119">
        <f t="shared" si="27"/>
        <v>0</v>
      </c>
      <c r="P35" s="173">
        <v>17056495393.82</v>
      </c>
      <c r="Q35" s="174">
        <v>1</v>
      </c>
      <c r="R35" s="119">
        <f t="shared" si="28"/>
        <v>5.1847566056195133E-3</v>
      </c>
      <c r="S35" s="119">
        <f t="shared" si="29"/>
        <v>0</v>
      </c>
      <c r="T35" s="173">
        <v>16366353617.49</v>
      </c>
      <c r="U35" s="174">
        <v>1</v>
      </c>
      <c r="V35" s="119">
        <f t="shared" si="30"/>
        <v>-4.046210903208497E-2</v>
      </c>
      <c r="W35" s="119">
        <f t="shared" si="31"/>
        <v>0</v>
      </c>
      <c r="X35" s="173">
        <v>16364213604.27</v>
      </c>
      <c r="Y35" s="174">
        <v>1</v>
      </c>
      <c r="Z35" s="119">
        <f t="shared" si="32"/>
        <v>-1.3075687291226408E-4</v>
      </c>
      <c r="AA35" s="119">
        <f t="shared" si="33"/>
        <v>0</v>
      </c>
      <c r="AB35" s="173">
        <v>15813717505.49</v>
      </c>
      <c r="AC35" s="174">
        <v>1</v>
      </c>
      <c r="AD35" s="119">
        <f t="shared" si="34"/>
        <v>-3.3640241571789117E-2</v>
      </c>
      <c r="AE35" s="119">
        <f t="shared" si="35"/>
        <v>0</v>
      </c>
      <c r="AF35" s="173">
        <v>16110969344.16</v>
      </c>
      <c r="AG35" s="174">
        <v>1</v>
      </c>
      <c r="AH35" s="119">
        <f t="shared" si="36"/>
        <v>1.8797087943856598E-2</v>
      </c>
      <c r="AI35" s="119">
        <f t="shared" si="37"/>
        <v>0</v>
      </c>
      <c r="AJ35" s="120">
        <f t="shared" si="16"/>
        <v>-1.0377622828480824E-3</v>
      </c>
      <c r="AK35" s="120">
        <f t="shared" si="17"/>
        <v>0</v>
      </c>
      <c r="AL35" s="121">
        <f t="shared" si="18"/>
        <v>-2.815226495857457E-2</v>
      </c>
      <c r="AM35" s="121">
        <f t="shared" si="19"/>
        <v>0</v>
      </c>
      <c r="AN35" s="122">
        <f t="shared" si="20"/>
        <v>2.4053424705417839E-2</v>
      </c>
      <c r="AO35" s="208">
        <f t="shared" si="21"/>
        <v>0</v>
      </c>
      <c r="AP35" s="126"/>
      <c r="AQ35" s="134"/>
      <c r="AR35" s="131"/>
      <c r="AS35" s="125"/>
      <c r="AT35" s="125"/>
    </row>
    <row r="36" spans="1:48" s="289" customFormat="1">
      <c r="A36" s="203" t="s">
        <v>149</v>
      </c>
      <c r="B36" s="171">
        <v>657798750.42999995</v>
      </c>
      <c r="C36" s="174">
        <v>100</v>
      </c>
      <c r="D36" s="171">
        <v>671751321.96000004</v>
      </c>
      <c r="E36" s="174">
        <v>100</v>
      </c>
      <c r="F36" s="119">
        <f t="shared" si="22"/>
        <v>2.1211003397132271E-2</v>
      </c>
      <c r="G36" s="119">
        <f t="shared" si="23"/>
        <v>0</v>
      </c>
      <c r="H36" s="171">
        <v>701385511.98000002</v>
      </c>
      <c r="I36" s="174">
        <v>100</v>
      </c>
      <c r="J36" s="119">
        <f t="shared" si="24"/>
        <v>4.4114822034938356E-2</v>
      </c>
      <c r="K36" s="119">
        <f t="shared" si="25"/>
        <v>0</v>
      </c>
      <c r="L36" s="171">
        <v>687474233.76688528</v>
      </c>
      <c r="M36" s="174">
        <v>100</v>
      </c>
      <c r="N36" s="119">
        <f t="shared" si="26"/>
        <v>-1.9833997103594889E-2</v>
      </c>
      <c r="O36" s="119">
        <f t="shared" si="27"/>
        <v>0</v>
      </c>
      <c r="P36" s="171">
        <v>709313184.85000002</v>
      </c>
      <c r="Q36" s="174">
        <v>100</v>
      </c>
      <c r="R36" s="119">
        <f t="shared" si="28"/>
        <v>3.1766937596267912E-2</v>
      </c>
      <c r="S36" s="119">
        <f t="shared" si="29"/>
        <v>0</v>
      </c>
      <c r="T36" s="171">
        <v>720255005.82000005</v>
      </c>
      <c r="U36" s="174">
        <v>100</v>
      </c>
      <c r="V36" s="119">
        <f t="shared" si="30"/>
        <v>1.5425937658714068E-2</v>
      </c>
      <c r="W36" s="119">
        <f t="shared" si="31"/>
        <v>0</v>
      </c>
      <c r="X36" s="171">
        <v>744308291.84000003</v>
      </c>
      <c r="Y36" s="174">
        <v>100</v>
      </c>
      <c r="Z36" s="119">
        <f t="shared" si="32"/>
        <v>3.3395513846676647E-2</v>
      </c>
      <c r="AA36" s="119">
        <f t="shared" si="33"/>
        <v>0</v>
      </c>
      <c r="AB36" s="171">
        <v>745681707.64999998</v>
      </c>
      <c r="AC36" s="174">
        <v>100</v>
      </c>
      <c r="AD36" s="119">
        <f t="shared" si="34"/>
        <v>1.8452243849181498E-3</v>
      </c>
      <c r="AE36" s="119">
        <f t="shared" si="35"/>
        <v>0</v>
      </c>
      <c r="AF36" s="171">
        <v>750543405.66999996</v>
      </c>
      <c r="AG36" s="174">
        <v>100</v>
      </c>
      <c r="AH36" s="119">
        <f t="shared" si="36"/>
        <v>6.5198032486562113E-3</v>
      </c>
      <c r="AI36" s="119">
        <f t="shared" si="37"/>
        <v>0</v>
      </c>
      <c r="AJ36" s="120">
        <f t="shared" si="16"/>
        <v>1.6805655632963594E-2</v>
      </c>
      <c r="AK36" s="120">
        <f t="shared" si="17"/>
        <v>0</v>
      </c>
      <c r="AL36" s="121">
        <f t="shared" si="18"/>
        <v>0.11729352981413509</v>
      </c>
      <c r="AM36" s="121">
        <f t="shared" si="19"/>
        <v>0</v>
      </c>
      <c r="AN36" s="122">
        <f t="shared" si="20"/>
        <v>2.048777352741292E-2</v>
      </c>
      <c r="AO36" s="208">
        <f t="shared" si="21"/>
        <v>0</v>
      </c>
      <c r="AP36" s="126"/>
      <c r="AQ36" s="134"/>
      <c r="AR36" s="131"/>
      <c r="AS36" s="125"/>
      <c r="AT36" s="125"/>
    </row>
    <row r="37" spans="1:48" s="289" customFormat="1">
      <c r="A37" s="203" t="s">
        <v>161</v>
      </c>
      <c r="B37" s="171">
        <v>21138274536.169998</v>
      </c>
      <c r="C37" s="174">
        <v>1</v>
      </c>
      <c r="D37" s="171">
        <v>21426149274.34</v>
      </c>
      <c r="E37" s="174">
        <v>1</v>
      </c>
      <c r="F37" s="119">
        <f t="shared" si="22"/>
        <v>1.3618648848439142E-2</v>
      </c>
      <c r="G37" s="119">
        <f t="shared" si="23"/>
        <v>0</v>
      </c>
      <c r="H37" s="171">
        <v>19594510203.459999</v>
      </c>
      <c r="I37" s="174">
        <v>1</v>
      </c>
      <c r="J37" s="119">
        <f t="shared" si="24"/>
        <v>-8.5486152804581439E-2</v>
      </c>
      <c r="K37" s="119">
        <f t="shared" si="25"/>
        <v>0</v>
      </c>
      <c r="L37" s="171">
        <v>19529438532.43</v>
      </c>
      <c r="M37" s="174">
        <v>1</v>
      </c>
      <c r="N37" s="119">
        <f t="shared" si="26"/>
        <v>-3.32091337595713E-3</v>
      </c>
      <c r="O37" s="119">
        <f t="shared" si="27"/>
        <v>0</v>
      </c>
      <c r="P37" s="171">
        <v>18676415025.700001</v>
      </c>
      <c r="Q37" s="174">
        <v>1</v>
      </c>
      <c r="R37" s="119">
        <f t="shared" si="28"/>
        <v>-4.3678854633403527E-2</v>
      </c>
      <c r="S37" s="119">
        <f t="shared" si="29"/>
        <v>0</v>
      </c>
      <c r="T37" s="171">
        <v>18720203899.830002</v>
      </c>
      <c r="U37" s="174">
        <v>1</v>
      </c>
      <c r="V37" s="119">
        <f t="shared" si="30"/>
        <v>2.3446081097332995E-3</v>
      </c>
      <c r="W37" s="119">
        <f t="shared" si="31"/>
        <v>0</v>
      </c>
      <c r="X37" s="171">
        <v>17444873496.02</v>
      </c>
      <c r="Y37" s="174">
        <v>1</v>
      </c>
      <c r="Z37" s="119">
        <f t="shared" si="32"/>
        <v>-6.8125882102255453E-2</v>
      </c>
      <c r="AA37" s="119">
        <f t="shared" si="33"/>
        <v>0</v>
      </c>
      <c r="AB37" s="171">
        <v>17045636407.15</v>
      </c>
      <c r="AC37" s="174">
        <v>1</v>
      </c>
      <c r="AD37" s="119">
        <f t="shared" si="34"/>
        <v>-2.2885639667211442E-2</v>
      </c>
      <c r="AE37" s="119">
        <f t="shared" si="35"/>
        <v>0</v>
      </c>
      <c r="AF37" s="171">
        <v>16872746884.18</v>
      </c>
      <c r="AG37" s="174">
        <v>1</v>
      </c>
      <c r="AH37" s="119">
        <f t="shared" si="36"/>
        <v>-1.0142743799080374E-2</v>
      </c>
      <c r="AI37" s="119">
        <f t="shared" si="37"/>
        <v>0</v>
      </c>
      <c r="AJ37" s="120">
        <f t="shared" si="16"/>
        <v>-2.7209616178039613E-2</v>
      </c>
      <c r="AK37" s="120">
        <f t="shared" si="17"/>
        <v>0</v>
      </c>
      <c r="AL37" s="121">
        <f t="shared" si="18"/>
        <v>-0.21251613306051048</v>
      </c>
      <c r="AM37" s="121">
        <f t="shared" si="19"/>
        <v>0</v>
      </c>
      <c r="AN37" s="122">
        <f t="shared" si="20"/>
        <v>3.5380736847737453E-2</v>
      </c>
      <c r="AO37" s="208">
        <f t="shared" si="21"/>
        <v>0</v>
      </c>
      <c r="AP37" s="126"/>
      <c r="AQ37" s="134"/>
      <c r="AR37" s="131"/>
      <c r="AS37" s="125"/>
      <c r="AT37" s="125"/>
    </row>
    <row r="38" spans="1:48" s="289" customFormat="1">
      <c r="A38" s="203" t="s">
        <v>162</v>
      </c>
      <c r="B38" s="171">
        <v>914489961.5</v>
      </c>
      <c r="C38" s="174">
        <v>10</v>
      </c>
      <c r="D38" s="171">
        <v>914308407.20000005</v>
      </c>
      <c r="E38" s="174">
        <v>10</v>
      </c>
      <c r="F38" s="119">
        <f t="shared" si="22"/>
        <v>-1.9853066478953615E-4</v>
      </c>
      <c r="G38" s="119">
        <f t="shared" si="23"/>
        <v>0</v>
      </c>
      <c r="H38" s="171">
        <v>919475527.01999998</v>
      </c>
      <c r="I38" s="174">
        <v>10</v>
      </c>
      <c r="J38" s="119">
        <f t="shared" si="24"/>
        <v>5.6513970333312855E-3</v>
      </c>
      <c r="K38" s="119">
        <f t="shared" si="25"/>
        <v>0</v>
      </c>
      <c r="L38" s="171">
        <v>915036240.86000001</v>
      </c>
      <c r="M38" s="174">
        <v>10</v>
      </c>
      <c r="N38" s="119">
        <f t="shared" si="26"/>
        <v>-4.8280634226204973E-3</v>
      </c>
      <c r="O38" s="119">
        <f t="shared" si="27"/>
        <v>0</v>
      </c>
      <c r="P38" s="171">
        <v>918184569.86000001</v>
      </c>
      <c r="Q38" s="174">
        <v>10</v>
      </c>
      <c r="R38" s="119">
        <f t="shared" si="28"/>
        <v>3.4406604453622864E-3</v>
      </c>
      <c r="S38" s="119">
        <f t="shared" si="29"/>
        <v>0</v>
      </c>
      <c r="T38" s="171">
        <v>913904632.80999994</v>
      </c>
      <c r="U38" s="174">
        <v>10</v>
      </c>
      <c r="V38" s="119">
        <f t="shared" si="30"/>
        <v>-4.6613036098533591E-3</v>
      </c>
      <c r="W38" s="119">
        <f t="shared" si="31"/>
        <v>0</v>
      </c>
      <c r="X38" s="171">
        <v>909020114.45000005</v>
      </c>
      <c r="Y38" s="174">
        <v>10</v>
      </c>
      <c r="Z38" s="119">
        <f t="shared" si="32"/>
        <v>-5.3446696565935701E-3</v>
      </c>
      <c r="AA38" s="119">
        <f t="shared" si="33"/>
        <v>0</v>
      </c>
      <c r="AB38" s="171">
        <v>858158498.45000005</v>
      </c>
      <c r="AC38" s="174">
        <v>10</v>
      </c>
      <c r="AD38" s="119">
        <f t="shared" si="34"/>
        <v>-5.5952134822422131E-2</v>
      </c>
      <c r="AE38" s="119">
        <f t="shared" si="35"/>
        <v>0</v>
      </c>
      <c r="AF38" s="171">
        <v>858158498.45000005</v>
      </c>
      <c r="AG38" s="174">
        <v>10</v>
      </c>
      <c r="AH38" s="119">
        <f t="shared" si="36"/>
        <v>0</v>
      </c>
      <c r="AI38" s="119">
        <f t="shared" si="37"/>
        <v>0</v>
      </c>
      <c r="AJ38" s="120">
        <f t="shared" si="16"/>
        <v>-7.7365805871981901E-3</v>
      </c>
      <c r="AK38" s="120">
        <f t="shared" si="17"/>
        <v>0</v>
      </c>
      <c r="AL38" s="121">
        <f t="shared" si="18"/>
        <v>-6.1412438415561356E-2</v>
      </c>
      <c r="AM38" s="121">
        <f t="shared" si="19"/>
        <v>0</v>
      </c>
      <c r="AN38" s="122">
        <f t="shared" si="20"/>
        <v>1.9889779307748153E-2</v>
      </c>
      <c r="AO38" s="208">
        <f t="shared" si="21"/>
        <v>0</v>
      </c>
      <c r="AP38" s="126"/>
      <c r="AQ38" s="134"/>
      <c r="AR38" s="131"/>
      <c r="AS38" s="125"/>
      <c r="AT38" s="125"/>
    </row>
    <row r="39" spans="1:48" s="289" customFormat="1">
      <c r="A39" s="203" t="s">
        <v>173</v>
      </c>
      <c r="B39" s="171">
        <v>1300998330.1500001</v>
      </c>
      <c r="C39" s="174">
        <v>1</v>
      </c>
      <c r="D39" s="171">
        <v>1403637930.9400001</v>
      </c>
      <c r="E39" s="174">
        <v>1</v>
      </c>
      <c r="F39" s="119">
        <f t="shared" si="22"/>
        <v>7.8892953519906522E-2</v>
      </c>
      <c r="G39" s="119">
        <f t="shared" si="23"/>
        <v>0</v>
      </c>
      <c r="H39" s="171">
        <v>1417467391.8</v>
      </c>
      <c r="I39" s="174">
        <v>1</v>
      </c>
      <c r="J39" s="119">
        <f t="shared" si="24"/>
        <v>9.8525841708612602E-3</v>
      </c>
      <c r="K39" s="119">
        <f t="shared" si="25"/>
        <v>0</v>
      </c>
      <c r="L39" s="171">
        <v>1368540789</v>
      </c>
      <c r="M39" s="174">
        <v>1</v>
      </c>
      <c r="N39" s="119">
        <f t="shared" si="26"/>
        <v>-3.4516915932626506E-2</v>
      </c>
      <c r="O39" s="119">
        <f t="shared" si="27"/>
        <v>0</v>
      </c>
      <c r="P39" s="171">
        <v>1370806046.6500001</v>
      </c>
      <c r="Q39" s="174">
        <v>1</v>
      </c>
      <c r="R39" s="119">
        <f t="shared" si="28"/>
        <v>1.6552357578288413E-3</v>
      </c>
      <c r="S39" s="119">
        <f t="shared" si="29"/>
        <v>0</v>
      </c>
      <c r="T39" s="171">
        <v>1362931435.9100001</v>
      </c>
      <c r="U39" s="174">
        <v>1</v>
      </c>
      <c r="V39" s="119">
        <f t="shared" si="30"/>
        <v>-5.7445112379275838E-3</v>
      </c>
      <c r="W39" s="119">
        <f t="shared" si="31"/>
        <v>0</v>
      </c>
      <c r="X39" s="171">
        <v>1387523582.9300001</v>
      </c>
      <c r="Y39" s="174">
        <v>1</v>
      </c>
      <c r="Z39" s="119">
        <f t="shared" si="32"/>
        <v>1.8043568716705351E-2</v>
      </c>
      <c r="AA39" s="119">
        <f t="shared" si="33"/>
        <v>0</v>
      </c>
      <c r="AB39" s="171">
        <v>1385424360.5799999</v>
      </c>
      <c r="AC39" s="174">
        <v>1</v>
      </c>
      <c r="AD39" s="119">
        <f t="shared" si="34"/>
        <v>-1.5129273302636529E-3</v>
      </c>
      <c r="AE39" s="119">
        <f t="shared" si="35"/>
        <v>0</v>
      </c>
      <c r="AF39" s="171">
        <v>1374403318.1300001</v>
      </c>
      <c r="AG39" s="174">
        <v>1</v>
      </c>
      <c r="AH39" s="119">
        <f t="shared" si="36"/>
        <v>-7.9549939813285172E-3</v>
      </c>
      <c r="AI39" s="119">
        <f t="shared" si="37"/>
        <v>0</v>
      </c>
      <c r="AJ39" s="120">
        <f t="shared" si="16"/>
        <v>7.3393742103944658E-3</v>
      </c>
      <c r="AK39" s="120">
        <f t="shared" si="17"/>
        <v>0</v>
      </c>
      <c r="AL39" s="121">
        <f t="shared" si="18"/>
        <v>-2.082774493734425E-2</v>
      </c>
      <c r="AM39" s="121">
        <f t="shared" si="19"/>
        <v>0</v>
      </c>
      <c r="AN39" s="122">
        <f t="shared" si="20"/>
        <v>3.275131005056392E-2</v>
      </c>
      <c r="AO39" s="208">
        <f t="shared" si="21"/>
        <v>0</v>
      </c>
      <c r="AP39" s="126"/>
      <c r="AQ39" s="134"/>
      <c r="AR39" s="131"/>
      <c r="AS39" s="125"/>
      <c r="AT39" s="125"/>
    </row>
    <row r="40" spans="1:48" s="289" customFormat="1">
      <c r="A40" s="203" t="s">
        <v>175</v>
      </c>
      <c r="B40" s="171">
        <v>8118374168.3800001</v>
      </c>
      <c r="C40" s="174">
        <v>100</v>
      </c>
      <c r="D40" s="171">
        <v>8361363209.0500002</v>
      </c>
      <c r="E40" s="174">
        <v>100</v>
      </c>
      <c r="F40" s="119">
        <f t="shared" si="22"/>
        <v>2.9930751604971651E-2</v>
      </c>
      <c r="G40" s="119">
        <f t="shared" si="23"/>
        <v>0</v>
      </c>
      <c r="H40" s="171">
        <v>8474599741.04</v>
      </c>
      <c r="I40" s="174">
        <v>100</v>
      </c>
      <c r="J40" s="119">
        <f t="shared" si="24"/>
        <v>1.3542831373170961E-2</v>
      </c>
      <c r="K40" s="119">
        <f t="shared" si="25"/>
        <v>0</v>
      </c>
      <c r="L40" s="171">
        <v>8514174975.6599998</v>
      </c>
      <c r="M40" s="174">
        <v>100</v>
      </c>
      <c r="N40" s="119">
        <f t="shared" si="26"/>
        <v>4.6698647522370454E-3</v>
      </c>
      <c r="O40" s="119">
        <f t="shared" si="27"/>
        <v>0</v>
      </c>
      <c r="P40" s="171">
        <v>8742742762.5</v>
      </c>
      <c r="Q40" s="174">
        <v>100</v>
      </c>
      <c r="R40" s="119">
        <f t="shared" si="28"/>
        <v>2.6845559022855538E-2</v>
      </c>
      <c r="S40" s="119">
        <f t="shared" si="29"/>
        <v>0</v>
      </c>
      <c r="T40" s="171">
        <v>8441934440.0799999</v>
      </c>
      <c r="U40" s="174">
        <v>100</v>
      </c>
      <c r="V40" s="119">
        <f t="shared" si="30"/>
        <v>-3.4406630801291416E-2</v>
      </c>
      <c r="W40" s="119">
        <f t="shared" si="31"/>
        <v>0</v>
      </c>
      <c r="X40" s="171">
        <v>8631619109.7900009</v>
      </c>
      <c r="Y40" s="174">
        <v>100</v>
      </c>
      <c r="Z40" s="119">
        <f t="shared" si="32"/>
        <v>2.246933698151338E-2</v>
      </c>
      <c r="AA40" s="119">
        <f t="shared" si="33"/>
        <v>0</v>
      </c>
      <c r="AB40" s="171">
        <v>8870507422.4099998</v>
      </c>
      <c r="AC40" s="174">
        <v>100</v>
      </c>
      <c r="AD40" s="119">
        <f t="shared" si="34"/>
        <v>2.7675956223444948E-2</v>
      </c>
      <c r="AE40" s="119">
        <f t="shared" si="35"/>
        <v>0</v>
      </c>
      <c r="AF40" s="171">
        <v>9127749271.25</v>
      </c>
      <c r="AG40" s="174">
        <v>100</v>
      </c>
      <c r="AH40" s="119">
        <f t="shared" si="36"/>
        <v>2.8999676860662717E-2</v>
      </c>
      <c r="AI40" s="119">
        <f t="shared" si="37"/>
        <v>0</v>
      </c>
      <c r="AJ40" s="120">
        <f t="shared" si="16"/>
        <v>1.4965918252195603E-2</v>
      </c>
      <c r="AK40" s="120">
        <f t="shared" si="17"/>
        <v>0</v>
      </c>
      <c r="AL40" s="121">
        <f t="shared" si="18"/>
        <v>9.165802788838244E-2</v>
      </c>
      <c r="AM40" s="121">
        <f t="shared" si="19"/>
        <v>0</v>
      </c>
      <c r="AN40" s="122">
        <f t="shared" si="20"/>
        <v>2.179628846069679E-2</v>
      </c>
      <c r="AO40" s="208">
        <f t="shared" si="21"/>
        <v>0</v>
      </c>
      <c r="AP40" s="126"/>
      <c r="AQ40" s="134"/>
      <c r="AR40" s="131"/>
      <c r="AS40" s="125"/>
      <c r="AT40" s="125"/>
    </row>
    <row r="41" spans="1:48" s="289" customFormat="1">
      <c r="A41" s="203" t="s">
        <v>177</v>
      </c>
      <c r="B41" s="171">
        <v>922250882.73000002</v>
      </c>
      <c r="C41" s="174">
        <v>1</v>
      </c>
      <c r="D41" s="171">
        <v>922250882.73000002</v>
      </c>
      <c r="E41" s="174">
        <v>1</v>
      </c>
      <c r="F41" s="119">
        <f t="shared" si="22"/>
        <v>0</v>
      </c>
      <c r="G41" s="119">
        <f t="shared" si="23"/>
        <v>0</v>
      </c>
      <c r="H41" s="171">
        <v>815182061.42999995</v>
      </c>
      <c r="I41" s="174">
        <v>1</v>
      </c>
      <c r="J41" s="119">
        <f t="shared" si="24"/>
        <v>-0.11609511392719994</v>
      </c>
      <c r="K41" s="119">
        <f t="shared" si="25"/>
        <v>0</v>
      </c>
      <c r="L41" s="171">
        <v>816402983.74000001</v>
      </c>
      <c r="M41" s="174">
        <v>1</v>
      </c>
      <c r="N41" s="119">
        <f t="shared" si="26"/>
        <v>1.4977296088413781E-3</v>
      </c>
      <c r="O41" s="119">
        <f t="shared" si="27"/>
        <v>0</v>
      </c>
      <c r="P41" s="171">
        <v>801486061.73000002</v>
      </c>
      <c r="Q41" s="174">
        <v>1</v>
      </c>
      <c r="R41" s="119">
        <f t="shared" si="28"/>
        <v>-1.8271518241719933E-2</v>
      </c>
      <c r="S41" s="119">
        <f t="shared" si="29"/>
        <v>0</v>
      </c>
      <c r="T41" s="171">
        <v>803425653.58000004</v>
      </c>
      <c r="U41" s="174">
        <v>1</v>
      </c>
      <c r="V41" s="119">
        <f t="shared" si="30"/>
        <v>2.4199944860094427E-3</v>
      </c>
      <c r="W41" s="119">
        <f t="shared" si="31"/>
        <v>0</v>
      </c>
      <c r="X41" s="171">
        <v>763000678.61000001</v>
      </c>
      <c r="Y41" s="174">
        <v>1</v>
      </c>
      <c r="Z41" s="119">
        <f t="shared" si="32"/>
        <v>-5.0315763244389314E-2</v>
      </c>
      <c r="AA41" s="119">
        <f t="shared" si="33"/>
        <v>0</v>
      </c>
      <c r="AB41" s="171">
        <v>721989400.98000002</v>
      </c>
      <c r="AC41" s="174">
        <v>1</v>
      </c>
      <c r="AD41" s="119">
        <f t="shared" si="34"/>
        <v>-5.3749988407235071E-2</v>
      </c>
      <c r="AE41" s="119">
        <f t="shared" si="35"/>
        <v>0</v>
      </c>
      <c r="AF41" s="171">
        <v>723259958</v>
      </c>
      <c r="AG41" s="174">
        <v>1</v>
      </c>
      <c r="AH41" s="119">
        <f t="shared" si="36"/>
        <v>1.7598000999396622E-3</v>
      </c>
      <c r="AI41" s="119">
        <f t="shared" si="37"/>
        <v>0</v>
      </c>
      <c r="AJ41" s="120">
        <f t="shared" si="16"/>
        <v>-2.909435745321922E-2</v>
      </c>
      <c r="AK41" s="120">
        <f t="shared" si="17"/>
        <v>0</v>
      </c>
      <c r="AL41" s="121">
        <f t="shared" si="18"/>
        <v>-0.21576658635550147</v>
      </c>
      <c r="AM41" s="121">
        <f t="shared" si="19"/>
        <v>0</v>
      </c>
      <c r="AN41" s="122">
        <f t="shared" si="20"/>
        <v>4.2210365213213578E-2</v>
      </c>
      <c r="AO41" s="208">
        <f t="shared" si="21"/>
        <v>0</v>
      </c>
      <c r="AP41" s="126"/>
      <c r="AQ41" s="134"/>
      <c r="AR41" s="131"/>
      <c r="AS41" s="125"/>
      <c r="AT41" s="125"/>
    </row>
    <row r="42" spans="1:48">
      <c r="A42" s="203" t="s">
        <v>184</v>
      </c>
      <c r="B42" s="171">
        <v>416611741.66000003</v>
      </c>
      <c r="C42" s="174">
        <v>100</v>
      </c>
      <c r="D42" s="171">
        <v>441795753.42000002</v>
      </c>
      <c r="E42" s="174">
        <v>100</v>
      </c>
      <c r="F42" s="119">
        <f t="shared" si="22"/>
        <v>6.0449596690802951E-2</v>
      </c>
      <c r="G42" s="119">
        <f t="shared" si="23"/>
        <v>0</v>
      </c>
      <c r="H42" s="171">
        <v>434151477.44999999</v>
      </c>
      <c r="I42" s="174">
        <v>100</v>
      </c>
      <c r="J42" s="119">
        <f t="shared" si="24"/>
        <v>-1.7302737545177079E-2</v>
      </c>
      <c r="K42" s="119">
        <f t="shared" si="25"/>
        <v>0</v>
      </c>
      <c r="L42" s="171">
        <v>375160880.22000003</v>
      </c>
      <c r="M42" s="174">
        <v>100</v>
      </c>
      <c r="N42" s="119">
        <f t="shared" si="26"/>
        <v>-0.13587561091921826</v>
      </c>
      <c r="O42" s="119">
        <f t="shared" si="27"/>
        <v>0</v>
      </c>
      <c r="P42" s="171">
        <v>375783716.13999999</v>
      </c>
      <c r="Q42" s="174">
        <v>100</v>
      </c>
      <c r="R42" s="119">
        <f t="shared" si="28"/>
        <v>1.6601835448160711E-3</v>
      </c>
      <c r="S42" s="119">
        <f t="shared" si="29"/>
        <v>0</v>
      </c>
      <c r="T42" s="171">
        <v>343775010.94</v>
      </c>
      <c r="U42" s="174">
        <v>100</v>
      </c>
      <c r="V42" s="119">
        <f t="shared" si="30"/>
        <v>-8.517853175967581E-2</v>
      </c>
      <c r="W42" s="119">
        <f t="shared" si="31"/>
        <v>0</v>
      </c>
      <c r="X42" s="171">
        <v>319787939.16000003</v>
      </c>
      <c r="Y42" s="174">
        <v>100</v>
      </c>
      <c r="Z42" s="119">
        <f t="shared" si="32"/>
        <v>-6.9775495648770419E-2</v>
      </c>
      <c r="AA42" s="119">
        <f t="shared" si="33"/>
        <v>0</v>
      </c>
      <c r="AB42" s="171">
        <v>312506841.31</v>
      </c>
      <c r="AC42" s="174">
        <v>100</v>
      </c>
      <c r="AD42" s="119">
        <f t="shared" si="34"/>
        <v>-2.2768519254120649E-2</v>
      </c>
      <c r="AE42" s="119">
        <f t="shared" si="35"/>
        <v>0</v>
      </c>
      <c r="AF42" s="171">
        <v>306706455.10000002</v>
      </c>
      <c r="AG42" s="174">
        <v>100</v>
      </c>
      <c r="AH42" s="119">
        <f t="shared" si="36"/>
        <v>-1.8560829534756077E-2</v>
      </c>
      <c r="AI42" s="119">
        <f t="shared" si="37"/>
        <v>0</v>
      </c>
      <c r="AJ42" s="120">
        <f t="shared" si="16"/>
        <v>-3.5918993053262405E-2</v>
      </c>
      <c r="AK42" s="120">
        <f t="shared" si="17"/>
        <v>0</v>
      </c>
      <c r="AL42" s="121">
        <f t="shared" si="18"/>
        <v>-0.30577319332351127</v>
      </c>
      <c r="AM42" s="121">
        <f t="shared" si="19"/>
        <v>0</v>
      </c>
      <c r="AN42" s="122">
        <f t="shared" si="20"/>
        <v>5.9861740405750215E-2</v>
      </c>
      <c r="AO42" s="208">
        <f t="shared" si="21"/>
        <v>0</v>
      </c>
      <c r="AP42" s="126"/>
      <c r="AQ42" s="135">
        <v>2266908745.4000001</v>
      </c>
      <c r="AR42" s="131">
        <v>1</v>
      </c>
      <c r="AS42" s="125" t="e">
        <f>(#REF!/AQ42)-1</f>
        <v>#REF!</v>
      </c>
      <c r="AT42" s="125" t="e">
        <f>(#REF!/AR42)-1</f>
        <v>#REF!</v>
      </c>
    </row>
    <row r="43" spans="1:48">
      <c r="A43" s="205" t="s">
        <v>57</v>
      </c>
      <c r="B43" s="179">
        <f>SUM(B20:B42)</f>
        <v>822502277056.42151</v>
      </c>
      <c r="C43" s="180"/>
      <c r="D43" s="179">
        <f>SUM(D20:D42)</f>
        <v>827883247749.83984</v>
      </c>
      <c r="E43" s="180"/>
      <c r="F43" s="119">
        <f>((D43-B43)/B43)</f>
        <v>6.542195497228045E-3</v>
      </c>
      <c r="G43" s="119"/>
      <c r="H43" s="179">
        <f>SUM(H20:H42)</f>
        <v>831549455866.82104</v>
      </c>
      <c r="I43" s="180"/>
      <c r="J43" s="119">
        <f>((H43-D43)/D43)</f>
        <v>4.4284120097197732E-3</v>
      </c>
      <c r="K43" s="119"/>
      <c r="L43" s="179">
        <f>SUM(L20:L42)</f>
        <v>831832942623.02856</v>
      </c>
      <c r="M43" s="180"/>
      <c r="N43" s="119">
        <f>((L43-H43)/H43)</f>
        <v>3.4091388576763386E-4</v>
      </c>
      <c r="O43" s="119"/>
      <c r="P43" s="179">
        <f>SUM(P20:P42)</f>
        <v>830148358585.56982</v>
      </c>
      <c r="Q43" s="180"/>
      <c r="R43" s="119">
        <f>((P43-L43)/L43)</f>
        <v>-2.0251470591519513E-3</v>
      </c>
      <c r="S43" s="119"/>
      <c r="T43" s="179">
        <f>SUM(T20:T42)</f>
        <v>818236855523.28979</v>
      </c>
      <c r="U43" s="180"/>
      <c r="V43" s="119">
        <f>((T43-P43)/P43)</f>
        <v>-1.4348643756370469E-2</v>
      </c>
      <c r="W43" s="119"/>
      <c r="X43" s="179">
        <f>SUM(X20:X42)</f>
        <v>805162528182.7301</v>
      </c>
      <c r="Y43" s="180"/>
      <c r="Z43" s="119">
        <f>((X43-T43)/T43)</f>
        <v>-1.5978658566043476E-2</v>
      </c>
      <c r="AA43" s="119"/>
      <c r="AB43" s="179">
        <f>SUM(AB20:AB42)</f>
        <v>802449026847.55994</v>
      </c>
      <c r="AC43" s="180"/>
      <c r="AD43" s="119">
        <f>((AB43-X43)/X43)</f>
        <v>-3.3701286885451554E-3</v>
      </c>
      <c r="AE43" s="119"/>
      <c r="AF43" s="179">
        <f>SUM(AF20:AF42)</f>
        <v>808731385087.04004</v>
      </c>
      <c r="AG43" s="180"/>
      <c r="AH43" s="119">
        <f>((AF43-AB43)/AB43)</f>
        <v>7.8289810683184399E-3</v>
      </c>
      <c r="AI43" s="119"/>
      <c r="AJ43" s="120">
        <f t="shared" si="16"/>
        <v>-2.0727594511346452E-3</v>
      </c>
      <c r="AK43" s="120"/>
      <c r="AL43" s="121">
        <f t="shared" si="18"/>
        <v>-2.3133530863021994E-2</v>
      </c>
      <c r="AM43" s="121"/>
      <c r="AN43" s="122">
        <f t="shared" si="20"/>
        <v>8.9929318512231397E-3</v>
      </c>
      <c r="AO43" s="208"/>
      <c r="AP43" s="126"/>
      <c r="AQ43" s="139">
        <f>SUM(AQ20:AQ42)</f>
        <v>132930613532.55411</v>
      </c>
      <c r="AR43" s="140"/>
      <c r="AS43" s="125" t="e">
        <f>(#REF!/AQ43)-1</f>
        <v>#REF!</v>
      </c>
      <c r="AT43" s="125" t="e">
        <f>(#REF!/AR43)-1</f>
        <v>#REF!</v>
      </c>
    </row>
    <row r="44" spans="1:48">
      <c r="A44" s="206" t="s">
        <v>82</v>
      </c>
      <c r="B44" s="175"/>
      <c r="C44" s="177"/>
      <c r="D44" s="175"/>
      <c r="E44" s="177"/>
      <c r="F44" s="119"/>
      <c r="G44" s="119"/>
      <c r="H44" s="175"/>
      <c r="I44" s="177"/>
      <c r="J44" s="119"/>
      <c r="K44" s="119"/>
      <c r="L44" s="175"/>
      <c r="M44" s="177"/>
      <c r="N44" s="119"/>
      <c r="O44" s="119"/>
      <c r="P44" s="175"/>
      <c r="Q44" s="177"/>
      <c r="R44" s="119"/>
      <c r="S44" s="119"/>
      <c r="T44" s="175"/>
      <c r="U44" s="177"/>
      <c r="V44" s="119"/>
      <c r="W44" s="119"/>
      <c r="X44" s="175"/>
      <c r="Y44" s="177"/>
      <c r="Z44" s="119"/>
      <c r="AA44" s="119"/>
      <c r="AB44" s="175"/>
      <c r="AC44" s="177"/>
      <c r="AD44" s="119"/>
      <c r="AE44" s="119"/>
      <c r="AF44" s="175"/>
      <c r="AG44" s="177"/>
      <c r="AH44" s="119"/>
      <c r="AI44" s="119"/>
      <c r="AJ44" s="120"/>
      <c r="AK44" s="120"/>
      <c r="AL44" s="121"/>
      <c r="AM44" s="121"/>
      <c r="AN44" s="122"/>
      <c r="AO44" s="208"/>
      <c r="AP44" s="126"/>
      <c r="AQ44" s="136"/>
      <c r="AR44" s="101"/>
      <c r="AS44" s="125" t="e">
        <f>(#REF!/AQ44)-1</f>
        <v>#REF!</v>
      </c>
      <c r="AT44" s="125" t="e">
        <f>(#REF!/AR44)-1</f>
        <v>#REF!</v>
      </c>
    </row>
    <row r="45" spans="1:48">
      <c r="A45" s="203" t="s">
        <v>25</v>
      </c>
      <c r="B45" s="170">
        <v>26602342027.02</v>
      </c>
      <c r="C45" s="182">
        <v>212.44</v>
      </c>
      <c r="D45" s="170">
        <v>27332360721.209999</v>
      </c>
      <c r="E45" s="182">
        <v>212.7</v>
      </c>
      <c r="F45" s="119">
        <f t="shared" ref="F45:F53" si="38">((D45-B45)/B45)</f>
        <v>2.7441895658980649E-2</v>
      </c>
      <c r="G45" s="119">
        <f t="shared" ref="G45:G53" si="39">((E45-C45)/C45)</f>
        <v>1.2238749764639E-3</v>
      </c>
      <c r="H45" s="170">
        <v>28274334216.740002</v>
      </c>
      <c r="I45" s="182">
        <v>212.95</v>
      </c>
      <c r="J45" s="119">
        <f t="shared" ref="J45:J53" si="40">((H45-D45)/D45)</f>
        <v>3.4463671291994478E-2</v>
      </c>
      <c r="K45" s="119">
        <f t="shared" ref="K45:K53" si="41">((I45-E45)/E45)</f>
        <v>1.1753643629525154E-3</v>
      </c>
      <c r="L45" s="170">
        <v>31378690639.389999</v>
      </c>
      <c r="M45" s="182">
        <v>213.23</v>
      </c>
      <c r="N45" s="119">
        <f t="shared" ref="N45:N53" si="42">((L45-H45)/H45)</f>
        <v>0.10979414754219194</v>
      </c>
      <c r="O45" s="119">
        <f t="shared" ref="O45:O53" si="43">((M45-I45)/I45)</f>
        <v>1.314862643813107E-3</v>
      </c>
      <c r="P45" s="170">
        <v>36389895962.720001</v>
      </c>
      <c r="Q45" s="182">
        <v>213.5</v>
      </c>
      <c r="R45" s="119">
        <f t="shared" ref="R45:R53" si="44">((P45-L45)/L45)</f>
        <v>0.15970090597213712</v>
      </c>
      <c r="S45" s="119">
        <f t="shared" ref="S45:S53" si="45">((Q45-M45)/M45)</f>
        <v>1.2662383341931727E-3</v>
      </c>
      <c r="T45" s="170">
        <v>37279860386.230003</v>
      </c>
      <c r="U45" s="182">
        <v>213.76</v>
      </c>
      <c r="V45" s="119">
        <f t="shared" ref="V45:V53" si="46">((T45-P45)/P45)</f>
        <v>2.4456360755241928E-2</v>
      </c>
      <c r="W45" s="119">
        <f t="shared" ref="W45:W53" si="47">((U45-Q45)/Q45)</f>
        <v>1.2177985948477327E-3</v>
      </c>
      <c r="X45" s="170">
        <v>38559589592.739998</v>
      </c>
      <c r="Y45" s="182">
        <v>214.06</v>
      </c>
      <c r="Z45" s="119">
        <f t="shared" ref="Z45:Z53" si="48">((X45-T45)/T45)</f>
        <v>3.4327628731750451E-2</v>
      </c>
      <c r="AA45" s="119">
        <f t="shared" ref="AA45:AA53" si="49">((Y45-U45)/U45)</f>
        <v>1.4034431137725084E-3</v>
      </c>
      <c r="AB45" s="170">
        <v>37425074069.089996</v>
      </c>
      <c r="AC45" s="182">
        <v>214.37</v>
      </c>
      <c r="AD45" s="119">
        <f t="shared" ref="AD45:AD53" si="50">((AB45-X45)/X45)</f>
        <v>-2.9422396234829434E-2</v>
      </c>
      <c r="AE45" s="119">
        <f t="shared" ref="AE45:AE53" si="51">((AC45-Y45)/Y45)</f>
        <v>1.4481920956741206E-3</v>
      </c>
      <c r="AF45" s="170">
        <v>37299083447.690002</v>
      </c>
      <c r="AG45" s="182">
        <v>214.77</v>
      </c>
      <c r="AH45" s="119">
        <f t="shared" ref="AH45:AH53" si="52">((AF45-AB45)/AB45)</f>
        <v>-3.3664762070317903E-3</v>
      </c>
      <c r="AI45" s="119">
        <f t="shared" ref="AI45:AI53" si="53">((AG45-AC45)/AC45)</f>
        <v>1.8659327331249974E-3</v>
      </c>
      <c r="AJ45" s="120">
        <f t="shared" si="16"/>
        <v>4.4674467188804412E-2</v>
      </c>
      <c r="AK45" s="120">
        <f t="shared" si="17"/>
        <v>1.3644633568552567E-3</v>
      </c>
      <c r="AL45" s="121">
        <f t="shared" si="18"/>
        <v>0.36464917275681186</v>
      </c>
      <c r="AM45" s="121">
        <f t="shared" si="19"/>
        <v>9.732016925246929E-3</v>
      </c>
      <c r="AN45" s="122">
        <f t="shared" si="20"/>
        <v>6.1163694376271685E-2</v>
      </c>
      <c r="AO45" s="208">
        <f t="shared" si="21"/>
        <v>2.233331652525189E-4</v>
      </c>
      <c r="AP45" s="126"/>
      <c r="AQ45" s="124">
        <v>1092437778.4100001</v>
      </c>
      <c r="AR45" s="128">
        <v>143.21</v>
      </c>
      <c r="AS45" s="125" t="e">
        <f>(#REF!/AQ45)-1</f>
        <v>#REF!</v>
      </c>
      <c r="AT45" s="125" t="e">
        <f>(#REF!/AR45)-1</f>
        <v>#REF!</v>
      </c>
    </row>
    <row r="46" spans="1:48">
      <c r="A46" s="203" t="s">
        <v>101</v>
      </c>
      <c r="B46" s="173">
        <v>11935669896.27</v>
      </c>
      <c r="C46" s="182">
        <v>1.7538</v>
      </c>
      <c r="D46" s="173">
        <v>12050932330.790001</v>
      </c>
      <c r="E46" s="182">
        <v>1.7568999999999999</v>
      </c>
      <c r="F46" s="119">
        <f t="shared" si="38"/>
        <v>9.6569723795746857E-3</v>
      </c>
      <c r="G46" s="119">
        <f t="shared" si="39"/>
        <v>1.7675903751852439E-3</v>
      </c>
      <c r="H46" s="173">
        <v>23859081375.450001</v>
      </c>
      <c r="I46" s="182">
        <v>1.7568999999999999</v>
      </c>
      <c r="J46" s="119">
        <f t="shared" si="40"/>
        <v>0.97985356821648628</v>
      </c>
      <c r="K46" s="119">
        <f t="shared" si="41"/>
        <v>0</v>
      </c>
      <c r="L46" s="174">
        <v>25427188715.880001</v>
      </c>
      <c r="M46" s="182">
        <v>1.7628999999999999</v>
      </c>
      <c r="N46" s="119">
        <f t="shared" si="42"/>
        <v>6.5723709800642932E-2</v>
      </c>
      <c r="O46" s="119">
        <f t="shared" si="43"/>
        <v>3.4151061528829218E-3</v>
      </c>
      <c r="P46" s="170">
        <v>26419191739.450001</v>
      </c>
      <c r="Q46" s="182">
        <v>1.7659</v>
      </c>
      <c r="R46" s="119">
        <f t="shared" si="44"/>
        <v>3.9013476269614725E-2</v>
      </c>
      <c r="S46" s="119">
        <f t="shared" si="45"/>
        <v>1.7017414487492846E-3</v>
      </c>
      <c r="T46" s="170">
        <v>27281191016.240002</v>
      </c>
      <c r="U46" s="182">
        <v>1.7688999999999999</v>
      </c>
      <c r="V46" s="119">
        <f t="shared" si="46"/>
        <v>3.2627768680100665E-2</v>
      </c>
      <c r="W46" s="119">
        <f t="shared" si="47"/>
        <v>1.6988504445324716E-3</v>
      </c>
      <c r="X46" s="170">
        <v>27616536919.310001</v>
      </c>
      <c r="Y46" s="182">
        <v>1.7688999999999999</v>
      </c>
      <c r="Z46" s="119">
        <f t="shared" si="48"/>
        <v>1.2292201717673335E-2</v>
      </c>
      <c r="AA46" s="119">
        <f t="shared" si="49"/>
        <v>0</v>
      </c>
      <c r="AB46" s="170">
        <v>27876652700.880001</v>
      </c>
      <c r="AC46" s="182">
        <v>1.7751999999999999</v>
      </c>
      <c r="AD46" s="119">
        <f t="shared" si="50"/>
        <v>9.4188414112169813E-3</v>
      </c>
      <c r="AE46" s="119">
        <f t="shared" si="51"/>
        <v>3.5615354174910806E-3</v>
      </c>
      <c r="AF46" s="170">
        <v>28848350200.549999</v>
      </c>
      <c r="AG46" s="182">
        <v>1.7785</v>
      </c>
      <c r="AH46" s="119">
        <f t="shared" si="52"/>
        <v>3.4857036463324165E-2</v>
      </c>
      <c r="AI46" s="119">
        <f t="shared" si="53"/>
        <v>1.8589454709328982E-3</v>
      </c>
      <c r="AJ46" s="120">
        <f t="shared" si="16"/>
        <v>0.14793044686732926</v>
      </c>
      <c r="AK46" s="120">
        <f t="shared" si="17"/>
        <v>1.7504711637217375E-3</v>
      </c>
      <c r="AL46" s="121">
        <f t="shared" si="18"/>
        <v>1.393868740499254</v>
      </c>
      <c r="AM46" s="121">
        <f t="shared" si="19"/>
        <v>1.2294382150378544E-2</v>
      </c>
      <c r="AN46" s="122">
        <f t="shared" si="20"/>
        <v>0.33668552300677568</v>
      </c>
      <c r="AO46" s="208">
        <f t="shared" si="21"/>
        <v>1.3199762441022738E-3</v>
      </c>
      <c r="AP46" s="126"/>
      <c r="AQ46" s="124">
        <v>609639394.97000003</v>
      </c>
      <c r="AR46" s="128">
        <v>1.1629</v>
      </c>
      <c r="AS46" s="125" t="e">
        <f>(#REF!/AQ46)-1</f>
        <v>#REF!</v>
      </c>
      <c r="AT46" s="125" t="e">
        <f>(#REF!/AR46)-1</f>
        <v>#REF!</v>
      </c>
    </row>
    <row r="47" spans="1:48">
      <c r="A47" s="203" t="s">
        <v>26</v>
      </c>
      <c r="B47" s="170">
        <v>1600631775.3099999</v>
      </c>
      <c r="C47" s="174">
        <v>317.52</v>
      </c>
      <c r="D47" s="173">
        <v>1651758031.24</v>
      </c>
      <c r="E47" s="174">
        <v>319.67</v>
      </c>
      <c r="F47" s="119">
        <f t="shared" si="38"/>
        <v>3.1941297629242846E-2</v>
      </c>
      <c r="G47" s="119">
        <f t="shared" si="39"/>
        <v>6.7712270093223548E-3</v>
      </c>
      <c r="H47" s="170">
        <v>1754483831.53</v>
      </c>
      <c r="I47" s="174">
        <v>323.87</v>
      </c>
      <c r="J47" s="119">
        <f t="shared" si="40"/>
        <v>6.2191797071440381E-2</v>
      </c>
      <c r="K47" s="119">
        <f t="shared" si="41"/>
        <v>1.3138549128789027E-2</v>
      </c>
      <c r="L47" s="170">
        <v>1700486862.3023944</v>
      </c>
      <c r="M47" s="174">
        <v>323.87</v>
      </c>
      <c r="N47" s="119">
        <f t="shared" si="42"/>
        <v>-3.0776555621215073E-2</v>
      </c>
      <c r="O47" s="119">
        <f t="shared" si="43"/>
        <v>0</v>
      </c>
      <c r="P47" s="170">
        <v>1754569155.0799999</v>
      </c>
      <c r="Q47" s="174">
        <v>315.18</v>
      </c>
      <c r="R47" s="119">
        <f t="shared" si="44"/>
        <v>3.1804005062632576E-2</v>
      </c>
      <c r="S47" s="119">
        <f t="shared" si="45"/>
        <v>-2.6831753481335097E-2</v>
      </c>
      <c r="T47" s="170">
        <v>1839992586.49</v>
      </c>
      <c r="U47" s="174">
        <v>303.70999999999998</v>
      </c>
      <c r="V47" s="119">
        <f t="shared" si="46"/>
        <v>4.8686272161273227E-2</v>
      </c>
      <c r="W47" s="119">
        <f t="shared" si="47"/>
        <v>-3.6391903039533054E-2</v>
      </c>
      <c r="X47" s="170">
        <v>1976630390.47</v>
      </c>
      <c r="Y47" s="174">
        <v>301.45</v>
      </c>
      <c r="Z47" s="119">
        <f t="shared" si="48"/>
        <v>7.4259975275581161E-2</v>
      </c>
      <c r="AA47" s="119">
        <f t="shared" si="49"/>
        <v>-7.4413091435908962E-3</v>
      </c>
      <c r="AB47" s="170">
        <v>1793602164.23</v>
      </c>
      <c r="AC47" s="174">
        <v>296.97000000000003</v>
      </c>
      <c r="AD47" s="119">
        <f t="shared" si="50"/>
        <v>-9.2596080239604056E-2</v>
      </c>
      <c r="AE47" s="119">
        <f t="shared" si="51"/>
        <v>-1.486150273677214E-2</v>
      </c>
      <c r="AF47" s="170">
        <v>1759849932.1900001</v>
      </c>
      <c r="AG47" s="174">
        <v>299.95</v>
      </c>
      <c r="AH47" s="119">
        <f t="shared" si="52"/>
        <v>-1.8818126289722625E-2</v>
      </c>
      <c r="AI47" s="119">
        <f t="shared" si="53"/>
        <v>1.0034683638077789E-2</v>
      </c>
      <c r="AJ47" s="120">
        <f t="shared" si="16"/>
        <v>1.3336573131203556E-2</v>
      </c>
      <c r="AK47" s="120">
        <f t="shared" si="17"/>
        <v>-6.9477510781302525E-3</v>
      </c>
      <c r="AL47" s="121">
        <f t="shared" si="18"/>
        <v>6.5440517863778025E-2</v>
      </c>
      <c r="AM47" s="121">
        <f t="shared" si="19"/>
        <v>-6.1688616385647779E-2</v>
      </c>
      <c r="AN47" s="122">
        <f t="shared" si="20"/>
        <v>5.6362217265722957E-2</v>
      </c>
      <c r="AO47" s="208">
        <f t="shared" si="21"/>
        <v>1.7942554567587133E-2</v>
      </c>
      <c r="AP47" s="126"/>
      <c r="AQ47" s="127">
        <v>1186217562.8099999</v>
      </c>
      <c r="AR47" s="131">
        <v>212.98</v>
      </c>
      <c r="AS47" s="125" t="e">
        <f>(#REF!/AQ47)-1</f>
        <v>#REF!</v>
      </c>
      <c r="AT47" s="125" t="e">
        <f>(#REF!/AR47)-1</f>
        <v>#REF!</v>
      </c>
      <c r="AU47" s="234"/>
      <c r="AV47" s="234"/>
    </row>
    <row r="48" spans="1:48">
      <c r="A48" s="203" t="s">
        <v>29</v>
      </c>
      <c r="B48" s="170">
        <v>10182337566.049999</v>
      </c>
      <c r="C48" s="174">
        <v>1321.21</v>
      </c>
      <c r="D48" s="170">
        <v>10279752715.1</v>
      </c>
      <c r="E48" s="174">
        <v>1323.55</v>
      </c>
      <c r="F48" s="119">
        <f t="shared" si="38"/>
        <v>9.5670712562902268E-3</v>
      </c>
      <c r="G48" s="119">
        <f t="shared" si="39"/>
        <v>1.7711037609463433E-3</v>
      </c>
      <c r="H48" s="170">
        <v>10389977720.67</v>
      </c>
      <c r="I48" s="174">
        <v>1333.75</v>
      </c>
      <c r="J48" s="119">
        <f t="shared" si="40"/>
        <v>1.0722534736471764E-2</v>
      </c>
      <c r="K48" s="119">
        <f t="shared" si="41"/>
        <v>7.7065467870500136E-3</v>
      </c>
      <c r="L48" s="170">
        <v>10560539517.09</v>
      </c>
      <c r="M48" s="174">
        <v>1353.52</v>
      </c>
      <c r="N48" s="119">
        <f t="shared" si="42"/>
        <v>1.6415992507922469E-2</v>
      </c>
      <c r="O48" s="119">
        <f t="shared" si="43"/>
        <v>1.4822867853795675E-2</v>
      </c>
      <c r="P48" s="170">
        <v>10388484142.110001</v>
      </c>
      <c r="Q48" s="174">
        <v>1326.33</v>
      </c>
      <c r="R48" s="119">
        <f t="shared" si="44"/>
        <v>-1.6292290247251505E-2</v>
      </c>
      <c r="S48" s="119">
        <f t="shared" si="45"/>
        <v>-2.0088362196347343E-2</v>
      </c>
      <c r="T48" s="170">
        <v>8086030976.4499998</v>
      </c>
      <c r="U48" s="174">
        <v>1299.27</v>
      </c>
      <c r="V48" s="119">
        <f t="shared" si="46"/>
        <v>-0.22163514273723003</v>
      </c>
      <c r="W48" s="119">
        <f t="shared" si="47"/>
        <v>-2.040216235778422E-2</v>
      </c>
      <c r="X48" s="170">
        <v>8044533341.6000004</v>
      </c>
      <c r="Y48" s="174">
        <v>1300.3399999999999</v>
      </c>
      <c r="Z48" s="119">
        <f t="shared" si="48"/>
        <v>-5.132015320106785E-3</v>
      </c>
      <c r="AA48" s="119">
        <f t="shared" si="49"/>
        <v>8.2353937210890454E-4</v>
      </c>
      <c r="AB48" s="170">
        <v>7997152813.1599998</v>
      </c>
      <c r="AC48" s="174">
        <v>1300.9000000000001</v>
      </c>
      <c r="AD48" s="119">
        <f t="shared" si="50"/>
        <v>-5.8897796090900262E-3</v>
      </c>
      <c r="AE48" s="119">
        <f t="shared" si="51"/>
        <v>4.3065659750540075E-4</v>
      </c>
      <c r="AF48" s="170">
        <v>8025104663.5500002</v>
      </c>
      <c r="AG48" s="174">
        <v>1306.5</v>
      </c>
      <c r="AH48" s="119">
        <f t="shared" si="52"/>
        <v>3.4952252436646178E-3</v>
      </c>
      <c r="AI48" s="119">
        <f t="shared" si="53"/>
        <v>4.3047121223767455E-3</v>
      </c>
      <c r="AJ48" s="120">
        <f t="shared" si="16"/>
        <v>-2.6093550521166162E-2</v>
      </c>
      <c r="AK48" s="120">
        <f t="shared" si="17"/>
        <v>-1.3288872575435602E-3</v>
      </c>
      <c r="AL48" s="121">
        <f t="shared" si="18"/>
        <v>-0.21932901637197283</v>
      </c>
      <c r="AM48" s="121">
        <f t="shared" si="19"/>
        <v>-1.2882021835215862E-2</v>
      </c>
      <c r="AN48" s="122">
        <f t="shared" si="20"/>
        <v>7.9722570997768041E-2</v>
      </c>
      <c r="AO48" s="208">
        <f t="shared" si="21"/>
        <v>1.257720333348041E-2</v>
      </c>
      <c r="AP48" s="126"/>
      <c r="AQ48" s="127">
        <v>4662655514.79</v>
      </c>
      <c r="AR48" s="131">
        <v>1067.58</v>
      </c>
      <c r="AS48" s="125" t="e">
        <f>(#REF!/AQ48)-1</f>
        <v>#REF!</v>
      </c>
      <c r="AT48" s="125" t="e">
        <f>(#REF!/AR48)-1</f>
        <v>#REF!</v>
      </c>
    </row>
    <row r="49" spans="1:49">
      <c r="A49" s="203" t="s">
        <v>87</v>
      </c>
      <c r="B49" s="170">
        <v>3460046931.4099998</v>
      </c>
      <c r="C49" s="174">
        <v>44154.36</v>
      </c>
      <c r="D49" s="170">
        <v>3507525667.27</v>
      </c>
      <c r="E49" s="174">
        <v>44234.45</v>
      </c>
      <c r="F49" s="119">
        <f t="shared" si="38"/>
        <v>1.3721991869240955E-2</v>
      </c>
      <c r="G49" s="119">
        <f t="shared" si="39"/>
        <v>1.8138639083432873E-3</v>
      </c>
      <c r="H49" s="170">
        <v>3568047699.8899999</v>
      </c>
      <c r="I49" s="174">
        <v>44239.38</v>
      </c>
      <c r="J49" s="119">
        <f t="shared" si="40"/>
        <v>1.7254907978223231E-2</v>
      </c>
      <c r="K49" s="119">
        <f t="shared" si="41"/>
        <v>1.114515948542435E-4</v>
      </c>
      <c r="L49" s="170">
        <v>3992996382.9200001</v>
      </c>
      <c r="M49" s="174">
        <v>44019.93</v>
      </c>
      <c r="N49" s="119">
        <f t="shared" si="42"/>
        <v>0.11909837501418521</v>
      </c>
      <c r="O49" s="119">
        <f t="shared" si="43"/>
        <v>-4.9605125569118988E-3</v>
      </c>
      <c r="P49" s="170">
        <v>4095309834.8400002</v>
      </c>
      <c r="Q49" s="174">
        <v>44236.23</v>
      </c>
      <c r="R49" s="119">
        <f t="shared" si="44"/>
        <v>2.5623226797210432E-2</v>
      </c>
      <c r="S49" s="119">
        <f t="shared" si="45"/>
        <v>4.9136834156711046E-3</v>
      </c>
      <c r="T49" s="170">
        <v>4095309834.8400002</v>
      </c>
      <c r="U49" s="174">
        <v>44236.23</v>
      </c>
      <c r="V49" s="119">
        <f t="shared" si="46"/>
        <v>0</v>
      </c>
      <c r="W49" s="119">
        <f t="shared" si="47"/>
        <v>0</v>
      </c>
      <c r="X49" s="170">
        <v>4474034979</v>
      </c>
      <c r="Y49" s="174">
        <v>41559.839999999997</v>
      </c>
      <c r="Z49" s="119">
        <f t="shared" si="48"/>
        <v>9.2477775658894992E-2</v>
      </c>
      <c r="AA49" s="119">
        <f t="shared" si="49"/>
        <v>-6.0502217300163384E-2</v>
      </c>
      <c r="AB49" s="170">
        <v>4539291667.1199999</v>
      </c>
      <c r="AC49" s="174">
        <v>43067.54</v>
      </c>
      <c r="AD49" s="119">
        <f t="shared" si="50"/>
        <v>1.4585645491440823E-2</v>
      </c>
      <c r="AE49" s="119">
        <f t="shared" si="51"/>
        <v>3.6277810501676729E-2</v>
      </c>
      <c r="AF49" s="170">
        <v>4481386748.2700005</v>
      </c>
      <c r="AG49" s="174">
        <v>42987.92</v>
      </c>
      <c r="AH49" s="119">
        <f t="shared" si="52"/>
        <v>-1.2756377667782206E-2</v>
      </c>
      <c r="AI49" s="119">
        <f t="shared" si="53"/>
        <v>-1.8487241203004076E-3</v>
      </c>
      <c r="AJ49" s="120">
        <f t="shared" si="16"/>
        <v>3.3750693142676681E-2</v>
      </c>
      <c r="AK49" s="120">
        <f t="shared" si="17"/>
        <v>-3.0243305696037912E-3</v>
      </c>
      <c r="AL49" s="121">
        <f t="shared" si="18"/>
        <v>0.27764902480613418</v>
      </c>
      <c r="AM49" s="121">
        <f t="shared" si="19"/>
        <v>-2.818007231919915E-2</v>
      </c>
      <c r="AN49" s="122">
        <f t="shared" si="20"/>
        <v>4.6509182669739309E-2</v>
      </c>
      <c r="AO49" s="208">
        <f t="shared" si="21"/>
        <v>2.661604377605873E-2</v>
      </c>
      <c r="AP49" s="126"/>
      <c r="AQ49" s="127">
        <v>136891964.13</v>
      </c>
      <c r="AR49" s="127">
        <v>33401.089999999997</v>
      </c>
      <c r="AS49" s="125" t="e">
        <f>(#REF!/AQ49)-1</f>
        <v>#REF!</v>
      </c>
      <c r="AT49" s="125" t="e">
        <f>(#REF!/AR49)-1</f>
        <v>#REF!</v>
      </c>
    </row>
    <row r="50" spans="1:49">
      <c r="A50" s="203" t="s">
        <v>86</v>
      </c>
      <c r="B50" s="170">
        <v>491676968.31</v>
      </c>
      <c r="C50" s="174">
        <v>43913.87</v>
      </c>
      <c r="D50" s="170">
        <v>492511893.68000001</v>
      </c>
      <c r="E50" s="174">
        <v>43993.7</v>
      </c>
      <c r="F50" s="119">
        <f t="shared" si="38"/>
        <v>1.6981177151124726E-3</v>
      </c>
      <c r="G50" s="119">
        <f t="shared" si="39"/>
        <v>1.8178766754101715E-3</v>
      </c>
      <c r="H50" s="170">
        <v>492307895.25999999</v>
      </c>
      <c r="I50" s="174">
        <v>43995.32</v>
      </c>
      <c r="J50" s="119">
        <f t="shared" si="40"/>
        <v>-4.1419998708205956E-4</v>
      </c>
      <c r="K50" s="119">
        <f t="shared" si="41"/>
        <v>3.6823454267375089E-5</v>
      </c>
      <c r="L50" s="170">
        <v>489958925.56</v>
      </c>
      <c r="M50" s="174">
        <v>43745.99</v>
      </c>
      <c r="N50" s="119">
        <f t="shared" si="42"/>
        <v>-4.7713427361538432E-3</v>
      </c>
      <c r="O50" s="119">
        <f t="shared" si="43"/>
        <v>-5.6671936924200519E-3</v>
      </c>
      <c r="P50" s="170">
        <v>491942140.70999998</v>
      </c>
      <c r="Q50" s="174">
        <v>43957.53</v>
      </c>
      <c r="R50" s="119">
        <f t="shared" si="44"/>
        <v>4.0477171586031516E-3</v>
      </c>
      <c r="S50" s="119">
        <f t="shared" si="45"/>
        <v>4.835643221241556E-3</v>
      </c>
      <c r="T50" s="170">
        <v>491942140.70999998</v>
      </c>
      <c r="U50" s="174">
        <v>43957.53</v>
      </c>
      <c r="V50" s="119">
        <f t="shared" si="46"/>
        <v>0</v>
      </c>
      <c r="W50" s="119">
        <f t="shared" si="47"/>
        <v>0</v>
      </c>
      <c r="X50" s="170">
        <v>496060541.75999999</v>
      </c>
      <c r="Y50" s="174">
        <v>41336.639999999999</v>
      </c>
      <c r="Z50" s="119">
        <f t="shared" si="48"/>
        <v>8.3717183570736434E-3</v>
      </c>
      <c r="AA50" s="119">
        <f t="shared" si="49"/>
        <v>-5.9623231787591331E-2</v>
      </c>
      <c r="AB50" s="170">
        <v>515145828.68000001</v>
      </c>
      <c r="AC50" s="174">
        <v>42846.27</v>
      </c>
      <c r="AD50" s="119">
        <f t="shared" si="50"/>
        <v>3.8473704947961186E-2</v>
      </c>
      <c r="AE50" s="119">
        <f t="shared" si="51"/>
        <v>3.6520384820827173E-2</v>
      </c>
      <c r="AF50" s="170">
        <v>513916516.13999999</v>
      </c>
      <c r="AG50" s="174">
        <v>42769.61</v>
      </c>
      <c r="AH50" s="119">
        <f t="shared" si="52"/>
        <v>-2.3863389191173087E-3</v>
      </c>
      <c r="AI50" s="119">
        <f t="shared" si="53"/>
        <v>-1.7891872501386054E-3</v>
      </c>
      <c r="AJ50" s="120">
        <f t="shared" si="16"/>
        <v>5.6274220670496549E-3</v>
      </c>
      <c r="AK50" s="120">
        <f t="shared" si="17"/>
        <v>-2.9836105698004644E-3</v>
      </c>
      <c r="AL50" s="121">
        <f t="shared" si="18"/>
        <v>4.3460112810813079E-2</v>
      </c>
      <c r="AM50" s="121">
        <f t="shared" si="19"/>
        <v>-2.782421119387541E-2</v>
      </c>
      <c r="AN50" s="122">
        <f t="shared" si="20"/>
        <v>1.3860880781381348E-2</v>
      </c>
      <c r="AO50" s="208">
        <f t="shared" si="21"/>
        <v>2.6402003636901535E-2</v>
      </c>
      <c r="AP50" s="126"/>
      <c r="AQ50" s="127"/>
      <c r="AR50" s="127"/>
      <c r="AS50" s="125"/>
      <c r="AT50" s="125"/>
    </row>
    <row r="51" spans="1:49" s="275" customFormat="1">
      <c r="A51" s="203" t="s">
        <v>134</v>
      </c>
      <c r="B51" s="170">
        <v>17838154237.43</v>
      </c>
      <c r="C51" s="174">
        <v>41080.130469999996</v>
      </c>
      <c r="D51" s="170">
        <v>18568666834.82</v>
      </c>
      <c r="E51" s="174">
        <v>41151.79</v>
      </c>
      <c r="F51" s="119">
        <f t="shared" si="38"/>
        <v>4.0952252551845113E-2</v>
      </c>
      <c r="G51" s="119">
        <f t="shared" si="39"/>
        <v>1.7443841872005733E-3</v>
      </c>
      <c r="H51" s="170">
        <v>19039324644.16</v>
      </c>
      <c r="I51" s="174">
        <v>41147.870000000003</v>
      </c>
      <c r="J51" s="119">
        <f t="shared" si="40"/>
        <v>2.5346882117429224E-2</v>
      </c>
      <c r="K51" s="119">
        <f t="shared" si="41"/>
        <v>-9.5257095742329889E-5</v>
      </c>
      <c r="L51" s="170">
        <v>19693085212.459999</v>
      </c>
      <c r="M51" s="174">
        <v>41342.83</v>
      </c>
      <c r="N51" s="119">
        <f t="shared" si="42"/>
        <v>3.4337382261115525E-2</v>
      </c>
      <c r="O51" s="119">
        <f t="shared" si="43"/>
        <v>4.7380338277533953E-3</v>
      </c>
      <c r="P51" s="170">
        <v>21572821287.959999</v>
      </c>
      <c r="Q51" s="174">
        <v>41504.280839999999</v>
      </c>
      <c r="R51" s="119">
        <f t="shared" si="44"/>
        <v>9.5451578826799235E-2</v>
      </c>
      <c r="S51" s="119">
        <f t="shared" si="45"/>
        <v>3.9051714650399521E-3</v>
      </c>
      <c r="T51" s="170">
        <v>22064272837.900002</v>
      </c>
      <c r="U51" s="174">
        <v>41795.109900000003</v>
      </c>
      <c r="V51" s="119">
        <f t="shared" si="46"/>
        <v>2.2781051369219211E-2</v>
      </c>
      <c r="W51" s="119">
        <f t="shared" si="47"/>
        <v>7.0072063438746642E-3</v>
      </c>
      <c r="X51" s="170">
        <v>19900605104.16</v>
      </c>
      <c r="Y51" s="174">
        <v>43387.789199999999</v>
      </c>
      <c r="Z51" s="119">
        <f t="shared" si="48"/>
        <v>-9.8062045807530529E-2</v>
      </c>
      <c r="AA51" s="119">
        <f t="shared" si="49"/>
        <v>3.8106833641798753E-2</v>
      </c>
      <c r="AB51" s="170">
        <v>19898583989.240002</v>
      </c>
      <c r="AC51" s="174">
        <v>43382.080000000002</v>
      </c>
      <c r="AD51" s="119">
        <f t="shared" si="50"/>
        <v>-1.0156047564481733E-4</v>
      </c>
      <c r="AE51" s="119">
        <f t="shared" si="51"/>
        <v>-1.3158540928832365E-4</v>
      </c>
      <c r="AF51" s="170">
        <v>20240183816.02</v>
      </c>
      <c r="AG51" s="174">
        <v>43604.01</v>
      </c>
      <c r="AH51" s="119">
        <f t="shared" si="52"/>
        <v>1.7167041984731984E-2</v>
      </c>
      <c r="AI51" s="119">
        <f t="shared" si="53"/>
        <v>5.1157067618703457E-3</v>
      </c>
      <c r="AJ51" s="120">
        <f t="shared" si="16"/>
        <v>1.7234072853495618E-2</v>
      </c>
      <c r="AK51" s="120">
        <f t="shared" si="17"/>
        <v>7.5488117153133787E-3</v>
      </c>
      <c r="AL51" s="121">
        <f t="shared" si="18"/>
        <v>9.0018147025265643E-2</v>
      </c>
      <c r="AM51" s="121">
        <f t="shared" si="19"/>
        <v>5.9589631459530709E-2</v>
      </c>
      <c r="AN51" s="122">
        <f t="shared" si="20"/>
        <v>5.4331474409727111E-2</v>
      </c>
      <c r="AO51" s="208">
        <f t="shared" si="21"/>
        <v>1.260552199671618E-2</v>
      </c>
      <c r="AP51" s="126"/>
      <c r="AQ51" s="127"/>
      <c r="AR51" s="127"/>
      <c r="AS51" s="125"/>
      <c r="AT51" s="125"/>
    </row>
    <row r="52" spans="1:49" s="289" customFormat="1">
      <c r="A52" s="203" t="s">
        <v>158</v>
      </c>
      <c r="B52" s="170">
        <v>2258473371.3000002</v>
      </c>
      <c r="C52" s="174">
        <v>306.45</v>
      </c>
      <c r="D52" s="170">
        <v>2252635149.4400001</v>
      </c>
      <c r="E52" s="174">
        <v>306.45</v>
      </c>
      <c r="F52" s="119">
        <f t="shared" si="38"/>
        <v>-2.5850301952595497E-3</v>
      </c>
      <c r="G52" s="119">
        <f t="shared" si="39"/>
        <v>0</v>
      </c>
      <c r="H52" s="174">
        <v>2261037326.6300001</v>
      </c>
      <c r="I52" s="174">
        <v>306.5</v>
      </c>
      <c r="J52" s="119">
        <f t="shared" si="40"/>
        <v>3.7299325601346579E-3</v>
      </c>
      <c r="K52" s="119">
        <f t="shared" si="41"/>
        <v>1.6315875346716062E-4</v>
      </c>
      <c r="L52" s="174">
        <v>2270257958.1399999</v>
      </c>
      <c r="M52" s="174">
        <v>306.45</v>
      </c>
      <c r="N52" s="119">
        <f t="shared" si="42"/>
        <v>4.07805364440524E-3</v>
      </c>
      <c r="O52" s="119">
        <f t="shared" si="43"/>
        <v>-1.6313213703103219E-4</v>
      </c>
      <c r="P52" s="174">
        <v>2357702354.0500002</v>
      </c>
      <c r="Q52" s="174">
        <v>306.5</v>
      </c>
      <c r="R52" s="119">
        <f t="shared" si="44"/>
        <v>3.8517383276410869E-2</v>
      </c>
      <c r="S52" s="119">
        <f t="shared" si="45"/>
        <v>1.6315875346716062E-4</v>
      </c>
      <c r="T52" s="174">
        <v>2364290970</v>
      </c>
      <c r="U52" s="174">
        <v>306.45</v>
      </c>
      <c r="V52" s="119">
        <f t="shared" si="46"/>
        <v>2.7945070923316743E-3</v>
      </c>
      <c r="W52" s="119">
        <f t="shared" si="47"/>
        <v>-1.6313213703103219E-4</v>
      </c>
      <c r="X52" s="170">
        <v>2369641188.0300002</v>
      </c>
      <c r="Y52" s="174">
        <v>306.5</v>
      </c>
      <c r="Z52" s="119">
        <f t="shared" si="48"/>
        <v>2.2629270668830621E-3</v>
      </c>
      <c r="AA52" s="119">
        <f t="shared" si="49"/>
        <v>1.6315875346716062E-4</v>
      </c>
      <c r="AB52" s="170">
        <v>2321771521.5</v>
      </c>
      <c r="AC52" s="174">
        <v>306.5</v>
      </c>
      <c r="AD52" s="119">
        <f t="shared" si="50"/>
        <v>-2.0201229946461483E-2</v>
      </c>
      <c r="AE52" s="119">
        <f t="shared" si="51"/>
        <v>0</v>
      </c>
      <c r="AF52" s="170">
        <v>2328749882.8499999</v>
      </c>
      <c r="AG52" s="174">
        <v>306.5</v>
      </c>
      <c r="AH52" s="119">
        <f t="shared" si="52"/>
        <v>3.0056193235979893E-3</v>
      </c>
      <c r="AI52" s="119">
        <f t="shared" si="53"/>
        <v>0</v>
      </c>
      <c r="AJ52" s="120">
        <f t="shared" si="16"/>
        <v>3.9502703527553064E-3</v>
      </c>
      <c r="AK52" s="120">
        <f t="shared" si="17"/>
        <v>2.0401498292427187E-5</v>
      </c>
      <c r="AL52" s="121">
        <f t="shared" si="18"/>
        <v>3.3789197255899073E-2</v>
      </c>
      <c r="AM52" s="121">
        <f t="shared" si="19"/>
        <v>1.6315875346716062E-4</v>
      </c>
      <c r="AN52" s="122">
        <f t="shared" si="20"/>
        <v>1.6151207715968841E-2</v>
      </c>
      <c r="AO52" s="208">
        <f t="shared" si="21"/>
        <v>1.3614947442471809E-4</v>
      </c>
      <c r="AP52" s="126"/>
      <c r="AQ52" s="127"/>
      <c r="AR52" s="127"/>
      <c r="AS52" s="125"/>
      <c r="AT52" s="125"/>
    </row>
    <row r="53" spans="1:49">
      <c r="A53" s="203" t="s">
        <v>168</v>
      </c>
      <c r="B53" s="170">
        <v>505146862.80000001</v>
      </c>
      <c r="C53" s="174">
        <v>39678.97</v>
      </c>
      <c r="D53" s="170">
        <v>494139747</v>
      </c>
      <c r="E53" s="174">
        <v>38749</v>
      </c>
      <c r="F53" s="119">
        <f t="shared" si="38"/>
        <v>-2.1789932018954253E-2</v>
      </c>
      <c r="G53" s="119">
        <f t="shared" si="39"/>
        <v>-2.3437352330466267E-2</v>
      </c>
      <c r="H53" s="174">
        <v>498546331.19999999</v>
      </c>
      <c r="I53" s="174">
        <v>37983.1</v>
      </c>
      <c r="J53" s="119">
        <f t="shared" si="40"/>
        <v>8.9176882182683201E-3</v>
      </c>
      <c r="K53" s="119">
        <f t="shared" si="41"/>
        <v>-1.9765671372164482E-2</v>
      </c>
      <c r="L53" s="355">
        <v>483337724</v>
      </c>
      <c r="M53" s="174">
        <v>36807.25</v>
      </c>
      <c r="N53" s="119">
        <f t="shared" si="42"/>
        <v>-3.0505905365691696E-2</v>
      </c>
      <c r="O53" s="119">
        <f t="shared" si="43"/>
        <v>-3.095718885504339E-2</v>
      </c>
      <c r="P53" s="355">
        <v>483483956.39999998</v>
      </c>
      <c r="Q53" s="174">
        <v>36820.79</v>
      </c>
      <c r="R53" s="119">
        <f t="shared" si="44"/>
        <v>3.0254704472431406E-4</v>
      </c>
      <c r="S53" s="119">
        <f t="shared" si="45"/>
        <v>3.6786230973519815E-4</v>
      </c>
      <c r="T53" s="355">
        <v>484248092.39999998</v>
      </c>
      <c r="U53" s="174">
        <v>36893.370000000003</v>
      </c>
      <c r="V53" s="119">
        <f t="shared" si="46"/>
        <v>1.5804785037537184E-3</v>
      </c>
      <c r="W53" s="119">
        <f t="shared" si="47"/>
        <v>1.9711690053364349E-3</v>
      </c>
      <c r="X53" s="174">
        <v>425042391.80000001</v>
      </c>
      <c r="Y53" s="174">
        <v>32517.58</v>
      </c>
      <c r="Z53" s="119">
        <f t="shared" si="48"/>
        <v>-0.12226315710727613</v>
      </c>
      <c r="AA53" s="119">
        <f t="shared" si="49"/>
        <v>-0.11860640543273766</v>
      </c>
      <c r="AB53" s="170">
        <v>438969327.19999999</v>
      </c>
      <c r="AC53" s="174">
        <v>33566.68</v>
      </c>
      <c r="AD53" s="119">
        <f t="shared" si="50"/>
        <v>3.276599150739104E-2</v>
      </c>
      <c r="AE53" s="119">
        <f t="shared" si="51"/>
        <v>3.226254844302677E-2</v>
      </c>
      <c r="AF53" s="170">
        <v>434722454.80000001</v>
      </c>
      <c r="AG53" s="174">
        <v>33258.008999999998</v>
      </c>
      <c r="AH53" s="119">
        <f t="shared" si="52"/>
        <v>-9.6746449850812627E-3</v>
      </c>
      <c r="AI53" s="119">
        <f t="shared" si="53"/>
        <v>-9.1957560294912127E-3</v>
      </c>
      <c r="AJ53" s="120">
        <f t="shared" si="16"/>
        <v>-1.7583366775358246E-2</v>
      </c>
      <c r="AK53" s="120">
        <f t="shared" si="17"/>
        <v>-2.092009928272558E-2</v>
      </c>
      <c r="AL53" s="121">
        <f t="shared" si="18"/>
        <v>-0.12024390379590329</v>
      </c>
      <c r="AM53" s="121">
        <f t="shared" si="19"/>
        <v>-0.14170665049420636</v>
      </c>
      <c r="AN53" s="122">
        <f t="shared" si="20"/>
        <v>4.6490577007417953E-2</v>
      </c>
      <c r="AO53" s="208">
        <f t="shared" si="21"/>
        <v>4.4068240198684903E-2</v>
      </c>
      <c r="AP53" s="126"/>
      <c r="AQ53" s="127">
        <v>165890525.49000001</v>
      </c>
      <c r="AR53" s="127">
        <v>33407.480000000003</v>
      </c>
      <c r="AS53" s="125" t="e">
        <f>(#REF!/AQ53)-1</f>
        <v>#REF!</v>
      </c>
      <c r="AT53" s="125" t="e">
        <f>(#REF!/AR53)-1</f>
        <v>#REF!</v>
      </c>
      <c r="AV53" s="233"/>
      <c r="AW53" s="234"/>
    </row>
    <row r="54" spans="1:49">
      <c r="A54" s="205" t="s">
        <v>57</v>
      </c>
      <c r="B54" s="186">
        <f>SUM(B45:B53)</f>
        <v>74874479635.899994</v>
      </c>
      <c r="C54" s="180"/>
      <c r="D54" s="186">
        <f>SUM(D45:D53)</f>
        <v>76630283090.549988</v>
      </c>
      <c r="E54" s="180"/>
      <c r="F54" s="119">
        <f>((D54-B54)/B54)</f>
        <v>2.3449958693377557E-2</v>
      </c>
      <c r="G54" s="119"/>
      <c r="H54" s="186">
        <f>SUM(H45:H53)</f>
        <v>90137141041.529999</v>
      </c>
      <c r="I54" s="180"/>
      <c r="J54" s="119">
        <f>((H54-D54)/D54)</f>
        <v>0.17626005550598925</v>
      </c>
      <c r="K54" s="119"/>
      <c r="L54" s="186">
        <f>SUM(L45:L53)</f>
        <v>95996541937.742386</v>
      </c>
      <c r="M54" s="180"/>
      <c r="N54" s="119">
        <f>((L54-H54)/H54)</f>
        <v>6.5005399866329389E-2</v>
      </c>
      <c r="O54" s="119"/>
      <c r="P54" s="186">
        <f>SUM(P45:P53)</f>
        <v>103953400573.31999</v>
      </c>
      <c r="Q54" s="180"/>
      <c r="R54" s="119">
        <f>((P54-L54)/L54)</f>
        <v>8.288692983063857E-2</v>
      </c>
      <c r="S54" s="119"/>
      <c r="T54" s="186">
        <f>SUM(T45:T53)</f>
        <v>103987138841.26001</v>
      </c>
      <c r="U54" s="180"/>
      <c r="V54" s="119">
        <f>((T54-P54)/P54)</f>
        <v>3.2455184490305888E-4</v>
      </c>
      <c r="W54" s="119"/>
      <c r="X54" s="186">
        <f>SUM(X45:X53)</f>
        <v>103862674448.87001</v>
      </c>
      <c r="Y54" s="180"/>
      <c r="Z54" s="119">
        <f>((X54-T54)/T54)</f>
        <v>-1.1969210209735516E-3</v>
      </c>
      <c r="AA54" s="119"/>
      <c r="AB54" s="186">
        <f>SUM(AB45:AB53)</f>
        <v>102806244081.09999</v>
      </c>
      <c r="AC54" s="180"/>
      <c r="AD54" s="119">
        <f>((AB54-X54)/X54)</f>
        <v>-1.0171415028313023E-2</v>
      </c>
      <c r="AE54" s="119"/>
      <c r="AF54" s="186">
        <f>SUM(AF45:AF53)</f>
        <v>103931347662.06003</v>
      </c>
      <c r="AG54" s="180"/>
      <c r="AH54" s="119">
        <f>((AF54-AB54)/AB54)</f>
        <v>1.0943922628595256E-2</v>
      </c>
      <c r="AI54" s="119"/>
      <c r="AJ54" s="120">
        <f t="shared" si="16"/>
        <v>4.343781029006831E-2</v>
      </c>
      <c r="AK54" s="120"/>
      <c r="AL54" s="121">
        <f t="shared" si="18"/>
        <v>0.35626991667575864</v>
      </c>
      <c r="AM54" s="121"/>
      <c r="AN54" s="122">
        <f t="shared" si="20"/>
        <v>6.3068524021629213E-2</v>
      </c>
      <c r="AO54" s="208"/>
      <c r="AP54" s="126"/>
      <c r="AQ54" s="139">
        <f>SUM(AQ45:AQ53)</f>
        <v>7853732740.5999994</v>
      </c>
      <c r="AR54" s="140"/>
      <c r="AS54" s="125" t="e">
        <f>(#REF!/AQ54)-1</f>
        <v>#REF!</v>
      </c>
      <c r="AT54" s="125" t="e">
        <f>(#REF!/AR54)-1</f>
        <v>#REF!</v>
      </c>
    </row>
    <row r="55" spans="1:49">
      <c r="A55" s="206" t="s">
        <v>63</v>
      </c>
      <c r="B55" s="175"/>
      <c r="C55" s="180"/>
      <c r="D55" s="175"/>
      <c r="E55" s="180"/>
      <c r="F55" s="119"/>
      <c r="G55" s="119"/>
      <c r="H55" s="175"/>
      <c r="I55" s="180"/>
      <c r="J55" s="119"/>
      <c r="K55" s="119"/>
      <c r="L55" s="180"/>
      <c r="M55" s="180"/>
      <c r="N55" s="119"/>
      <c r="O55" s="119"/>
      <c r="P55" s="180"/>
      <c r="Q55" s="180"/>
      <c r="R55" s="119"/>
      <c r="S55" s="119"/>
      <c r="T55" s="180"/>
      <c r="U55" s="180"/>
      <c r="V55" s="119"/>
      <c r="W55" s="119"/>
      <c r="X55" s="180"/>
      <c r="Y55" s="180"/>
      <c r="Z55" s="119"/>
      <c r="AA55" s="119"/>
      <c r="AB55" s="180"/>
      <c r="AC55" s="180"/>
      <c r="AD55" s="119"/>
      <c r="AE55" s="119"/>
      <c r="AF55" s="180"/>
      <c r="AG55" s="180"/>
      <c r="AH55" s="119"/>
      <c r="AI55" s="119"/>
      <c r="AJ55" s="120"/>
      <c r="AK55" s="120"/>
      <c r="AL55" s="121"/>
      <c r="AM55" s="121"/>
      <c r="AN55" s="122"/>
      <c r="AO55" s="208"/>
      <c r="AP55" s="126"/>
      <c r="AQ55" s="136"/>
      <c r="AR55" s="140"/>
      <c r="AS55" s="125" t="e">
        <f>(#REF!/AQ55)-1</f>
        <v>#REF!</v>
      </c>
      <c r="AT55" s="125" t="e">
        <f>(#REF!/AR55)-1</f>
        <v>#REF!</v>
      </c>
    </row>
    <row r="56" spans="1:49">
      <c r="A56" s="204" t="s">
        <v>27</v>
      </c>
      <c r="B56" s="174">
        <v>5528004286.5299997</v>
      </c>
      <c r="C56" s="174">
        <v>3107.28</v>
      </c>
      <c r="D56" s="174">
        <v>6930178961.46</v>
      </c>
      <c r="E56" s="174">
        <v>3180.92</v>
      </c>
      <c r="F56" s="119">
        <f t="shared" ref="F56:F76" si="54">((D56-B56)/B56)</f>
        <v>0.25364934653662574</v>
      </c>
      <c r="G56" s="119">
        <f t="shared" ref="G56:G76" si="55">((E56-C56)/C56)</f>
        <v>2.3699183852114992E-2</v>
      </c>
      <c r="H56" s="174">
        <v>7467942847.0200005</v>
      </c>
      <c r="I56" s="174">
        <v>3129.1</v>
      </c>
      <c r="J56" s="119">
        <f t="shared" ref="J56:J76" si="56">((H56-D56)/D56)</f>
        <v>7.7597402397629883E-2</v>
      </c>
      <c r="K56" s="119">
        <f t="shared" ref="K56:K76" si="57">((I56-E56)/E56)</f>
        <v>-1.6290884398224466E-2</v>
      </c>
      <c r="L56" s="174">
        <v>7360113321.3800001</v>
      </c>
      <c r="M56" s="174">
        <v>3129.87</v>
      </c>
      <c r="N56" s="119">
        <f t="shared" ref="N56:N76" si="58">((L56-H56)/H56)</f>
        <v>-1.4438986458369659E-2</v>
      </c>
      <c r="O56" s="119">
        <f t="shared" ref="O56:O76" si="59">((M56-I56)/I56)</f>
        <v>2.4607714678341434E-4</v>
      </c>
      <c r="P56" s="174">
        <v>7266548696.3100004</v>
      </c>
      <c r="Q56" s="174">
        <v>3130.639999863</v>
      </c>
      <c r="R56" s="119">
        <f t="shared" ref="R56:R76" si="60">((P56-L56)/L56)</f>
        <v>-1.2712389196265337E-2</v>
      </c>
      <c r="S56" s="119">
        <f t="shared" ref="S56:S76" si="61">((Q56-M56)/M56)</f>
        <v>2.4601656394676662E-4</v>
      </c>
      <c r="T56" s="174">
        <v>7123814873.4700003</v>
      </c>
      <c r="U56" s="174">
        <v>3131.41</v>
      </c>
      <c r="V56" s="119">
        <f t="shared" ref="V56:V76" si="62">((T56-P56)/P56)</f>
        <v>-1.9642588084833355E-2</v>
      </c>
      <c r="W56" s="119">
        <f t="shared" ref="W56:W76" si="63">((U56-Q56)/Q56)</f>
        <v>2.459561422052977E-4</v>
      </c>
      <c r="X56" s="174">
        <v>7164345397.1199999</v>
      </c>
      <c r="Y56" s="174">
        <v>3138.07</v>
      </c>
      <c r="Z56" s="119">
        <f t="shared" ref="Z56:Z76" si="64">((X56-T56)/T56)</f>
        <v>5.6894408922585123E-3</v>
      </c>
      <c r="AA56" s="119">
        <f t="shared" ref="AA56:AA76" si="65">((Y56-U56)/U56)</f>
        <v>2.1268374310615058E-3</v>
      </c>
      <c r="AB56" s="174">
        <v>7019702479.5100002</v>
      </c>
      <c r="AC56" s="174">
        <v>3140.61</v>
      </c>
      <c r="AD56" s="119">
        <f t="shared" ref="AD56:AD76" si="66">((AB56-X56)/X56)</f>
        <v>-2.0189271956115456E-2</v>
      </c>
      <c r="AE56" s="119">
        <f t="shared" ref="AE56:AE76" si="67">((AC56-Y56)/Y56)</f>
        <v>8.0941470394222032E-4</v>
      </c>
      <c r="AF56" s="174">
        <v>7060828793.4499998</v>
      </c>
      <c r="AG56" s="174">
        <v>3143.48</v>
      </c>
      <c r="AH56" s="119">
        <f t="shared" ref="AH56:AH76" si="68">((AF56-AB56)/AB56)</f>
        <v>5.858697581563363E-3</v>
      </c>
      <c r="AI56" s="119">
        <f t="shared" ref="AI56:AI76" si="69">((AG56-AC56)/AC56)</f>
        <v>9.138352103571888E-4</v>
      </c>
      <c r="AJ56" s="120">
        <f t="shared" si="16"/>
        <v>3.4476456464061715E-2</v>
      </c>
      <c r="AK56" s="120">
        <f t="shared" si="17"/>
        <v>1.4995545815233648E-3</v>
      </c>
      <c r="AL56" s="121">
        <f t="shared" si="18"/>
        <v>1.8852302763978753E-2</v>
      </c>
      <c r="AM56" s="121">
        <f t="shared" si="19"/>
        <v>-1.177017969644004E-2</v>
      </c>
      <c r="AN56" s="122">
        <f t="shared" si="20"/>
        <v>9.4173518166960346E-2</v>
      </c>
      <c r="AO56" s="208">
        <f t="shared" si="21"/>
        <v>1.0791863172498622E-2</v>
      </c>
      <c r="AP56" s="126"/>
      <c r="AQ56" s="141">
        <v>1198249163.9190199</v>
      </c>
      <c r="AR56" s="141">
        <v>1987.7461478934799</v>
      </c>
      <c r="AS56" s="125" t="e">
        <f>(#REF!/AQ56)-1</f>
        <v>#REF!</v>
      </c>
      <c r="AT56" s="125" t="e">
        <f>(#REF!/AR56)-1</f>
        <v>#REF!</v>
      </c>
    </row>
    <row r="57" spans="1:49">
      <c r="A57" s="203" t="s">
        <v>69</v>
      </c>
      <c r="B57" s="174">
        <v>3160205250.1399999</v>
      </c>
      <c r="C57" s="174">
        <v>1</v>
      </c>
      <c r="D57" s="174">
        <v>2782593035.23</v>
      </c>
      <c r="E57" s="174">
        <v>1</v>
      </c>
      <c r="F57" s="119">
        <f t="shared" si="54"/>
        <v>-0.11948977519522547</v>
      </c>
      <c r="G57" s="119">
        <f t="shared" si="55"/>
        <v>0</v>
      </c>
      <c r="H57" s="174">
        <v>2763618583.7399998</v>
      </c>
      <c r="I57" s="174">
        <v>1</v>
      </c>
      <c r="J57" s="119">
        <f t="shared" si="56"/>
        <v>-6.8189818812048747E-3</v>
      </c>
      <c r="K57" s="119">
        <f t="shared" si="57"/>
        <v>0</v>
      </c>
      <c r="L57" s="174">
        <v>3260935254.4499998</v>
      </c>
      <c r="M57" s="174">
        <v>1</v>
      </c>
      <c r="N57" s="119">
        <f t="shared" si="58"/>
        <v>0.17995126883138204</v>
      </c>
      <c r="O57" s="119">
        <f t="shared" si="59"/>
        <v>0</v>
      </c>
      <c r="P57" s="174">
        <v>3061556341.52</v>
      </c>
      <c r="Q57" s="174">
        <v>1</v>
      </c>
      <c r="R57" s="119">
        <f t="shared" si="60"/>
        <v>-6.1141634952095285E-2</v>
      </c>
      <c r="S57" s="119">
        <f t="shared" si="61"/>
        <v>0</v>
      </c>
      <c r="T57" s="174">
        <v>3434457682.2399998</v>
      </c>
      <c r="U57" s="174">
        <v>1</v>
      </c>
      <c r="V57" s="119">
        <f t="shared" si="62"/>
        <v>0.12180123411835103</v>
      </c>
      <c r="W57" s="119">
        <f t="shared" si="63"/>
        <v>0</v>
      </c>
      <c r="X57" s="174">
        <v>3673216686.4099998</v>
      </c>
      <c r="Y57" s="174">
        <v>1</v>
      </c>
      <c r="Z57" s="119">
        <f t="shared" si="64"/>
        <v>6.9518691525783549E-2</v>
      </c>
      <c r="AA57" s="119">
        <f t="shared" si="65"/>
        <v>0</v>
      </c>
      <c r="AB57" s="174">
        <v>4621260150.3000002</v>
      </c>
      <c r="AC57" s="174">
        <v>1</v>
      </c>
      <c r="AD57" s="119">
        <f t="shared" si="66"/>
        <v>0.25809625318253848</v>
      </c>
      <c r="AE57" s="119">
        <f t="shared" si="67"/>
        <v>0</v>
      </c>
      <c r="AF57" s="174">
        <v>4530636465.0200005</v>
      </c>
      <c r="AG57" s="174">
        <v>1</v>
      </c>
      <c r="AH57" s="119">
        <f t="shared" si="68"/>
        <v>-1.9610167428924484E-2</v>
      </c>
      <c r="AI57" s="119">
        <f t="shared" si="69"/>
        <v>0</v>
      </c>
      <c r="AJ57" s="120">
        <f t="shared" si="16"/>
        <v>5.2788361025075621E-2</v>
      </c>
      <c r="AK57" s="120">
        <f t="shared" si="17"/>
        <v>0</v>
      </c>
      <c r="AL57" s="121">
        <f t="shared" si="18"/>
        <v>0.62820664310529073</v>
      </c>
      <c r="AM57" s="121">
        <f t="shared" si="19"/>
        <v>0</v>
      </c>
      <c r="AN57" s="122">
        <f t="shared" si="20"/>
        <v>0.1280729695852538</v>
      </c>
      <c r="AO57" s="208">
        <f t="shared" si="21"/>
        <v>0</v>
      </c>
      <c r="AP57" s="126"/>
      <c r="AQ57" s="124">
        <v>4056683843.0900002</v>
      </c>
      <c r="AR57" s="131">
        <v>1</v>
      </c>
      <c r="AS57" s="125" t="e">
        <f>(#REF!/AQ57)-1</f>
        <v>#REF!</v>
      </c>
      <c r="AT57" s="125" t="e">
        <f>(#REF!/AR57)-1</f>
        <v>#REF!</v>
      </c>
    </row>
    <row r="58" spans="1:49" ht="15" customHeight="1">
      <c r="A58" s="203" t="s">
        <v>28</v>
      </c>
      <c r="B58" s="174">
        <v>8577389664.0900002</v>
      </c>
      <c r="C58" s="174">
        <v>22.000599999999999</v>
      </c>
      <c r="D58" s="174">
        <v>9045253190.6399994</v>
      </c>
      <c r="E58" s="174">
        <v>23.023399999999999</v>
      </c>
      <c r="F58" s="119">
        <f t="shared" si="54"/>
        <v>5.4546143392406578E-2</v>
      </c>
      <c r="G58" s="119">
        <f t="shared" si="55"/>
        <v>4.6489641191603877E-2</v>
      </c>
      <c r="H58" s="174">
        <v>9520598085.6900005</v>
      </c>
      <c r="I58" s="174">
        <v>23.051600000000001</v>
      </c>
      <c r="J58" s="119">
        <f t="shared" si="56"/>
        <v>5.2551861736925908E-2</v>
      </c>
      <c r="K58" s="119">
        <f t="shared" si="57"/>
        <v>1.2248408141283121E-3</v>
      </c>
      <c r="L58" s="174">
        <v>9486715525.7299995</v>
      </c>
      <c r="M58" s="174">
        <v>23.051600000000001</v>
      </c>
      <c r="N58" s="119">
        <f t="shared" si="58"/>
        <v>-3.5588688499442493E-3</v>
      </c>
      <c r="O58" s="119">
        <f t="shared" si="59"/>
        <v>0</v>
      </c>
      <c r="P58" s="174">
        <v>9566188339.1599998</v>
      </c>
      <c r="Q58" s="174">
        <v>23.177600000000002</v>
      </c>
      <c r="R58" s="119">
        <f t="shared" si="60"/>
        <v>8.3772738008695488E-3</v>
      </c>
      <c r="S58" s="119">
        <f t="shared" si="61"/>
        <v>5.4659980218293401E-3</v>
      </c>
      <c r="T58" s="174">
        <v>9694597544.0599995</v>
      </c>
      <c r="U58" s="174">
        <v>23.1998</v>
      </c>
      <c r="V58" s="119">
        <f t="shared" si="62"/>
        <v>1.3423236125756138E-2</v>
      </c>
      <c r="W58" s="119">
        <f t="shared" si="63"/>
        <v>9.5782134474656558E-4</v>
      </c>
      <c r="X58" s="174">
        <v>9757581072.6499996</v>
      </c>
      <c r="Y58" s="174">
        <v>23.225300000000001</v>
      </c>
      <c r="Z58" s="119">
        <f t="shared" si="64"/>
        <v>6.4967656783845498E-3</v>
      </c>
      <c r="AA58" s="119">
        <f t="shared" si="65"/>
        <v>1.0991474064432007E-3</v>
      </c>
      <c r="AB58" s="174">
        <v>10088601284.190001</v>
      </c>
      <c r="AC58" s="174">
        <v>23.250399999999999</v>
      </c>
      <c r="AD58" s="119">
        <f t="shared" si="66"/>
        <v>3.3924413138398987E-2</v>
      </c>
      <c r="AE58" s="119">
        <f t="shared" si="67"/>
        <v>1.0807180101009824E-3</v>
      </c>
      <c r="AF58" s="174">
        <v>10171445892.639999</v>
      </c>
      <c r="AG58" s="174">
        <v>10.988200000000001</v>
      </c>
      <c r="AH58" s="119">
        <f t="shared" si="68"/>
        <v>8.2117040922041282E-3</v>
      </c>
      <c r="AI58" s="119">
        <f t="shared" si="69"/>
        <v>-0.52739737810962384</v>
      </c>
      <c r="AJ58" s="120">
        <f t="shared" si="16"/>
        <v>2.1746566139375201E-2</v>
      </c>
      <c r="AK58" s="120">
        <f t="shared" si="17"/>
        <v>-5.8884901415096447E-2</v>
      </c>
      <c r="AL58" s="121">
        <f t="shared" si="18"/>
        <v>0.12450648735464705</v>
      </c>
      <c r="AM58" s="121">
        <f t="shared" si="19"/>
        <v>-0.5227377363899337</v>
      </c>
      <c r="AN58" s="122">
        <f t="shared" si="20"/>
        <v>2.2287755149551055E-2</v>
      </c>
      <c r="AO58" s="208">
        <f t="shared" si="21"/>
        <v>0.18996409402277881</v>
      </c>
      <c r="AP58" s="126"/>
      <c r="AQ58" s="124">
        <v>739078842.02999997</v>
      </c>
      <c r="AR58" s="128">
        <v>16.871500000000001</v>
      </c>
      <c r="AS58" s="125" t="e">
        <f>(#REF!/AQ58)-1</f>
        <v>#REF!</v>
      </c>
      <c r="AT58" s="125" t="e">
        <f>(#REF!/AR58)-1</f>
        <v>#REF!</v>
      </c>
    </row>
    <row r="59" spans="1:49">
      <c r="A59" s="203" t="s">
        <v>138</v>
      </c>
      <c r="B59" s="174">
        <v>434942766.44999999</v>
      </c>
      <c r="C59" s="174">
        <v>1.9641999999999999</v>
      </c>
      <c r="D59" s="174">
        <v>438981627.35000002</v>
      </c>
      <c r="E59" s="174">
        <v>1.964</v>
      </c>
      <c r="F59" s="119">
        <f t="shared" si="54"/>
        <v>9.2859594676448862E-3</v>
      </c>
      <c r="G59" s="119">
        <f t="shared" si="55"/>
        <v>-1.0182262498726096E-4</v>
      </c>
      <c r="H59" s="174">
        <v>475877301.38</v>
      </c>
      <c r="I59" s="174">
        <v>1.9882</v>
      </c>
      <c r="J59" s="119">
        <f t="shared" si="56"/>
        <v>8.4048333076552781E-2</v>
      </c>
      <c r="K59" s="119">
        <f t="shared" si="57"/>
        <v>1.2321792260692464E-2</v>
      </c>
      <c r="L59" s="174">
        <v>499695089.97000003</v>
      </c>
      <c r="M59" s="174">
        <v>2.0232000000000001</v>
      </c>
      <c r="N59" s="119">
        <f t="shared" si="58"/>
        <v>5.005027245664094E-2</v>
      </c>
      <c r="O59" s="119">
        <f t="shared" si="59"/>
        <v>1.7603862790463807E-2</v>
      </c>
      <c r="P59" s="174">
        <v>486137474.25999999</v>
      </c>
      <c r="Q59" s="174">
        <v>1.9673</v>
      </c>
      <c r="R59" s="119">
        <f t="shared" si="60"/>
        <v>-2.7131776921830452E-2</v>
      </c>
      <c r="S59" s="119">
        <f t="shared" si="61"/>
        <v>-2.7629497825227393E-2</v>
      </c>
      <c r="T59" s="174">
        <v>469046198.82999998</v>
      </c>
      <c r="U59" s="174">
        <v>1.9578</v>
      </c>
      <c r="V59" s="119">
        <f t="shared" si="62"/>
        <v>-3.5157288493376078E-2</v>
      </c>
      <c r="W59" s="119">
        <f t="shared" si="63"/>
        <v>-4.828953387892067E-3</v>
      </c>
      <c r="X59" s="174">
        <v>456890597.37</v>
      </c>
      <c r="Y59" s="174">
        <v>1.9842</v>
      </c>
      <c r="Z59" s="119">
        <f t="shared" si="64"/>
        <v>-2.5915573967598929E-2</v>
      </c>
      <c r="AA59" s="119">
        <f t="shared" si="65"/>
        <v>1.3484523444682796E-2</v>
      </c>
      <c r="AB59" s="174">
        <v>442048505.88999999</v>
      </c>
      <c r="AC59" s="174">
        <v>1.9866999999999999</v>
      </c>
      <c r="AD59" s="119">
        <f t="shared" si="66"/>
        <v>-3.2485000928965425E-2</v>
      </c>
      <c r="AE59" s="119">
        <f t="shared" si="67"/>
        <v>1.2599536337062527E-3</v>
      </c>
      <c r="AF59" s="174">
        <v>442970045.92000002</v>
      </c>
      <c r="AG59" s="174">
        <v>1.9708000000000001</v>
      </c>
      <c r="AH59" s="119">
        <f t="shared" si="68"/>
        <v>2.0847034153970161E-3</v>
      </c>
      <c r="AI59" s="119">
        <f t="shared" si="69"/>
        <v>-8.0032214224592564E-3</v>
      </c>
      <c r="AJ59" s="120">
        <f t="shared" si="16"/>
        <v>3.0974535130580934E-3</v>
      </c>
      <c r="AK59" s="120">
        <f t="shared" si="17"/>
        <v>5.1332960862241796E-4</v>
      </c>
      <c r="AL59" s="121">
        <f t="shared" si="18"/>
        <v>9.0856161659358635E-3</v>
      </c>
      <c r="AM59" s="121">
        <f t="shared" si="19"/>
        <v>3.4623217922607635E-3</v>
      </c>
      <c r="AN59" s="122">
        <f t="shared" si="20"/>
        <v>4.35595386698958E-2</v>
      </c>
      <c r="AO59" s="208">
        <f t="shared" si="21"/>
        <v>1.4608237445918109E-2</v>
      </c>
      <c r="AP59" s="126"/>
      <c r="AQ59" s="132">
        <v>0</v>
      </c>
      <c r="AR59" s="133">
        <v>0</v>
      </c>
      <c r="AS59" s="125" t="e">
        <f>(#REF!/AQ59)-1</f>
        <v>#REF!</v>
      </c>
      <c r="AT59" s="125" t="e">
        <f>(#REF!/AR59)-1</f>
        <v>#REF!</v>
      </c>
    </row>
    <row r="60" spans="1:49">
      <c r="A60" s="203" t="s">
        <v>88</v>
      </c>
      <c r="B60" s="170">
        <v>13407013850.98</v>
      </c>
      <c r="C60" s="182">
        <v>276.89</v>
      </c>
      <c r="D60" s="170">
        <v>13768806908.24</v>
      </c>
      <c r="E60" s="182">
        <v>277.31</v>
      </c>
      <c r="F60" s="119">
        <f t="shared" si="54"/>
        <v>2.6985357163150436E-2</v>
      </c>
      <c r="G60" s="119">
        <f t="shared" si="55"/>
        <v>1.5168478457149625E-3</v>
      </c>
      <c r="H60" s="170">
        <v>13940718349.4</v>
      </c>
      <c r="I60" s="182">
        <v>277.61</v>
      </c>
      <c r="J60" s="119">
        <f t="shared" si="56"/>
        <v>1.2485572810024574E-2</v>
      </c>
      <c r="K60" s="119">
        <f t="shared" si="57"/>
        <v>1.0818217878908491E-3</v>
      </c>
      <c r="L60" s="170">
        <v>14790427272.49</v>
      </c>
      <c r="M60" s="182">
        <v>277.98</v>
      </c>
      <c r="N60" s="119">
        <f t="shared" si="58"/>
        <v>6.0951588131509103E-2</v>
      </c>
      <c r="O60" s="119">
        <f t="shared" si="59"/>
        <v>1.3328050142286103E-3</v>
      </c>
      <c r="P60" s="170">
        <v>15195793071.57</v>
      </c>
      <c r="Q60" s="182">
        <v>278.26</v>
      </c>
      <c r="R60" s="119">
        <f t="shared" si="60"/>
        <v>2.7407308227935714E-2</v>
      </c>
      <c r="S60" s="119">
        <f t="shared" si="61"/>
        <v>1.0072667098351418E-3</v>
      </c>
      <c r="T60" s="170">
        <v>15208326762.209999</v>
      </c>
      <c r="U60" s="182">
        <v>278.44</v>
      </c>
      <c r="V60" s="119">
        <f t="shared" si="62"/>
        <v>8.2481319540003662E-4</v>
      </c>
      <c r="W60" s="119">
        <f t="shared" si="63"/>
        <v>6.4687702149071667E-4</v>
      </c>
      <c r="X60" s="170">
        <v>15513832369.08</v>
      </c>
      <c r="Y60" s="182">
        <v>278.76</v>
      </c>
      <c r="Z60" s="119">
        <f t="shared" si="64"/>
        <v>2.008804858330163E-2</v>
      </c>
      <c r="AA60" s="119">
        <f t="shared" si="65"/>
        <v>1.1492601637695487E-3</v>
      </c>
      <c r="AB60" s="170">
        <v>15755784168.299999</v>
      </c>
      <c r="AC60" s="182">
        <v>278.95999999999998</v>
      </c>
      <c r="AD60" s="119">
        <f t="shared" si="66"/>
        <v>1.5595875568581222E-2</v>
      </c>
      <c r="AE60" s="119">
        <f t="shared" si="67"/>
        <v>7.1746305065285062E-4</v>
      </c>
      <c r="AF60" s="170">
        <v>15837480703.34</v>
      </c>
      <c r="AG60" s="182">
        <v>279.39</v>
      </c>
      <c r="AH60" s="119">
        <f t="shared" si="68"/>
        <v>5.1851773397842702E-3</v>
      </c>
      <c r="AI60" s="119">
        <f t="shared" si="69"/>
        <v>1.5414396329223074E-3</v>
      </c>
      <c r="AJ60" s="120">
        <f t="shared" si="16"/>
        <v>2.1190467627460872E-2</v>
      </c>
      <c r="AK60" s="120">
        <f t="shared" si="17"/>
        <v>1.1242226533131235E-3</v>
      </c>
      <c r="AL60" s="121">
        <f t="shared" si="18"/>
        <v>0.15024350394964098</v>
      </c>
      <c r="AM60" s="121">
        <f t="shared" si="19"/>
        <v>7.5006310627095457E-3</v>
      </c>
      <c r="AN60" s="122">
        <f t="shared" si="20"/>
        <v>1.8640952362993499E-2</v>
      </c>
      <c r="AO60" s="208">
        <f t="shared" si="21"/>
        <v>3.3405448244205053E-4</v>
      </c>
      <c r="AP60" s="126"/>
      <c r="AQ60" s="124">
        <v>3320655667.8400002</v>
      </c>
      <c r="AR60" s="128">
        <v>177.09</v>
      </c>
      <c r="AS60" s="125" t="e">
        <f>(#REF!/AQ60)-1</f>
        <v>#REF!</v>
      </c>
      <c r="AT60" s="125" t="e">
        <f>(#REF!/AR60)-1</f>
        <v>#REF!</v>
      </c>
    </row>
    <row r="61" spans="1:49">
      <c r="A61" s="203" t="s">
        <v>50</v>
      </c>
      <c r="B61" s="170">
        <v>3952455102.5799999</v>
      </c>
      <c r="C61" s="182">
        <v>1.01</v>
      </c>
      <c r="D61" s="170">
        <v>4008011007.73</v>
      </c>
      <c r="E61" s="182">
        <v>1.02</v>
      </c>
      <c r="F61" s="119">
        <f t="shared" si="54"/>
        <v>1.405604964715108E-2</v>
      </c>
      <c r="G61" s="119">
        <f t="shared" si="55"/>
        <v>9.9009900990099098E-3</v>
      </c>
      <c r="H61" s="170">
        <v>4075147899.9899998</v>
      </c>
      <c r="I61" s="182">
        <v>1.02</v>
      </c>
      <c r="J61" s="119">
        <f t="shared" si="56"/>
        <v>1.6750675617037237E-2</v>
      </c>
      <c r="K61" s="119">
        <f t="shared" si="57"/>
        <v>0</v>
      </c>
      <c r="L61" s="170">
        <v>4112004420.6300001</v>
      </c>
      <c r="M61" s="182">
        <v>1.03</v>
      </c>
      <c r="N61" s="119">
        <f t="shared" si="58"/>
        <v>9.0442166872252133E-3</v>
      </c>
      <c r="O61" s="119">
        <f t="shared" si="59"/>
        <v>9.8039215686274595E-3</v>
      </c>
      <c r="P61" s="170">
        <v>4403626367.1700001</v>
      </c>
      <c r="Q61" s="182">
        <v>1.02</v>
      </c>
      <c r="R61" s="119">
        <f t="shared" si="60"/>
        <v>7.0919657838140304E-2</v>
      </c>
      <c r="S61" s="119">
        <f t="shared" si="61"/>
        <v>-9.7087378640776777E-3</v>
      </c>
      <c r="T61" s="170">
        <v>4401899357.8400002</v>
      </c>
      <c r="U61" s="182">
        <v>1.02</v>
      </c>
      <c r="V61" s="119">
        <f t="shared" si="62"/>
        <v>-3.9217889666461189E-4</v>
      </c>
      <c r="W61" s="119">
        <f t="shared" si="63"/>
        <v>0</v>
      </c>
      <c r="X61" s="170">
        <v>4396511049.4399996</v>
      </c>
      <c r="Y61" s="182">
        <v>1.03</v>
      </c>
      <c r="Z61" s="119">
        <f t="shared" si="64"/>
        <v>-1.2240871410210069E-3</v>
      </c>
      <c r="AA61" s="119">
        <f t="shared" si="65"/>
        <v>9.8039215686274595E-3</v>
      </c>
      <c r="AB61" s="170">
        <v>4373148982.0600004</v>
      </c>
      <c r="AC61" s="182">
        <v>1.03</v>
      </c>
      <c r="AD61" s="119">
        <f t="shared" si="66"/>
        <v>-5.3137742899508639E-3</v>
      </c>
      <c r="AE61" s="119">
        <f t="shared" si="67"/>
        <v>0</v>
      </c>
      <c r="AF61" s="170">
        <v>4432402700.29</v>
      </c>
      <c r="AG61" s="182">
        <v>1</v>
      </c>
      <c r="AH61" s="119">
        <f t="shared" si="68"/>
        <v>1.3549439653914487E-2</v>
      </c>
      <c r="AI61" s="119">
        <f t="shared" si="69"/>
        <v>-2.9126213592233035E-2</v>
      </c>
      <c r="AJ61" s="120">
        <f t="shared" si="16"/>
        <v>1.467374988947898E-2</v>
      </c>
      <c r="AK61" s="120">
        <f t="shared" si="17"/>
        <v>-1.1657647775057357E-3</v>
      </c>
      <c r="AL61" s="121">
        <f t="shared" si="18"/>
        <v>0.10588586002920207</v>
      </c>
      <c r="AM61" s="121">
        <f t="shared" si="19"/>
        <v>-1.9607843137254919E-2</v>
      </c>
      <c r="AN61" s="122">
        <f t="shared" si="20"/>
        <v>2.4143847509335434E-2</v>
      </c>
      <c r="AO61" s="208">
        <f t="shared" si="21"/>
        <v>1.3212479004931348E-2</v>
      </c>
      <c r="AP61" s="126"/>
      <c r="AQ61" s="142">
        <v>1300500308</v>
      </c>
      <c r="AR61" s="128">
        <v>1.19</v>
      </c>
      <c r="AS61" s="125" t="e">
        <f>(#REF!/AQ61)-1</f>
        <v>#REF!</v>
      </c>
      <c r="AT61" s="125" t="e">
        <f>(#REF!/AR61)-1</f>
        <v>#REF!</v>
      </c>
    </row>
    <row r="62" spans="1:49">
      <c r="A62" s="203" t="s">
        <v>67</v>
      </c>
      <c r="B62" s="171">
        <v>10343332959.950001</v>
      </c>
      <c r="C62" s="182">
        <v>3.68</v>
      </c>
      <c r="D62" s="171">
        <v>10407780657.26</v>
      </c>
      <c r="E62" s="182">
        <v>3.69</v>
      </c>
      <c r="F62" s="119">
        <f t="shared" si="54"/>
        <v>6.2308443090389508E-3</v>
      </c>
      <c r="G62" s="119">
        <f t="shared" si="55"/>
        <v>2.7173913043477679E-3</v>
      </c>
      <c r="H62" s="171">
        <v>10599703898.620001</v>
      </c>
      <c r="I62" s="182">
        <v>3.69</v>
      </c>
      <c r="J62" s="119">
        <f t="shared" si="56"/>
        <v>1.8440361848529502E-2</v>
      </c>
      <c r="K62" s="119">
        <f t="shared" si="57"/>
        <v>0</v>
      </c>
      <c r="L62" s="171">
        <v>11089740268.709999</v>
      </c>
      <c r="M62" s="182">
        <v>3.7</v>
      </c>
      <c r="N62" s="119">
        <f t="shared" si="58"/>
        <v>4.6231137659779077E-2</v>
      </c>
      <c r="O62" s="119">
        <f t="shared" si="59"/>
        <v>2.7100271002710652E-3</v>
      </c>
      <c r="P62" s="171">
        <v>11156850230.290001</v>
      </c>
      <c r="Q62" s="182">
        <v>3.7</v>
      </c>
      <c r="R62" s="119">
        <f t="shared" si="60"/>
        <v>6.0515359200390287E-3</v>
      </c>
      <c r="S62" s="119">
        <f t="shared" si="61"/>
        <v>0</v>
      </c>
      <c r="T62" s="171">
        <v>11139436702.42</v>
      </c>
      <c r="U62" s="182">
        <v>3.71</v>
      </c>
      <c r="V62" s="119">
        <f t="shared" si="62"/>
        <v>-1.5607924737328135E-3</v>
      </c>
      <c r="W62" s="119">
        <f t="shared" si="63"/>
        <v>2.7027027027026452E-3</v>
      </c>
      <c r="X62" s="171">
        <v>11240181178.059999</v>
      </c>
      <c r="Y62" s="182">
        <v>3.71</v>
      </c>
      <c r="Z62" s="119">
        <f t="shared" si="64"/>
        <v>9.043947044298303E-3</v>
      </c>
      <c r="AA62" s="119">
        <f t="shared" si="65"/>
        <v>0</v>
      </c>
      <c r="AB62" s="171">
        <v>11251619340.360001</v>
      </c>
      <c r="AC62" s="182">
        <v>3.72</v>
      </c>
      <c r="AD62" s="119">
        <f t="shared" si="66"/>
        <v>1.0176136949044548E-3</v>
      </c>
      <c r="AE62" s="119">
        <f t="shared" si="67"/>
        <v>2.6954177897574746E-3</v>
      </c>
      <c r="AF62" s="171">
        <v>10881397426.370001</v>
      </c>
      <c r="AG62" s="182">
        <v>3.72</v>
      </c>
      <c r="AH62" s="119">
        <f t="shared" si="68"/>
        <v>-3.2903878347714736E-2</v>
      </c>
      <c r="AI62" s="119">
        <f t="shared" si="69"/>
        <v>0</v>
      </c>
      <c r="AJ62" s="120">
        <f t="shared" si="16"/>
        <v>6.5688462068927206E-3</v>
      </c>
      <c r="AK62" s="120">
        <f t="shared" si="17"/>
        <v>1.3531923621348692E-3</v>
      </c>
      <c r="AL62" s="121">
        <f t="shared" si="18"/>
        <v>4.5506029066785421E-2</v>
      </c>
      <c r="AM62" s="121">
        <f t="shared" si="19"/>
        <v>8.1300813008130749E-3</v>
      </c>
      <c r="AN62" s="122">
        <f t="shared" si="20"/>
        <v>2.1959512802096504E-2</v>
      </c>
      <c r="AO62" s="208">
        <f t="shared" si="21"/>
        <v>1.4466367297071476E-3</v>
      </c>
      <c r="AP62" s="126"/>
      <c r="AQ62" s="127">
        <v>776682398.99000001</v>
      </c>
      <c r="AR62" s="131">
        <v>2.4700000000000002</v>
      </c>
      <c r="AS62" s="125" t="e">
        <f>(#REF!/AQ62)-1</f>
        <v>#REF!</v>
      </c>
      <c r="AT62" s="125" t="e">
        <f>(#REF!/AR62)-1</f>
        <v>#REF!</v>
      </c>
    </row>
    <row r="63" spans="1:49">
      <c r="A63" s="204" t="s">
        <v>93</v>
      </c>
      <c r="B63" s="170">
        <v>29513592663.740002</v>
      </c>
      <c r="C63" s="170">
        <v>3750.93</v>
      </c>
      <c r="D63" s="170">
        <v>30201051363.310001</v>
      </c>
      <c r="E63" s="170">
        <v>3756.04</v>
      </c>
      <c r="F63" s="119">
        <f t="shared" si="54"/>
        <v>2.3292952078131854E-2</v>
      </c>
      <c r="G63" s="119">
        <f t="shared" si="55"/>
        <v>1.3623288091220384E-3</v>
      </c>
      <c r="H63" s="170">
        <v>30391297173.380001</v>
      </c>
      <c r="I63" s="170">
        <v>3760.05</v>
      </c>
      <c r="J63" s="119">
        <f t="shared" si="56"/>
        <v>6.2993108346261545E-3</v>
      </c>
      <c r="K63" s="119">
        <f t="shared" si="57"/>
        <v>1.0676137634317575E-3</v>
      </c>
      <c r="L63" s="170">
        <v>29772848072.43</v>
      </c>
      <c r="M63" s="170">
        <v>3765.43</v>
      </c>
      <c r="N63" s="119">
        <f t="shared" si="58"/>
        <v>-2.0349546036873532E-2</v>
      </c>
      <c r="O63" s="119">
        <f t="shared" si="59"/>
        <v>1.4308320368079293E-3</v>
      </c>
      <c r="P63" s="170">
        <v>33542074050.32</v>
      </c>
      <c r="Q63" s="170">
        <v>3768.89</v>
      </c>
      <c r="R63" s="119">
        <f t="shared" si="60"/>
        <v>0.12659944284538724</v>
      </c>
      <c r="S63" s="119">
        <f t="shared" si="61"/>
        <v>9.1888575806748144E-4</v>
      </c>
      <c r="T63" s="170">
        <v>33412576760.759998</v>
      </c>
      <c r="U63" s="170">
        <v>3772.09</v>
      </c>
      <c r="V63" s="119">
        <f t="shared" si="62"/>
        <v>-3.8607418660434904E-3</v>
      </c>
      <c r="W63" s="119">
        <f t="shared" si="63"/>
        <v>8.4905635346223241E-4</v>
      </c>
      <c r="X63" s="170">
        <v>32782634835.040001</v>
      </c>
      <c r="Y63" s="170">
        <v>3776.03</v>
      </c>
      <c r="Z63" s="119">
        <f t="shared" si="64"/>
        <v>-1.885343744155064E-2</v>
      </c>
      <c r="AA63" s="119">
        <f t="shared" si="65"/>
        <v>1.0445137841355997E-3</v>
      </c>
      <c r="AB63" s="170">
        <v>32503378643.950001</v>
      </c>
      <c r="AC63" s="170">
        <v>3780.32</v>
      </c>
      <c r="AD63" s="119">
        <f t="shared" si="66"/>
        <v>-8.5184181349424286E-3</v>
      </c>
      <c r="AE63" s="119">
        <f t="shared" si="67"/>
        <v>1.1361138550276251E-3</v>
      </c>
      <c r="AF63" s="170">
        <v>32063019482.59</v>
      </c>
      <c r="AG63" s="170">
        <v>3784.53</v>
      </c>
      <c r="AH63" s="119">
        <f t="shared" si="68"/>
        <v>-1.3548104219681379E-2</v>
      </c>
      <c r="AI63" s="119">
        <f t="shared" si="69"/>
        <v>1.1136623354636741E-3</v>
      </c>
      <c r="AJ63" s="120">
        <f t="shared" si="16"/>
        <v>1.1382682257381723E-2</v>
      </c>
      <c r="AK63" s="120">
        <f t="shared" si="17"/>
        <v>1.1153758369397923E-3</v>
      </c>
      <c r="AL63" s="121">
        <f t="shared" si="18"/>
        <v>6.1652427158281856E-2</v>
      </c>
      <c r="AM63" s="121">
        <f t="shared" si="19"/>
        <v>7.5851162394437325E-3</v>
      </c>
      <c r="AN63" s="122">
        <f t="shared" si="20"/>
        <v>4.8717427579552115E-2</v>
      </c>
      <c r="AO63" s="208">
        <f t="shared" si="21"/>
        <v>1.9920142374520728E-4</v>
      </c>
      <c r="AP63" s="126"/>
      <c r="AQ63" s="124">
        <v>8144502990.9799995</v>
      </c>
      <c r="AR63" s="124">
        <v>2263.5700000000002</v>
      </c>
      <c r="AS63" s="125" t="e">
        <f>(#REF!/AQ63)-1</f>
        <v>#REF!</v>
      </c>
      <c r="AT63" s="125" t="e">
        <f>(#REF!/AR63)-1</f>
        <v>#REF!</v>
      </c>
    </row>
    <row r="64" spans="1:49">
      <c r="A64" s="204" t="s">
        <v>94</v>
      </c>
      <c r="B64" s="170">
        <v>257905860.81999999</v>
      </c>
      <c r="C64" s="170">
        <v>3228.66</v>
      </c>
      <c r="D64" s="170">
        <v>255737450.63</v>
      </c>
      <c r="E64" s="170">
        <v>3229.79</v>
      </c>
      <c r="F64" s="119">
        <f t="shared" si="54"/>
        <v>-8.4077584863935847E-3</v>
      </c>
      <c r="G64" s="119">
        <f t="shared" si="55"/>
        <v>3.4999039849352648E-4</v>
      </c>
      <c r="H64" s="170">
        <v>256521719.19</v>
      </c>
      <c r="I64" s="170">
        <v>3239.61</v>
      </c>
      <c r="J64" s="119">
        <f t="shared" si="56"/>
        <v>3.0666942134129557E-3</v>
      </c>
      <c r="K64" s="119">
        <f t="shared" si="57"/>
        <v>3.0404453540323561E-3</v>
      </c>
      <c r="L64" s="170">
        <v>256177219.40000001</v>
      </c>
      <c r="M64" s="170">
        <v>3234.87</v>
      </c>
      <c r="N64" s="119">
        <f t="shared" si="58"/>
        <v>-1.3429653874447499E-3</v>
      </c>
      <c r="O64" s="119">
        <f t="shared" si="59"/>
        <v>-1.4631390815561861E-3</v>
      </c>
      <c r="P64" s="170">
        <v>251455589.08000001</v>
      </c>
      <c r="Q64" s="170">
        <v>3175.61</v>
      </c>
      <c r="R64" s="119">
        <f t="shared" si="60"/>
        <v>-1.8431109257328417E-2</v>
      </c>
      <c r="S64" s="119">
        <f t="shared" si="61"/>
        <v>-1.8319128743967999E-2</v>
      </c>
      <c r="T64" s="170">
        <v>238550501.38</v>
      </c>
      <c r="U64" s="170">
        <v>3011.46</v>
      </c>
      <c r="V64" s="119">
        <f t="shared" si="62"/>
        <v>-5.1321538515870069E-2</v>
      </c>
      <c r="W64" s="119">
        <f t="shared" si="63"/>
        <v>-5.1690856244941942E-2</v>
      </c>
      <c r="X64" s="170">
        <v>239622407.44999999</v>
      </c>
      <c r="Y64" s="170">
        <v>3025.38</v>
      </c>
      <c r="Z64" s="119">
        <f t="shared" si="64"/>
        <v>4.493413611789043E-3</v>
      </c>
      <c r="AA64" s="119">
        <f t="shared" si="65"/>
        <v>4.6223426510729254E-3</v>
      </c>
      <c r="AB64" s="170">
        <v>239804296.43000001</v>
      </c>
      <c r="AC64" s="170">
        <v>3027.66</v>
      </c>
      <c r="AD64" s="119">
        <f t="shared" si="66"/>
        <v>7.5906498868630356E-4</v>
      </c>
      <c r="AE64" s="119">
        <f t="shared" si="67"/>
        <v>7.5362433809959253E-4</v>
      </c>
      <c r="AF64" s="170">
        <v>237454191.09999999</v>
      </c>
      <c r="AG64" s="170">
        <v>2997.86</v>
      </c>
      <c r="AH64" s="119">
        <f t="shared" si="68"/>
        <v>-9.8000968497493953E-3</v>
      </c>
      <c r="AI64" s="119">
        <f t="shared" si="69"/>
        <v>-9.8425847023773244E-3</v>
      </c>
      <c r="AJ64" s="120">
        <f t="shared" si="16"/>
        <v>-1.012303696036224E-2</v>
      </c>
      <c r="AK64" s="120">
        <f t="shared" si="17"/>
        <v>-9.0686632538931316E-3</v>
      </c>
      <c r="AL64" s="121">
        <f t="shared" si="18"/>
        <v>-7.1492303864607434E-2</v>
      </c>
      <c r="AM64" s="121">
        <f t="shared" si="19"/>
        <v>-7.1809622297424866E-2</v>
      </c>
      <c r="AN64" s="122">
        <f t="shared" si="20"/>
        <v>1.8332276383038349E-2</v>
      </c>
      <c r="AO64" s="208">
        <f t="shared" si="21"/>
        <v>1.8822205440935536E-2</v>
      </c>
      <c r="AP64" s="126"/>
      <c r="AQ64" s="124"/>
      <c r="AR64" s="124"/>
      <c r="AS64" s="125"/>
      <c r="AT64" s="125"/>
    </row>
    <row r="65" spans="1:46">
      <c r="A65" s="204" t="s">
        <v>118</v>
      </c>
      <c r="B65" s="170">
        <v>56325602.140000001</v>
      </c>
      <c r="C65" s="170">
        <v>12.614357999999999</v>
      </c>
      <c r="D65" s="170">
        <v>61471838.299999997</v>
      </c>
      <c r="E65" s="170">
        <v>13.762582999999999</v>
      </c>
      <c r="F65" s="119">
        <f t="shared" si="54"/>
        <v>9.1365843674582975E-2</v>
      </c>
      <c r="G65" s="119">
        <f t="shared" si="55"/>
        <v>9.1025242822504335E-2</v>
      </c>
      <c r="H65" s="170">
        <v>50993751.450000003</v>
      </c>
      <c r="I65" s="170">
        <v>11.454344000000001</v>
      </c>
      <c r="J65" s="119">
        <f t="shared" si="56"/>
        <v>-0.17045344892508274</v>
      </c>
      <c r="K65" s="119">
        <f t="shared" si="57"/>
        <v>-0.16771844355089438</v>
      </c>
      <c r="L65" s="170">
        <v>55840472.210000001</v>
      </c>
      <c r="M65" s="170">
        <v>12.530951</v>
      </c>
      <c r="N65" s="119">
        <f t="shared" si="58"/>
        <v>9.5045385408686137E-2</v>
      </c>
      <c r="O65" s="119">
        <f t="shared" si="59"/>
        <v>9.3991153050755172E-2</v>
      </c>
      <c r="P65" s="170">
        <v>55113556.409999996</v>
      </c>
      <c r="Q65" s="170">
        <v>12.284893</v>
      </c>
      <c r="R65" s="119">
        <f t="shared" si="60"/>
        <v>-1.3017723010405116E-2</v>
      </c>
      <c r="S65" s="119">
        <f t="shared" si="61"/>
        <v>-1.9636019644478673E-2</v>
      </c>
      <c r="T65" s="170">
        <v>55113556.409999996</v>
      </c>
      <c r="U65" s="170">
        <v>12.31673</v>
      </c>
      <c r="V65" s="119">
        <f t="shared" si="62"/>
        <v>0</v>
      </c>
      <c r="W65" s="119">
        <f t="shared" si="63"/>
        <v>2.5915569634997592E-3</v>
      </c>
      <c r="X65" s="170">
        <v>55289702.75</v>
      </c>
      <c r="Y65" s="170">
        <v>12.342267</v>
      </c>
      <c r="Z65" s="119">
        <f t="shared" si="64"/>
        <v>3.1960619396363792E-3</v>
      </c>
      <c r="AA65" s="119">
        <f t="shared" si="65"/>
        <v>2.073358756747929E-3</v>
      </c>
      <c r="AB65" s="170">
        <v>50994418.960000001</v>
      </c>
      <c r="AC65" s="170">
        <v>11.396490999999999</v>
      </c>
      <c r="AD65" s="119">
        <f t="shared" si="66"/>
        <v>-7.7686867108360411E-2</v>
      </c>
      <c r="AE65" s="119">
        <f t="shared" si="67"/>
        <v>-7.6629034196067911E-2</v>
      </c>
      <c r="AF65" s="170">
        <v>50807894.159999996</v>
      </c>
      <c r="AG65" s="170">
        <v>11.351519</v>
      </c>
      <c r="AH65" s="119">
        <f t="shared" si="68"/>
        <v>-3.6577492950025459E-3</v>
      </c>
      <c r="AI65" s="119">
        <f t="shared" si="69"/>
        <v>-3.9461269262617386E-3</v>
      </c>
      <c r="AJ65" s="120">
        <f t="shared" si="16"/>
        <v>-9.4010621644931656E-3</v>
      </c>
      <c r="AK65" s="120">
        <f t="shared" si="17"/>
        <v>-9.7810390905244387E-3</v>
      </c>
      <c r="AL65" s="121">
        <f t="shared" si="18"/>
        <v>-0.17347690316266337</v>
      </c>
      <c r="AM65" s="121">
        <f t="shared" si="19"/>
        <v>-0.17518978813788078</v>
      </c>
      <c r="AN65" s="122">
        <f t="shared" si="20"/>
        <v>8.615350547967876E-2</v>
      </c>
      <c r="AO65" s="208">
        <f t="shared" si="21"/>
        <v>8.5162221030023369E-2</v>
      </c>
      <c r="AP65" s="126"/>
      <c r="AQ65" s="124">
        <v>421796041.39999998</v>
      </c>
      <c r="AR65" s="124">
        <v>2004.5</v>
      </c>
      <c r="AS65" s="125" t="e">
        <f>(#REF!/AQ65)-1</f>
        <v>#REF!</v>
      </c>
      <c r="AT65" s="125" t="e">
        <f>(#REF!/AR65)-1</f>
        <v>#REF!</v>
      </c>
    </row>
    <row r="66" spans="1:46">
      <c r="A66" s="203" t="s">
        <v>112</v>
      </c>
      <c r="B66" s="170">
        <v>6060972270.6999998</v>
      </c>
      <c r="C66" s="170">
        <v>1112.3</v>
      </c>
      <c r="D66" s="170">
        <v>6241742998.8999996</v>
      </c>
      <c r="E66" s="170">
        <v>1114.0899999999999</v>
      </c>
      <c r="F66" s="119">
        <f t="shared" si="54"/>
        <v>2.9825367965117262E-2</v>
      </c>
      <c r="G66" s="119">
        <f t="shared" si="55"/>
        <v>1.6092780724624325E-3</v>
      </c>
      <c r="H66" s="170">
        <v>6329000899.4300003</v>
      </c>
      <c r="I66" s="170">
        <v>1117.3</v>
      </c>
      <c r="J66" s="119">
        <f t="shared" si="56"/>
        <v>1.3979732992111081E-2</v>
      </c>
      <c r="K66" s="119">
        <f t="shared" si="57"/>
        <v>2.8812753009182712E-3</v>
      </c>
      <c r="L66" s="170">
        <v>6639004172.9300003</v>
      </c>
      <c r="M66" s="170">
        <v>1118.8900000000001</v>
      </c>
      <c r="N66" s="119">
        <f t="shared" si="58"/>
        <v>4.8981391917311844E-2</v>
      </c>
      <c r="O66" s="119">
        <f t="shared" si="59"/>
        <v>1.4230734807125619E-3</v>
      </c>
      <c r="P66" s="170">
        <v>6807054063.3800001</v>
      </c>
      <c r="Q66" s="170">
        <v>1121.04</v>
      </c>
      <c r="R66" s="119">
        <f t="shared" si="60"/>
        <v>2.5312514659233017E-2</v>
      </c>
      <c r="S66" s="119">
        <f t="shared" si="61"/>
        <v>1.9215472477185991E-3</v>
      </c>
      <c r="T66" s="170">
        <v>7069358054.6499996</v>
      </c>
      <c r="U66" s="170">
        <v>1123.6400000000001</v>
      </c>
      <c r="V66" s="119">
        <f t="shared" si="62"/>
        <v>3.8534142498018314E-2</v>
      </c>
      <c r="W66" s="119">
        <f t="shared" si="63"/>
        <v>2.3192749589667954E-3</v>
      </c>
      <c r="X66" s="170">
        <v>7098793200.7299995</v>
      </c>
      <c r="Y66" s="170">
        <v>1123.6400000000001</v>
      </c>
      <c r="Z66" s="119">
        <f t="shared" si="64"/>
        <v>4.1637650621810587E-3</v>
      </c>
      <c r="AA66" s="119">
        <f t="shared" si="65"/>
        <v>0</v>
      </c>
      <c r="AB66" s="170">
        <v>7202301180.3000002</v>
      </c>
      <c r="AC66" s="170">
        <v>1128.3499999999999</v>
      </c>
      <c r="AD66" s="119">
        <f t="shared" si="66"/>
        <v>1.4581067040994584E-2</v>
      </c>
      <c r="AE66" s="119">
        <f t="shared" si="67"/>
        <v>4.1917340073331392E-3</v>
      </c>
      <c r="AF66" s="170">
        <v>6542064332.1199999</v>
      </c>
      <c r="AG66" s="170">
        <v>1131.3399999999999</v>
      </c>
      <c r="AH66" s="119">
        <f t="shared" si="68"/>
        <v>-9.1670263663217039E-2</v>
      </c>
      <c r="AI66" s="119">
        <f t="shared" si="69"/>
        <v>2.6498870031461952E-3</v>
      </c>
      <c r="AJ66" s="120">
        <f t="shared" si="16"/>
        <v>1.0463464808968762E-2</v>
      </c>
      <c r="AK66" s="120">
        <f t="shared" si="17"/>
        <v>2.1245087589072493E-3</v>
      </c>
      <c r="AL66" s="121">
        <f t="shared" si="18"/>
        <v>4.8114978984704557E-2</v>
      </c>
      <c r="AM66" s="121">
        <f t="shared" si="19"/>
        <v>1.5483488766616703E-2</v>
      </c>
      <c r="AN66" s="122">
        <f t="shared" si="20"/>
        <v>4.3699092387659913E-2</v>
      </c>
      <c r="AO66" s="208">
        <f t="shared" si="21"/>
        <v>1.2231269616665831E-3</v>
      </c>
      <c r="AP66" s="126"/>
      <c r="AQ66" s="124"/>
      <c r="AR66" s="124"/>
      <c r="AS66" s="125"/>
      <c r="AT66" s="125"/>
    </row>
    <row r="67" spans="1:46">
      <c r="A67" s="203" t="s">
        <v>120</v>
      </c>
      <c r="B67" s="170">
        <v>87829549586.550003</v>
      </c>
      <c r="C67" s="182">
        <v>425.73</v>
      </c>
      <c r="D67" s="170">
        <v>89595125225.330002</v>
      </c>
      <c r="E67" s="182">
        <v>426.59</v>
      </c>
      <c r="F67" s="119">
        <f t="shared" si="54"/>
        <v>2.010229640356E-2</v>
      </c>
      <c r="G67" s="119">
        <f t="shared" si="55"/>
        <v>2.0200596622271315E-3</v>
      </c>
      <c r="H67" s="170">
        <v>95018953562</v>
      </c>
      <c r="I67" s="182">
        <v>426.37</v>
      </c>
      <c r="J67" s="119">
        <f t="shared" si="56"/>
        <v>6.0537091979381411E-2</v>
      </c>
      <c r="K67" s="119">
        <f t="shared" si="57"/>
        <v>-5.1571766801840281E-4</v>
      </c>
      <c r="L67" s="170">
        <v>96945068612.75</v>
      </c>
      <c r="M67" s="182">
        <v>427.93</v>
      </c>
      <c r="N67" s="119">
        <f t="shared" si="58"/>
        <v>2.0270851009669424E-2</v>
      </c>
      <c r="O67" s="119">
        <f t="shared" si="59"/>
        <v>3.6587940052067508E-3</v>
      </c>
      <c r="P67" s="170">
        <v>100315448109.99001</v>
      </c>
      <c r="Q67" s="182">
        <v>429.5</v>
      </c>
      <c r="R67" s="119">
        <f t="shared" si="60"/>
        <v>3.4765868398145015E-2</v>
      </c>
      <c r="S67" s="119">
        <f t="shared" si="61"/>
        <v>3.6688243404294934E-3</v>
      </c>
      <c r="T67" s="170">
        <v>99100599346.119995</v>
      </c>
      <c r="U67" s="182">
        <v>432.58</v>
      </c>
      <c r="V67" s="119">
        <f t="shared" si="62"/>
        <v>-1.2110285970491803E-2</v>
      </c>
      <c r="W67" s="119">
        <f t="shared" si="63"/>
        <v>7.1711292200232462E-3</v>
      </c>
      <c r="X67" s="170">
        <v>99250509636.720001</v>
      </c>
      <c r="Y67" s="170">
        <v>437</v>
      </c>
      <c r="Z67" s="119">
        <f t="shared" si="64"/>
        <v>1.5127082135641535E-3</v>
      </c>
      <c r="AA67" s="119">
        <f t="shared" si="65"/>
        <v>1.0217763188312025E-2</v>
      </c>
      <c r="AB67" s="170">
        <v>101294800019.28</v>
      </c>
      <c r="AC67" s="170">
        <v>448.8</v>
      </c>
      <c r="AD67" s="119">
        <f t="shared" si="66"/>
        <v>2.0597278442625402E-2</v>
      </c>
      <c r="AE67" s="119">
        <f t="shared" si="67"/>
        <v>2.7002288329519477E-2</v>
      </c>
      <c r="AF67" s="170">
        <v>100470650207.17999</v>
      </c>
      <c r="AG67" s="170">
        <v>451.02</v>
      </c>
      <c r="AH67" s="119">
        <f t="shared" si="68"/>
        <v>-8.1361512332631201E-3</v>
      </c>
      <c r="AI67" s="119">
        <f t="shared" si="69"/>
        <v>4.9465240641710572E-3</v>
      </c>
      <c r="AJ67" s="120">
        <f t="shared" si="16"/>
        <v>1.719245715539881E-2</v>
      </c>
      <c r="AK67" s="120">
        <f t="shared" si="17"/>
        <v>7.2712081427338477E-3</v>
      </c>
      <c r="AL67" s="121">
        <f t="shared" si="18"/>
        <v>0.12138523111049018</v>
      </c>
      <c r="AM67" s="121">
        <f t="shared" si="19"/>
        <v>5.7268102862233078E-2</v>
      </c>
      <c r="AN67" s="122">
        <f t="shared" si="20"/>
        <v>2.3794243950971107E-2</v>
      </c>
      <c r="AO67" s="208">
        <f t="shared" si="21"/>
        <v>8.5994132917516005E-3</v>
      </c>
      <c r="AP67" s="126"/>
      <c r="AQ67" s="124"/>
      <c r="AR67" s="124"/>
      <c r="AS67" s="125"/>
      <c r="AT67" s="125"/>
    </row>
    <row r="68" spans="1:46">
      <c r="A68" s="203" t="s">
        <v>127</v>
      </c>
      <c r="B68" s="170">
        <v>204461484.44</v>
      </c>
      <c r="C68" s="182">
        <v>0.76119999999999999</v>
      </c>
      <c r="D68" s="170">
        <v>213451753.13</v>
      </c>
      <c r="E68" s="182">
        <v>0.76190000000000002</v>
      </c>
      <c r="F68" s="119">
        <f t="shared" si="54"/>
        <v>4.3970475488933597E-2</v>
      </c>
      <c r="G68" s="119">
        <f t="shared" si="55"/>
        <v>9.1960063058333416E-4</v>
      </c>
      <c r="H68" s="170">
        <v>213517971.27000001</v>
      </c>
      <c r="I68" s="182">
        <v>0.76249999999999996</v>
      </c>
      <c r="J68" s="119">
        <f t="shared" si="56"/>
        <v>3.1022532740542169E-4</v>
      </c>
      <c r="K68" s="119">
        <f t="shared" si="57"/>
        <v>7.8750492190567513E-4</v>
      </c>
      <c r="L68" s="170">
        <v>213928239.03999999</v>
      </c>
      <c r="M68" s="182">
        <v>0.76359999999999995</v>
      </c>
      <c r="N68" s="119">
        <f t="shared" si="58"/>
        <v>1.9214671606315741E-3</v>
      </c>
      <c r="O68" s="119">
        <f t="shared" si="59"/>
        <v>1.4426229508196589E-3</v>
      </c>
      <c r="P68" s="170">
        <v>215736055.56999999</v>
      </c>
      <c r="Q68" s="182">
        <v>0.76380000000000003</v>
      </c>
      <c r="R68" s="119">
        <f t="shared" si="60"/>
        <v>8.4505745389788309E-3</v>
      </c>
      <c r="S68" s="119">
        <f t="shared" si="61"/>
        <v>2.619172341541239E-4</v>
      </c>
      <c r="T68" s="170">
        <v>223087884.87</v>
      </c>
      <c r="U68" s="182">
        <v>0.76380000000000003</v>
      </c>
      <c r="V68" s="119">
        <f t="shared" si="62"/>
        <v>3.4077888745001922E-2</v>
      </c>
      <c r="W68" s="119">
        <f t="shared" si="63"/>
        <v>0</v>
      </c>
      <c r="X68" s="170">
        <v>225339667.36000001</v>
      </c>
      <c r="Y68" s="170">
        <v>0.76449999999999996</v>
      </c>
      <c r="Z68" s="119">
        <f t="shared" si="64"/>
        <v>1.0093701373842827E-2</v>
      </c>
      <c r="AA68" s="119">
        <f t="shared" si="65"/>
        <v>9.164702801779561E-4</v>
      </c>
      <c r="AB68" s="170">
        <v>225306916.53999999</v>
      </c>
      <c r="AC68" s="170">
        <v>0.7651</v>
      </c>
      <c r="AD68" s="119">
        <f t="shared" si="66"/>
        <v>-1.4533979029844011E-4</v>
      </c>
      <c r="AE68" s="119">
        <f t="shared" si="67"/>
        <v>7.8482668410731851E-4</v>
      </c>
      <c r="AF68" s="170">
        <v>225381051</v>
      </c>
      <c r="AG68" s="170">
        <v>0.76529999999999998</v>
      </c>
      <c r="AH68" s="119">
        <f t="shared" si="68"/>
        <v>3.2903765733639535E-4</v>
      </c>
      <c r="AI68" s="119">
        <f t="shared" si="69"/>
        <v>2.6140373807342568E-4</v>
      </c>
      <c r="AJ68" s="120">
        <f t="shared" si="16"/>
        <v>1.2376003812729016E-2</v>
      </c>
      <c r="AK68" s="120">
        <f t="shared" si="17"/>
        <v>6.7179330497768651E-4</v>
      </c>
      <c r="AL68" s="121">
        <f t="shared" si="18"/>
        <v>5.5887560983088398E-2</v>
      </c>
      <c r="AM68" s="121">
        <f t="shared" si="19"/>
        <v>4.4625278907992633E-3</v>
      </c>
      <c r="AN68" s="122">
        <f t="shared" si="20"/>
        <v>1.7098847646046904E-2</v>
      </c>
      <c r="AO68" s="208">
        <f t="shared" si="21"/>
        <v>4.6741593491478865E-4</v>
      </c>
      <c r="AP68" s="126"/>
      <c r="AQ68" s="124"/>
      <c r="AR68" s="124"/>
      <c r="AS68" s="125"/>
      <c r="AT68" s="125"/>
    </row>
    <row r="69" spans="1:46">
      <c r="A69" s="203" t="s">
        <v>131</v>
      </c>
      <c r="B69" s="170">
        <v>516755287.52999997</v>
      </c>
      <c r="C69" s="182">
        <v>1182.67</v>
      </c>
      <c r="D69" s="170">
        <v>520859138.19999999</v>
      </c>
      <c r="E69" s="182">
        <v>1191.23</v>
      </c>
      <c r="F69" s="119">
        <f t="shared" si="54"/>
        <v>7.9415746080039283E-3</v>
      </c>
      <c r="G69" s="119">
        <f t="shared" si="55"/>
        <v>7.2378600962229069E-3</v>
      </c>
      <c r="H69" s="170">
        <v>521393379.19</v>
      </c>
      <c r="I69" s="181">
        <v>1192.05</v>
      </c>
      <c r="J69" s="119">
        <f t="shared" si="56"/>
        <v>1.0256918825428598E-3</v>
      </c>
      <c r="K69" s="119">
        <f t="shared" si="57"/>
        <v>6.8836412783420189E-4</v>
      </c>
      <c r="L69" s="170">
        <v>532994110.88</v>
      </c>
      <c r="M69" s="181">
        <v>1215.17</v>
      </c>
      <c r="N69" s="119">
        <f t="shared" si="58"/>
        <v>2.2249480244689868E-2</v>
      </c>
      <c r="O69" s="119">
        <f t="shared" si="59"/>
        <v>1.9395159599010208E-2</v>
      </c>
      <c r="P69" s="170">
        <v>532370023.48000002</v>
      </c>
      <c r="Q69" s="181">
        <v>1206.3499999999999</v>
      </c>
      <c r="R69" s="119">
        <f t="shared" si="60"/>
        <v>-1.1709086221789141E-3</v>
      </c>
      <c r="S69" s="119">
        <f t="shared" si="61"/>
        <v>-7.2582437025273524E-3</v>
      </c>
      <c r="T69" s="170">
        <v>518947638.01999998</v>
      </c>
      <c r="U69" s="181">
        <v>1177.08</v>
      </c>
      <c r="V69" s="119">
        <f t="shared" si="62"/>
        <v>-2.5212511726825822E-2</v>
      </c>
      <c r="W69" s="119">
        <f t="shared" si="63"/>
        <v>-2.4263273511004255E-2</v>
      </c>
      <c r="X69" s="170">
        <v>525579279.23000002</v>
      </c>
      <c r="Y69" s="181">
        <v>1198.6099999999999</v>
      </c>
      <c r="Z69" s="119">
        <f t="shared" si="64"/>
        <v>1.2779018005173882E-2</v>
      </c>
      <c r="AA69" s="119">
        <f t="shared" si="65"/>
        <v>1.8291025248921036E-2</v>
      </c>
      <c r="AB69" s="170">
        <v>522428629.07999998</v>
      </c>
      <c r="AC69" s="170">
        <v>1191.6500000000001</v>
      </c>
      <c r="AD69" s="119">
        <f t="shared" si="66"/>
        <v>-5.9946239787380812E-3</v>
      </c>
      <c r="AE69" s="119">
        <f t="shared" si="67"/>
        <v>-5.8067261244273026E-3</v>
      </c>
      <c r="AF69" s="170">
        <v>525079420.07999998</v>
      </c>
      <c r="AG69" s="170">
        <v>1197</v>
      </c>
      <c r="AH69" s="119">
        <f t="shared" si="68"/>
        <v>5.0739772907699553E-3</v>
      </c>
      <c r="AI69" s="119">
        <f t="shared" si="69"/>
        <v>4.4895732807451088E-3</v>
      </c>
      <c r="AJ69" s="120">
        <f t="shared" si="16"/>
        <v>2.0864622129297093E-3</v>
      </c>
      <c r="AK69" s="120">
        <f t="shared" si="17"/>
        <v>1.5967173768468186E-3</v>
      </c>
      <c r="AL69" s="121">
        <f t="shared" si="18"/>
        <v>8.1025397664799877E-3</v>
      </c>
      <c r="AM69" s="121">
        <f t="shared" si="19"/>
        <v>4.843732948297123E-3</v>
      </c>
      <c r="AN69" s="122">
        <f t="shared" si="20"/>
        <v>1.4073070858256077E-2</v>
      </c>
      <c r="AO69" s="208">
        <f t="shared" si="21"/>
        <v>1.4335077422995357E-2</v>
      </c>
      <c r="AP69" s="126"/>
      <c r="AQ69" s="124"/>
      <c r="AR69" s="124"/>
      <c r="AS69" s="125"/>
      <c r="AT69" s="125"/>
    </row>
    <row r="70" spans="1:46" s="289" customFormat="1">
      <c r="A70" s="203" t="s">
        <v>132</v>
      </c>
      <c r="B70" s="170">
        <v>312951192.24000001</v>
      </c>
      <c r="C70" s="181">
        <v>141.18</v>
      </c>
      <c r="D70" s="170">
        <v>313933373.5</v>
      </c>
      <c r="E70" s="181">
        <v>141.16999999999999</v>
      </c>
      <c r="F70" s="119">
        <f t="shared" si="54"/>
        <v>3.1384486921742184E-3</v>
      </c>
      <c r="G70" s="119">
        <f t="shared" si="55"/>
        <v>-7.0831562544406619E-5</v>
      </c>
      <c r="H70" s="170">
        <v>313850563.64999998</v>
      </c>
      <c r="I70" s="181">
        <v>141.13</v>
      </c>
      <c r="J70" s="119">
        <f t="shared" si="56"/>
        <v>-2.6378160778762772E-4</v>
      </c>
      <c r="K70" s="119">
        <f t="shared" si="57"/>
        <v>-2.8334632003961213E-4</v>
      </c>
      <c r="L70" s="170">
        <v>313850563.64999998</v>
      </c>
      <c r="M70" s="181">
        <v>140.82</v>
      </c>
      <c r="N70" s="119">
        <f t="shared" si="58"/>
        <v>0</v>
      </c>
      <c r="O70" s="119">
        <f t="shared" si="59"/>
        <v>-2.196556366470646E-3</v>
      </c>
      <c r="P70" s="170">
        <v>313522536.69</v>
      </c>
      <c r="Q70" s="181">
        <v>140.97</v>
      </c>
      <c r="R70" s="119">
        <f t="shared" si="60"/>
        <v>-1.0451692556645775E-3</v>
      </c>
      <c r="S70" s="119">
        <f t="shared" si="61"/>
        <v>1.0651896037495079E-3</v>
      </c>
      <c r="T70" s="170">
        <v>309888890.17000002</v>
      </c>
      <c r="U70" s="181">
        <v>138.88</v>
      </c>
      <c r="V70" s="119">
        <f t="shared" si="62"/>
        <v>-1.1589745854834041E-2</v>
      </c>
      <c r="W70" s="119">
        <f t="shared" si="63"/>
        <v>-1.4825849471518788E-2</v>
      </c>
      <c r="X70" s="170">
        <v>309975582.61000001</v>
      </c>
      <c r="Y70" s="181">
        <v>139.02000000000001</v>
      </c>
      <c r="Z70" s="119">
        <f t="shared" si="64"/>
        <v>2.797533011023388E-4</v>
      </c>
      <c r="AA70" s="119">
        <f t="shared" si="65"/>
        <v>1.0080645161291387E-3</v>
      </c>
      <c r="AB70" s="170">
        <v>305536075.16000003</v>
      </c>
      <c r="AC70" s="170">
        <v>137.03</v>
      </c>
      <c r="AD70" s="119">
        <f t="shared" si="66"/>
        <v>-1.4322119867052931E-2</v>
      </c>
      <c r="AE70" s="119">
        <f t="shared" si="67"/>
        <v>-1.4314487124154862E-2</v>
      </c>
      <c r="AF70" s="170">
        <v>305612175.13999999</v>
      </c>
      <c r="AG70" s="170">
        <v>137.06</v>
      </c>
      <c r="AH70" s="119">
        <f t="shared" si="68"/>
        <v>2.490703592369844E-4</v>
      </c>
      <c r="AI70" s="119">
        <f t="shared" si="69"/>
        <v>2.1893016127856043E-4</v>
      </c>
      <c r="AJ70" s="120">
        <f t="shared" ref="AJ70:AJ112" si="70">AVERAGE(F70,J70,N70,R70,V70,Z70,AD70,AH70)</f>
        <v>-2.9441930291032046E-3</v>
      </c>
      <c r="AK70" s="120">
        <f t="shared" ref="AK70:AK110" si="71">AVERAGE(G70,K70,O70,S70,W70,AA70,AE70,AI70)</f>
        <v>-3.6748608204463891E-3</v>
      </c>
      <c r="AL70" s="121">
        <f t="shared" ref="AL70:AL112" si="72">((AF70-D70)/D70)</f>
        <v>-2.6506255984281371E-2</v>
      </c>
      <c r="AM70" s="121">
        <f t="shared" ref="AM70:AM110" si="73">((AG70-E70)/E70)</f>
        <v>-2.9113834384075835E-2</v>
      </c>
      <c r="AN70" s="122">
        <f t="shared" ref="AN70:AN112" si="74">STDEV(F70,J70,N70,R70,V70,Z70,AD70,AH70)</f>
        <v>6.3386711471417083E-3</v>
      </c>
      <c r="AO70" s="208">
        <f t="shared" ref="AO70:AO110" si="75">STDEV(G70,K70,O70,S70,W70,AA70,AE70,AI70)</f>
        <v>6.8010761047379359E-3</v>
      </c>
      <c r="AP70" s="126"/>
      <c r="AQ70" s="124"/>
      <c r="AR70" s="124"/>
      <c r="AS70" s="125"/>
      <c r="AT70" s="125"/>
    </row>
    <row r="71" spans="1:46">
      <c r="A71" s="203" t="s">
        <v>137</v>
      </c>
      <c r="B71" s="170">
        <v>454867903.13</v>
      </c>
      <c r="C71" s="181">
        <v>148.199535</v>
      </c>
      <c r="D71" s="170">
        <v>510902885.27999997</v>
      </c>
      <c r="E71" s="181">
        <v>148.58935099999999</v>
      </c>
      <c r="F71" s="119">
        <f t="shared" si="54"/>
        <v>0.12318957166337</v>
      </c>
      <c r="G71" s="119">
        <f t="shared" si="55"/>
        <v>2.6303456350250773E-3</v>
      </c>
      <c r="H71" s="170">
        <v>521564256.91000003</v>
      </c>
      <c r="I71" s="181">
        <v>148.75447199999999</v>
      </c>
      <c r="J71" s="119">
        <f t="shared" si="56"/>
        <v>2.086770683269306E-2</v>
      </c>
      <c r="K71" s="119">
        <f t="shared" si="57"/>
        <v>1.1112572932632245E-3</v>
      </c>
      <c r="L71" s="170">
        <v>516121925.88999999</v>
      </c>
      <c r="M71" s="181">
        <v>149.97269900000001</v>
      </c>
      <c r="N71" s="119">
        <f t="shared" si="58"/>
        <v>-1.0434631874973666E-2</v>
      </c>
      <c r="O71" s="119">
        <f t="shared" si="59"/>
        <v>8.1895151360559647E-3</v>
      </c>
      <c r="P71" s="170">
        <v>469258190.75999999</v>
      </c>
      <c r="Q71" s="181">
        <v>150.30879999999999</v>
      </c>
      <c r="R71" s="119">
        <f t="shared" si="60"/>
        <v>-9.0799736998555591E-2</v>
      </c>
      <c r="S71" s="119">
        <f t="shared" si="61"/>
        <v>2.2410812250567356E-3</v>
      </c>
      <c r="T71" s="170">
        <v>466119200.5</v>
      </c>
      <c r="U71" s="181">
        <v>150.63489899999999</v>
      </c>
      <c r="V71" s="119">
        <f t="shared" si="62"/>
        <v>-6.6892604579073039E-3</v>
      </c>
      <c r="W71" s="119">
        <f t="shared" si="63"/>
        <v>2.1695270004151407E-3</v>
      </c>
      <c r="X71" s="170">
        <v>466112136.47000003</v>
      </c>
      <c r="Y71" s="181">
        <v>150.845947</v>
      </c>
      <c r="Z71" s="119">
        <f t="shared" si="64"/>
        <v>-1.5154986090240215E-5</v>
      </c>
      <c r="AA71" s="119">
        <f t="shared" si="65"/>
        <v>1.4010564709842255E-3</v>
      </c>
      <c r="AB71" s="170">
        <v>427802410.73000002</v>
      </c>
      <c r="AC71" s="181">
        <v>151.22750300000001</v>
      </c>
      <c r="AD71" s="119">
        <f t="shared" si="66"/>
        <v>-8.2189934014871346E-2</v>
      </c>
      <c r="AE71" s="119">
        <f t="shared" si="67"/>
        <v>2.5294415102847779E-3</v>
      </c>
      <c r="AF71" s="170">
        <v>430579937.58999997</v>
      </c>
      <c r="AG71" s="170">
        <v>151.57452900000001</v>
      </c>
      <c r="AH71" s="119">
        <f t="shared" si="68"/>
        <v>6.4925460687806687E-3</v>
      </c>
      <c r="AI71" s="119">
        <f t="shared" si="69"/>
        <v>2.2947280958543603E-3</v>
      </c>
      <c r="AJ71" s="120">
        <f t="shared" si="70"/>
        <v>-4.9473617209443033E-3</v>
      </c>
      <c r="AK71" s="120">
        <f t="shared" si="71"/>
        <v>2.8208690458674385E-3</v>
      </c>
      <c r="AL71" s="121">
        <f t="shared" si="72"/>
        <v>-0.15721764351747408</v>
      </c>
      <c r="AM71" s="121">
        <f t="shared" si="73"/>
        <v>2.0090120724734973E-2</v>
      </c>
      <c r="AN71" s="122">
        <f t="shared" si="74"/>
        <v>6.6128532069233414E-2</v>
      </c>
      <c r="AO71" s="208">
        <f t="shared" si="75"/>
        <v>2.2334935731566797E-3</v>
      </c>
      <c r="AP71" s="126"/>
      <c r="AQ71" s="124"/>
      <c r="AR71" s="124"/>
      <c r="AS71" s="125"/>
      <c r="AT71" s="125"/>
    </row>
    <row r="72" spans="1:46" s="289" customFormat="1">
      <c r="A72" s="203" t="s">
        <v>143</v>
      </c>
      <c r="B72" s="170">
        <v>892511664.26999998</v>
      </c>
      <c r="C72" s="182">
        <v>1.383</v>
      </c>
      <c r="D72" s="170">
        <v>936953501.85000002</v>
      </c>
      <c r="E72" s="182">
        <v>1.383</v>
      </c>
      <c r="F72" s="119">
        <f t="shared" si="54"/>
        <v>4.9794125230116469E-2</v>
      </c>
      <c r="G72" s="119">
        <f t="shared" si="55"/>
        <v>0</v>
      </c>
      <c r="H72" s="170">
        <v>1038208748.1900001</v>
      </c>
      <c r="I72" s="182">
        <v>1.3747</v>
      </c>
      <c r="J72" s="119">
        <f t="shared" si="56"/>
        <v>0.1080685926676971</v>
      </c>
      <c r="K72" s="119">
        <f t="shared" si="57"/>
        <v>-6.001446131597957E-3</v>
      </c>
      <c r="L72" s="170">
        <v>1396109338.6800001</v>
      </c>
      <c r="M72" s="182">
        <v>1.3747</v>
      </c>
      <c r="N72" s="119">
        <f t="shared" si="58"/>
        <v>0.34472892962418139</v>
      </c>
      <c r="O72" s="119">
        <f t="shared" si="59"/>
        <v>0</v>
      </c>
      <c r="P72" s="170">
        <v>1367702378.01</v>
      </c>
      <c r="Q72" s="182">
        <v>1.3747</v>
      </c>
      <c r="R72" s="119">
        <f t="shared" si="60"/>
        <v>-2.034723204191043E-2</v>
      </c>
      <c r="S72" s="119">
        <f t="shared" si="61"/>
        <v>0</v>
      </c>
      <c r="T72" s="170">
        <v>1308904424.55</v>
      </c>
      <c r="U72" s="182">
        <v>1.3113999999999999</v>
      </c>
      <c r="V72" s="119">
        <f t="shared" si="62"/>
        <v>-4.2990313101268975E-2</v>
      </c>
      <c r="W72" s="119">
        <f t="shared" si="63"/>
        <v>-4.6046410125845733E-2</v>
      </c>
      <c r="X72" s="170">
        <v>1368693485.7</v>
      </c>
      <c r="Y72" s="181">
        <v>1.3157000000000001</v>
      </c>
      <c r="Z72" s="119">
        <f t="shared" si="64"/>
        <v>4.5678706579783714E-2</v>
      </c>
      <c r="AA72" s="119">
        <f t="shared" si="65"/>
        <v>3.2789385389661377E-3</v>
      </c>
      <c r="AB72" s="170">
        <v>1379602133.8</v>
      </c>
      <c r="AC72" s="181">
        <v>1.3232999999999999</v>
      </c>
      <c r="AD72" s="119">
        <f t="shared" si="66"/>
        <v>7.9701176442882118E-3</v>
      </c>
      <c r="AE72" s="119">
        <f t="shared" si="67"/>
        <v>5.7763927947099098E-3</v>
      </c>
      <c r="AF72" s="170">
        <v>1365276062.0899999</v>
      </c>
      <c r="AG72" s="181">
        <v>1.3272999999999999</v>
      </c>
      <c r="AH72" s="119">
        <f t="shared" si="68"/>
        <v>-1.0384205242231728E-2</v>
      </c>
      <c r="AI72" s="119">
        <f t="shared" si="69"/>
        <v>3.0227461648908061E-3</v>
      </c>
      <c r="AJ72" s="120">
        <f t="shared" si="70"/>
        <v>6.0314840170081971E-2</v>
      </c>
      <c r="AK72" s="120">
        <f t="shared" si="71"/>
        <v>-4.9962223448596042E-3</v>
      </c>
      <c r="AL72" s="121">
        <f t="shared" si="72"/>
        <v>0.45714388109365478</v>
      </c>
      <c r="AM72" s="121">
        <f t="shared" si="73"/>
        <v>-4.027476500361539E-2</v>
      </c>
      <c r="AN72" s="122">
        <f t="shared" si="74"/>
        <v>0.12444927055482356</v>
      </c>
      <c r="AO72" s="208">
        <f t="shared" si="75"/>
        <v>1.6944643002740765E-2</v>
      </c>
      <c r="AP72" s="126"/>
      <c r="AQ72" s="124"/>
      <c r="AR72" s="124"/>
      <c r="AS72" s="125"/>
      <c r="AT72" s="125"/>
    </row>
    <row r="73" spans="1:46" s="289" customFormat="1">
      <c r="A73" s="203" t="s">
        <v>164</v>
      </c>
      <c r="B73" s="170">
        <v>1912235183.7</v>
      </c>
      <c r="C73" s="182">
        <v>390.07</v>
      </c>
      <c r="D73" s="170">
        <v>1831339684.0376</v>
      </c>
      <c r="E73" s="182">
        <v>364.76</v>
      </c>
      <c r="F73" s="119">
        <f t="shared" si="54"/>
        <v>-4.2304158166295541E-2</v>
      </c>
      <c r="G73" s="119">
        <f t="shared" si="55"/>
        <v>-6.4885789730048465E-2</v>
      </c>
      <c r="H73" s="170">
        <v>2013576376.74</v>
      </c>
      <c r="I73" s="182">
        <v>389.88</v>
      </c>
      <c r="J73" s="119">
        <f t="shared" si="56"/>
        <v>9.9510044090028241E-2</v>
      </c>
      <c r="K73" s="119">
        <f t="shared" si="57"/>
        <v>6.8867200350915689E-2</v>
      </c>
      <c r="L73" s="170">
        <v>2034812332.3199999</v>
      </c>
      <c r="M73" s="182">
        <v>391.04</v>
      </c>
      <c r="N73" s="119">
        <f t="shared" si="58"/>
        <v>1.0546386928903658E-2</v>
      </c>
      <c r="O73" s="119">
        <f t="shared" si="59"/>
        <v>2.9752744434185519E-3</v>
      </c>
      <c r="P73" s="170">
        <v>1989457655.29</v>
      </c>
      <c r="Q73" s="182">
        <v>388.29</v>
      </c>
      <c r="R73" s="119">
        <f t="shared" si="60"/>
        <v>-2.2289366104975707E-2</v>
      </c>
      <c r="S73" s="119">
        <f t="shared" si="61"/>
        <v>-7.0325286415711943E-3</v>
      </c>
      <c r="T73" s="170">
        <v>1988084390.46</v>
      </c>
      <c r="U73" s="182">
        <v>386.89</v>
      </c>
      <c r="V73" s="119">
        <f t="shared" si="62"/>
        <v>-6.9027095216044954E-4</v>
      </c>
      <c r="W73" s="119">
        <f t="shared" si="63"/>
        <v>-3.6055525509285174E-3</v>
      </c>
      <c r="X73" s="170">
        <v>2079867495.3959999</v>
      </c>
      <c r="Y73" s="182">
        <v>402.8</v>
      </c>
      <c r="Z73" s="119">
        <f t="shared" si="64"/>
        <v>4.6166604082014465E-2</v>
      </c>
      <c r="AA73" s="119">
        <f t="shared" si="65"/>
        <v>4.1122799762206376E-2</v>
      </c>
      <c r="AB73" s="170">
        <v>2184669810</v>
      </c>
      <c r="AC73" s="181">
        <v>430.5</v>
      </c>
      <c r="AD73" s="119">
        <f t="shared" si="66"/>
        <v>5.038893815879654E-2</v>
      </c>
      <c r="AE73" s="119">
        <f t="shared" si="67"/>
        <v>6.8768619662363431E-2</v>
      </c>
      <c r="AF73" s="170">
        <v>1522229146.1199999</v>
      </c>
      <c r="AG73" s="181">
        <v>362.79</v>
      </c>
      <c r="AH73" s="119">
        <f t="shared" si="68"/>
        <v>-0.30322232716714298</v>
      </c>
      <c r="AI73" s="119">
        <f t="shared" si="69"/>
        <v>-0.15728222996515676</v>
      </c>
      <c r="AJ73" s="120">
        <f t="shared" si="70"/>
        <v>-2.0236768641353972E-2</v>
      </c>
      <c r="AK73" s="120">
        <f t="shared" si="71"/>
        <v>-6.3840258336001106E-3</v>
      </c>
      <c r="AL73" s="121">
        <f t="shared" si="72"/>
        <v>-0.16878929704406148</v>
      </c>
      <c r="AM73" s="121">
        <f t="shared" si="73"/>
        <v>-5.4008114924881303E-3</v>
      </c>
      <c r="AN73" s="122">
        <f t="shared" si="74"/>
        <v>0.12284623079228903</v>
      </c>
      <c r="AO73" s="208">
        <f t="shared" si="75"/>
        <v>7.5456730274452266E-2</v>
      </c>
      <c r="AP73" s="126"/>
      <c r="AQ73" s="124"/>
      <c r="AR73" s="124"/>
      <c r="AS73" s="125"/>
      <c r="AT73" s="125"/>
    </row>
    <row r="74" spans="1:46" s="289" customFormat="1">
      <c r="A74" s="203" t="s">
        <v>172</v>
      </c>
      <c r="B74" s="170">
        <v>2628099475.8200002</v>
      </c>
      <c r="C74" s="182">
        <v>105.14</v>
      </c>
      <c r="D74" s="170">
        <v>3948591504.0599999</v>
      </c>
      <c r="E74" s="182">
        <v>105.2</v>
      </c>
      <c r="F74" s="119">
        <f t="shared" si="54"/>
        <v>0.50245131144740618</v>
      </c>
      <c r="G74" s="119">
        <f t="shared" si="55"/>
        <v>5.7066768118701041E-4</v>
      </c>
      <c r="H74" s="170">
        <v>3617684471.0599999</v>
      </c>
      <c r="I74" s="182">
        <v>105.26</v>
      </c>
      <c r="J74" s="119">
        <f t="shared" si="56"/>
        <v>-8.3803815274321625E-2</v>
      </c>
      <c r="K74" s="119">
        <f t="shared" si="57"/>
        <v>5.7034220532321551E-4</v>
      </c>
      <c r="L74" s="170">
        <v>3594092167.8699999</v>
      </c>
      <c r="M74" s="182">
        <v>105.33</v>
      </c>
      <c r="N74" s="119">
        <f t="shared" si="58"/>
        <v>-6.5213822207903591E-3</v>
      </c>
      <c r="O74" s="119">
        <f t="shared" si="59"/>
        <v>6.6501995059845313E-4</v>
      </c>
      <c r="P74" s="170">
        <v>3547564451.9499998</v>
      </c>
      <c r="Q74" s="182">
        <v>105.42</v>
      </c>
      <c r="R74" s="119">
        <f t="shared" si="60"/>
        <v>-1.2945610114271006E-2</v>
      </c>
      <c r="S74" s="119">
        <f t="shared" si="61"/>
        <v>8.5445741953862539E-4</v>
      </c>
      <c r="T74" s="170">
        <v>339092540.76999998</v>
      </c>
      <c r="U74" s="182">
        <v>105.53</v>
      </c>
      <c r="V74" s="119">
        <f t="shared" si="62"/>
        <v>-0.90441539671432603</v>
      </c>
      <c r="W74" s="119">
        <f t="shared" si="63"/>
        <v>1.0434452665528309E-3</v>
      </c>
      <c r="X74" s="170">
        <v>3221865672.7600002</v>
      </c>
      <c r="Y74" s="182">
        <v>105.67</v>
      </c>
      <c r="Z74" s="119">
        <f t="shared" si="64"/>
        <v>8.5014348161239273</v>
      </c>
      <c r="AA74" s="119">
        <f t="shared" si="65"/>
        <v>1.3266369752677018E-3</v>
      </c>
      <c r="AB74" s="170">
        <v>3587666538.4899998</v>
      </c>
      <c r="AC74" s="182">
        <v>105.82</v>
      </c>
      <c r="AD74" s="119">
        <f t="shared" si="66"/>
        <v>0.11353696984413304</v>
      </c>
      <c r="AE74" s="119">
        <f t="shared" si="67"/>
        <v>1.419513580013168E-3</v>
      </c>
      <c r="AF74" s="170">
        <v>3735787482.5300002</v>
      </c>
      <c r="AG74" s="182">
        <v>105.96</v>
      </c>
      <c r="AH74" s="119">
        <f t="shared" si="68"/>
        <v>4.1286151444371005E-2</v>
      </c>
      <c r="AI74" s="119">
        <f t="shared" si="69"/>
        <v>1.3230013230013285E-3</v>
      </c>
      <c r="AJ74" s="120">
        <f t="shared" si="70"/>
        <v>1.0188778805670162</v>
      </c>
      <c r="AK74" s="120">
        <f t="shared" si="71"/>
        <v>9.7163555018529174E-4</v>
      </c>
      <c r="AL74" s="121">
        <f t="shared" si="72"/>
        <v>-5.3893653296673387E-2</v>
      </c>
      <c r="AM74" s="121">
        <f t="shared" si="73"/>
        <v>7.2243346007603692E-3</v>
      </c>
      <c r="AN74" s="122">
        <f t="shared" si="74"/>
        <v>3.048694094326001</v>
      </c>
      <c r="AO74" s="208">
        <f t="shared" si="75"/>
        <v>3.5552590902088762E-4</v>
      </c>
      <c r="AP74" s="126"/>
      <c r="AQ74" s="124"/>
      <c r="AR74" s="124"/>
      <c r="AS74" s="125"/>
      <c r="AT74" s="125"/>
    </row>
    <row r="75" spans="1:46" s="289" customFormat="1">
      <c r="A75" s="203" t="s">
        <v>181</v>
      </c>
      <c r="B75" s="170">
        <v>605092859.99000001</v>
      </c>
      <c r="C75" s="182">
        <v>1.18</v>
      </c>
      <c r="D75" s="170">
        <v>611282080.70000005</v>
      </c>
      <c r="E75" s="182">
        <v>1.18</v>
      </c>
      <c r="F75" s="119">
        <f t="shared" si="54"/>
        <v>1.0228546921049976E-2</v>
      </c>
      <c r="G75" s="119">
        <f t="shared" si="55"/>
        <v>0</v>
      </c>
      <c r="H75" s="170">
        <v>619136083.38</v>
      </c>
      <c r="I75" s="182">
        <v>1.2</v>
      </c>
      <c r="J75" s="119">
        <f t="shared" ref="J75" si="76">((H75-D75)/D75)</f>
        <v>1.2848409806166836E-2</v>
      </c>
      <c r="K75" s="119">
        <f t="shared" ref="K75" si="77">((I75-E75)/E75)</f>
        <v>1.6949152542372899E-2</v>
      </c>
      <c r="L75" s="170">
        <v>659478610.26999998</v>
      </c>
      <c r="M75" s="182">
        <v>1.22</v>
      </c>
      <c r="N75" s="119">
        <f t="shared" ref="N75" si="78">((L75-H75)/H75)</f>
        <v>6.5159385752097121E-2</v>
      </c>
      <c r="O75" s="119">
        <f t="shared" ref="O75" si="79">((M75-I75)/I75)</f>
        <v>1.6666666666666684E-2</v>
      </c>
      <c r="P75" s="170">
        <v>657026241.96000004</v>
      </c>
      <c r="Q75" s="182">
        <v>1.18</v>
      </c>
      <c r="R75" s="119">
        <f t="shared" ref="R75" si="80">((P75-L75)/L75)</f>
        <v>-3.7186472340564741E-3</v>
      </c>
      <c r="S75" s="119">
        <f t="shared" ref="S75" si="81">((Q75-M75)/M75)</f>
        <v>-3.2786885245901669E-2</v>
      </c>
      <c r="T75" s="170"/>
      <c r="U75" s="182">
        <v>1.18</v>
      </c>
      <c r="V75" s="119">
        <f t="shared" ref="V75" si="82">((T75-P75)/P75)</f>
        <v>-1</v>
      </c>
      <c r="W75" s="119">
        <f t="shared" ref="W75" si="83">((U75-Q75)/Q75)</f>
        <v>0</v>
      </c>
      <c r="X75" s="170">
        <v>470181838.50999999</v>
      </c>
      <c r="Y75" s="182">
        <v>1.1299999999999999</v>
      </c>
      <c r="Z75" s="119" t="e">
        <f t="shared" si="64"/>
        <v>#DIV/0!</v>
      </c>
      <c r="AA75" s="119">
        <f t="shared" si="65"/>
        <v>-4.2372881355932243E-2</v>
      </c>
      <c r="AB75" s="170">
        <v>470938308.91000003</v>
      </c>
      <c r="AC75" s="182">
        <v>1.1299999999999999</v>
      </c>
      <c r="AD75" s="119">
        <f t="shared" si="66"/>
        <v>1.608889025567811E-3</v>
      </c>
      <c r="AE75" s="119">
        <f t="shared" si="67"/>
        <v>0</v>
      </c>
      <c r="AF75" s="170">
        <v>475132620.75999999</v>
      </c>
      <c r="AG75" s="182">
        <v>1.1399999999999999</v>
      </c>
      <c r="AH75" s="119">
        <f t="shared" si="68"/>
        <v>8.9062872368735873E-3</v>
      </c>
      <c r="AI75" s="119">
        <f t="shared" si="69"/>
        <v>8.8495575221239024E-3</v>
      </c>
      <c r="AJ75" s="120" t="e">
        <f t="shared" si="70"/>
        <v>#DIV/0!</v>
      </c>
      <c r="AK75" s="120">
        <f t="shared" si="71"/>
        <v>-4.0867987338338036E-3</v>
      </c>
      <c r="AL75" s="121">
        <f t="shared" si="72"/>
        <v>-0.22272771317636311</v>
      </c>
      <c r="AM75" s="121">
        <f t="shared" si="73"/>
        <v>-3.3898305084745797E-2</v>
      </c>
      <c r="AN75" s="122" t="e">
        <f t="shared" si="74"/>
        <v>#DIV/0!</v>
      </c>
      <c r="AO75" s="208">
        <f t="shared" si="75"/>
        <v>2.1974633900492417E-2</v>
      </c>
      <c r="AP75" s="126"/>
      <c r="AQ75" s="124"/>
      <c r="AR75" s="124"/>
      <c r="AS75" s="125"/>
      <c r="AT75" s="125"/>
    </row>
    <row r="76" spans="1:46">
      <c r="A76" s="203" t="s">
        <v>194</v>
      </c>
      <c r="B76" s="170">
        <v>0</v>
      </c>
      <c r="C76" s="182">
        <v>0</v>
      </c>
      <c r="D76" s="170">
        <v>0</v>
      </c>
      <c r="E76" s="182">
        <v>0</v>
      </c>
      <c r="F76" s="119" t="e">
        <f t="shared" si="54"/>
        <v>#DIV/0!</v>
      </c>
      <c r="G76" s="119" t="e">
        <f t="shared" si="55"/>
        <v>#DIV/0!</v>
      </c>
      <c r="H76" s="170">
        <v>0</v>
      </c>
      <c r="I76" s="182">
        <v>0</v>
      </c>
      <c r="J76" s="119" t="e">
        <f t="shared" si="56"/>
        <v>#DIV/0!</v>
      </c>
      <c r="K76" s="119" t="e">
        <f t="shared" si="57"/>
        <v>#DIV/0!</v>
      </c>
      <c r="L76" s="170">
        <v>0</v>
      </c>
      <c r="M76" s="182">
        <v>0</v>
      </c>
      <c r="N76" s="119" t="e">
        <f t="shared" si="58"/>
        <v>#DIV/0!</v>
      </c>
      <c r="O76" s="119" t="e">
        <f t="shared" si="59"/>
        <v>#DIV/0!</v>
      </c>
      <c r="P76" s="170">
        <v>0</v>
      </c>
      <c r="Q76" s="182">
        <v>0</v>
      </c>
      <c r="R76" s="119" t="e">
        <f t="shared" si="60"/>
        <v>#DIV/0!</v>
      </c>
      <c r="S76" s="119" t="e">
        <f t="shared" si="61"/>
        <v>#DIV/0!</v>
      </c>
      <c r="T76" s="170"/>
      <c r="U76" s="182">
        <v>0</v>
      </c>
      <c r="V76" s="119" t="e">
        <f t="shared" si="62"/>
        <v>#DIV/0!</v>
      </c>
      <c r="W76" s="119" t="e">
        <f t="shared" si="63"/>
        <v>#DIV/0!</v>
      </c>
      <c r="X76" s="170">
        <v>1033033886.12</v>
      </c>
      <c r="Y76" s="181">
        <v>35711.129999999997</v>
      </c>
      <c r="Z76" s="119" t="e">
        <f t="shared" si="64"/>
        <v>#DIV/0!</v>
      </c>
      <c r="AA76" s="119" t="e">
        <f t="shared" si="65"/>
        <v>#DIV/0!</v>
      </c>
      <c r="AB76" s="170">
        <v>1040501635.2</v>
      </c>
      <c r="AC76" s="181">
        <v>35636.400000000001</v>
      </c>
      <c r="AD76" s="119">
        <f t="shared" si="66"/>
        <v>7.2289488082993717E-3</v>
      </c>
      <c r="AE76" s="119">
        <f t="shared" si="67"/>
        <v>-2.0926249043364334E-3</v>
      </c>
      <c r="AF76" s="170">
        <v>1051549494.17</v>
      </c>
      <c r="AG76" s="182">
        <v>35729.160000000003</v>
      </c>
      <c r="AH76" s="119">
        <f t="shared" si="68"/>
        <v>1.0617819901721101E-2</v>
      </c>
      <c r="AI76" s="119">
        <f t="shared" si="69"/>
        <v>2.602956527595437E-3</v>
      </c>
      <c r="AJ76" s="120" t="e">
        <f t="shared" si="70"/>
        <v>#DIV/0!</v>
      </c>
      <c r="AK76" s="120" t="e">
        <f t="shared" si="71"/>
        <v>#DIV/0!</v>
      </c>
      <c r="AL76" s="121" t="e">
        <f t="shared" si="72"/>
        <v>#DIV/0!</v>
      </c>
      <c r="AM76" s="121" t="e">
        <f t="shared" si="73"/>
        <v>#DIV/0!</v>
      </c>
      <c r="AN76" s="122" t="e">
        <f t="shared" si="74"/>
        <v>#DIV/0!</v>
      </c>
      <c r="AO76" s="208" t="e">
        <f t="shared" si="75"/>
        <v>#DIV/0!</v>
      </c>
      <c r="AP76" s="126"/>
      <c r="AQ76" s="136">
        <f>SUM(AQ56:AQ65)</f>
        <v>19958149256.249023</v>
      </c>
      <c r="AR76" s="101"/>
      <c r="AS76" s="125" t="e">
        <f>(#REF!/AQ76)-1</f>
        <v>#REF!</v>
      </c>
      <c r="AT76" s="125" t="e">
        <f>(#REF!/AR76)-1</f>
        <v>#REF!</v>
      </c>
    </row>
    <row r="77" spans="1:46">
      <c r="A77" s="205" t="s">
        <v>57</v>
      </c>
      <c r="B77" s="175">
        <f>SUM(B56:B76)</f>
        <v>176648664915.79001</v>
      </c>
      <c r="C77" s="177"/>
      <c r="D77" s="175">
        <f>SUM(D56:D76)</f>
        <v>182624048185.13763</v>
      </c>
      <c r="E77" s="177"/>
      <c r="F77" s="119">
        <f>((D77-B77)/B77)</f>
        <v>3.3826370961796651E-2</v>
      </c>
      <c r="G77" s="119"/>
      <c r="H77" s="175">
        <f>SUM(H56:H76)</f>
        <v>189749305921.67999</v>
      </c>
      <c r="I77" s="177"/>
      <c r="J77" s="119">
        <f>((H77-D77)/D77)</f>
        <v>3.9015988350663604E-2</v>
      </c>
      <c r="K77" s="119"/>
      <c r="L77" s="175">
        <f>SUM(L56:L76)</f>
        <v>193529956991.67999</v>
      </c>
      <c r="M77" s="177"/>
      <c r="N77" s="119">
        <f>((L77-H77)/H77)</f>
        <v>1.9924452696340734E-2</v>
      </c>
      <c r="O77" s="119"/>
      <c r="P77" s="175">
        <f>SUM(P56:P76)</f>
        <v>201200483423.17007</v>
      </c>
      <c r="Q77" s="177"/>
      <c r="R77" s="119">
        <f>((P77-L77)/L77)</f>
        <v>3.963482734520446E-2</v>
      </c>
      <c r="S77" s="119"/>
      <c r="T77" s="175">
        <f>SUM(T56:T76)</f>
        <v>196501902309.72995</v>
      </c>
      <c r="U77" s="177"/>
      <c r="V77" s="119">
        <f>((T77-P77)/P77)</f>
        <v>-2.3352732724592647E-2</v>
      </c>
      <c r="W77" s="119"/>
      <c r="X77" s="175">
        <f>SUM(X56:X76)</f>
        <v>201330057176.97601</v>
      </c>
      <c r="Y77" s="177"/>
      <c r="Z77" s="119">
        <f>((X77-T77)/T77)</f>
        <v>2.4570524816781854E-2</v>
      </c>
      <c r="AA77" s="119"/>
      <c r="AB77" s="175">
        <f>SUM(AB56:AB76)</f>
        <v>204987895927.44</v>
      </c>
      <c r="AC77" s="177"/>
      <c r="AD77" s="119">
        <f>((AB77-X77)/X77)</f>
        <v>1.8168368905039468E-2</v>
      </c>
      <c r="AE77" s="119"/>
      <c r="AF77" s="175">
        <f>SUM(AF56:AF76)</f>
        <v>202357785523.66</v>
      </c>
      <c r="AG77" s="177"/>
      <c r="AH77" s="119">
        <f>((AF77-AB77)/AB77)</f>
        <v>-1.2830564418842489E-2</v>
      </c>
      <c r="AI77" s="119"/>
      <c r="AJ77" s="120">
        <f t="shared" si="70"/>
        <v>1.7369654491548956E-2</v>
      </c>
      <c r="AK77" s="120"/>
      <c r="AL77" s="121">
        <f t="shared" si="72"/>
        <v>0.10805661978600443</v>
      </c>
      <c r="AM77" s="121"/>
      <c r="AN77" s="122">
        <f t="shared" si="74"/>
        <v>2.3496226820384873E-2</v>
      </c>
      <c r="AO77" s="208"/>
      <c r="AP77" s="126"/>
      <c r="AQ77" s="136"/>
      <c r="AR77" s="101"/>
      <c r="AS77" s="125" t="e">
        <f>(#REF!/AQ77)-1</f>
        <v>#REF!</v>
      </c>
      <c r="AT77" s="125" t="e">
        <f>(#REF!/AR77)-1</f>
        <v>#REF!</v>
      </c>
    </row>
    <row r="78" spans="1:46">
      <c r="A78" s="206" t="s">
        <v>59</v>
      </c>
      <c r="B78" s="175"/>
      <c r="C78" s="177"/>
      <c r="D78" s="175"/>
      <c r="E78" s="177"/>
      <c r="F78" s="119"/>
      <c r="G78" s="119"/>
      <c r="H78" s="175"/>
      <c r="I78" s="177"/>
      <c r="J78" s="119"/>
      <c r="K78" s="119"/>
      <c r="L78" s="175"/>
      <c r="M78" s="177"/>
      <c r="N78" s="119"/>
      <c r="O78" s="119"/>
      <c r="P78" s="175"/>
      <c r="Q78" s="177"/>
      <c r="R78" s="119"/>
      <c r="S78" s="119"/>
      <c r="T78" s="175"/>
      <c r="U78" s="177"/>
      <c r="V78" s="119"/>
      <c r="W78" s="119"/>
      <c r="X78" s="175"/>
      <c r="Y78" s="177"/>
      <c r="Z78" s="119"/>
      <c r="AA78" s="119"/>
      <c r="AB78" s="175"/>
      <c r="AC78" s="177"/>
      <c r="AD78" s="119"/>
      <c r="AE78" s="119"/>
      <c r="AF78" s="175"/>
      <c r="AG78" s="177"/>
      <c r="AH78" s="119"/>
      <c r="AI78" s="119"/>
      <c r="AJ78" s="120"/>
      <c r="AK78" s="120"/>
      <c r="AL78" s="121"/>
      <c r="AM78" s="121"/>
      <c r="AN78" s="122"/>
      <c r="AO78" s="208"/>
      <c r="AP78" s="126"/>
      <c r="AQ78" s="142">
        <v>2412598749</v>
      </c>
      <c r="AR78" s="143">
        <v>100</v>
      </c>
      <c r="AS78" s="125" t="e">
        <f>(#REF!/AQ78)-1</f>
        <v>#REF!</v>
      </c>
      <c r="AT78" s="125" t="e">
        <f>(#REF!/AR78)-1</f>
        <v>#REF!</v>
      </c>
    </row>
    <row r="79" spans="1:46">
      <c r="A79" s="203" t="s">
        <v>31</v>
      </c>
      <c r="B79" s="170">
        <v>2399746016.7800002</v>
      </c>
      <c r="C79" s="182">
        <v>85.5</v>
      </c>
      <c r="D79" s="170">
        <v>2401895160.8800001</v>
      </c>
      <c r="E79" s="182">
        <v>85.5</v>
      </c>
      <c r="F79" s="119">
        <f t="shared" ref="F79:G81" si="84">((D79-B79)/B79)</f>
        <v>8.955714833870814E-4</v>
      </c>
      <c r="G79" s="119">
        <f t="shared" si="84"/>
        <v>0</v>
      </c>
      <c r="H79" s="170">
        <v>2403369068.3400002</v>
      </c>
      <c r="I79" s="182">
        <v>76.95</v>
      </c>
      <c r="J79" s="119">
        <f t="shared" ref="J79:K81" si="85">((H79-D79)/D79)</f>
        <v>6.1364354448344518E-4</v>
      </c>
      <c r="K79" s="119">
        <f t="shared" si="85"/>
        <v>-9.9999999999999964E-2</v>
      </c>
      <c r="L79" s="170">
        <v>2412454547.9200001</v>
      </c>
      <c r="M79" s="182">
        <v>69.3</v>
      </c>
      <c r="N79" s="119">
        <f t="shared" ref="N79:O81" si="86">((L79-H79)/H79)</f>
        <v>3.7803097741768133E-3</v>
      </c>
      <c r="O79" s="119">
        <f t="shared" si="86"/>
        <v>-9.9415204678362637E-2</v>
      </c>
      <c r="P79" s="170">
        <v>2411416040.6900001</v>
      </c>
      <c r="Q79" s="182">
        <v>69.3</v>
      </c>
      <c r="R79" s="119">
        <f t="shared" ref="R79:S81" si="87">((P79-L79)/L79)</f>
        <v>-4.3047742843296762E-4</v>
      </c>
      <c r="S79" s="119">
        <f t="shared" si="87"/>
        <v>0</v>
      </c>
      <c r="T79" s="170">
        <v>2413293706.71</v>
      </c>
      <c r="U79" s="182">
        <v>69.3</v>
      </c>
      <c r="V79" s="119">
        <f t="shared" ref="V79:W81" si="88">((T79-P79)/P79)</f>
        <v>7.7865701658960001E-4</v>
      </c>
      <c r="W79" s="119">
        <f t="shared" si="88"/>
        <v>0</v>
      </c>
      <c r="X79" s="170">
        <v>2416659109.6999998</v>
      </c>
      <c r="Y79" s="182">
        <v>69.3</v>
      </c>
      <c r="Z79" s="119">
        <f t="shared" ref="Z79:AA81" si="89">((X79-T79)/T79)</f>
        <v>1.3945268993336764E-3</v>
      </c>
      <c r="AA79" s="119">
        <f t="shared" si="89"/>
        <v>0</v>
      </c>
      <c r="AB79" s="170">
        <v>2419920002.0500002</v>
      </c>
      <c r="AC79" s="182">
        <v>69.3</v>
      </c>
      <c r="AD79" s="119">
        <f t="shared" ref="AD79:AD81" si="90">((AB79-X79)/X79)</f>
        <v>1.3493389849283226E-3</v>
      </c>
      <c r="AE79" s="119">
        <f t="shared" ref="AE79:AE81" si="91">((AC79-Y79)/Y79)</f>
        <v>0</v>
      </c>
      <c r="AF79" s="170">
        <v>2423946114.8800001</v>
      </c>
      <c r="AG79" s="182">
        <v>69.3</v>
      </c>
      <c r="AH79" s="119">
        <f t="shared" ref="AH79:AH81" si="92">((AF79-AB79)/AB79)</f>
        <v>1.6637379857967457E-3</v>
      </c>
      <c r="AI79" s="119">
        <f t="shared" ref="AI79:AI81" si="93">((AG79-AC79)/AC79)</f>
        <v>0</v>
      </c>
      <c r="AJ79" s="120">
        <f t="shared" si="70"/>
        <v>1.2556635325328396E-3</v>
      </c>
      <c r="AK79" s="120">
        <f t="shared" si="71"/>
        <v>-2.4926900584795325E-2</v>
      </c>
      <c r="AL79" s="121">
        <f t="shared" si="72"/>
        <v>9.1806479979421873E-3</v>
      </c>
      <c r="AM79" s="121">
        <f t="shared" si="73"/>
        <v>-0.18947368421052635</v>
      </c>
      <c r="AN79" s="122">
        <f t="shared" si="74"/>
        <v>1.2059900518001428E-3</v>
      </c>
      <c r="AO79" s="208">
        <f t="shared" si="75"/>
        <v>4.6155915793453468E-2</v>
      </c>
      <c r="AP79" s="126"/>
      <c r="AQ79" s="142">
        <v>12153673145</v>
      </c>
      <c r="AR79" s="144">
        <v>45.22</v>
      </c>
      <c r="AS79" s="125" t="e">
        <f>(#REF!/AQ79)-1</f>
        <v>#REF!</v>
      </c>
      <c r="AT79" s="125" t="e">
        <f>(#REF!/AR79)-1</f>
        <v>#REF!</v>
      </c>
    </row>
    <row r="80" spans="1:46">
      <c r="A80" s="203" t="s">
        <v>32</v>
      </c>
      <c r="B80" s="170">
        <v>9835152576.6299992</v>
      </c>
      <c r="C80" s="182">
        <v>40.700000000000003</v>
      </c>
      <c r="D80" s="170">
        <v>9859052640.2299995</v>
      </c>
      <c r="E80" s="182">
        <v>40.700000000000003</v>
      </c>
      <c r="F80" s="119">
        <f t="shared" si="84"/>
        <v>2.4300653613438606E-3</v>
      </c>
      <c r="G80" s="119">
        <f t="shared" si="84"/>
        <v>0</v>
      </c>
      <c r="H80" s="170">
        <v>9858240445.4400005</v>
      </c>
      <c r="I80" s="182">
        <v>40.700000000000003</v>
      </c>
      <c r="J80" s="119">
        <f t="shared" si="85"/>
        <v>-8.2380611975316594E-5</v>
      </c>
      <c r="K80" s="119">
        <f t="shared" si="85"/>
        <v>0</v>
      </c>
      <c r="L80" s="170">
        <v>9858227420.3899994</v>
      </c>
      <c r="M80" s="182">
        <v>40.700000000000003</v>
      </c>
      <c r="N80" s="119">
        <f t="shared" si="86"/>
        <v>-1.3212347652941696E-6</v>
      </c>
      <c r="O80" s="119">
        <f t="shared" si="86"/>
        <v>0</v>
      </c>
      <c r="P80" s="170">
        <v>9847194056.5200005</v>
      </c>
      <c r="Q80" s="182">
        <v>40.700000000000003</v>
      </c>
      <c r="R80" s="119">
        <f t="shared" si="87"/>
        <v>-1.1192036255096298E-3</v>
      </c>
      <c r="S80" s="119">
        <f t="shared" si="87"/>
        <v>0</v>
      </c>
      <c r="T80" s="170">
        <v>9874117114.8299999</v>
      </c>
      <c r="U80" s="182">
        <v>40.700000000000003</v>
      </c>
      <c r="V80" s="119">
        <f t="shared" si="88"/>
        <v>2.7340842635444193E-3</v>
      </c>
      <c r="W80" s="119">
        <f t="shared" si="88"/>
        <v>0</v>
      </c>
      <c r="X80" s="170">
        <v>9874117114.8299999</v>
      </c>
      <c r="Y80" s="182">
        <v>40.700000000000003</v>
      </c>
      <c r="Z80" s="119">
        <f t="shared" si="89"/>
        <v>0</v>
      </c>
      <c r="AA80" s="119">
        <f t="shared" si="89"/>
        <v>0</v>
      </c>
      <c r="AB80" s="170">
        <v>9872846307.7900009</v>
      </c>
      <c r="AC80" s="182">
        <v>40.700000000000003</v>
      </c>
      <c r="AD80" s="119">
        <f t="shared" si="90"/>
        <v>-1.2870082714437069E-4</v>
      </c>
      <c r="AE80" s="119">
        <f t="shared" si="91"/>
        <v>0</v>
      </c>
      <c r="AF80" s="170">
        <v>9924029132.0799999</v>
      </c>
      <c r="AG80" s="182">
        <v>40.700000000000003</v>
      </c>
      <c r="AH80" s="119">
        <f t="shared" si="92"/>
        <v>5.1842014647401199E-3</v>
      </c>
      <c r="AI80" s="119">
        <f t="shared" si="93"/>
        <v>0</v>
      </c>
      <c r="AJ80" s="120">
        <f t="shared" si="70"/>
        <v>1.1270930987792235E-3</v>
      </c>
      <c r="AK80" s="120">
        <f t="shared" si="71"/>
        <v>0</v>
      </c>
      <c r="AL80" s="121">
        <f t="shared" si="72"/>
        <v>6.5905411220610506E-3</v>
      </c>
      <c r="AM80" s="121">
        <f t="shared" si="73"/>
        <v>0</v>
      </c>
      <c r="AN80" s="122">
        <f t="shared" si="74"/>
        <v>2.1169262552175015E-3</v>
      </c>
      <c r="AO80" s="208">
        <f t="shared" si="75"/>
        <v>0</v>
      </c>
      <c r="AP80" s="126"/>
      <c r="AQ80" s="145">
        <v>31507613595.857655</v>
      </c>
      <c r="AR80" s="145">
        <v>11.808257597614354</v>
      </c>
      <c r="AS80" s="125" t="e">
        <f>(#REF!/AQ80)-1</f>
        <v>#REF!</v>
      </c>
      <c r="AT80" s="125" t="e">
        <f>(#REF!/AR80)-1</f>
        <v>#REF!</v>
      </c>
    </row>
    <row r="81" spans="1:47">
      <c r="A81" s="203" t="s">
        <v>33</v>
      </c>
      <c r="B81" s="170">
        <v>32767023980.578201</v>
      </c>
      <c r="C81" s="182">
        <v>12.280252793272286</v>
      </c>
      <c r="D81" s="170">
        <v>31874936840.354698</v>
      </c>
      <c r="E81" s="182">
        <v>11.95</v>
      </c>
      <c r="F81" s="119">
        <f t="shared" si="84"/>
        <v>-2.7225149917559328E-2</v>
      </c>
      <c r="G81" s="119">
        <f t="shared" si="84"/>
        <v>-2.6892996327666407E-2</v>
      </c>
      <c r="H81" s="170">
        <v>31874936840.354702</v>
      </c>
      <c r="I81" s="182">
        <v>11.95</v>
      </c>
      <c r="J81" s="119">
        <f t="shared" si="85"/>
        <v>1.1967701409828271E-16</v>
      </c>
      <c r="K81" s="119">
        <f t="shared" si="85"/>
        <v>0</v>
      </c>
      <c r="L81" s="170">
        <v>31874936840.354698</v>
      </c>
      <c r="M81" s="182">
        <v>11.95</v>
      </c>
      <c r="N81" s="119">
        <f t="shared" si="86"/>
        <v>-1.1967701409828268E-16</v>
      </c>
      <c r="O81" s="119">
        <f t="shared" si="86"/>
        <v>0</v>
      </c>
      <c r="P81" s="170">
        <v>31874936840.354698</v>
      </c>
      <c r="Q81" s="182">
        <v>11.95</v>
      </c>
      <c r="R81" s="119">
        <f t="shared" si="87"/>
        <v>0</v>
      </c>
      <c r="S81" s="119">
        <f t="shared" si="87"/>
        <v>0</v>
      </c>
      <c r="T81" s="170">
        <v>31874936840.354698</v>
      </c>
      <c r="U81" s="182">
        <v>11.95</v>
      </c>
      <c r="V81" s="119">
        <f t="shared" si="88"/>
        <v>0</v>
      </c>
      <c r="W81" s="119">
        <f t="shared" si="88"/>
        <v>0</v>
      </c>
      <c r="X81" s="170">
        <v>31874936840.354702</v>
      </c>
      <c r="Y81" s="182">
        <v>11.95</v>
      </c>
      <c r="Z81" s="119">
        <f t="shared" si="89"/>
        <v>1.1967701409828271E-16</v>
      </c>
      <c r="AA81" s="119">
        <f t="shared" si="89"/>
        <v>0</v>
      </c>
      <c r="AB81" s="170">
        <v>32817171113.131817</v>
      </c>
      <c r="AC81" s="182">
        <v>12.299046671684332</v>
      </c>
      <c r="AD81" s="119">
        <f t="shared" si="90"/>
        <v>2.9560349483868334E-2</v>
      </c>
      <c r="AE81" s="119">
        <f t="shared" si="91"/>
        <v>2.9208926500780968E-2</v>
      </c>
      <c r="AF81" s="170">
        <v>32817171113.131817</v>
      </c>
      <c r="AG81" s="182">
        <v>12.299046671684332</v>
      </c>
      <c r="AH81" s="119">
        <f t="shared" si="92"/>
        <v>0</v>
      </c>
      <c r="AI81" s="119">
        <f t="shared" si="93"/>
        <v>0</v>
      </c>
      <c r="AJ81" s="120">
        <f t="shared" si="70"/>
        <v>2.9189994578864053E-4</v>
      </c>
      <c r="AK81" s="120">
        <f t="shared" si="71"/>
        <v>2.8949127163932021E-4</v>
      </c>
      <c r="AL81" s="121">
        <f t="shared" si="72"/>
        <v>2.9560349483868459E-2</v>
      </c>
      <c r="AM81" s="121">
        <f t="shared" si="73"/>
        <v>2.9208926500780968E-2</v>
      </c>
      <c r="AN81" s="122">
        <f t="shared" si="74"/>
        <v>1.5186184534518792E-2</v>
      </c>
      <c r="AO81" s="208">
        <f t="shared" si="75"/>
        <v>1.5003448161944358E-2</v>
      </c>
      <c r="AP81" s="126"/>
      <c r="AQ81" s="136">
        <f>SUM(AQ78:AQ80)</f>
        <v>46073885489.857651</v>
      </c>
      <c r="AR81" s="101"/>
      <c r="AS81" s="125" t="e">
        <f>(#REF!/AQ81)-1</f>
        <v>#REF!</v>
      </c>
      <c r="AT81" s="125" t="e">
        <f>(#REF!/AR81)-1</f>
        <v>#REF!</v>
      </c>
    </row>
    <row r="82" spans="1:47">
      <c r="A82" s="205" t="s">
        <v>57</v>
      </c>
      <c r="B82" s="175">
        <f>SUM(B79:B81)</f>
        <v>45001922573.988205</v>
      </c>
      <c r="C82" s="177"/>
      <c r="D82" s="175">
        <f>SUM(D79:D81)</f>
        <v>44135884641.464699</v>
      </c>
      <c r="E82" s="177"/>
      <c r="F82" s="119">
        <f>((D82-B82)/B82)</f>
        <v>-1.9244465191451381E-2</v>
      </c>
      <c r="G82" s="119"/>
      <c r="H82" s="175">
        <f>SUM(H79:H81)</f>
        <v>44136546354.134705</v>
      </c>
      <c r="I82" s="177"/>
      <c r="J82" s="119">
        <f>((H82-D82)/D82)</f>
        <v>1.4992622791662224E-5</v>
      </c>
      <c r="K82" s="119"/>
      <c r="L82" s="175">
        <f>SUM(L79:L81)</f>
        <v>44145618808.664696</v>
      </c>
      <c r="M82" s="177"/>
      <c r="N82" s="119">
        <f>((L82-H82)/H82)</f>
        <v>2.0555424652389558E-4</v>
      </c>
      <c r="O82" s="119"/>
      <c r="P82" s="175">
        <f>SUM(P79:P81)</f>
        <v>44133546937.564697</v>
      </c>
      <c r="Q82" s="177"/>
      <c r="R82" s="119">
        <f>((P82-L82)/L82)</f>
        <v>-2.7345570015271963E-4</v>
      </c>
      <c r="S82" s="119"/>
      <c r="T82" s="175">
        <f>SUM(T79:T81)</f>
        <v>44162347661.894699</v>
      </c>
      <c r="U82" s="177"/>
      <c r="V82" s="119">
        <f>((T82-P82)/P82)</f>
        <v>6.5258122966517821E-4</v>
      </c>
      <c r="W82" s="119"/>
      <c r="X82" s="175">
        <f>SUM(X79:X81)</f>
        <v>44165713064.884705</v>
      </c>
      <c r="Y82" s="177"/>
      <c r="Z82" s="119">
        <f>((X82-T82)/T82)</f>
        <v>7.6205255566821171E-5</v>
      </c>
      <c r="AA82" s="119"/>
      <c r="AB82" s="175">
        <f>SUM(AB79:AB81)</f>
        <v>45109937422.971817</v>
      </c>
      <c r="AC82" s="177"/>
      <c r="AD82" s="119">
        <f>((AB82-X82)/X82)</f>
        <v>2.1379126307774859E-2</v>
      </c>
      <c r="AE82" s="119"/>
      <c r="AF82" s="175">
        <f>SUM(AF79:AF81)</f>
        <v>45165146360.091812</v>
      </c>
      <c r="AG82" s="177"/>
      <c r="AH82" s="119">
        <f>((AF82-AB82)/AB82)</f>
        <v>1.223875276135508E-3</v>
      </c>
      <c r="AI82" s="119"/>
      <c r="AJ82" s="120">
        <f t="shared" si="70"/>
        <v>5.0430175585672809E-4</v>
      </c>
      <c r="AK82" s="120"/>
      <c r="AL82" s="121">
        <f t="shared" si="72"/>
        <v>2.3320292025146006E-2</v>
      </c>
      <c r="AM82" s="121"/>
      <c r="AN82" s="122">
        <f t="shared" si="74"/>
        <v>1.0872170999140517E-2</v>
      </c>
      <c r="AO82" s="208"/>
      <c r="AP82" s="126"/>
      <c r="AQ82" s="136"/>
      <c r="AR82" s="101"/>
      <c r="AS82" s="125" t="e">
        <f>(#REF!/AQ82)-1</f>
        <v>#REF!</v>
      </c>
      <c r="AT82" s="125" t="e">
        <f>(#REF!/AR82)-1</f>
        <v>#REF!</v>
      </c>
    </row>
    <row r="83" spans="1:47">
      <c r="A83" s="206" t="s">
        <v>83</v>
      </c>
      <c r="B83" s="175"/>
      <c r="C83" s="177"/>
      <c r="D83" s="175"/>
      <c r="E83" s="177"/>
      <c r="F83" s="119"/>
      <c r="G83" s="119"/>
      <c r="H83" s="175"/>
      <c r="I83" s="177"/>
      <c r="J83" s="119"/>
      <c r="K83" s="119"/>
      <c r="L83" s="175"/>
      <c r="M83" s="177"/>
      <c r="N83" s="119"/>
      <c r="O83" s="119"/>
      <c r="P83" s="175"/>
      <c r="Q83" s="177"/>
      <c r="R83" s="119"/>
      <c r="S83" s="119"/>
      <c r="T83" s="175"/>
      <c r="U83" s="177"/>
      <c r="V83" s="119"/>
      <c r="W83" s="119"/>
      <c r="X83" s="175"/>
      <c r="Y83" s="177"/>
      <c r="Z83" s="119"/>
      <c r="AA83" s="119"/>
      <c r="AB83" s="175"/>
      <c r="AC83" s="177"/>
      <c r="AD83" s="119"/>
      <c r="AE83" s="119"/>
      <c r="AF83" s="175"/>
      <c r="AG83" s="177"/>
      <c r="AH83" s="119"/>
      <c r="AI83" s="119"/>
      <c r="AJ83" s="120"/>
      <c r="AK83" s="120"/>
      <c r="AL83" s="121"/>
      <c r="AM83" s="121"/>
      <c r="AN83" s="122"/>
      <c r="AO83" s="208"/>
      <c r="AP83" s="126"/>
      <c r="AQ83" s="124">
        <v>885354617.76999998</v>
      </c>
      <c r="AR83" s="124">
        <v>1763.14</v>
      </c>
      <c r="AS83" s="125" t="e">
        <f>(#REF!/AQ83)-1</f>
        <v>#REF!</v>
      </c>
      <c r="AT83" s="125" t="e">
        <f>(#REF!/AR83)-1</f>
        <v>#REF!</v>
      </c>
    </row>
    <row r="84" spans="1:47">
      <c r="A84" s="203" t="s">
        <v>36</v>
      </c>
      <c r="B84" s="170">
        <v>1205981562.6300001</v>
      </c>
      <c r="C84" s="170">
        <v>2663.68</v>
      </c>
      <c r="D84" s="170">
        <v>1203838355.47</v>
      </c>
      <c r="E84" s="170">
        <v>2657.38</v>
      </c>
      <c r="F84" s="119">
        <f t="shared" ref="F84:F103" si="94">((D84-B84)/B84)</f>
        <v>-1.777147533935915E-3</v>
      </c>
      <c r="G84" s="119">
        <f t="shared" ref="G84:G103" si="95">((E84-C84)/C84)</f>
        <v>-2.3651489668427617E-3</v>
      </c>
      <c r="H84" s="170">
        <v>1212076443.4100001</v>
      </c>
      <c r="I84" s="170">
        <v>2663.77</v>
      </c>
      <c r="J84" s="119">
        <f t="shared" ref="J84:J103" si="96">((H84-D84)/D84)</f>
        <v>6.8431844712106386E-3</v>
      </c>
      <c r="K84" s="119">
        <f t="shared" ref="K84:K103" si="97">((I84-E84)/E84)</f>
        <v>2.4046241034401828E-3</v>
      </c>
      <c r="L84" s="170">
        <v>1209932701.8599999</v>
      </c>
      <c r="M84" s="170">
        <v>2668.5</v>
      </c>
      <c r="N84" s="119">
        <f t="shared" ref="N84:N103" si="98">((L84-H84)/H84)</f>
        <v>-1.7686521024772059E-3</v>
      </c>
      <c r="O84" s="119">
        <f t="shared" ref="O84:O103" si="99">((M84-I84)/I84)</f>
        <v>1.7756788311303221E-3</v>
      </c>
      <c r="P84" s="170">
        <v>1178391061.1099999</v>
      </c>
      <c r="Q84" s="170">
        <v>2596.17</v>
      </c>
      <c r="R84" s="119">
        <f t="shared" ref="R84:R103" si="100">((P84-L84)/L84)</f>
        <v>-2.6068921603252651E-2</v>
      </c>
      <c r="S84" s="119">
        <f t="shared" ref="S84:S103" si="101">((Q84-M84)/M84)</f>
        <v>-2.7105115233277095E-2</v>
      </c>
      <c r="T84" s="170">
        <v>1113447162.1400001</v>
      </c>
      <c r="U84" s="170">
        <v>2457.9299999999998</v>
      </c>
      <c r="V84" s="119">
        <f t="shared" ref="V84:V103" si="102">((T84-P84)/P84)</f>
        <v>-5.5112348619502503E-2</v>
      </c>
      <c r="W84" s="119">
        <f t="shared" ref="W84:W103" si="103">((U84-Q84)/Q84)</f>
        <v>-5.3247668681172741E-2</v>
      </c>
      <c r="X84" s="170">
        <v>1114535969.3699999</v>
      </c>
      <c r="Y84" s="170">
        <v>2455.34</v>
      </c>
      <c r="Z84" s="119">
        <f t="shared" ref="Z84:Z103" si="104">((X84-T84)/T84)</f>
        <v>9.7787058696807618E-4</v>
      </c>
      <c r="AA84" s="119">
        <f t="shared" ref="AA84:AA103" si="105">((Y84-U84)/U84)</f>
        <v>-1.0537322055549552E-3</v>
      </c>
      <c r="AB84" s="170">
        <v>1099605018.1900001</v>
      </c>
      <c r="AC84" s="170">
        <v>2442.13</v>
      </c>
      <c r="AD84" s="119">
        <f t="shared" ref="AD84:AD103" si="106">((AB84-X84)/X84)</f>
        <v>-1.3396562865924968E-2</v>
      </c>
      <c r="AE84" s="119">
        <f t="shared" ref="AE84:AE103" si="107">((AC84-Y84)/Y84)</f>
        <v>-5.3801102902245861E-3</v>
      </c>
      <c r="AF84" s="170">
        <v>1096891252.0999999</v>
      </c>
      <c r="AG84" s="170">
        <v>2432.46</v>
      </c>
      <c r="AH84" s="119">
        <f t="shared" ref="AH84:AH103" si="108">((AF84-AB84)/AB84)</f>
        <v>-2.4679462580728625E-3</v>
      </c>
      <c r="AI84" s="119">
        <f t="shared" ref="AI84:AI103" si="109">((AG84-AC84)/AC84)</f>
        <v>-3.9596581672556629E-3</v>
      </c>
      <c r="AJ84" s="120">
        <f t="shared" si="70"/>
        <v>-1.1596315490623425E-2</v>
      </c>
      <c r="AK84" s="120">
        <f t="shared" si="71"/>
        <v>-1.111639132621966E-2</v>
      </c>
      <c r="AL84" s="121">
        <f t="shared" si="72"/>
        <v>-8.8838424929770621E-2</v>
      </c>
      <c r="AM84" s="121">
        <f t="shared" si="73"/>
        <v>-8.4639757957085573E-2</v>
      </c>
      <c r="AN84" s="122">
        <f t="shared" si="74"/>
        <v>2.0286497352432629E-2</v>
      </c>
      <c r="AO84" s="208">
        <f t="shared" si="75"/>
        <v>1.9426315936198528E-2</v>
      </c>
      <c r="AP84" s="126"/>
      <c r="AQ84" s="129">
        <v>113791197</v>
      </c>
      <c r="AR84" s="128">
        <v>81.52</v>
      </c>
      <c r="AS84" s="125" t="e">
        <f>(#REF!/AQ84)-1</f>
        <v>#REF!</v>
      </c>
      <c r="AT84" s="125" t="e">
        <f>(#REF!/AR84)-1</f>
        <v>#REF!</v>
      </c>
    </row>
    <row r="85" spans="1:47">
      <c r="A85" s="203" t="s">
        <v>34</v>
      </c>
      <c r="B85" s="170">
        <v>154759978</v>
      </c>
      <c r="C85" s="170">
        <v>114.06</v>
      </c>
      <c r="D85" s="170">
        <v>154063304</v>
      </c>
      <c r="E85" s="170">
        <v>113.44</v>
      </c>
      <c r="F85" s="119">
        <f t="shared" si="94"/>
        <v>-4.5016418909028279E-3</v>
      </c>
      <c r="G85" s="119">
        <f t="shared" si="95"/>
        <v>-5.435735577766128E-3</v>
      </c>
      <c r="H85" s="170">
        <v>152265430</v>
      </c>
      <c r="I85" s="170">
        <v>112.44</v>
      </c>
      <c r="J85" s="119">
        <f t="shared" si="96"/>
        <v>-1.1669709485134759E-2</v>
      </c>
      <c r="K85" s="119">
        <f t="shared" si="97"/>
        <v>-8.8152327221438648E-3</v>
      </c>
      <c r="L85" s="170">
        <v>147877801</v>
      </c>
      <c r="M85" s="170">
        <v>109.41</v>
      </c>
      <c r="N85" s="119">
        <f t="shared" si="98"/>
        <v>-2.8815660915284581E-2</v>
      </c>
      <c r="O85" s="119">
        <f t="shared" si="99"/>
        <v>-2.6947705442902894E-2</v>
      </c>
      <c r="P85" s="170">
        <v>148097836</v>
      </c>
      <c r="Q85" s="170">
        <v>109.57</v>
      </c>
      <c r="R85" s="119">
        <f t="shared" si="100"/>
        <v>1.4879515283027504E-3</v>
      </c>
      <c r="S85" s="119">
        <f t="shared" si="101"/>
        <v>1.4623891783200494E-3</v>
      </c>
      <c r="T85" s="170">
        <v>136369696</v>
      </c>
      <c r="U85" s="170">
        <v>100.98</v>
      </c>
      <c r="V85" s="119">
        <f t="shared" si="102"/>
        <v>-7.9191839102902215E-2</v>
      </c>
      <c r="W85" s="119">
        <f t="shared" si="103"/>
        <v>-7.8397371543305561E-2</v>
      </c>
      <c r="X85" s="170">
        <v>136302816</v>
      </c>
      <c r="Y85" s="170">
        <v>100.86</v>
      </c>
      <c r="Z85" s="119">
        <f t="shared" si="104"/>
        <v>-4.9043153986351928E-4</v>
      </c>
      <c r="AA85" s="119">
        <f t="shared" si="105"/>
        <v>-1.1883541295306451E-3</v>
      </c>
      <c r="AB85" s="170">
        <v>136297360</v>
      </c>
      <c r="AC85" s="170">
        <v>100.85</v>
      </c>
      <c r="AD85" s="119">
        <f t="shared" si="106"/>
        <v>-4.0028520027055052E-5</v>
      </c>
      <c r="AE85" s="119">
        <f t="shared" si="107"/>
        <v>-9.9147332936794729E-5</v>
      </c>
      <c r="AF85" s="170">
        <v>135021583</v>
      </c>
      <c r="AG85" s="170">
        <v>99.89</v>
      </c>
      <c r="AH85" s="119">
        <f t="shared" si="108"/>
        <v>-9.360247329808882E-3</v>
      </c>
      <c r="AI85" s="119">
        <f t="shared" si="109"/>
        <v>-9.5190877540901712E-3</v>
      </c>
      <c r="AJ85" s="120">
        <f t="shared" si="70"/>
        <v>-1.6572700906952637E-2</v>
      </c>
      <c r="AK85" s="120">
        <f t="shared" si="71"/>
        <v>-1.6117530665544499E-2</v>
      </c>
      <c r="AL85" s="121">
        <f t="shared" si="72"/>
        <v>-0.12359673267814639</v>
      </c>
      <c r="AM85" s="121">
        <f t="shared" si="73"/>
        <v>-0.11944640338504935</v>
      </c>
      <c r="AN85" s="122">
        <f t="shared" si="74"/>
        <v>2.7126612199775326E-2</v>
      </c>
      <c r="AO85" s="208">
        <f t="shared" si="75"/>
        <v>2.6714248510125247E-2</v>
      </c>
      <c r="AP85" s="126"/>
      <c r="AQ85" s="124">
        <v>1066913090.3099999</v>
      </c>
      <c r="AR85" s="128">
        <v>1.1691</v>
      </c>
      <c r="AS85" s="125" t="e">
        <f>(#REF!/AQ85)-1</f>
        <v>#REF!</v>
      </c>
      <c r="AT85" s="125" t="e">
        <f>(#REF!/AR85)-1</f>
        <v>#REF!</v>
      </c>
    </row>
    <row r="86" spans="1:47">
      <c r="A86" s="203" t="s">
        <v>100</v>
      </c>
      <c r="B86" s="170">
        <v>818599097.5</v>
      </c>
      <c r="C86" s="170">
        <v>1.2285999999999999</v>
      </c>
      <c r="D86" s="170">
        <v>815873190.04999995</v>
      </c>
      <c r="E86" s="170">
        <v>1.2244999999999999</v>
      </c>
      <c r="F86" s="119">
        <f t="shared" si="94"/>
        <v>-3.3299663514472022E-3</v>
      </c>
      <c r="G86" s="119">
        <f t="shared" si="95"/>
        <v>-3.3371316946117476E-3</v>
      </c>
      <c r="H86" s="170">
        <v>811016707.48000002</v>
      </c>
      <c r="I86" s="170">
        <v>1.2172000000000001</v>
      </c>
      <c r="J86" s="119">
        <f t="shared" si="96"/>
        <v>-5.9524968208629443E-3</v>
      </c>
      <c r="K86" s="119">
        <f t="shared" si="97"/>
        <v>-5.961616986525E-3</v>
      </c>
      <c r="L86" s="170">
        <v>784716033.13</v>
      </c>
      <c r="M86" s="170">
        <v>1.1778</v>
      </c>
      <c r="N86" s="119">
        <f t="shared" si="98"/>
        <v>-3.2429263302998737E-2</v>
      </c>
      <c r="O86" s="119">
        <f t="shared" si="99"/>
        <v>-3.236937232993764E-2</v>
      </c>
      <c r="P86" s="170">
        <v>785871057.52999997</v>
      </c>
      <c r="Q86" s="170">
        <v>1.1797</v>
      </c>
      <c r="R86" s="119">
        <f t="shared" si="100"/>
        <v>1.4719011097465739E-3</v>
      </c>
      <c r="S86" s="119">
        <f t="shared" si="101"/>
        <v>1.6131771098658624E-3</v>
      </c>
      <c r="T86" s="170">
        <v>713128345.01999998</v>
      </c>
      <c r="U86" s="170">
        <v>1.0705</v>
      </c>
      <c r="V86" s="119">
        <f t="shared" si="102"/>
        <v>-9.2563165182124166E-2</v>
      </c>
      <c r="W86" s="119">
        <f t="shared" si="103"/>
        <v>-9.2565906586420249E-2</v>
      </c>
      <c r="X86" s="170">
        <v>706250115.90999997</v>
      </c>
      <c r="Y86" s="170">
        <v>1.0602</v>
      </c>
      <c r="Z86" s="119">
        <f t="shared" si="104"/>
        <v>-9.6451489525452971E-3</v>
      </c>
      <c r="AA86" s="119">
        <f t="shared" si="105"/>
        <v>-9.6216721158336998E-3</v>
      </c>
      <c r="AB86" s="170">
        <v>705396083.29999995</v>
      </c>
      <c r="AC86" s="170">
        <v>1.0589</v>
      </c>
      <c r="AD86" s="119">
        <f t="shared" si="106"/>
        <v>-1.2092495148118981E-3</v>
      </c>
      <c r="AE86" s="119">
        <f t="shared" si="107"/>
        <v>-1.2261837389172599E-3</v>
      </c>
      <c r="AF86" s="170">
        <v>696101246.46000004</v>
      </c>
      <c r="AG86" s="170">
        <v>1.0449999999999999</v>
      </c>
      <c r="AH86" s="119">
        <f t="shared" si="108"/>
        <v>-1.3176762757905598E-2</v>
      </c>
      <c r="AI86" s="119">
        <f t="shared" si="109"/>
        <v>-1.3126829728964041E-2</v>
      </c>
      <c r="AJ86" s="120">
        <f t="shared" si="70"/>
        <v>-1.9604268971618658E-2</v>
      </c>
      <c r="AK86" s="120">
        <f t="shared" si="71"/>
        <v>-1.9574442008917971E-2</v>
      </c>
      <c r="AL86" s="121">
        <f t="shared" si="72"/>
        <v>-0.14680215632855861</v>
      </c>
      <c r="AM86" s="121">
        <f t="shared" si="73"/>
        <v>-0.14659044507962435</v>
      </c>
      <c r="AN86" s="122">
        <f t="shared" si="74"/>
        <v>3.1309020649648647E-2</v>
      </c>
      <c r="AO86" s="208">
        <f t="shared" si="75"/>
        <v>3.1320067762525862E-2</v>
      </c>
      <c r="AP86" s="126"/>
      <c r="AQ86" s="124">
        <v>4173976375.3699999</v>
      </c>
      <c r="AR86" s="128">
        <v>299.53579999999999</v>
      </c>
      <c r="AS86" s="125" t="e">
        <f>(#REF!/AQ86)-1</f>
        <v>#REF!</v>
      </c>
      <c r="AT86" s="125" t="e">
        <f>(#REF!/AR86)-1</f>
        <v>#REF!</v>
      </c>
    </row>
    <row r="87" spans="1:47">
      <c r="A87" s="203" t="s">
        <v>10</v>
      </c>
      <c r="B87" s="170">
        <v>3640984463.5300002</v>
      </c>
      <c r="C87" s="170">
        <v>365.41269999999997</v>
      </c>
      <c r="D87" s="170">
        <v>3630296793.5999999</v>
      </c>
      <c r="E87" s="170">
        <v>364.90859999999998</v>
      </c>
      <c r="F87" s="119">
        <f t="shared" si="94"/>
        <v>-2.9353791638095637E-3</v>
      </c>
      <c r="G87" s="119">
        <f t="shared" si="95"/>
        <v>-1.3795360697643898E-3</v>
      </c>
      <c r="H87" s="170">
        <v>3587862714.3800001</v>
      </c>
      <c r="I87" s="170">
        <v>361.19880000000001</v>
      </c>
      <c r="J87" s="119">
        <f t="shared" si="96"/>
        <v>-1.168887328848941E-2</v>
      </c>
      <c r="K87" s="119">
        <f t="shared" si="97"/>
        <v>-1.0166381389750675E-2</v>
      </c>
      <c r="L87" s="170">
        <v>3511973984.2199998</v>
      </c>
      <c r="M87" s="170">
        <v>353.76960000000003</v>
      </c>
      <c r="N87" s="119">
        <f t="shared" si="98"/>
        <v>-2.1151514481265277E-2</v>
      </c>
      <c r="O87" s="119">
        <f t="shared" si="99"/>
        <v>-2.0568174645098435E-2</v>
      </c>
      <c r="P87" s="170">
        <v>3497285646.75</v>
      </c>
      <c r="Q87" s="170">
        <v>351.96719999999999</v>
      </c>
      <c r="R87" s="119">
        <f t="shared" si="100"/>
        <v>-4.1823594183776486E-3</v>
      </c>
      <c r="S87" s="119">
        <f t="shared" si="101"/>
        <v>-5.0948413882934938E-3</v>
      </c>
      <c r="T87" s="170">
        <v>3158869897.7600002</v>
      </c>
      <c r="U87" s="170">
        <v>318.42489999999998</v>
      </c>
      <c r="V87" s="119">
        <f t="shared" si="102"/>
        <v>-9.6765258309536958E-2</v>
      </c>
      <c r="W87" s="119">
        <f t="shared" si="103"/>
        <v>-9.5299505181164645E-2</v>
      </c>
      <c r="X87" s="170">
        <v>3166716876.75</v>
      </c>
      <c r="Y87" s="170">
        <v>319.47050000000002</v>
      </c>
      <c r="Z87" s="119">
        <f t="shared" si="104"/>
        <v>2.4841095847487026E-3</v>
      </c>
      <c r="AA87" s="119">
        <f t="shared" si="105"/>
        <v>3.2836628040082165E-3</v>
      </c>
      <c r="AB87" s="170">
        <v>3134483438.9400001</v>
      </c>
      <c r="AC87" s="170">
        <v>316.34679999999997</v>
      </c>
      <c r="AD87" s="119">
        <f t="shared" si="106"/>
        <v>-1.0178818967574109E-2</v>
      </c>
      <c r="AE87" s="119">
        <f t="shared" si="107"/>
        <v>-9.7777416068151584E-3</v>
      </c>
      <c r="AF87" s="170">
        <v>3069426900.7800002</v>
      </c>
      <c r="AG87" s="170">
        <v>309.33010000000002</v>
      </c>
      <c r="AH87" s="119">
        <f t="shared" si="108"/>
        <v>-2.0755106679396035E-2</v>
      </c>
      <c r="AI87" s="119">
        <f t="shared" si="109"/>
        <v>-2.2180404543368094E-2</v>
      </c>
      <c r="AJ87" s="120">
        <f t="shared" si="70"/>
        <v>-2.0646650090462539E-2</v>
      </c>
      <c r="AK87" s="120">
        <f t="shared" si="71"/>
        <v>-2.0147865252530834E-2</v>
      </c>
      <c r="AL87" s="121">
        <f t="shared" si="72"/>
        <v>-0.15449698046969063</v>
      </c>
      <c r="AM87" s="121">
        <f t="shared" si="73"/>
        <v>-0.15230800260668004</v>
      </c>
      <c r="AN87" s="122">
        <f t="shared" si="74"/>
        <v>3.1856644182671999E-2</v>
      </c>
      <c r="AO87" s="208">
        <f t="shared" si="75"/>
        <v>3.1593685081678757E-2</v>
      </c>
      <c r="AP87" s="126"/>
      <c r="AQ87" s="124">
        <v>2336951594.8200002</v>
      </c>
      <c r="AR87" s="128">
        <v>9.7842000000000002</v>
      </c>
      <c r="AS87" s="125" t="e">
        <f>(#REF!/AQ87)-1</f>
        <v>#REF!</v>
      </c>
      <c r="AT87" s="125" t="e">
        <f>(#REF!/AR87)-1</f>
        <v>#REF!</v>
      </c>
    </row>
    <row r="88" spans="1:47">
      <c r="A88" s="203" t="s">
        <v>20</v>
      </c>
      <c r="B88" s="170">
        <v>2174357601.5500002</v>
      </c>
      <c r="C88" s="170">
        <v>10.7545</v>
      </c>
      <c r="D88" s="170">
        <v>2146414300.1400001</v>
      </c>
      <c r="E88" s="170">
        <v>10.615600000000001</v>
      </c>
      <c r="F88" s="119">
        <f t="shared" si="94"/>
        <v>-1.285129060191414E-2</v>
      </c>
      <c r="G88" s="119">
        <f t="shared" si="95"/>
        <v>-1.291552373425074E-2</v>
      </c>
      <c r="H88" s="170">
        <v>2114122116.2</v>
      </c>
      <c r="I88" s="170">
        <v>10.46</v>
      </c>
      <c r="J88" s="119">
        <f t="shared" si="96"/>
        <v>-1.5044711516268688E-2</v>
      </c>
      <c r="K88" s="119">
        <f t="shared" si="97"/>
        <v>-1.4657673612419432E-2</v>
      </c>
      <c r="L88" s="170">
        <v>2067226389.48</v>
      </c>
      <c r="M88" s="170">
        <v>10.228300000000001</v>
      </c>
      <c r="N88" s="119">
        <f t="shared" si="98"/>
        <v>-2.218212768347181E-2</v>
      </c>
      <c r="O88" s="119">
        <f t="shared" si="99"/>
        <v>-2.2151051625239004E-2</v>
      </c>
      <c r="P88" s="170">
        <v>2048301144.8399999</v>
      </c>
      <c r="Q88" s="170">
        <v>10.1341</v>
      </c>
      <c r="R88" s="119">
        <f t="shared" si="100"/>
        <v>-9.1548969848245076E-3</v>
      </c>
      <c r="S88" s="119">
        <f t="shared" si="101"/>
        <v>-9.2097415992883191E-3</v>
      </c>
      <c r="T88" s="170">
        <v>1895316490.8099999</v>
      </c>
      <c r="U88" s="170">
        <v>9.3859999999999992</v>
      </c>
      <c r="V88" s="119">
        <f t="shared" si="102"/>
        <v>-7.4688555642998547E-2</v>
      </c>
      <c r="W88" s="119">
        <f t="shared" si="103"/>
        <v>-7.3820072823437791E-2</v>
      </c>
      <c r="X88" s="170">
        <v>1864556262.5999999</v>
      </c>
      <c r="Y88" s="170">
        <v>9.2187999999999999</v>
      </c>
      <c r="Z88" s="119">
        <f t="shared" si="104"/>
        <v>-1.6229599836834672E-2</v>
      </c>
      <c r="AA88" s="119">
        <f t="shared" si="105"/>
        <v>-1.7813765182186168E-2</v>
      </c>
      <c r="AB88" s="170">
        <v>1851287524.74</v>
      </c>
      <c r="AC88" s="170">
        <v>9.1569000000000003</v>
      </c>
      <c r="AD88" s="119">
        <f t="shared" si="106"/>
        <v>-7.1162979236129463E-3</v>
      </c>
      <c r="AE88" s="119">
        <f t="shared" si="107"/>
        <v>-6.7145398533431273E-3</v>
      </c>
      <c r="AF88" s="170">
        <v>1831418463.1199999</v>
      </c>
      <c r="AG88" s="170">
        <v>9.0582999999999991</v>
      </c>
      <c r="AH88" s="119">
        <f t="shared" si="108"/>
        <v>-1.0732563880259815E-2</v>
      </c>
      <c r="AI88" s="119">
        <f t="shared" si="109"/>
        <v>-1.0767836276469234E-2</v>
      </c>
      <c r="AJ88" s="120">
        <f t="shared" si="70"/>
        <v>-2.100000550877314E-2</v>
      </c>
      <c r="AK88" s="120">
        <f t="shared" si="71"/>
        <v>-2.100627558832923E-2</v>
      </c>
      <c r="AL88" s="121">
        <f t="shared" si="72"/>
        <v>-0.14675444391115666</v>
      </c>
      <c r="AM88" s="121">
        <f t="shared" si="73"/>
        <v>-0.14669919740758897</v>
      </c>
      <c r="AN88" s="122">
        <f t="shared" si="74"/>
        <v>2.2190622117223047E-2</v>
      </c>
      <c r="AO88" s="208">
        <f t="shared" si="75"/>
        <v>2.1891950216225566E-2</v>
      </c>
      <c r="AP88" s="126"/>
      <c r="AQ88" s="146">
        <v>0</v>
      </c>
      <c r="AR88" s="147">
        <v>0</v>
      </c>
      <c r="AS88" s="125" t="e">
        <f>(#REF!/AQ88)-1</f>
        <v>#REF!</v>
      </c>
      <c r="AT88" s="125" t="e">
        <f>(#REF!/AR88)-1</f>
        <v>#REF!</v>
      </c>
    </row>
    <row r="89" spans="1:47">
      <c r="A89" s="204" t="s">
        <v>167</v>
      </c>
      <c r="B89" s="170">
        <v>2997279843.04</v>
      </c>
      <c r="C89" s="170">
        <v>152.27000000000001</v>
      </c>
      <c r="D89" s="170">
        <v>2980393576.8899999</v>
      </c>
      <c r="E89" s="170">
        <v>151.53</v>
      </c>
      <c r="F89" s="119">
        <f t="shared" si="94"/>
        <v>-5.6338637145316233E-3</v>
      </c>
      <c r="G89" s="119">
        <f t="shared" si="95"/>
        <v>-4.8597885335260327E-3</v>
      </c>
      <c r="H89" s="170">
        <v>2936661354.9499998</v>
      </c>
      <c r="I89" s="170">
        <v>149.31</v>
      </c>
      <c r="J89" s="119">
        <f t="shared" si="96"/>
        <v>-1.4673304317624397E-2</v>
      </c>
      <c r="K89" s="119">
        <f t="shared" si="97"/>
        <v>-1.4650564244704012E-2</v>
      </c>
      <c r="L89" s="170">
        <v>2877251232.54</v>
      </c>
      <c r="M89" s="170">
        <v>153.93</v>
      </c>
      <c r="N89" s="119">
        <f t="shared" si="98"/>
        <v>-2.0230498252670124E-2</v>
      </c>
      <c r="O89" s="119">
        <f t="shared" si="99"/>
        <v>3.0942334739803123E-2</v>
      </c>
      <c r="P89" s="170">
        <v>2836944225.3000002</v>
      </c>
      <c r="Q89" s="170">
        <v>153.93</v>
      </c>
      <c r="R89" s="119">
        <f t="shared" si="100"/>
        <v>-1.4008859144502745E-2</v>
      </c>
      <c r="S89" s="119">
        <f t="shared" si="101"/>
        <v>0</v>
      </c>
      <c r="T89" s="170">
        <v>2598160725.4400001</v>
      </c>
      <c r="U89" s="170">
        <v>153.93</v>
      </c>
      <c r="V89" s="119">
        <f t="shared" si="102"/>
        <v>-8.4169261323686878E-2</v>
      </c>
      <c r="W89" s="119">
        <f t="shared" si="103"/>
        <v>0</v>
      </c>
      <c r="X89" s="170">
        <v>2570499908.9200001</v>
      </c>
      <c r="Y89" s="170">
        <v>153.93</v>
      </c>
      <c r="Z89" s="119">
        <f t="shared" si="104"/>
        <v>-1.0646306923647153E-2</v>
      </c>
      <c r="AA89" s="119">
        <f t="shared" si="105"/>
        <v>0</v>
      </c>
      <c r="AB89" s="170">
        <v>2551453791.8499999</v>
      </c>
      <c r="AC89" s="170">
        <v>153.93</v>
      </c>
      <c r="AD89" s="119">
        <f t="shared" si="106"/>
        <v>-7.4094992199406186E-3</v>
      </c>
      <c r="AE89" s="119">
        <f t="shared" si="107"/>
        <v>0</v>
      </c>
      <c r="AF89" s="170">
        <v>2543292741.7399998</v>
      </c>
      <c r="AG89" s="170">
        <v>129.62</v>
      </c>
      <c r="AH89" s="119">
        <f t="shared" si="108"/>
        <v>-3.1985882464611462E-3</v>
      </c>
      <c r="AI89" s="119">
        <f t="shared" si="109"/>
        <v>-0.15792892873384007</v>
      </c>
      <c r="AJ89" s="120">
        <f t="shared" si="70"/>
        <v>-1.9996272642883086E-2</v>
      </c>
      <c r="AK89" s="120">
        <f t="shared" si="71"/>
        <v>-1.8312118346533374E-2</v>
      </c>
      <c r="AL89" s="121">
        <f t="shared" si="72"/>
        <v>-0.1466587629698588</v>
      </c>
      <c r="AM89" s="121">
        <f t="shared" si="73"/>
        <v>-0.14459183000065992</v>
      </c>
      <c r="AN89" s="122">
        <f t="shared" si="74"/>
        <v>2.6502560969281844E-2</v>
      </c>
      <c r="AO89" s="208">
        <f t="shared" si="75"/>
        <v>5.7884813898869882E-2</v>
      </c>
      <c r="AP89" s="126"/>
      <c r="AQ89" s="148">
        <v>4131236617.7600002</v>
      </c>
      <c r="AR89" s="144">
        <v>103.24</v>
      </c>
      <c r="AS89" s="125" t="e">
        <f>(#REF!/AQ89)-1</f>
        <v>#REF!</v>
      </c>
      <c r="AT89" s="125" t="e">
        <f>(#REF!/AR89)-1</f>
        <v>#REF!</v>
      </c>
    </row>
    <row r="90" spans="1:47">
      <c r="A90" s="203" t="s">
        <v>165</v>
      </c>
      <c r="B90" s="170">
        <v>4849278590.6400003</v>
      </c>
      <c r="C90" s="181">
        <v>103.2</v>
      </c>
      <c r="D90" s="170">
        <v>4846075054.3800001</v>
      </c>
      <c r="E90" s="181">
        <v>103.2</v>
      </c>
      <c r="F90" s="119">
        <f t="shared" si="94"/>
        <v>-6.6062120377732955E-4</v>
      </c>
      <c r="G90" s="119">
        <f t="shared" si="95"/>
        <v>0</v>
      </c>
      <c r="H90" s="170">
        <v>4813563499.3400002</v>
      </c>
      <c r="I90" s="181">
        <v>103.2</v>
      </c>
      <c r="J90" s="119">
        <f t="shared" si="96"/>
        <v>-6.708842656205919E-3</v>
      </c>
      <c r="K90" s="119">
        <f t="shared" si="97"/>
        <v>0</v>
      </c>
      <c r="L90" s="170">
        <v>4642049359.8800001</v>
      </c>
      <c r="M90" s="181">
        <v>103.2</v>
      </c>
      <c r="N90" s="119">
        <f t="shared" si="98"/>
        <v>-3.5631427628100634E-2</v>
      </c>
      <c r="O90" s="119">
        <f t="shared" si="99"/>
        <v>0</v>
      </c>
      <c r="P90" s="170">
        <v>4680104064</v>
      </c>
      <c r="Q90" s="181">
        <v>103.2</v>
      </c>
      <c r="R90" s="119">
        <f t="shared" si="100"/>
        <v>8.1978241009017672E-3</v>
      </c>
      <c r="S90" s="119">
        <f t="shared" si="101"/>
        <v>0</v>
      </c>
      <c r="T90" s="170">
        <v>4250181591.5</v>
      </c>
      <c r="U90" s="181">
        <v>132.4177</v>
      </c>
      <c r="V90" s="119">
        <f t="shared" si="102"/>
        <v>-9.1861733547128233E-2</v>
      </c>
      <c r="W90" s="119">
        <f t="shared" si="103"/>
        <v>0.28311724806201544</v>
      </c>
      <c r="X90" s="170">
        <v>4175207952.6599998</v>
      </c>
      <c r="Y90" s="181">
        <v>132.4177</v>
      </c>
      <c r="Z90" s="119">
        <f t="shared" si="104"/>
        <v>-1.7640102481724786E-2</v>
      </c>
      <c r="AA90" s="119">
        <f t="shared" si="105"/>
        <v>0</v>
      </c>
      <c r="AB90" s="170">
        <v>4300332767.7600002</v>
      </c>
      <c r="AC90" s="181">
        <v>132.4177</v>
      </c>
      <c r="AD90" s="119">
        <f t="shared" si="106"/>
        <v>2.9968522890047696E-2</v>
      </c>
      <c r="AE90" s="119">
        <f t="shared" si="107"/>
        <v>0</v>
      </c>
      <c r="AF90" s="170">
        <v>4249782895.0100002</v>
      </c>
      <c r="AG90" s="170">
        <v>103.2</v>
      </c>
      <c r="AH90" s="119">
        <f t="shared" si="108"/>
        <v>-1.1754874675973255E-2</v>
      </c>
      <c r="AI90" s="119">
        <f t="shared" si="109"/>
        <v>-0.22064799494327417</v>
      </c>
      <c r="AJ90" s="120">
        <f t="shared" si="70"/>
        <v>-1.5761406900245085E-2</v>
      </c>
      <c r="AK90" s="120">
        <f t="shared" si="71"/>
        <v>7.8086566398426586E-3</v>
      </c>
      <c r="AL90" s="121">
        <f t="shared" si="72"/>
        <v>-0.12304641440314809</v>
      </c>
      <c r="AM90" s="121">
        <f t="shared" si="73"/>
        <v>0</v>
      </c>
      <c r="AN90" s="122">
        <f t="shared" si="74"/>
        <v>3.621545272763755E-2</v>
      </c>
      <c r="AO90" s="208">
        <f t="shared" si="75"/>
        <v>0.13541107407475117</v>
      </c>
      <c r="AP90" s="126"/>
      <c r="AQ90" s="141">
        <v>2931134847.0043802</v>
      </c>
      <c r="AR90" s="145">
        <v>2254.1853324818899</v>
      </c>
      <c r="AS90" s="125" t="e">
        <f>(#REF!/AQ90)-1</f>
        <v>#REF!</v>
      </c>
      <c r="AT90" s="125" t="e">
        <f>(#REF!/AR90)-1</f>
        <v>#REF!</v>
      </c>
    </row>
    <row r="91" spans="1:47">
      <c r="A91" s="203" t="s">
        <v>12</v>
      </c>
      <c r="B91" s="170">
        <v>2027611217.46</v>
      </c>
      <c r="C91" s="181">
        <v>3155.56</v>
      </c>
      <c r="D91" s="170">
        <v>2020536573.3599999</v>
      </c>
      <c r="E91" s="181">
        <v>3144.82</v>
      </c>
      <c r="F91" s="119">
        <f t="shared" si="94"/>
        <v>-3.4891521802007928E-3</v>
      </c>
      <c r="G91" s="119">
        <f t="shared" si="95"/>
        <v>-3.4035163330755182E-3</v>
      </c>
      <c r="H91" s="170">
        <v>2002726563.9400001</v>
      </c>
      <c r="I91" s="181">
        <v>3117.1</v>
      </c>
      <c r="J91" s="119">
        <f t="shared" si="96"/>
        <v>-8.8144949489249464E-3</v>
      </c>
      <c r="K91" s="119">
        <f t="shared" si="97"/>
        <v>-8.8144949472466639E-3</v>
      </c>
      <c r="L91" s="170">
        <v>1965414082.02</v>
      </c>
      <c r="M91" s="181">
        <v>3059.26</v>
      </c>
      <c r="N91" s="119">
        <f t="shared" si="98"/>
        <v>-1.8630841869193844E-2</v>
      </c>
      <c r="O91" s="119">
        <f t="shared" si="99"/>
        <v>-1.8555708831927014E-2</v>
      </c>
      <c r="P91" s="170">
        <v>1955488453.3099999</v>
      </c>
      <c r="Q91" s="181">
        <v>3045.23</v>
      </c>
      <c r="R91" s="119">
        <f t="shared" si="100"/>
        <v>-5.0501463283496688E-3</v>
      </c>
      <c r="S91" s="119">
        <f t="shared" si="101"/>
        <v>-4.5860763714101445E-3</v>
      </c>
      <c r="T91" s="170">
        <v>1651116988.49</v>
      </c>
      <c r="U91" s="181">
        <v>2835.42</v>
      </c>
      <c r="V91" s="119">
        <f t="shared" si="102"/>
        <v>-0.15564983996954776</v>
      </c>
      <c r="W91" s="119">
        <f t="shared" si="103"/>
        <v>-6.8897915756773689E-2</v>
      </c>
      <c r="X91" s="170">
        <v>1676284785.9400001</v>
      </c>
      <c r="Y91" s="181">
        <v>2878.64</v>
      </c>
      <c r="Z91" s="119">
        <f t="shared" si="104"/>
        <v>1.5242891706308961E-2</v>
      </c>
      <c r="AA91" s="119">
        <f t="shared" si="105"/>
        <v>1.5242891705637895E-2</v>
      </c>
      <c r="AB91" s="170">
        <v>1659088422.1800001</v>
      </c>
      <c r="AC91" s="181">
        <v>2849.11</v>
      </c>
      <c r="AD91" s="119">
        <f t="shared" si="106"/>
        <v>-1.0258617094324393E-2</v>
      </c>
      <c r="AE91" s="119">
        <f t="shared" si="107"/>
        <v>-1.0258316427201646E-2</v>
      </c>
      <c r="AF91" s="170">
        <v>1633081276.5799999</v>
      </c>
      <c r="AG91" s="170">
        <v>2809.49</v>
      </c>
      <c r="AH91" s="119">
        <f t="shared" si="108"/>
        <v>-1.5675563310741096E-2</v>
      </c>
      <c r="AI91" s="119">
        <f t="shared" si="109"/>
        <v>-1.3906096991692263E-2</v>
      </c>
      <c r="AJ91" s="120">
        <f t="shared" si="70"/>
        <v>-2.5290720499371692E-2</v>
      </c>
      <c r="AK91" s="120">
        <f t="shared" si="71"/>
        <v>-1.4147404244211133E-2</v>
      </c>
      <c r="AL91" s="121">
        <f t="shared" si="72"/>
        <v>-0.19175861594808505</v>
      </c>
      <c r="AM91" s="121">
        <f t="shared" si="73"/>
        <v>-0.10662931423738095</v>
      </c>
      <c r="AN91" s="122">
        <f t="shared" si="74"/>
        <v>5.3659905680829019E-2</v>
      </c>
      <c r="AO91" s="208">
        <f t="shared" si="75"/>
        <v>2.4293780595016082E-2</v>
      </c>
      <c r="AP91" s="126"/>
      <c r="AQ91" s="149">
        <v>1131224777.76</v>
      </c>
      <c r="AR91" s="150">
        <v>0.6573</v>
      </c>
      <c r="AS91" s="125" t="e">
        <f>(#REF!/AQ91)-1</f>
        <v>#REF!</v>
      </c>
      <c r="AT91" s="125" t="e">
        <f>(#REF!/AR91)-1</f>
        <v>#REF!</v>
      </c>
    </row>
    <row r="92" spans="1:47">
      <c r="A92" s="203" t="s">
        <v>17</v>
      </c>
      <c r="B92" s="170">
        <v>1557027728.73</v>
      </c>
      <c r="C92" s="181">
        <v>0.88900000000000001</v>
      </c>
      <c r="D92" s="170">
        <v>1598636742.01</v>
      </c>
      <c r="E92" s="181">
        <v>0.91279999999999994</v>
      </c>
      <c r="F92" s="119">
        <f t="shared" si="94"/>
        <v>2.6723360485004746E-2</v>
      </c>
      <c r="G92" s="119">
        <f t="shared" si="95"/>
        <v>2.677165354330701E-2</v>
      </c>
      <c r="H92" s="170">
        <v>1559351583.0799999</v>
      </c>
      <c r="I92" s="181">
        <v>0.90590000000000004</v>
      </c>
      <c r="J92" s="119">
        <f t="shared" si="96"/>
        <v>-2.4574162408281697E-2</v>
      </c>
      <c r="K92" s="119">
        <f t="shared" si="97"/>
        <v>-7.5591586327781622E-3</v>
      </c>
      <c r="L92" s="170">
        <v>1532339617.9200001</v>
      </c>
      <c r="M92" s="181">
        <v>0.8901</v>
      </c>
      <c r="N92" s="119">
        <f t="shared" si="98"/>
        <v>-1.7322562437552636E-2</v>
      </c>
      <c r="O92" s="119">
        <f t="shared" si="99"/>
        <v>-1.7441218677558268E-2</v>
      </c>
      <c r="P92" s="170">
        <v>1541803261.1400001</v>
      </c>
      <c r="Q92" s="181">
        <v>0.89570000000000005</v>
      </c>
      <c r="R92" s="119">
        <f t="shared" si="100"/>
        <v>6.1759437068174159E-3</v>
      </c>
      <c r="S92" s="119">
        <f t="shared" si="101"/>
        <v>6.2914279294461854E-3</v>
      </c>
      <c r="T92" s="170">
        <v>1549000715.23</v>
      </c>
      <c r="U92" s="181">
        <v>0.90029999999999999</v>
      </c>
      <c r="V92" s="119">
        <f t="shared" si="102"/>
        <v>4.668205257704644E-3</v>
      </c>
      <c r="W92" s="119">
        <f t="shared" si="103"/>
        <v>5.1356480964607982E-3</v>
      </c>
      <c r="X92" s="170">
        <v>1500434747.29</v>
      </c>
      <c r="Y92" s="181">
        <v>0.87170000000000003</v>
      </c>
      <c r="Z92" s="119">
        <f t="shared" si="104"/>
        <v>-3.1353095878195798E-2</v>
      </c>
      <c r="AA92" s="119">
        <f t="shared" si="105"/>
        <v>-3.1767188714872774E-2</v>
      </c>
      <c r="AB92" s="170">
        <v>1502531717.21</v>
      </c>
      <c r="AC92" s="181">
        <v>0.87290000000000001</v>
      </c>
      <c r="AD92" s="119">
        <f t="shared" si="106"/>
        <v>1.3975748854040499E-3</v>
      </c>
      <c r="AE92" s="119">
        <f t="shared" si="107"/>
        <v>1.3766203969255235E-3</v>
      </c>
      <c r="AF92" s="170">
        <v>1503110661.3599999</v>
      </c>
      <c r="AG92" s="170">
        <v>0.87329999999999997</v>
      </c>
      <c r="AH92" s="119">
        <f t="shared" si="108"/>
        <v>3.853124319231534E-4</v>
      </c>
      <c r="AI92" s="119">
        <f t="shared" si="109"/>
        <v>4.5824263947755292E-4</v>
      </c>
      <c r="AJ92" s="120">
        <f t="shared" si="70"/>
        <v>-4.2374279946470151E-3</v>
      </c>
      <c r="AK92" s="120">
        <f t="shared" si="71"/>
        <v>-2.0917466774490173E-3</v>
      </c>
      <c r="AL92" s="121">
        <f t="shared" si="72"/>
        <v>-5.9754713587961902E-2</v>
      </c>
      <c r="AM92" s="121">
        <f t="shared" si="73"/>
        <v>-4.3273444347063962E-2</v>
      </c>
      <c r="AN92" s="122">
        <f t="shared" si="74"/>
        <v>1.8971802303042747E-2</v>
      </c>
      <c r="AO92" s="208">
        <f t="shared" si="75"/>
        <v>1.7403905489360414E-2</v>
      </c>
      <c r="AP92" s="126"/>
      <c r="AQ92" s="124">
        <v>318569106.36000001</v>
      </c>
      <c r="AR92" s="131">
        <v>123.8</v>
      </c>
      <c r="AS92" s="125" t="e">
        <f>(#REF!/AQ92)-1</f>
        <v>#REF!</v>
      </c>
      <c r="AT92" s="125" t="e">
        <f>(#REF!/AR92)-1</f>
        <v>#REF!</v>
      </c>
    </row>
    <row r="93" spans="1:47">
      <c r="A93" s="203" t="s">
        <v>21</v>
      </c>
      <c r="B93" s="170">
        <v>335095348.54000002</v>
      </c>
      <c r="C93" s="174">
        <v>156.16</v>
      </c>
      <c r="D93" s="170">
        <v>346083573.54000002</v>
      </c>
      <c r="E93" s="174">
        <v>161.22999999999999</v>
      </c>
      <c r="F93" s="119">
        <f t="shared" si="94"/>
        <v>3.2791338488807303E-2</v>
      </c>
      <c r="G93" s="119">
        <f t="shared" si="95"/>
        <v>3.2466700819672088E-2</v>
      </c>
      <c r="H93" s="170">
        <v>329070824.67000002</v>
      </c>
      <c r="I93" s="174">
        <v>153.54</v>
      </c>
      <c r="J93" s="119">
        <f t="shared" si="96"/>
        <v>-4.9157920718342581E-2</v>
      </c>
      <c r="K93" s="119">
        <f t="shared" si="97"/>
        <v>-4.7695838243503062E-2</v>
      </c>
      <c r="L93" s="170">
        <v>306104217.16000003</v>
      </c>
      <c r="M93" s="174">
        <v>153.54</v>
      </c>
      <c r="N93" s="119">
        <f t="shared" si="98"/>
        <v>-6.9792293294403854E-2</v>
      </c>
      <c r="O93" s="119">
        <f t="shared" si="99"/>
        <v>0</v>
      </c>
      <c r="P93" s="170">
        <v>303527022.48000002</v>
      </c>
      <c r="Q93" s="174">
        <v>142.62</v>
      </c>
      <c r="R93" s="119">
        <f t="shared" si="100"/>
        <v>-8.4193373874784389E-3</v>
      </c>
      <c r="S93" s="119">
        <f t="shared" si="101"/>
        <v>-7.1121531848378189E-2</v>
      </c>
      <c r="T93" s="170">
        <v>261586826.13</v>
      </c>
      <c r="U93" s="174">
        <v>120.28</v>
      </c>
      <c r="V93" s="119">
        <f t="shared" si="102"/>
        <v>-0.13817615317187629</v>
      </c>
      <c r="W93" s="119">
        <f t="shared" si="103"/>
        <v>-0.15664002243724584</v>
      </c>
      <c r="X93" s="170">
        <v>251784919.44</v>
      </c>
      <c r="Y93" s="174">
        <v>118.34</v>
      </c>
      <c r="Z93" s="119">
        <f t="shared" si="104"/>
        <v>-3.7470949263816423E-2</v>
      </c>
      <c r="AA93" s="119">
        <f t="shared" si="105"/>
        <v>-1.6129032258064498E-2</v>
      </c>
      <c r="AB93" s="170">
        <v>249712273.24000001</v>
      </c>
      <c r="AC93" s="174">
        <v>114.82</v>
      </c>
      <c r="AD93" s="119">
        <f t="shared" si="106"/>
        <v>-8.2318123127064283E-3</v>
      </c>
      <c r="AE93" s="119">
        <f t="shared" si="107"/>
        <v>-2.9744803109684047E-2</v>
      </c>
      <c r="AF93" s="170">
        <v>249139057.75</v>
      </c>
      <c r="AG93" s="174">
        <v>114.56</v>
      </c>
      <c r="AH93" s="119">
        <f t="shared" si="108"/>
        <v>-2.2955038715661708E-3</v>
      </c>
      <c r="AI93" s="119">
        <f t="shared" si="109"/>
        <v>-2.2644138651802029E-3</v>
      </c>
      <c r="AJ93" s="120">
        <f t="shared" si="70"/>
        <v>-3.5094078941422864E-2</v>
      </c>
      <c r="AK93" s="120">
        <f t="shared" si="71"/>
        <v>-3.6391117617797966E-2</v>
      </c>
      <c r="AL93" s="121">
        <f t="shared" si="72"/>
        <v>-0.28011880135881473</v>
      </c>
      <c r="AM93" s="121">
        <f t="shared" si="73"/>
        <v>-0.28946225888482285</v>
      </c>
      <c r="AN93" s="122">
        <f t="shared" si="74"/>
        <v>5.2304904026685459E-2</v>
      </c>
      <c r="AO93" s="208">
        <f t="shared" si="75"/>
        <v>5.7914798998743952E-2</v>
      </c>
      <c r="AP93" s="126"/>
      <c r="AQ93" s="151">
        <v>107042123.67</v>
      </c>
      <c r="AR93" s="143">
        <v>98.67</v>
      </c>
      <c r="AS93" s="125" t="e">
        <f>(#REF!/AQ93)-1</f>
        <v>#REF!</v>
      </c>
      <c r="AT93" s="125" t="e">
        <f>(#REF!/AR93)-1</f>
        <v>#REF!</v>
      </c>
      <c r="AU93" s="269"/>
    </row>
    <row r="94" spans="1:47">
      <c r="A94" s="203" t="s">
        <v>42</v>
      </c>
      <c r="B94" s="170">
        <v>1101877270.5899999</v>
      </c>
      <c r="C94" s="171">
        <v>552.20000000000005</v>
      </c>
      <c r="D94" s="170">
        <v>1201973045.1099999</v>
      </c>
      <c r="E94" s="171">
        <v>552.20000000000005</v>
      </c>
      <c r="F94" s="119">
        <f t="shared" si="94"/>
        <v>9.0841128310418573E-2</v>
      </c>
      <c r="G94" s="119">
        <f t="shared" si="95"/>
        <v>0</v>
      </c>
      <c r="H94" s="170">
        <v>1103368417.0899999</v>
      </c>
      <c r="I94" s="171">
        <v>552.20000000000005</v>
      </c>
      <c r="J94" s="119">
        <f t="shared" si="96"/>
        <v>-8.203564000137463E-2</v>
      </c>
      <c r="K94" s="119">
        <f t="shared" si="97"/>
        <v>0</v>
      </c>
      <c r="L94" s="170">
        <v>1103909606.98</v>
      </c>
      <c r="M94" s="171">
        <v>552.20000000000005</v>
      </c>
      <c r="N94" s="119">
        <f t="shared" si="98"/>
        <v>4.9048883547657407E-4</v>
      </c>
      <c r="O94" s="119">
        <f t="shared" si="99"/>
        <v>0</v>
      </c>
      <c r="P94" s="170">
        <v>1104154748.95</v>
      </c>
      <c r="Q94" s="171">
        <v>552.20000000000005</v>
      </c>
      <c r="R94" s="119">
        <f t="shared" si="100"/>
        <v>2.2206706821826757E-4</v>
      </c>
      <c r="S94" s="119">
        <f t="shared" si="101"/>
        <v>0</v>
      </c>
      <c r="T94" s="170">
        <v>1087191817.9400001</v>
      </c>
      <c r="U94" s="171">
        <v>552.20000000000005</v>
      </c>
      <c r="V94" s="119">
        <f t="shared" si="102"/>
        <v>-1.5362820316745412E-2</v>
      </c>
      <c r="W94" s="119">
        <f t="shared" si="103"/>
        <v>0</v>
      </c>
      <c r="X94" s="170">
        <v>1061553785.02</v>
      </c>
      <c r="Y94" s="171">
        <v>552.20000000000005</v>
      </c>
      <c r="Z94" s="119">
        <f t="shared" si="104"/>
        <v>-2.3581885456587376E-2</v>
      </c>
      <c r="AA94" s="119">
        <f t="shared" si="105"/>
        <v>0</v>
      </c>
      <c r="AB94" s="170">
        <v>1052757208.02</v>
      </c>
      <c r="AC94" s="171">
        <v>552.20000000000005</v>
      </c>
      <c r="AD94" s="119">
        <f t="shared" si="106"/>
        <v>-8.2865108901046119E-3</v>
      </c>
      <c r="AE94" s="119">
        <f t="shared" si="107"/>
        <v>0</v>
      </c>
      <c r="AF94" s="170">
        <v>1060652887.08</v>
      </c>
      <c r="AG94" s="171">
        <v>552.20000000000005</v>
      </c>
      <c r="AH94" s="119">
        <f t="shared" si="108"/>
        <v>7.4999999998575763E-3</v>
      </c>
      <c r="AI94" s="119">
        <f t="shared" si="109"/>
        <v>0</v>
      </c>
      <c r="AJ94" s="120">
        <f t="shared" si="70"/>
        <v>-3.7766465563551298E-3</v>
      </c>
      <c r="AK94" s="120">
        <f t="shared" si="71"/>
        <v>0</v>
      </c>
      <c r="AL94" s="121">
        <f t="shared" si="72"/>
        <v>-0.11757348353603618</v>
      </c>
      <c r="AM94" s="121">
        <f t="shared" si="73"/>
        <v>0</v>
      </c>
      <c r="AN94" s="122">
        <f t="shared" si="74"/>
        <v>4.7487111146130176E-2</v>
      </c>
      <c r="AO94" s="208">
        <f t="shared" si="75"/>
        <v>0</v>
      </c>
      <c r="AP94" s="126"/>
      <c r="AQ94" s="124">
        <v>1812522091.8199999</v>
      </c>
      <c r="AR94" s="128">
        <v>1.6227</v>
      </c>
      <c r="AS94" s="125" t="e">
        <f>(#REF!/AQ94)-1</f>
        <v>#REF!</v>
      </c>
      <c r="AT94" s="125" t="e">
        <f>(#REF!/AR94)-1</f>
        <v>#REF!</v>
      </c>
    </row>
    <row r="95" spans="1:47">
      <c r="A95" s="203" t="s">
        <v>72</v>
      </c>
      <c r="B95" s="170">
        <v>1640187357.3599999</v>
      </c>
      <c r="C95" s="171">
        <v>2.2999999999999998</v>
      </c>
      <c r="D95" s="170">
        <v>1635582598.48</v>
      </c>
      <c r="E95" s="171">
        <v>2.29</v>
      </c>
      <c r="F95" s="119">
        <f t="shared" si="94"/>
        <v>-2.8074590743167099E-3</v>
      </c>
      <c r="G95" s="119">
        <f t="shared" si="95"/>
        <v>-4.347826086956429E-3</v>
      </c>
      <c r="H95" s="170">
        <v>1624393579.21</v>
      </c>
      <c r="I95" s="171">
        <v>2.2799999999999998</v>
      </c>
      <c r="J95" s="119">
        <f t="shared" si="96"/>
        <v>-6.8409992136125074E-3</v>
      </c>
      <c r="K95" s="119">
        <f t="shared" si="97"/>
        <v>-4.3668122270743362E-3</v>
      </c>
      <c r="L95" s="170">
        <v>1547823208.6500001</v>
      </c>
      <c r="M95" s="171">
        <v>2.17</v>
      </c>
      <c r="N95" s="119">
        <f t="shared" si="98"/>
        <v>-4.7137819023662243E-2</v>
      </c>
      <c r="O95" s="119">
        <f t="shared" si="99"/>
        <v>-4.8245614035087668E-2</v>
      </c>
      <c r="P95" s="170">
        <v>1569327895.8800001</v>
      </c>
      <c r="Q95" s="171">
        <v>2.2000000000000002</v>
      </c>
      <c r="R95" s="119">
        <f t="shared" si="100"/>
        <v>1.3893503540857388E-2</v>
      </c>
      <c r="S95" s="119">
        <f t="shared" si="101"/>
        <v>1.3824884792626843E-2</v>
      </c>
      <c r="T95" s="170">
        <v>1473652103.71</v>
      </c>
      <c r="U95" s="171">
        <v>2.0699999999999998</v>
      </c>
      <c r="V95" s="119">
        <f t="shared" si="102"/>
        <v>-6.0966094097467061E-2</v>
      </c>
      <c r="W95" s="119">
        <f t="shared" si="103"/>
        <v>-5.9090909090909242E-2</v>
      </c>
      <c r="X95" s="170">
        <v>1483889187.6600001</v>
      </c>
      <c r="Y95" s="171">
        <v>2.08</v>
      </c>
      <c r="Z95" s="119">
        <f t="shared" si="104"/>
        <v>6.9467440274591456E-3</v>
      </c>
      <c r="AA95" s="119">
        <f t="shared" si="105"/>
        <v>4.8309178743962469E-3</v>
      </c>
      <c r="AB95" s="170">
        <v>1497515985.98</v>
      </c>
      <c r="AC95" s="171">
        <v>2.1</v>
      </c>
      <c r="AD95" s="119">
        <f t="shared" si="106"/>
        <v>9.1831643719222297E-3</v>
      </c>
      <c r="AE95" s="119">
        <f t="shared" si="107"/>
        <v>9.6153846153846229E-3</v>
      </c>
      <c r="AF95" s="170">
        <v>1464020942.0999999</v>
      </c>
      <c r="AG95" s="171">
        <v>2.0499999999999998</v>
      </c>
      <c r="AH95" s="119">
        <f t="shared" si="108"/>
        <v>-2.2367069329200105E-2</v>
      </c>
      <c r="AI95" s="119">
        <f t="shared" si="109"/>
        <v>-2.3809523809523937E-2</v>
      </c>
      <c r="AJ95" s="120">
        <f t="shared" si="70"/>
        <v>-1.3762003599752482E-2</v>
      </c>
      <c r="AK95" s="120">
        <f t="shared" si="71"/>
        <v>-1.3948687245892988E-2</v>
      </c>
      <c r="AL95" s="121">
        <f t="shared" si="72"/>
        <v>-0.10489330012402794</v>
      </c>
      <c r="AM95" s="121">
        <f t="shared" si="73"/>
        <v>-0.10480349344978175</v>
      </c>
      <c r="AN95" s="122">
        <f t="shared" si="74"/>
        <v>2.7527339021801562E-2</v>
      </c>
      <c r="AO95" s="208">
        <f t="shared" si="75"/>
        <v>2.7188849334209529E-2</v>
      </c>
      <c r="AP95" s="126"/>
      <c r="AQ95" s="124">
        <v>146744114.84999999</v>
      </c>
      <c r="AR95" s="128">
        <v>1.0862860000000001</v>
      </c>
      <c r="AS95" s="125" t="e">
        <f>(#REF!/AQ95)-1</f>
        <v>#REF!</v>
      </c>
      <c r="AT95" s="125" t="e">
        <f>(#REF!/AR95)-1</f>
        <v>#REF!</v>
      </c>
    </row>
    <row r="96" spans="1:47">
      <c r="A96" s="204" t="s">
        <v>68</v>
      </c>
      <c r="B96" s="170">
        <v>136927158.69999999</v>
      </c>
      <c r="C96" s="170">
        <v>1.42323</v>
      </c>
      <c r="D96" s="170">
        <v>158072402.56999999</v>
      </c>
      <c r="E96" s="170">
        <v>1.639813</v>
      </c>
      <c r="F96" s="119">
        <f t="shared" si="94"/>
        <v>0.15442695277368673</v>
      </c>
      <c r="G96" s="119">
        <f t="shared" si="95"/>
        <v>0.15217709014003356</v>
      </c>
      <c r="H96" s="170">
        <v>113940666.03</v>
      </c>
      <c r="I96" s="171">
        <v>1.1891400000000001</v>
      </c>
      <c r="J96" s="119">
        <f t="shared" si="96"/>
        <v>-0.27918685249600678</v>
      </c>
      <c r="K96" s="119">
        <f t="shared" si="97"/>
        <v>-0.27483194730130805</v>
      </c>
      <c r="L96" s="170">
        <v>135672623.72999999</v>
      </c>
      <c r="M96" s="171">
        <v>1.1891400000000001</v>
      </c>
      <c r="N96" s="119">
        <f t="shared" si="98"/>
        <v>0.19073047803914078</v>
      </c>
      <c r="O96" s="119">
        <f t="shared" si="99"/>
        <v>0</v>
      </c>
      <c r="P96" s="170">
        <v>135759874.05000001</v>
      </c>
      <c r="Q96" s="171">
        <v>1.4124730000000001</v>
      </c>
      <c r="R96" s="119">
        <f t="shared" si="100"/>
        <v>6.4309451384723113E-4</v>
      </c>
      <c r="S96" s="119">
        <f t="shared" si="101"/>
        <v>0.18781051852599356</v>
      </c>
      <c r="T96" s="170">
        <v>130713196.65000001</v>
      </c>
      <c r="U96" s="171">
        <v>1.357129</v>
      </c>
      <c r="V96" s="119">
        <f t="shared" si="102"/>
        <v>-3.7173556879857794E-2</v>
      </c>
      <c r="W96" s="119">
        <f t="shared" si="103"/>
        <v>-3.9182341892553027E-2</v>
      </c>
      <c r="X96" s="170">
        <v>129746948.34999999</v>
      </c>
      <c r="Y96" s="171">
        <v>1.347558</v>
      </c>
      <c r="Z96" s="119">
        <f t="shared" si="104"/>
        <v>-7.3921250857880531E-3</v>
      </c>
      <c r="AA96" s="119">
        <f t="shared" si="105"/>
        <v>-7.0523877980648826E-3</v>
      </c>
      <c r="AB96" s="170">
        <v>123495550.73999999</v>
      </c>
      <c r="AC96" s="171">
        <v>1.283866</v>
      </c>
      <c r="AD96" s="119">
        <f t="shared" si="106"/>
        <v>-4.8181461602753758E-2</v>
      </c>
      <c r="AE96" s="119">
        <f t="shared" si="107"/>
        <v>-4.726475595113537E-2</v>
      </c>
      <c r="AF96" s="170">
        <v>121353982.43000001</v>
      </c>
      <c r="AG96" s="171">
        <v>1.262132</v>
      </c>
      <c r="AH96" s="119">
        <f t="shared" si="108"/>
        <v>-1.7341258832139751E-2</v>
      </c>
      <c r="AI96" s="119">
        <f t="shared" si="109"/>
        <v>-1.6928557964771964E-2</v>
      </c>
      <c r="AJ96" s="120">
        <f t="shared" si="70"/>
        <v>-5.4343411962339237E-3</v>
      </c>
      <c r="AK96" s="120">
        <f t="shared" si="71"/>
        <v>-5.6590477802257724E-3</v>
      </c>
      <c r="AL96" s="121">
        <f t="shared" si="72"/>
        <v>-0.23228861928469635</v>
      </c>
      <c r="AM96" s="121">
        <f t="shared" si="73"/>
        <v>-0.2303195547297161</v>
      </c>
      <c r="AN96" s="122">
        <f t="shared" si="74"/>
        <v>0.14242488948000157</v>
      </c>
      <c r="AO96" s="208">
        <f t="shared" si="75"/>
        <v>0.14031219458021596</v>
      </c>
      <c r="AP96" s="126"/>
      <c r="AQ96" s="124"/>
      <c r="AR96" s="128"/>
      <c r="AS96" s="125"/>
      <c r="AT96" s="125"/>
    </row>
    <row r="97" spans="1:46">
      <c r="A97" s="203" t="s">
        <v>133</v>
      </c>
      <c r="B97" s="170">
        <v>547537307.13999999</v>
      </c>
      <c r="C97" s="170">
        <v>1.1027</v>
      </c>
      <c r="D97" s="170">
        <v>545394106.03999996</v>
      </c>
      <c r="E97" s="170">
        <v>1.099</v>
      </c>
      <c r="F97" s="119">
        <f t="shared" si="94"/>
        <v>-3.9142558361818219E-3</v>
      </c>
      <c r="G97" s="119">
        <f t="shared" si="95"/>
        <v>-3.3554003808833198E-3</v>
      </c>
      <c r="H97" s="170">
        <v>543563335.13</v>
      </c>
      <c r="I97" s="170">
        <v>1.0952999999999999</v>
      </c>
      <c r="J97" s="119">
        <f t="shared" si="96"/>
        <v>-3.356785285585201E-3</v>
      </c>
      <c r="K97" s="119">
        <f t="shared" si="97"/>
        <v>-3.3666969972702791E-3</v>
      </c>
      <c r="L97" s="170">
        <v>537397672.49000001</v>
      </c>
      <c r="M97" s="170">
        <v>1.0829</v>
      </c>
      <c r="N97" s="119">
        <f t="shared" si="98"/>
        <v>-1.1343043655667817E-2</v>
      </c>
      <c r="O97" s="119">
        <f t="shared" si="99"/>
        <v>-1.1321099242216715E-2</v>
      </c>
      <c r="P97" s="170">
        <v>535876680.97000003</v>
      </c>
      <c r="Q97" s="170">
        <v>1.0798000000000001</v>
      </c>
      <c r="R97" s="119">
        <f t="shared" si="100"/>
        <v>-2.8302904866568507E-3</v>
      </c>
      <c r="S97" s="119">
        <f t="shared" si="101"/>
        <v>-2.8626835349523324E-3</v>
      </c>
      <c r="T97" s="170">
        <v>513459174.31</v>
      </c>
      <c r="U97" s="170">
        <v>1.0347</v>
      </c>
      <c r="V97" s="119">
        <f t="shared" si="102"/>
        <v>-4.1833331167577016E-2</v>
      </c>
      <c r="W97" s="119">
        <f t="shared" si="103"/>
        <v>-4.176699388775712E-2</v>
      </c>
      <c r="X97" s="170">
        <v>511172512.58999997</v>
      </c>
      <c r="Y97" s="170">
        <v>1.0347</v>
      </c>
      <c r="Z97" s="119">
        <f t="shared" si="104"/>
        <v>-4.4534440797029387E-3</v>
      </c>
      <c r="AA97" s="119">
        <f t="shared" si="105"/>
        <v>0</v>
      </c>
      <c r="AB97" s="170">
        <v>511950824.42000002</v>
      </c>
      <c r="AC97" s="171">
        <v>1.0321</v>
      </c>
      <c r="AD97" s="119">
        <f t="shared" si="106"/>
        <v>1.522601100079709E-3</v>
      </c>
      <c r="AE97" s="119">
        <f t="shared" si="107"/>
        <v>-2.512805644148E-3</v>
      </c>
      <c r="AF97" s="170">
        <v>509725575.47000003</v>
      </c>
      <c r="AG97" s="171">
        <v>1.0276000000000001</v>
      </c>
      <c r="AH97" s="119">
        <f t="shared" si="108"/>
        <v>-4.3466068299060166E-3</v>
      </c>
      <c r="AI97" s="119">
        <f t="shared" si="109"/>
        <v>-4.3600426315279026E-3</v>
      </c>
      <c r="AJ97" s="120">
        <f t="shared" si="70"/>
        <v>-8.8193945301497448E-3</v>
      </c>
      <c r="AK97" s="120">
        <f t="shared" si="71"/>
        <v>-8.6932152898444599E-3</v>
      </c>
      <c r="AL97" s="121">
        <f t="shared" si="72"/>
        <v>-6.5399552681238468E-2</v>
      </c>
      <c r="AM97" s="121">
        <f t="shared" si="73"/>
        <v>-6.4968152866241954E-2</v>
      </c>
      <c r="AN97" s="122">
        <f t="shared" si="74"/>
        <v>1.3794838043792893E-2</v>
      </c>
      <c r="AO97" s="208">
        <f t="shared" si="75"/>
        <v>1.3753885743050046E-2</v>
      </c>
      <c r="AP97" s="126"/>
      <c r="AQ97" s="124"/>
      <c r="AR97" s="128"/>
      <c r="AS97" s="125"/>
      <c r="AT97" s="125"/>
    </row>
    <row r="98" spans="1:46">
      <c r="A98" s="203" t="s">
        <v>142</v>
      </c>
      <c r="B98" s="170">
        <v>101961694.55</v>
      </c>
      <c r="C98" s="170">
        <v>0.95</v>
      </c>
      <c r="D98" s="170">
        <v>101777357.11</v>
      </c>
      <c r="E98" s="170">
        <v>0.94</v>
      </c>
      <c r="F98" s="119">
        <f t="shared" si="94"/>
        <v>-1.8079087525325718E-3</v>
      </c>
      <c r="G98" s="119">
        <f t="shared" si="95"/>
        <v>-1.0526315789473694E-2</v>
      </c>
      <c r="H98" s="170">
        <v>101627513.95</v>
      </c>
      <c r="I98" s="170">
        <v>0.94789999999999996</v>
      </c>
      <c r="J98" s="119">
        <f t="shared" si="96"/>
        <v>-1.4722642074312007E-3</v>
      </c>
      <c r="K98" s="119">
        <f t="shared" si="97"/>
        <v>8.4042553191489566E-3</v>
      </c>
      <c r="L98" s="170">
        <v>99006847.230000004</v>
      </c>
      <c r="M98" s="170">
        <v>0.94789999999999996</v>
      </c>
      <c r="N98" s="119">
        <f t="shared" si="98"/>
        <v>-2.578698049515752E-2</v>
      </c>
      <c r="O98" s="119">
        <f t="shared" si="99"/>
        <v>0</v>
      </c>
      <c r="P98" s="170">
        <v>97725558.549999997</v>
      </c>
      <c r="Q98" s="170">
        <v>0.94789999999999996</v>
      </c>
      <c r="R98" s="119">
        <f t="shared" si="100"/>
        <v>-1.2941414819759705E-2</v>
      </c>
      <c r="S98" s="119">
        <f t="shared" si="101"/>
        <v>0</v>
      </c>
      <c r="T98" s="170">
        <v>87546803.620000005</v>
      </c>
      <c r="U98" s="170">
        <v>0.81630000000000003</v>
      </c>
      <c r="V98" s="119">
        <f t="shared" si="102"/>
        <v>-0.10415652855841358</v>
      </c>
      <c r="W98" s="119">
        <f t="shared" si="103"/>
        <v>-0.13883321025424616</v>
      </c>
      <c r="X98" s="170">
        <v>87937548.379999995</v>
      </c>
      <c r="Y98" s="170">
        <v>0.82010000000000005</v>
      </c>
      <c r="Z98" s="119">
        <f t="shared" si="104"/>
        <v>4.4632670051099966E-3</v>
      </c>
      <c r="AA98" s="119">
        <f t="shared" si="105"/>
        <v>4.6551512924170348E-3</v>
      </c>
      <c r="AB98" s="170">
        <v>88642377.719999999</v>
      </c>
      <c r="AC98" s="170">
        <v>0.82730000000000004</v>
      </c>
      <c r="AD98" s="119">
        <f t="shared" si="106"/>
        <v>8.0151124631569308E-3</v>
      </c>
      <c r="AE98" s="119">
        <f t="shared" si="107"/>
        <v>8.779417144250682E-3</v>
      </c>
      <c r="AF98" s="170">
        <v>87484366.810000002</v>
      </c>
      <c r="AG98" s="171">
        <v>0.81640000000000001</v>
      </c>
      <c r="AH98" s="119">
        <f t="shared" si="108"/>
        <v>-1.3063852073755005E-2</v>
      </c>
      <c r="AI98" s="119">
        <f t="shared" si="109"/>
        <v>-1.3175389822313574E-2</v>
      </c>
      <c r="AJ98" s="120">
        <f t="shared" si="70"/>
        <v>-1.8343821179847834E-2</v>
      </c>
      <c r="AK98" s="120">
        <f t="shared" si="71"/>
        <v>-1.7587011513777097E-2</v>
      </c>
      <c r="AL98" s="121">
        <f t="shared" si="72"/>
        <v>-0.14043389124903558</v>
      </c>
      <c r="AM98" s="121">
        <f t="shared" si="73"/>
        <v>-0.13148936170212761</v>
      </c>
      <c r="AN98" s="122">
        <f t="shared" si="74"/>
        <v>3.6350138386891932E-2</v>
      </c>
      <c r="AO98" s="208">
        <f t="shared" si="75"/>
        <v>4.9647343196217518E-2</v>
      </c>
      <c r="AP98" s="126"/>
      <c r="AQ98" s="124"/>
      <c r="AR98" s="128"/>
      <c r="AS98" s="125"/>
      <c r="AT98" s="125"/>
    </row>
    <row r="99" spans="1:46" s="270" customFormat="1">
      <c r="A99" s="203" t="s">
        <v>144</v>
      </c>
      <c r="B99" s="170">
        <v>238661768.34</v>
      </c>
      <c r="C99" s="171">
        <v>119.19</v>
      </c>
      <c r="D99" s="170">
        <v>238814448</v>
      </c>
      <c r="E99" s="171">
        <v>119.31</v>
      </c>
      <c r="F99" s="119">
        <f t="shared" si="94"/>
        <v>6.3973237549504538E-4</v>
      </c>
      <c r="G99" s="119">
        <f t="shared" si="95"/>
        <v>1.0067958721369625E-3</v>
      </c>
      <c r="H99" s="170">
        <v>238170357.38</v>
      </c>
      <c r="I99" s="171">
        <v>119.02930000000001</v>
      </c>
      <c r="J99" s="119">
        <f t="shared" si="96"/>
        <v>-2.6970337238557893E-3</v>
      </c>
      <c r="K99" s="119">
        <f t="shared" si="97"/>
        <v>-2.3526946609671944E-3</v>
      </c>
      <c r="L99" s="170">
        <v>234632571.47999999</v>
      </c>
      <c r="M99" s="171">
        <v>116.71</v>
      </c>
      <c r="N99" s="119">
        <f t="shared" si="98"/>
        <v>-1.4854014323686304E-2</v>
      </c>
      <c r="O99" s="119">
        <f t="shared" si="99"/>
        <v>-1.9485118370014883E-2</v>
      </c>
      <c r="P99" s="170">
        <v>235040525.81</v>
      </c>
      <c r="Q99" s="171">
        <v>116.91</v>
      </c>
      <c r="R99" s="119">
        <f t="shared" si="100"/>
        <v>1.7386943655211442E-3</v>
      </c>
      <c r="S99" s="119">
        <f t="shared" si="101"/>
        <v>1.7136492160055082E-3</v>
      </c>
      <c r="T99" s="170">
        <v>232288937.83000001</v>
      </c>
      <c r="U99" s="171">
        <v>116.25</v>
      </c>
      <c r="V99" s="119">
        <f t="shared" si="102"/>
        <v>-1.1706866169216682E-2</v>
      </c>
      <c r="W99" s="119">
        <f t="shared" si="103"/>
        <v>-5.6453682319732839E-3</v>
      </c>
      <c r="X99" s="170">
        <v>229433803.88</v>
      </c>
      <c r="Y99" s="170">
        <v>114.86</v>
      </c>
      <c r="Z99" s="119">
        <f t="shared" si="104"/>
        <v>-1.2291303996962349E-2</v>
      </c>
      <c r="AA99" s="119">
        <f t="shared" si="105"/>
        <v>-1.1956989247311834E-2</v>
      </c>
      <c r="AB99" s="170">
        <v>231140081.18000001</v>
      </c>
      <c r="AC99" s="170">
        <v>115</v>
      </c>
      <c r="AD99" s="119">
        <f t="shared" si="106"/>
        <v>7.4369045500044997E-3</v>
      </c>
      <c r="AE99" s="119">
        <f t="shared" si="107"/>
        <v>1.2188751523593991E-3</v>
      </c>
      <c r="AF99" s="170">
        <v>230466426.16999999</v>
      </c>
      <c r="AG99" s="171">
        <v>115.45</v>
      </c>
      <c r="AH99" s="119">
        <f t="shared" si="108"/>
        <v>-2.9144880739027362E-3</v>
      </c>
      <c r="AI99" s="119">
        <f t="shared" si="109"/>
        <v>3.9130434782608942E-3</v>
      </c>
      <c r="AJ99" s="120">
        <f t="shared" si="70"/>
        <v>-4.3310468745753963E-3</v>
      </c>
      <c r="AK99" s="120">
        <f t="shared" si="71"/>
        <v>-3.9484758489380534E-3</v>
      </c>
      <c r="AL99" s="121">
        <f t="shared" si="72"/>
        <v>-3.4956100436603452E-2</v>
      </c>
      <c r="AM99" s="121">
        <f t="shared" si="73"/>
        <v>-3.235269466096722E-2</v>
      </c>
      <c r="AN99" s="122">
        <f t="shared" si="74"/>
        <v>7.8668651523352041E-3</v>
      </c>
      <c r="AO99" s="208">
        <f t="shared" si="75"/>
        <v>8.0717221531399347E-3</v>
      </c>
      <c r="AP99" s="126"/>
      <c r="AQ99" s="124"/>
      <c r="AR99" s="128"/>
      <c r="AS99" s="125"/>
      <c r="AT99" s="125"/>
    </row>
    <row r="100" spans="1:46" s="289" customFormat="1">
      <c r="A100" s="203" t="s">
        <v>150</v>
      </c>
      <c r="B100" s="170">
        <v>109840077.84999999</v>
      </c>
      <c r="C100" s="171">
        <v>2.5215999999999998</v>
      </c>
      <c r="D100" s="170">
        <v>109817994.43000001</v>
      </c>
      <c r="E100" s="171">
        <v>2.5211000000000001</v>
      </c>
      <c r="F100" s="119">
        <f t="shared" si="94"/>
        <v>-2.0105065866891033E-4</v>
      </c>
      <c r="G100" s="119">
        <f t="shared" si="95"/>
        <v>-1.9828680203034697E-4</v>
      </c>
      <c r="H100" s="170">
        <v>109628634.90000001</v>
      </c>
      <c r="I100" s="171">
        <v>2.5167000000000002</v>
      </c>
      <c r="J100" s="119">
        <f t="shared" si="96"/>
        <v>-1.7243032982240667E-3</v>
      </c>
      <c r="K100" s="119">
        <f t="shared" si="97"/>
        <v>-1.7452699218594896E-3</v>
      </c>
      <c r="L100" s="170">
        <v>108784970.45999999</v>
      </c>
      <c r="M100" s="171">
        <v>2.4973000000000001</v>
      </c>
      <c r="N100" s="119">
        <f t="shared" si="98"/>
        <v>-7.6956576242108478E-3</v>
      </c>
      <c r="O100" s="119">
        <f t="shared" si="99"/>
        <v>-7.7085071720904685E-3</v>
      </c>
      <c r="P100" s="170">
        <v>108808688.79000001</v>
      </c>
      <c r="Q100" s="171">
        <v>2.4979</v>
      </c>
      <c r="R100" s="119">
        <f t="shared" si="100"/>
        <v>2.1802947502508441E-4</v>
      </c>
      <c r="S100" s="119">
        <f t="shared" si="101"/>
        <v>2.4025948023863127E-4</v>
      </c>
      <c r="T100" s="170">
        <v>107385741.3</v>
      </c>
      <c r="U100" s="171">
        <v>2.4651999999999998</v>
      </c>
      <c r="V100" s="119">
        <f t="shared" si="102"/>
        <v>-1.3077517115809456E-2</v>
      </c>
      <c r="W100" s="119">
        <f t="shared" si="103"/>
        <v>-1.3090996437007155E-2</v>
      </c>
      <c r="X100" s="170">
        <v>109585403.55</v>
      </c>
      <c r="Y100" s="170">
        <v>2.5156999999999998</v>
      </c>
      <c r="Z100" s="119">
        <f t="shared" si="104"/>
        <v>2.0483746011073074E-2</v>
      </c>
      <c r="AA100" s="119">
        <f t="shared" si="105"/>
        <v>2.0485153334415054E-2</v>
      </c>
      <c r="AB100" s="170">
        <v>109109170.83</v>
      </c>
      <c r="AC100" s="170">
        <v>2.5047999999999999</v>
      </c>
      <c r="AD100" s="119">
        <f t="shared" si="106"/>
        <v>-4.3457678173600047E-3</v>
      </c>
      <c r="AE100" s="119">
        <f t="shared" si="107"/>
        <v>-4.3327900783081885E-3</v>
      </c>
      <c r="AF100" s="170">
        <v>109448896.54000001</v>
      </c>
      <c r="AG100" s="171">
        <v>2.5125999999999999</v>
      </c>
      <c r="AH100" s="119">
        <f t="shared" si="108"/>
        <v>3.1136311220742907E-3</v>
      </c>
      <c r="AI100" s="119">
        <f t="shared" si="109"/>
        <v>3.1140210795273194E-3</v>
      </c>
      <c r="AJ100" s="120">
        <f t="shared" si="70"/>
        <v>-4.0361123826260459E-4</v>
      </c>
      <c r="AK100" s="120">
        <f t="shared" si="71"/>
        <v>-4.0455206463933021E-4</v>
      </c>
      <c r="AL100" s="121">
        <f t="shared" si="72"/>
        <v>-3.3609964552327562E-3</v>
      </c>
      <c r="AM100" s="121">
        <f t="shared" si="73"/>
        <v>-3.3715441672286595E-3</v>
      </c>
      <c r="AN100" s="122">
        <f t="shared" si="74"/>
        <v>9.8573164368014315E-3</v>
      </c>
      <c r="AO100" s="208">
        <f t="shared" si="75"/>
        <v>9.8614739930314287E-3</v>
      </c>
      <c r="AP100" s="126"/>
      <c r="AQ100" s="124"/>
      <c r="AR100" s="128"/>
      <c r="AS100" s="125"/>
      <c r="AT100" s="125"/>
    </row>
    <row r="101" spans="1:46" s="289" customFormat="1">
      <c r="A101" s="203" t="s">
        <v>159</v>
      </c>
      <c r="B101" s="170">
        <v>480024082.33999997</v>
      </c>
      <c r="C101" s="171">
        <v>105.21</v>
      </c>
      <c r="D101" s="170">
        <v>478748736.49000001</v>
      </c>
      <c r="E101" s="171">
        <v>104.9</v>
      </c>
      <c r="F101" s="119">
        <f t="shared" si="94"/>
        <v>-2.6568372232138129E-3</v>
      </c>
      <c r="G101" s="119">
        <f t="shared" si="95"/>
        <v>-2.946487976427983E-3</v>
      </c>
      <c r="H101" s="170">
        <v>476460891.88999999</v>
      </c>
      <c r="I101" s="171">
        <v>104.36</v>
      </c>
      <c r="J101" s="119">
        <f t="shared" si="96"/>
        <v>-4.7788002883801068E-3</v>
      </c>
      <c r="K101" s="119">
        <f t="shared" si="97"/>
        <v>-5.1477597712107359E-3</v>
      </c>
      <c r="L101" s="170">
        <v>467553687.14999998</v>
      </c>
      <c r="M101" s="171">
        <v>102.27</v>
      </c>
      <c r="N101" s="119">
        <f t="shared" si="98"/>
        <v>-1.8694513844918895E-2</v>
      </c>
      <c r="O101" s="119">
        <f t="shared" si="99"/>
        <v>-2.0026830203142998E-2</v>
      </c>
      <c r="P101" s="170">
        <v>468267401.12</v>
      </c>
      <c r="Q101" s="171">
        <v>102.62</v>
      </c>
      <c r="R101" s="119">
        <f t="shared" si="100"/>
        <v>1.5264855985855071E-3</v>
      </c>
      <c r="S101" s="119">
        <f t="shared" si="101"/>
        <v>3.4223134839152102E-3</v>
      </c>
      <c r="T101" s="170">
        <v>439603295.55000001</v>
      </c>
      <c r="U101" s="171">
        <v>96.06</v>
      </c>
      <c r="V101" s="119">
        <f t="shared" si="102"/>
        <v>-6.1213113493361497E-2</v>
      </c>
      <c r="W101" s="119">
        <f t="shared" si="103"/>
        <v>-6.3925160787370899E-2</v>
      </c>
      <c r="X101" s="170">
        <v>436713158.86000001</v>
      </c>
      <c r="Y101" s="170">
        <v>95.35</v>
      </c>
      <c r="Z101" s="119">
        <f t="shared" si="104"/>
        <v>-6.5744199810514759E-3</v>
      </c>
      <c r="AA101" s="119">
        <f t="shared" si="105"/>
        <v>-7.391213824692983E-3</v>
      </c>
      <c r="AB101" s="170">
        <v>426034010.49000001</v>
      </c>
      <c r="AC101" s="170">
        <v>92.95</v>
      </c>
      <c r="AD101" s="119">
        <f t="shared" si="106"/>
        <v>-2.4453461393004392E-2</v>
      </c>
      <c r="AE101" s="119">
        <f t="shared" si="107"/>
        <v>-2.5170424750917585E-2</v>
      </c>
      <c r="AF101" s="170">
        <v>422351677.52999997</v>
      </c>
      <c r="AG101" s="170">
        <v>92.05</v>
      </c>
      <c r="AH101" s="119">
        <f t="shared" si="108"/>
        <v>-8.6432840321006982E-3</v>
      </c>
      <c r="AI101" s="119">
        <f t="shared" si="109"/>
        <v>-9.682625067240512E-3</v>
      </c>
      <c r="AJ101" s="120">
        <f t="shared" si="70"/>
        <v>-1.5685993082180671E-2</v>
      </c>
      <c r="AK101" s="120">
        <f t="shared" si="71"/>
        <v>-1.635852361213606E-2</v>
      </c>
      <c r="AL101" s="121">
        <f t="shared" si="72"/>
        <v>-0.11780095624581988</v>
      </c>
      <c r="AM101" s="121">
        <f t="shared" si="73"/>
        <v>-0.12249761677788377</v>
      </c>
      <c r="AN101" s="122">
        <f t="shared" si="74"/>
        <v>2.027050667211848E-2</v>
      </c>
      <c r="AO101" s="208">
        <f t="shared" si="75"/>
        <v>2.1298949522394115E-2</v>
      </c>
      <c r="AP101" s="126"/>
      <c r="AQ101" s="124"/>
      <c r="AR101" s="128"/>
      <c r="AS101" s="125"/>
      <c r="AT101" s="125"/>
    </row>
    <row r="102" spans="1:46" s="289" customFormat="1">
      <c r="A102" s="203" t="s">
        <v>160</v>
      </c>
      <c r="B102" s="170">
        <v>321985450.47000003</v>
      </c>
      <c r="C102" s="171">
        <v>114.92</v>
      </c>
      <c r="D102" s="170">
        <v>321235773.18000001</v>
      </c>
      <c r="E102" s="171">
        <v>114.61</v>
      </c>
      <c r="F102" s="119">
        <f t="shared" si="94"/>
        <v>-2.3282955453599609E-3</v>
      </c>
      <c r="G102" s="119">
        <f t="shared" si="95"/>
        <v>-2.697528715628283E-3</v>
      </c>
      <c r="H102" s="170">
        <v>319434090.23000002</v>
      </c>
      <c r="I102" s="171">
        <v>113.88</v>
      </c>
      <c r="J102" s="119">
        <f t="shared" si="96"/>
        <v>-5.6085999767853997E-3</v>
      </c>
      <c r="K102" s="119">
        <f t="shared" si="97"/>
        <v>-6.3694267515923917E-3</v>
      </c>
      <c r="L102" s="170">
        <v>312582820.86000001</v>
      </c>
      <c r="M102" s="171">
        <v>111.31</v>
      </c>
      <c r="N102" s="119">
        <f t="shared" si="98"/>
        <v>-2.1448147143803376E-2</v>
      </c>
      <c r="O102" s="119">
        <f t="shared" si="99"/>
        <v>-2.2567615033368398E-2</v>
      </c>
      <c r="P102" s="170">
        <v>313119522.18000001</v>
      </c>
      <c r="Q102" s="171">
        <v>111.46</v>
      </c>
      <c r="R102" s="119">
        <f t="shared" si="100"/>
        <v>1.7169891759354597E-3</v>
      </c>
      <c r="S102" s="119">
        <f t="shared" si="101"/>
        <v>1.3475878178060504E-3</v>
      </c>
      <c r="T102" s="170">
        <v>289072796.06999999</v>
      </c>
      <c r="U102" s="171">
        <v>102.53</v>
      </c>
      <c r="V102" s="119">
        <f t="shared" si="102"/>
        <v>-7.6797275182914029E-2</v>
      </c>
      <c r="W102" s="119">
        <f t="shared" si="103"/>
        <v>-8.011842813565398E-2</v>
      </c>
      <c r="X102" s="170">
        <v>288791064.04000002</v>
      </c>
      <c r="Y102" s="170">
        <v>102.36</v>
      </c>
      <c r="Z102" s="119">
        <f t="shared" si="104"/>
        <v>-9.7460582189044516E-4</v>
      </c>
      <c r="AA102" s="119">
        <f t="shared" si="105"/>
        <v>-1.6580513020579509E-3</v>
      </c>
      <c r="AB102" s="170">
        <v>282544297.67000002</v>
      </c>
      <c r="AC102" s="170">
        <v>100.02</v>
      </c>
      <c r="AD102" s="119">
        <f t="shared" si="106"/>
        <v>-2.1630746750303791E-2</v>
      </c>
      <c r="AE102" s="119">
        <f t="shared" si="107"/>
        <v>-2.2860492379835905E-2</v>
      </c>
      <c r="AF102" s="170">
        <v>279492840.19</v>
      </c>
      <c r="AG102" s="170">
        <v>98.79</v>
      </c>
      <c r="AH102" s="119">
        <f t="shared" si="108"/>
        <v>-1.0799925906004284E-2</v>
      </c>
      <c r="AI102" s="119">
        <f t="shared" si="109"/>
        <v>-1.2297540491901519E-2</v>
      </c>
      <c r="AJ102" s="120">
        <f t="shared" si="70"/>
        <v>-1.723382589389073E-2</v>
      </c>
      <c r="AK102" s="120">
        <f t="shared" si="71"/>
        <v>-1.8402686874029045E-2</v>
      </c>
      <c r="AL102" s="121">
        <f t="shared" si="72"/>
        <v>-0.12994484573363482</v>
      </c>
      <c r="AM102" s="121">
        <f t="shared" si="73"/>
        <v>-0.13803333042491922</v>
      </c>
      <c r="AN102" s="122">
        <f t="shared" si="74"/>
        <v>2.5654599472415406E-2</v>
      </c>
      <c r="AO102" s="208">
        <f t="shared" si="75"/>
        <v>2.6579346711080466E-2</v>
      </c>
      <c r="AP102" s="126"/>
      <c r="AQ102" s="124"/>
      <c r="AR102" s="128"/>
      <c r="AS102" s="125"/>
      <c r="AT102" s="125"/>
    </row>
    <row r="103" spans="1:46">
      <c r="A103" s="203" t="s">
        <v>170</v>
      </c>
      <c r="B103" s="170">
        <v>169698651.80000001</v>
      </c>
      <c r="C103" s="171">
        <v>110.191067</v>
      </c>
      <c r="D103" s="170">
        <v>166328949.21000001</v>
      </c>
      <c r="E103" s="171">
        <v>106.907438</v>
      </c>
      <c r="F103" s="119">
        <f t="shared" si="94"/>
        <v>-1.9856979146607476E-2</v>
      </c>
      <c r="G103" s="119">
        <f t="shared" si="95"/>
        <v>-2.9799411961407042E-2</v>
      </c>
      <c r="H103" s="170">
        <v>165474303.84999999</v>
      </c>
      <c r="I103" s="171">
        <v>106.44011399999999</v>
      </c>
      <c r="J103" s="119">
        <f t="shared" si="96"/>
        <v>-5.1382838889998316E-3</v>
      </c>
      <c r="K103" s="119">
        <f t="shared" si="97"/>
        <v>-4.3712954752503277E-3</v>
      </c>
      <c r="L103" s="170">
        <v>256717873.30000001</v>
      </c>
      <c r="M103" s="171">
        <v>101.45994399999999</v>
      </c>
      <c r="N103" s="119">
        <f t="shared" si="98"/>
        <v>0.55140627473321158</v>
      </c>
      <c r="O103" s="119">
        <f t="shared" si="99"/>
        <v>-4.6788469241962678E-2</v>
      </c>
      <c r="P103" s="170">
        <v>210677537.38</v>
      </c>
      <c r="Q103" s="171">
        <v>101.39570000000001</v>
      </c>
      <c r="R103" s="119">
        <f t="shared" si="100"/>
        <v>-0.17934215225520106</v>
      </c>
      <c r="S103" s="119">
        <f t="shared" si="101"/>
        <v>-6.3319569740732343E-4</v>
      </c>
      <c r="T103" s="170">
        <v>190379579.47</v>
      </c>
      <c r="U103" s="171">
        <v>91.725810999999993</v>
      </c>
      <c r="V103" s="119">
        <f t="shared" si="102"/>
        <v>-9.6346094426709009E-2</v>
      </c>
      <c r="W103" s="119">
        <f t="shared" si="103"/>
        <v>-9.5367841042568985E-2</v>
      </c>
      <c r="X103" s="170">
        <v>187312843.05000001</v>
      </c>
      <c r="Y103" s="170">
        <v>90.303775000000002</v>
      </c>
      <c r="Z103" s="119">
        <f t="shared" si="104"/>
        <v>-1.6108536580118054E-2</v>
      </c>
      <c r="AA103" s="119">
        <f t="shared" si="105"/>
        <v>-1.5503117219644877E-2</v>
      </c>
      <c r="AB103" s="170">
        <v>180725550.50999999</v>
      </c>
      <c r="AC103" s="170">
        <v>92.090243999999998</v>
      </c>
      <c r="AD103" s="119">
        <f t="shared" si="106"/>
        <v>-3.5167329867721107E-2</v>
      </c>
      <c r="AE103" s="119">
        <f t="shared" si="107"/>
        <v>1.9782882830756486E-2</v>
      </c>
      <c r="AF103" s="170">
        <v>177835902.94999999</v>
      </c>
      <c r="AG103" s="170">
        <v>90.665385999999998</v>
      </c>
      <c r="AH103" s="119">
        <f t="shared" si="108"/>
        <v>-1.598914791984607E-2</v>
      </c>
      <c r="AI103" s="119">
        <f t="shared" si="109"/>
        <v>-1.547240986786831E-2</v>
      </c>
      <c r="AJ103" s="120">
        <f t="shared" si="70"/>
        <v>2.2932218831001126E-2</v>
      </c>
      <c r="AK103" s="120">
        <f t="shared" si="71"/>
        <v>-2.3519107209419129E-2</v>
      </c>
      <c r="AL103" s="121">
        <f t="shared" si="72"/>
        <v>6.9181906064179954E-2</v>
      </c>
      <c r="AM103" s="121">
        <f t="shared" si="73"/>
        <v>-0.15192630469734014</v>
      </c>
      <c r="AN103" s="122">
        <f t="shared" si="74"/>
        <v>0.22150799549967756</v>
      </c>
      <c r="AO103" s="208">
        <f t="shared" si="75"/>
        <v>3.5127558179565255E-2</v>
      </c>
      <c r="AP103" s="126"/>
      <c r="AQ103" s="152">
        <f>SUM(AQ83:AQ95)</f>
        <v>19155460554.494381</v>
      </c>
      <c r="AR103" s="153"/>
      <c r="AS103" s="125" t="e">
        <f>(#REF!/AQ103)-1</f>
        <v>#REF!</v>
      </c>
      <c r="AT103" s="125" t="e">
        <f>(#REF!/AR103)-1</f>
        <v>#REF!</v>
      </c>
    </row>
    <row r="104" spans="1:46">
      <c r="A104" s="205" t="s">
        <v>57</v>
      </c>
      <c r="B104" s="185">
        <f>SUM(B84:B103)</f>
        <v>24609676250.759998</v>
      </c>
      <c r="C104" s="73"/>
      <c r="D104" s="185">
        <f>SUM(D84:D103)</f>
        <v>24699956874.060001</v>
      </c>
      <c r="E104" s="73"/>
      <c r="F104" s="119">
        <f>((D104-B104)/B104)</f>
        <v>3.6685010554421658E-3</v>
      </c>
      <c r="G104" s="119"/>
      <c r="H104" s="185">
        <f>SUM(H84:H103)</f>
        <v>24314779027.109997</v>
      </c>
      <c r="I104" s="73"/>
      <c r="J104" s="119">
        <f>((H104-D104)/D104)</f>
        <v>-1.5594272043224496E-2</v>
      </c>
      <c r="K104" s="119"/>
      <c r="L104" s="185">
        <f>SUM(L84:L103)</f>
        <v>23848967301.540005</v>
      </c>
      <c r="M104" s="73"/>
      <c r="N104" s="119">
        <f>((L104-H104)/H104)</f>
        <v>-1.9157555372007733E-2</v>
      </c>
      <c r="O104" s="119"/>
      <c r="P104" s="185">
        <f>SUM(P84:P103)</f>
        <v>23754572206.140003</v>
      </c>
      <c r="Q104" s="73"/>
      <c r="R104" s="119">
        <f>((P104-L104)/L104)</f>
        <v>-3.958037017137683E-3</v>
      </c>
      <c r="S104" s="119"/>
      <c r="T104" s="185">
        <f>SUM(T84:T103)</f>
        <v>21878471884.970001</v>
      </c>
      <c r="U104" s="73"/>
      <c r="V104" s="119">
        <f>((T104-P104)/P104)</f>
        <v>-7.8978493272342479E-2</v>
      </c>
      <c r="W104" s="119"/>
      <c r="X104" s="185">
        <f>SUM(X84:X103)</f>
        <v>21688710610.259998</v>
      </c>
      <c r="Y104" s="73"/>
      <c r="Z104" s="119">
        <f>((X104-T104)/T104)</f>
        <v>-8.6734245292681734E-3</v>
      </c>
      <c r="AA104" s="119"/>
      <c r="AB104" s="185">
        <f>SUM(AB84:AB103)</f>
        <v>21694103454.970005</v>
      </c>
      <c r="AC104" s="73"/>
      <c r="AD104" s="119">
        <f>((AB104-X104)/X104)</f>
        <v>2.4864754788399409E-4</v>
      </c>
      <c r="AE104" s="119"/>
      <c r="AF104" s="185">
        <f>SUM(AF84:AF103)</f>
        <v>21470099575.170002</v>
      </c>
      <c r="AG104" s="73"/>
      <c r="AH104" s="119">
        <f>((AF104-AB104)/AB104)</f>
        <v>-1.0325565205539063E-2</v>
      </c>
      <c r="AI104" s="119"/>
      <c r="AJ104" s="120">
        <f t="shared" si="70"/>
        <v>-1.6596274854524182E-2</v>
      </c>
      <c r="AK104" s="120"/>
      <c r="AL104" s="121">
        <f t="shared" si="72"/>
        <v>-0.13076368170836805</v>
      </c>
      <c r="AM104" s="121"/>
      <c r="AN104" s="122">
        <f t="shared" si="74"/>
        <v>2.6336656442761671E-2</v>
      </c>
      <c r="AO104" s="208"/>
      <c r="AP104" s="126"/>
      <c r="AQ104" s="136"/>
      <c r="AR104" s="101"/>
      <c r="AS104" s="125" t="e">
        <f>(#REF!/AQ104)-1</f>
        <v>#REF!</v>
      </c>
      <c r="AT104" s="125" t="e">
        <f>(#REF!/AR104)-1</f>
        <v>#REF!</v>
      </c>
    </row>
    <row r="105" spans="1:46">
      <c r="A105" s="206" t="s">
        <v>91</v>
      </c>
      <c r="B105" s="175"/>
      <c r="C105" s="177"/>
      <c r="D105" s="175"/>
      <c r="E105" s="177"/>
      <c r="F105" s="119"/>
      <c r="G105" s="119"/>
      <c r="H105" s="175"/>
      <c r="I105" s="177"/>
      <c r="J105" s="119"/>
      <c r="K105" s="119"/>
      <c r="L105" s="175"/>
      <c r="M105" s="177"/>
      <c r="N105" s="119"/>
      <c r="O105" s="119"/>
      <c r="P105" s="175"/>
      <c r="Q105" s="177"/>
      <c r="R105" s="119"/>
      <c r="S105" s="119"/>
      <c r="T105" s="175"/>
      <c r="U105" s="177"/>
      <c r="V105" s="119"/>
      <c r="W105" s="119"/>
      <c r="X105" s="175"/>
      <c r="Y105" s="177"/>
      <c r="Z105" s="119"/>
      <c r="AA105" s="119"/>
      <c r="AB105" s="175"/>
      <c r="AC105" s="177"/>
      <c r="AD105" s="119"/>
      <c r="AE105" s="119"/>
      <c r="AF105" s="175"/>
      <c r="AG105" s="177"/>
      <c r="AH105" s="119"/>
      <c r="AI105" s="119"/>
      <c r="AJ105" s="120"/>
      <c r="AK105" s="120"/>
      <c r="AL105" s="121"/>
      <c r="AM105" s="121"/>
      <c r="AN105" s="122"/>
      <c r="AO105" s="208"/>
      <c r="AP105" s="126"/>
      <c r="AQ105" s="124">
        <v>640873657.65999997</v>
      </c>
      <c r="AR105" s="128">
        <v>11.5358</v>
      </c>
      <c r="AS105" s="125" t="e">
        <f>(#REF!/AQ105)-1</f>
        <v>#REF!</v>
      </c>
      <c r="AT105" s="125" t="e">
        <f>(#REF!/AR105)-1</f>
        <v>#REF!</v>
      </c>
    </row>
    <row r="106" spans="1:46">
      <c r="A106" s="204" t="s">
        <v>37</v>
      </c>
      <c r="B106" s="178">
        <v>528616436.06999999</v>
      </c>
      <c r="C106" s="174">
        <v>11.907299999999999</v>
      </c>
      <c r="D106" s="178">
        <v>525627920.55000001</v>
      </c>
      <c r="E106" s="174">
        <v>11.839499999999999</v>
      </c>
      <c r="F106" s="119">
        <f t="shared" ref="F106:G110" si="110">((D106-B106)/B106)</f>
        <v>-5.6534668922103631E-3</v>
      </c>
      <c r="G106" s="119">
        <f t="shared" si="110"/>
        <v>-5.6939860421758156E-3</v>
      </c>
      <c r="H106" s="178">
        <v>521938460.69999999</v>
      </c>
      <c r="I106" s="174">
        <v>11.763500000000001</v>
      </c>
      <c r="J106" s="119">
        <f t="shared" ref="J106:K110" si="111">((H106-D106)/D106)</f>
        <v>-7.0191473963930467E-3</v>
      </c>
      <c r="K106" s="119">
        <f t="shared" si="111"/>
        <v>-6.4191899995775783E-3</v>
      </c>
      <c r="L106" s="178">
        <v>518900521.19999999</v>
      </c>
      <c r="M106" s="174">
        <v>11.694599999999999</v>
      </c>
      <c r="N106" s="119">
        <f t="shared" ref="N106:O110" si="112">((L106-H106)/H106)</f>
        <v>-5.820493657289893E-3</v>
      </c>
      <c r="O106" s="119">
        <f t="shared" si="112"/>
        <v>-5.8571003527862512E-3</v>
      </c>
      <c r="P106" s="178">
        <v>519190130.06</v>
      </c>
      <c r="Q106" s="174">
        <v>11.701000000000001</v>
      </c>
      <c r="R106" s="119">
        <f t="shared" ref="R106:S110" si="113">((P106-L106)/L106)</f>
        <v>5.5812019485019994E-4</v>
      </c>
      <c r="S106" s="119">
        <f t="shared" si="113"/>
        <v>5.4726112906820854E-4</v>
      </c>
      <c r="T106" s="178">
        <v>496947281.52999997</v>
      </c>
      <c r="U106" s="174">
        <v>11.2072</v>
      </c>
      <c r="V106" s="119">
        <f t="shared" ref="V106:W110" si="114">((T106-P106)/P106)</f>
        <v>-4.2841431764948125E-2</v>
      </c>
      <c r="W106" s="119">
        <f t="shared" si="114"/>
        <v>-4.2201521237501087E-2</v>
      </c>
      <c r="X106" s="178">
        <v>488868856.47000003</v>
      </c>
      <c r="Y106" s="174">
        <v>11.009600000000001</v>
      </c>
      <c r="Z106" s="119">
        <f t="shared" ref="Z106:AA110" si="115">((X106-T106)/T106)</f>
        <v>-1.6256100717822842E-2</v>
      </c>
      <c r="AA106" s="119">
        <f t="shared" si="115"/>
        <v>-1.7631522592618989E-2</v>
      </c>
      <c r="AB106" s="178">
        <v>483210541.85000002</v>
      </c>
      <c r="AC106" s="174">
        <v>10.881500000000001</v>
      </c>
      <c r="AD106" s="119">
        <f t="shared" ref="AD106:AD110" si="116">((AB106-X106)/X106)</f>
        <v>-1.1574299620673901E-2</v>
      </c>
      <c r="AE106" s="119">
        <f t="shared" ref="AE106:AE110" si="117">((AC106-Y106)/Y106)</f>
        <v>-1.1635300101729388E-2</v>
      </c>
      <c r="AF106" s="178">
        <v>487822630.38999999</v>
      </c>
      <c r="AG106" s="174">
        <v>23.2761</v>
      </c>
      <c r="AH106" s="119">
        <f t="shared" ref="AH106:AH110" si="118">((AF106-AB106)/AB106)</f>
        <v>9.5446769897492498E-3</v>
      </c>
      <c r="AI106" s="119">
        <f t="shared" ref="AI106:AI110" si="119">((AG106-AC106)/AC106)</f>
        <v>1.1390525203326745</v>
      </c>
      <c r="AJ106" s="120">
        <f t="shared" si="70"/>
        <v>-9.8827678580923409E-3</v>
      </c>
      <c r="AK106" s="120">
        <f t="shared" si="71"/>
        <v>0.1312701451419192</v>
      </c>
      <c r="AL106" s="121">
        <f t="shared" si="72"/>
        <v>-7.1924052513119535E-2</v>
      </c>
      <c r="AM106" s="121">
        <f t="shared" si="73"/>
        <v>0.96596984669960728</v>
      </c>
      <c r="AN106" s="122">
        <f t="shared" si="74"/>
        <v>1.5393789634185988E-2</v>
      </c>
      <c r="AO106" s="208">
        <f t="shared" si="75"/>
        <v>0.40741717612651207</v>
      </c>
      <c r="AP106" s="126"/>
      <c r="AQ106" s="124">
        <v>2128320668.46</v>
      </c>
      <c r="AR106" s="131">
        <v>1.04</v>
      </c>
      <c r="AS106" s="125" t="e">
        <f>(#REF!/AQ106)-1</f>
        <v>#REF!</v>
      </c>
      <c r="AT106" s="125" t="e">
        <f>(#REF!/AR106)-1</f>
        <v>#REF!</v>
      </c>
    </row>
    <row r="107" spans="1:46">
      <c r="A107" s="204" t="s">
        <v>39</v>
      </c>
      <c r="B107" s="178">
        <v>2417978036.6300001</v>
      </c>
      <c r="C107" s="174">
        <v>1.24</v>
      </c>
      <c r="D107" s="178">
        <v>2381449991.25</v>
      </c>
      <c r="E107" s="174">
        <v>1.22</v>
      </c>
      <c r="F107" s="119">
        <f t="shared" si="110"/>
        <v>-1.5106855739231699E-2</v>
      </c>
      <c r="G107" s="119">
        <f t="shared" si="110"/>
        <v>-1.612903225806453E-2</v>
      </c>
      <c r="H107" s="178">
        <v>2362857558.9099998</v>
      </c>
      <c r="I107" s="174">
        <v>1.21</v>
      </c>
      <c r="J107" s="119">
        <f t="shared" si="111"/>
        <v>-7.8071899088005478E-3</v>
      </c>
      <c r="K107" s="119">
        <f t="shared" si="111"/>
        <v>-8.1967213114754172E-3</v>
      </c>
      <c r="L107" s="178">
        <v>2362857558.9099998</v>
      </c>
      <c r="M107" s="174">
        <v>1.21</v>
      </c>
      <c r="N107" s="119">
        <f t="shared" si="112"/>
        <v>0</v>
      </c>
      <c r="O107" s="119">
        <f t="shared" si="112"/>
        <v>0</v>
      </c>
      <c r="P107" s="178">
        <v>2349696018.6399999</v>
      </c>
      <c r="Q107" s="174">
        <v>1.2</v>
      </c>
      <c r="R107" s="119">
        <f t="shared" si="113"/>
        <v>-5.5701793027555487E-3</v>
      </c>
      <c r="S107" s="119">
        <f t="shared" si="113"/>
        <v>-8.2644628099173625E-3</v>
      </c>
      <c r="T107" s="178">
        <v>2260756617.9699998</v>
      </c>
      <c r="U107" s="174">
        <v>1.1599999999999999</v>
      </c>
      <c r="V107" s="119">
        <f t="shared" si="114"/>
        <v>-3.7851449704323054E-2</v>
      </c>
      <c r="W107" s="119">
        <f t="shared" si="114"/>
        <v>-3.3333333333333368E-2</v>
      </c>
      <c r="X107" s="178">
        <v>2265875171</v>
      </c>
      <c r="Y107" s="174">
        <v>1.1599999999999999</v>
      </c>
      <c r="Z107" s="119">
        <f t="shared" si="115"/>
        <v>2.264088486710396E-3</v>
      </c>
      <c r="AA107" s="119">
        <f t="shared" si="115"/>
        <v>0</v>
      </c>
      <c r="AB107" s="178">
        <v>2243369231.7199998</v>
      </c>
      <c r="AC107" s="174">
        <v>1.1499999999999999</v>
      </c>
      <c r="AD107" s="119">
        <f t="shared" si="116"/>
        <v>-9.932559201867969E-3</v>
      </c>
      <c r="AE107" s="119">
        <f t="shared" si="117"/>
        <v>-8.6206896551724223E-3</v>
      </c>
      <c r="AF107" s="178">
        <v>2221908854.3499999</v>
      </c>
      <c r="AG107" s="174">
        <v>1.1399999999999999</v>
      </c>
      <c r="AH107" s="119">
        <f t="shared" si="118"/>
        <v>-9.5661369811808165E-3</v>
      </c>
      <c r="AI107" s="119">
        <f t="shared" si="119"/>
        <v>-8.6956521739130523E-3</v>
      </c>
      <c r="AJ107" s="120">
        <f t="shared" si="70"/>
        <v>-1.0446285293931157E-2</v>
      </c>
      <c r="AK107" s="120">
        <f t="shared" si="71"/>
        <v>-1.0404986442734519E-2</v>
      </c>
      <c r="AL107" s="121">
        <f t="shared" si="72"/>
        <v>-6.6993276149485081E-2</v>
      </c>
      <c r="AM107" s="121">
        <f t="shared" si="73"/>
        <v>-6.5573770491803338E-2</v>
      </c>
      <c r="AN107" s="122">
        <f t="shared" si="74"/>
        <v>1.2393674890046261E-2</v>
      </c>
      <c r="AO107" s="208">
        <f t="shared" si="75"/>
        <v>1.0627223077414134E-2</v>
      </c>
      <c r="AP107" s="126"/>
      <c r="AQ107" s="124">
        <v>1789192828.73</v>
      </c>
      <c r="AR107" s="128">
        <v>0.79</v>
      </c>
      <c r="AS107" s="125" t="e">
        <f>(#REF!/AQ107)-1</f>
        <v>#REF!</v>
      </c>
      <c r="AT107" s="125" t="e">
        <f>(#REF!/AR107)-1</f>
        <v>#REF!</v>
      </c>
    </row>
    <row r="108" spans="1:46">
      <c r="A108" s="204" t="s">
        <v>40</v>
      </c>
      <c r="B108" s="174">
        <v>1275025307.6700001</v>
      </c>
      <c r="C108" s="174">
        <v>0.93</v>
      </c>
      <c r="D108" s="174">
        <v>1261378778.8</v>
      </c>
      <c r="E108" s="174">
        <v>0.93</v>
      </c>
      <c r="F108" s="119">
        <f t="shared" si="110"/>
        <v>-1.0702947453598384E-2</v>
      </c>
      <c r="G108" s="119">
        <f t="shared" si="110"/>
        <v>0</v>
      </c>
      <c r="H108" s="174">
        <v>1257794809.1099999</v>
      </c>
      <c r="I108" s="174">
        <v>0.92</v>
      </c>
      <c r="J108" s="119">
        <f t="shared" si="111"/>
        <v>-2.8413112304058507E-3</v>
      </c>
      <c r="K108" s="119">
        <f t="shared" si="111"/>
        <v>-1.075268817204302E-2</v>
      </c>
      <c r="L108" s="174">
        <v>1231479040.49</v>
      </c>
      <c r="M108" s="174">
        <v>0.9</v>
      </c>
      <c r="N108" s="119">
        <f t="shared" si="112"/>
        <v>-2.0922147578761752E-2</v>
      </c>
      <c r="O108" s="119">
        <f t="shared" si="112"/>
        <v>-2.1739130434782625E-2</v>
      </c>
      <c r="P108" s="174">
        <v>1199319229</v>
      </c>
      <c r="Q108" s="174">
        <v>0.88</v>
      </c>
      <c r="R108" s="119">
        <f t="shared" si="113"/>
        <v>-2.6114785905900408E-2</v>
      </c>
      <c r="S108" s="119">
        <f t="shared" si="113"/>
        <v>-2.222222222222224E-2</v>
      </c>
      <c r="T108" s="174">
        <v>1073102681</v>
      </c>
      <c r="U108" s="174">
        <v>0.79</v>
      </c>
      <c r="V108" s="119">
        <f t="shared" si="114"/>
        <v>-0.10524016037434851</v>
      </c>
      <c r="W108" s="119">
        <f t="shared" si="114"/>
        <v>-0.10227272727272724</v>
      </c>
      <c r="X108" s="174">
        <v>1063972779.15</v>
      </c>
      <c r="Y108" s="174">
        <v>0.79</v>
      </c>
      <c r="Z108" s="119">
        <f t="shared" si="115"/>
        <v>-8.5079480385717391E-3</v>
      </c>
      <c r="AA108" s="119">
        <f t="shared" si="115"/>
        <v>0</v>
      </c>
      <c r="AB108" s="174">
        <v>1064542043.28</v>
      </c>
      <c r="AC108" s="174">
        <v>0.78</v>
      </c>
      <c r="AD108" s="119">
        <f t="shared" si="116"/>
        <v>5.3503636667732817E-4</v>
      </c>
      <c r="AE108" s="119">
        <f t="shared" si="117"/>
        <v>-1.2658227848101276E-2</v>
      </c>
      <c r="AF108" s="174">
        <v>1042740037.8</v>
      </c>
      <c r="AG108" s="174">
        <v>0.76</v>
      </c>
      <c r="AH108" s="119">
        <f t="shared" si="118"/>
        <v>-2.0480173251612544E-2</v>
      </c>
      <c r="AI108" s="119">
        <f t="shared" si="119"/>
        <v>-2.5641025641025664E-2</v>
      </c>
      <c r="AJ108" s="120">
        <f t="shared" si="70"/>
        <v>-2.4284304683315234E-2</v>
      </c>
      <c r="AK108" s="120">
        <f t="shared" si="71"/>
        <v>-2.4410752698862757E-2</v>
      </c>
      <c r="AL108" s="121">
        <f t="shared" si="72"/>
        <v>-0.17333313725794544</v>
      </c>
      <c r="AM108" s="121">
        <f t="shared" si="73"/>
        <v>-0.18279569892473121</v>
      </c>
      <c r="AN108" s="122">
        <f t="shared" si="74"/>
        <v>3.4000262814277718E-2</v>
      </c>
      <c r="AO108" s="208">
        <f t="shared" si="75"/>
        <v>3.2933617537748913E-2</v>
      </c>
      <c r="AP108" s="126"/>
      <c r="AQ108" s="124">
        <v>204378030.47999999</v>
      </c>
      <c r="AR108" s="128">
        <v>22.9087</v>
      </c>
      <c r="AS108" s="125" t="e">
        <f>(#REF!/AQ108)-1</f>
        <v>#REF!</v>
      </c>
      <c r="AT108" s="125" t="e">
        <f>(#REF!/AR108)-1</f>
        <v>#REF!</v>
      </c>
    </row>
    <row r="109" spans="1:46">
      <c r="A109" s="204" t="s">
        <v>41</v>
      </c>
      <c r="B109" s="174">
        <v>278525289.00999999</v>
      </c>
      <c r="C109" s="174">
        <v>31.0426</v>
      </c>
      <c r="D109" s="174">
        <v>279717989.82999998</v>
      </c>
      <c r="E109" s="174">
        <v>31.061699999999998</v>
      </c>
      <c r="F109" s="119">
        <f t="shared" si="110"/>
        <v>4.2821993803125388E-3</v>
      </c>
      <c r="G109" s="119">
        <f t="shared" si="110"/>
        <v>6.1528351362315399E-4</v>
      </c>
      <c r="H109" s="174">
        <v>270328873.13</v>
      </c>
      <c r="I109" s="174">
        <v>31.119599999999998</v>
      </c>
      <c r="J109" s="119">
        <f t="shared" si="111"/>
        <v>-3.3566366988788496E-2</v>
      </c>
      <c r="K109" s="119">
        <f t="shared" si="111"/>
        <v>1.8640319106810015E-3</v>
      </c>
      <c r="L109" s="174">
        <v>267805681.50999999</v>
      </c>
      <c r="M109" s="174">
        <v>30.856400000000001</v>
      </c>
      <c r="N109" s="119">
        <f t="shared" si="112"/>
        <v>-9.3337851439443276E-3</v>
      </c>
      <c r="O109" s="119">
        <f t="shared" si="112"/>
        <v>-8.4576922582551735E-3</v>
      </c>
      <c r="P109" s="174">
        <v>262809267.18000001</v>
      </c>
      <c r="Q109" s="174">
        <v>30.73</v>
      </c>
      <c r="R109" s="119">
        <f t="shared" si="113"/>
        <v>-1.8656864566233687E-2</v>
      </c>
      <c r="S109" s="119">
        <f t="shared" si="113"/>
        <v>-4.0963949132108825E-3</v>
      </c>
      <c r="T109" s="174">
        <v>226993299.34</v>
      </c>
      <c r="U109" s="174">
        <v>26.543399999999998</v>
      </c>
      <c r="V109" s="119">
        <f t="shared" si="114"/>
        <v>-0.13628122107075236</v>
      </c>
      <c r="W109" s="119">
        <f t="shared" si="114"/>
        <v>-0.13623820370972997</v>
      </c>
      <c r="X109" s="174">
        <v>222492811.63999999</v>
      </c>
      <c r="Y109" s="174">
        <v>25.2668</v>
      </c>
      <c r="Z109" s="119">
        <f t="shared" si="115"/>
        <v>-1.9826522250152415E-2</v>
      </c>
      <c r="AA109" s="119">
        <f t="shared" si="115"/>
        <v>-4.8094818297580506E-2</v>
      </c>
      <c r="AB109" s="174">
        <v>220788430.49000001</v>
      </c>
      <c r="AC109" s="174">
        <v>25.9068</v>
      </c>
      <c r="AD109" s="119">
        <f t="shared" si="116"/>
        <v>-7.6603874859459088E-3</v>
      </c>
      <c r="AE109" s="119">
        <f t="shared" si="117"/>
        <v>2.5329681637563939E-2</v>
      </c>
      <c r="AF109" s="174">
        <v>220294713.06</v>
      </c>
      <c r="AG109" s="174">
        <v>25.774999999999999</v>
      </c>
      <c r="AH109" s="119">
        <f t="shared" si="118"/>
        <v>-2.2361562555804695E-3</v>
      </c>
      <c r="AI109" s="119">
        <f t="shared" si="119"/>
        <v>-5.0874673830809637E-3</v>
      </c>
      <c r="AJ109" s="120">
        <f t="shared" si="70"/>
        <v>-2.7909888047635639E-2</v>
      </c>
      <c r="AK109" s="120">
        <f t="shared" si="71"/>
        <v>-2.1770697437498675E-2</v>
      </c>
      <c r="AL109" s="121">
        <f t="shared" si="72"/>
        <v>-0.21243995356221021</v>
      </c>
      <c r="AM109" s="121">
        <f t="shared" si="73"/>
        <v>-0.17019995686005596</v>
      </c>
      <c r="AN109" s="122">
        <f t="shared" si="74"/>
        <v>4.5320896616032454E-2</v>
      </c>
      <c r="AO109" s="208">
        <f t="shared" si="75"/>
        <v>5.048605869294305E-2</v>
      </c>
      <c r="AP109" s="126"/>
      <c r="AQ109" s="124">
        <v>160273731.87</v>
      </c>
      <c r="AR109" s="128">
        <v>133.94</v>
      </c>
      <c r="AS109" s="125" t="e">
        <f>(#REF!/AQ109)-1</f>
        <v>#REF!</v>
      </c>
      <c r="AT109" s="125" t="e">
        <f>(#REF!/AR109)-1</f>
        <v>#REF!</v>
      </c>
    </row>
    <row r="110" spans="1:46">
      <c r="A110" s="203" t="s">
        <v>90</v>
      </c>
      <c r="B110" s="170">
        <v>183830562.12</v>
      </c>
      <c r="C110" s="182">
        <v>164.86</v>
      </c>
      <c r="D110" s="170">
        <v>182139743.40000001</v>
      </c>
      <c r="E110" s="182">
        <v>162.72</v>
      </c>
      <c r="F110" s="119">
        <f t="shared" si="110"/>
        <v>-9.19770195173681E-3</v>
      </c>
      <c r="G110" s="119">
        <f t="shared" si="110"/>
        <v>-1.2980710906223551E-2</v>
      </c>
      <c r="H110" s="170">
        <v>181073987.72</v>
      </c>
      <c r="I110" s="182">
        <v>161.91999999999999</v>
      </c>
      <c r="J110" s="119">
        <f t="shared" si="111"/>
        <v>-5.8513076833510416E-3</v>
      </c>
      <c r="K110" s="119">
        <f t="shared" si="111"/>
        <v>-4.9164208456244553E-3</v>
      </c>
      <c r="L110" s="170">
        <v>179299662.66</v>
      </c>
      <c r="M110" s="182">
        <v>160.16</v>
      </c>
      <c r="N110" s="119">
        <f t="shared" si="112"/>
        <v>-9.7988953705691467E-3</v>
      </c>
      <c r="O110" s="119">
        <f t="shared" si="112"/>
        <v>-1.0869565217391249E-2</v>
      </c>
      <c r="P110" s="170">
        <v>172635983.62</v>
      </c>
      <c r="Q110" s="182">
        <v>153</v>
      </c>
      <c r="R110" s="119">
        <f t="shared" si="113"/>
        <v>-3.7165039471580633E-2</v>
      </c>
      <c r="S110" s="119">
        <f t="shared" si="113"/>
        <v>-4.4705294705294683E-2</v>
      </c>
      <c r="T110" s="170">
        <v>157994008.80000001</v>
      </c>
      <c r="U110" s="182">
        <v>142.44</v>
      </c>
      <c r="V110" s="119">
        <f t="shared" si="114"/>
        <v>-8.4814153532610972E-2</v>
      </c>
      <c r="W110" s="119">
        <f t="shared" si="114"/>
        <v>-6.9019607843137265E-2</v>
      </c>
      <c r="X110" s="170">
        <v>150213027.19999999</v>
      </c>
      <c r="Y110" s="182">
        <v>139.74</v>
      </c>
      <c r="Z110" s="119">
        <f t="shared" si="115"/>
        <v>-4.9248586443867884E-2</v>
      </c>
      <c r="AA110" s="119">
        <f t="shared" si="115"/>
        <v>-1.8955349620892927E-2</v>
      </c>
      <c r="AB110" s="170">
        <v>147105576.55000001</v>
      </c>
      <c r="AC110" s="182">
        <v>136.72</v>
      </c>
      <c r="AD110" s="119">
        <f t="shared" si="116"/>
        <v>-2.0686958434454453E-2</v>
      </c>
      <c r="AE110" s="119">
        <f t="shared" si="117"/>
        <v>-2.1611564333762774E-2</v>
      </c>
      <c r="AF110" s="170">
        <v>144471064.75999999</v>
      </c>
      <c r="AG110" s="182">
        <v>134.69</v>
      </c>
      <c r="AH110" s="119">
        <f t="shared" si="118"/>
        <v>-1.7908986537329342E-2</v>
      </c>
      <c r="AI110" s="119">
        <f t="shared" si="119"/>
        <v>-1.4847864248098312E-2</v>
      </c>
      <c r="AJ110" s="120">
        <f t="shared" si="70"/>
        <v>-2.9333953678187533E-2</v>
      </c>
      <c r="AK110" s="120">
        <f t="shared" si="71"/>
        <v>-2.4738297215053152E-2</v>
      </c>
      <c r="AL110" s="121">
        <f t="shared" si="72"/>
        <v>-0.20681196721176459</v>
      </c>
      <c r="AM110" s="121">
        <f t="shared" si="73"/>
        <v>-0.1722590953785644</v>
      </c>
      <c r="AN110" s="122">
        <f t="shared" si="74"/>
        <v>2.6938536600641844E-2</v>
      </c>
      <c r="AO110" s="208">
        <f t="shared" si="75"/>
        <v>2.1461075765924369E-2</v>
      </c>
      <c r="AP110" s="126"/>
      <c r="AQ110" s="154">
        <f>SUM(AQ105:AQ109)</f>
        <v>4923038917.1999998</v>
      </c>
      <c r="AR110" s="101"/>
      <c r="AS110" s="125" t="e">
        <f>(#REF!/AQ110)-1</f>
        <v>#REF!</v>
      </c>
      <c r="AT110" s="125" t="e">
        <f>(#REF!/AR110)-1</f>
        <v>#REF!</v>
      </c>
    </row>
    <row r="111" spans="1:46">
      <c r="A111" s="205" t="s">
        <v>57</v>
      </c>
      <c r="B111" s="186">
        <f>SUM(B106:B110)</f>
        <v>4683975631.5</v>
      </c>
      <c r="C111" s="177"/>
      <c r="D111" s="186">
        <f>SUM(D106:D110)</f>
        <v>4630314423.8299999</v>
      </c>
      <c r="E111" s="177"/>
      <c r="F111" s="119">
        <f>((D111-B111)/B111)</f>
        <v>-1.1456337925655598E-2</v>
      </c>
      <c r="G111" s="119"/>
      <c r="H111" s="186">
        <f>SUM(H106:H110)</f>
        <v>4593993689.5699997</v>
      </c>
      <c r="I111" s="177"/>
      <c r="J111" s="119">
        <f>((H111-D111)/D111)</f>
        <v>-7.8441183331038802E-3</v>
      </c>
      <c r="K111" s="119"/>
      <c r="L111" s="186">
        <f>SUM(L106:L110)</f>
        <v>4560342464.7699995</v>
      </c>
      <c r="M111" s="177"/>
      <c r="N111" s="119">
        <f>((L111-H111)/H111)</f>
        <v>-7.3250481114940239E-3</v>
      </c>
      <c r="O111" s="119"/>
      <c r="P111" s="186">
        <f>SUM(P106:P110)</f>
        <v>4503650628.5</v>
      </c>
      <c r="Q111" s="177"/>
      <c r="R111" s="119">
        <f>((P111-L111)/L111)</f>
        <v>-1.2431486606096095E-2</v>
      </c>
      <c r="S111" s="119"/>
      <c r="T111" s="186">
        <f>SUM(T106:T110)</f>
        <v>4215793888.6400003</v>
      </c>
      <c r="U111" s="177"/>
      <c r="V111" s="119">
        <f>((T111-P111)/P111)</f>
        <v>-6.3916312255303448E-2</v>
      </c>
      <c r="W111" s="119"/>
      <c r="X111" s="186">
        <f>SUM(X106:X110)</f>
        <v>4191422645.46</v>
      </c>
      <c r="Y111" s="177"/>
      <c r="Z111" s="119">
        <f>((X111-T111)/T111)</f>
        <v>-5.7809380211095614E-3</v>
      </c>
      <c r="AA111" s="119"/>
      <c r="AB111" s="186">
        <f>SUM(AB106:AB110)</f>
        <v>4159015823.8899994</v>
      </c>
      <c r="AC111" s="177"/>
      <c r="AD111" s="119">
        <f>((AB111-X111)/X111)</f>
        <v>-7.7316997857762122E-3</v>
      </c>
      <c r="AE111" s="119"/>
      <c r="AF111" s="186">
        <f>SUM(AF106:AF110)</f>
        <v>4117237300.3599997</v>
      </c>
      <c r="AG111" s="177"/>
      <c r="AH111" s="119">
        <f>((AF111-AB111)/AB111)</f>
        <v>-1.0045290832994129E-2</v>
      </c>
      <c r="AI111" s="119"/>
      <c r="AJ111" s="120">
        <f t="shared" si="70"/>
        <v>-1.5816403983941619E-2</v>
      </c>
      <c r="AK111" s="120"/>
      <c r="AL111" s="121">
        <f t="shared" si="72"/>
        <v>-0.11080826840385595</v>
      </c>
      <c r="AM111" s="121"/>
      <c r="AN111" s="122">
        <f t="shared" si="74"/>
        <v>1.9563479994681117E-2</v>
      </c>
      <c r="AO111" s="208"/>
      <c r="AP111" s="126"/>
      <c r="AQ111" s="100">
        <f>SUM(AQ18,AQ43,AQ54,AQ76,AQ81,AQ103,AQ110)</f>
        <v>244396494528.38519</v>
      </c>
      <c r="AR111" s="101"/>
      <c r="AS111" s="125" t="e">
        <f>(#REF!/AQ111)-1</f>
        <v>#REF!</v>
      </c>
      <c r="AT111" s="125" t="e">
        <f>(#REF!/AR111)-1</f>
        <v>#REF!</v>
      </c>
    </row>
    <row r="112" spans="1:46" ht="15" customHeight="1">
      <c r="A112" s="205" t="s">
        <v>43</v>
      </c>
      <c r="B112" s="74">
        <f>SUM(B18,B43,B54,B77,B82,B104,B111)</f>
        <v>1159836842583.0598</v>
      </c>
      <c r="C112" s="99"/>
      <c r="D112" s="74">
        <f>SUM(D18,D43,D54,D77,D82,D104,D111)</f>
        <v>1172042089995.9622</v>
      </c>
      <c r="E112" s="99"/>
      <c r="F112" s="119">
        <f>((D112-B112)/B112)</f>
        <v>1.0523245136548837E-2</v>
      </c>
      <c r="G112" s="119"/>
      <c r="H112" s="74">
        <f>SUM(H18,H43,H54,H77,H82,H104,H111)</f>
        <v>1195782595631.176</v>
      </c>
      <c r="I112" s="99"/>
      <c r="J112" s="119">
        <f>((H112-D112)/D112)</f>
        <v>2.0255676684184317E-2</v>
      </c>
      <c r="K112" s="119"/>
      <c r="L112" s="74">
        <f>SUM(L18,L43,L54,L77,L82,L104,L111)</f>
        <v>1204805584203.7959</v>
      </c>
      <c r="M112" s="99"/>
      <c r="N112" s="119">
        <f>((L112-H112)/H112)</f>
        <v>7.545676451209112E-3</v>
      </c>
      <c r="O112" s="119"/>
      <c r="P112" s="74">
        <f>SUM(P18,P43,P54,P77,P82,P104,P111)</f>
        <v>1218426087765.5144</v>
      </c>
      <c r="Q112" s="99"/>
      <c r="R112" s="119">
        <f>((P112-L112)/L112)</f>
        <v>1.1305146440468825E-2</v>
      </c>
      <c r="S112" s="119"/>
      <c r="T112" s="74">
        <f>SUM(T18,T43,T54,T77,T82,T104,T111)</f>
        <v>1198409455196.8345</v>
      </c>
      <c r="U112" s="99"/>
      <c r="V112" s="119">
        <f>((T112-P112)/P112)</f>
        <v>-1.6428269855407202E-2</v>
      </c>
      <c r="W112" s="119"/>
      <c r="X112" s="74">
        <f>SUM(X18,X43,X54,X77,X82,X104,X111)</f>
        <v>1189728084042.9309</v>
      </c>
      <c r="Y112" s="99"/>
      <c r="Z112" s="119">
        <f>((X112-T112)/T112)</f>
        <v>-7.2440776533072996E-3</v>
      </c>
      <c r="AA112" s="119"/>
      <c r="AB112" s="74">
        <f>SUM(AB18,AB43,AB54,AB77,AB82,AB104,AB111)</f>
        <v>1190478125494.8816</v>
      </c>
      <c r="AC112" s="99"/>
      <c r="AD112" s="119">
        <f>((AB112-X112)/X112)</f>
        <v>6.3043098840021884E-4</v>
      </c>
      <c r="AE112" s="119"/>
      <c r="AF112" s="74">
        <f>SUM(AF18,AF43,AF54,AF77,AF82,AF104,AF111)</f>
        <v>1194815749032.1619</v>
      </c>
      <c r="AG112" s="99"/>
      <c r="AH112" s="119">
        <f>((AF112-AB112)/AB112)</f>
        <v>3.6435978489542794E-3</v>
      </c>
      <c r="AI112" s="119"/>
      <c r="AJ112" s="120">
        <f t="shared" si="70"/>
        <v>3.7789282551313865E-3</v>
      </c>
      <c r="AK112" s="120"/>
      <c r="AL112" s="121">
        <f t="shared" si="72"/>
        <v>1.9430751873661948E-2</v>
      </c>
      <c r="AM112" s="121"/>
      <c r="AN112" s="122">
        <f t="shared" si="74"/>
        <v>1.1511300443047306E-2</v>
      </c>
      <c r="AO112" s="208"/>
      <c r="AP112" s="126"/>
      <c r="AQ112" s="155"/>
      <c r="AR112" s="156"/>
      <c r="AS112" s="125" t="e">
        <f>(#REF!/AQ112)-1</f>
        <v>#REF!</v>
      </c>
      <c r="AT112" s="125" t="e">
        <f>(#REF!/AR112)-1</f>
        <v>#REF!</v>
      </c>
    </row>
    <row r="113" spans="1:46" ht="17.25" customHeight="1" thickBot="1">
      <c r="A113" s="204"/>
      <c r="B113" s="282"/>
      <c r="C113" s="282"/>
      <c r="D113" s="282"/>
      <c r="E113" s="282"/>
      <c r="F113" s="119"/>
      <c r="G113" s="119"/>
      <c r="H113" s="282"/>
      <c r="I113" s="282"/>
      <c r="J113" s="119"/>
      <c r="K113" s="119"/>
      <c r="L113" s="282"/>
      <c r="M113" s="282"/>
      <c r="N113" s="119"/>
      <c r="O113" s="119"/>
      <c r="P113" s="282"/>
      <c r="Q113" s="282"/>
      <c r="R113" s="119"/>
      <c r="S113" s="119"/>
      <c r="T113" s="282"/>
      <c r="U113" s="282"/>
      <c r="V113" s="119"/>
      <c r="W113" s="119"/>
      <c r="X113" s="74"/>
      <c r="Y113" s="99"/>
      <c r="Z113" s="119"/>
      <c r="AA113" s="119"/>
      <c r="AB113" s="282"/>
      <c r="AC113" s="282"/>
      <c r="AD113" s="119"/>
      <c r="AE113" s="119"/>
      <c r="AF113" s="282"/>
      <c r="AG113" s="282"/>
      <c r="AH113" s="119"/>
      <c r="AI113" s="119"/>
      <c r="AJ113" s="120"/>
      <c r="AK113" s="120"/>
      <c r="AL113" s="121"/>
      <c r="AM113" s="121"/>
      <c r="AN113" s="122"/>
      <c r="AO113" s="208"/>
      <c r="AP113" s="126"/>
      <c r="AQ113" s="419" t="s">
        <v>111</v>
      </c>
      <c r="AR113" s="419"/>
      <c r="AS113" s="125" t="e">
        <f>(#REF!/AQ113)-1</f>
        <v>#REF!</v>
      </c>
      <c r="AT113" s="125" t="e">
        <f>(#REF!/AR113)-1</f>
        <v>#REF!</v>
      </c>
    </row>
    <row r="114" spans="1:46" ht="29.25" customHeight="1">
      <c r="A114" s="207" t="s">
        <v>64</v>
      </c>
      <c r="B114" s="414" t="s">
        <v>185</v>
      </c>
      <c r="C114" s="415"/>
      <c r="D114" s="414" t="s">
        <v>186</v>
      </c>
      <c r="E114" s="415"/>
      <c r="F114" s="414" t="s">
        <v>85</v>
      </c>
      <c r="G114" s="415"/>
      <c r="H114" s="414" t="s">
        <v>187</v>
      </c>
      <c r="I114" s="415"/>
      <c r="J114" s="414" t="s">
        <v>85</v>
      </c>
      <c r="K114" s="415"/>
      <c r="L114" s="414" t="s">
        <v>189</v>
      </c>
      <c r="M114" s="415"/>
      <c r="N114" s="414" t="s">
        <v>85</v>
      </c>
      <c r="O114" s="415"/>
      <c r="P114" s="414" t="s">
        <v>190</v>
      </c>
      <c r="Q114" s="415"/>
      <c r="R114" s="414" t="s">
        <v>85</v>
      </c>
      <c r="S114" s="415"/>
      <c r="T114" s="414" t="s">
        <v>192</v>
      </c>
      <c r="U114" s="415"/>
      <c r="V114" s="414" t="s">
        <v>85</v>
      </c>
      <c r="W114" s="415"/>
      <c r="X114" s="414" t="s">
        <v>193</v>
      </c>
      <c r="Y114" s="415"/>
      <c r="Z114" s="414" t="s">
        <v>85</v>
      </c>
      <c r="AA114" s="415"/>
      <c r="AB114" s="414" t="s">
        <v>198</v>
      </c>
      <c r="AC114" s="415"/>
      <c r="AD114" s="414" t="s">
        <v>85</v>
      </c>
      <c r="AE114" s="415"/>
      <c r="AF114" s="414" t="s">
        <v>203</v>
      </c>
      <c r="AG114" s="415"/>
      <c r="AH114" s="414" t="s">
        <v>85</v>
      </c>
      <c r="AI114" s="415"/>
      <c r="AJ114" s="418" t="s">
        <v>105</v>
      </c>
      <c r="AK114" s="418"/>
      <c r="AL114" s="418" t="s">
        <v>106</v>
      </c>
      <c r="AM114" s="418"/>
      <c r="AN114" s="418" t="s">
        <v>95</v>
      </c>
      <c r="AO114" s="420"/>
      <c r="AP114" s="126"/>
      <c r="AQ114" s="157" t="s">
        <v>98</v>
      </c>
      <c r="AR114" s="158" t="s">
        <v>99</v>
      </c>
      <c r="AS114" s="125" t="e">
        <f>(#REF!/AQ114)-1</f>
        <v>#REF!</v>
      </c>
      <c r="AT114" s="125" t="e">
        <f>(#REF!/AR114)-1</f>
        <v>#REF!</v>
      </c>
    </row>
    <row r="115" spans="1:46" ht="25.5" customHeight="1">
      <c r="A115" s="207"/>
      <c r="B115" s="211" t="s">
        <v>98</v>
      </c>
      <c r="C115" s="212" t="s">
        <v>99</v>
      </c>
      <c r="D115" s="211" t="s">
        <v>98</v>
      </c>
      <c r="E115" s="212" t="s">
        <v>99</v>
      </c>
      <c r="F115" s="349" t="s">
        <v>97</v>
      </c>
      <c r="G115" s="349" t="s">
        <v>5</v>
      </c>
      <c r="H115" s="211" t="s">
        <v>98</v>
      </c>
      <c r="I115" s="212" t="s">
        <v>99</v>
      </c>
      <c r="J115" s="352" t="s">
        <v>97</v>
      </c>
      <c r="K115" s="352" t="s">
        <v>5</v>
      </c>
      <c r="L115" s="211" t="s">
        <v>98</v>
      </c>
      <c r="M115" s="212" t="s">
        <v>99</v>
      </c>
      <c r="N115" s="354" t="s">
        <v>97</v>
      </c>
      <c r="O115" s="354" t="s">
        <v>5</v>
      </c>
      <c r="P115" s="211" t="s">
        <v>98</v>
      </c>
      <c r="Q115" s="212" t="s">
        <v>99</v>
      </c>
      <c r="R115" s="359" t="s">
        <v>97</v>
      </c>
      <c r="S115" s="359" t="s">
        <v>5</v>
      </c>
      <c r="T115" s="211" t="s">
        <v>98</v>
      </c>
      <c r="U115" s="212" t="s">
        <v>99</v>
      </c>
      <c r="V115" s="361" t="s">
        <v>97</v>
      </c>
      <c r="W115" s="361" t="s">
        <v>5</v>
      </c>
      <c r="X115" s="211" t="s">
        <v>98</v>
      </c>
      <c r="Y115" s="212" t="s">
        <v>99</v>
      </c>
      <c r="Z115" s="366" t="s">
        <v>97</v>
      </c>
      <c r="AA115" s="366" t="s">
        <v>5</v>
      </c>
      <c r="AB115" s="211" t="s">
        <v>98</v>
      </c>
      <c r="AC115" s="212" t="s">
        <v>99</v>
      </c>
      <c r="AD115" s="371" t="s">
        <v>97</v>
      </c>
      <c r="AE115" s="371" t="s">
        <v>5</v>
      </c>
      <c r="AF115" s="211" t="s">
        <v>98</v>
      </c>
      <c r="AG115" s="212" t="s">
        <v>99</v>
      </c>
      <c r="AH115" s="378" t="s">
        <v>97</v>
      </c>
      <c r="AI115" s="378" t="s">
        <v>5</v>
      </c>
      <c r="AJ115" s="257" t="s">
        <v>104</v>
      </c>
      <c r="AK115" s="257" t="s">
        <v>104</v>
      </c>
      <c r="AL115" s="257" t="s">
        <v>104</v>
      </c>
      <c r="AM115" s="257" t="s">
        <v>104</v>
      </c>
      <c r="AN115" s="257" t="s">
        <v>104</v>
      </c>
      <c r="AO115" s="258" t="s">
        <v>104</v>
      </c>
      <c r="AP115" s="126"/>
      <c r="AQ115" s="151">
        <v>1901056000</v>
      </c>
      <c r="AR115" s="143">
        <v>12.64</v>
      </c>
      <c r="AS115" s="125" t="e">
        <f>(#REF!/AQ115)-1</f>
        <v>#REF!</v>
      </c>
      <c r="AT115" s="125" t="e">
        <f>(#REF!/AR115)-1</f>
        <v>#REF!</v>
      </c>
    </row>
    <row r="116" spans="1:46">
      <c r="A116" s="204" t="s">
        <v>45</v>
      </c>
      <c r="B116" s="184">
        <v>1925580731.1199999</v>
      </c>
      <c r="C116" s="183">
        <v>13.45</v>
      </c>
      <c r="D116" s="184">
        <v>1903706737.0599999</v>
      </c>
      <c r="E116" s="183">
        <v>13.24</v>
      </c>
      <c r="F116" s="119">
        <f t="shared" ref="F116:F125" si="120">((D116-B116)/B116)</f>
        <v>-1.1359686824076752E-2</v>
      </c>
      <c r="G116" s="119">
        <f t="shared" ref="G116:G125" si="121">((E116-C116)/C116)</f>
        <v>-1.5613382899628185E-2</v>
      </c>
      <c r="H116" s="184">
        <v>1926215000</v>
      </c>
      <c r="I116" s="183">
        <v>12.85</v>
      </c>
      <c r="J116" s="119">
        <f t="shared" ref="J116:J125" si="122">((H116-D116)/D116)</f>
        <v>1.1823387763369907E-2</v>
      </c>
      <c r="K116" s="119">
        <f t="shared" ref="K116:K125" si="123">((I116-E116)/E116)</f>
        <v>-2.9456193353474363E-2</v>
      </c>
      <c r="L116" s="184">
        <v>1796129184.76</v>
      </c>
      <c r="M116" s="183">
        <v>11.98</v>
      </c>
      <c r="N116" s="119">
        <f t="shared" ref="N116:N125" si="124">((L116-H116)/H116)</f>
        <v>-6.7534421256194146E-2</v>
      </c>
      <c r="O116" s="119">
        <f t="shared" ref="O116:O125" si="125">((M116-I116)/I116)</f>
        <v>-6.7704280155641963E-2</v>
      </c>
      <c r="P116" s="184">
        <v>1799810609.46</v>
      </c>
      <c r="Q116" s="183">
        <v>12.01</v>
      </c>
      <c r="R116" s="119">
        <f t="shared" ref="R116:R125" si="126">((P116-L116)/L116)</f>
        <v>2.0496436065048193E-3</v>
      </c>
      <c r="S116" s="119">
        <f t="shared" ref="S116:S125" si="127">((Q116-M116)/M116)</f>
        <v>2.5041736227044541E-3</v>
      </c>
      <c r="T116" s="184">
        <v>1561216236.6800001</v>
      </c>
      <c r="U116" s="183">
        <v>10.42</v>
      </c>
      <c r="V116" s="119">
        <f t="shared" ref="V116:V125" si="128">((T116-P116)/P116)</f>
        <v>-0.13256637755435047</v>
      </c>
      <c r="W116" s="119">
        <f t="shared" ref="W116:W125" si="129">((U116-Q116)/Q116)</f>
        <v>-0.13238967527060783</v>
      </c>
      <c r="X116" s="184">
        <v>1522988185.1099999</v>
      </c>
      <c r="Y116" s="183">
        <v>10.16</v>
      </c>
      <c r="Z116" s="119">
        <f t="shared" ref="Z116:Z125" si="130">((X116-T116)/T116)</f>
        <v>-2.4486070969447465E-2</v>
      </c>
      <c r="AA116" s="119">
        <f t="shared" ref="AA116:AA125" si="131">((Y116-U116)/U116)</f>
        <v>-2.4952015355086354E-2</v>
      </c>
      <c r="AB116" s="184">
        <v>1573950000</v>
      </c>
      <c r="AC116" s="183">
        <v>10.5</v>
      </c>
      <c r="AD116" s="119">
        <f t="shared" ref="AD116:AD125" si="132">((AB116-X116)/X116)</f>
        <v>3.3461727010258666E-2</v>
      </c>
      <c r="AE116" s="119">
        <f t="shared" ref="AE116:AE125" si="133">((AC116-Y116)/Y116)</f>
        <v>3.346456692913384E-2</v>
      </c>
      <c r="AF116" s="184">
        <v>1437541000</v>
      </c>
      <c r="AG116" s="183">
        <v>9.59</v>
      </c>
      <c r="AH116" s="119">
        <f t="shared" ref="AH116:AH125" si="134">((AF116-AB116)/AB116)</f>
        <v>-8.666666666666667E-2</v>
      </c>
      <c r="AI116" s="119">
        <f t="shared" ref="AI116:AI125" si="135">((AG116-AC116)/AC116)</f>
        <v>-8.6666666666666684E-2</v>
      </c>
      <c r="AJ116" s="120">
        <f t="shared" ref="AJ116" si="136">AVERAGE(F116,J116,N116,R116,V116,Z116,AD116,AH116)</f>
        <v>-3.4409808111325262E-2</v>
      </c>
      <c r="AK116" s="120">
        <f t="shared" ref="AK116" si="137">AVERAGE(G116,K116,O116,S116,W116,AA116,AE116,AI116)</f>
        <v>-4.0101684143658382E-2</v>
      </c>
      <c r="AL116" s="121">
        <f t="shared" ref="AL116" si="138">((AF116-D116)/D116)</f>
        <v>-0.24487266236181188</v>
      </c>
      <c r="AM116" s="121">
        <f t="shared" ref="AM116" si="139">((AG116-E116)/E116)</f>
        <v>-0.27567975830815711</v>
      </c>
      <c r="AN116" s="122">
        <f t="shared" ref="AN116" si="140">STDEV(F116,J116,N116,R116,V116,Z116,AD116,AH116)</f>
        <v>5.6272126235216102E-2</v>
      </c>
      <c r="AO116" s="208">
        <f t="shared" ref="AO116" si="141">STDEV(G116,K116,O116,S116,W116,AA116,AE116,AI116)</f>
        <v>5.2938026380604547E-2</v>
      </c>
      <c r="AP116" s="126"/>
      <c r="AQ116" s="151">
        <v>106884243.56</v>
      </c>
      <c r="AR116" s="143">
        <v>2.92</v>
      </c>
      <c r="AS116" s="125" t="e">
        <f>(#REF!/AQ116)-1</f>
        <v>#REF!</v>
      </c>
      <c r="AT116" s="125" t="e">
        <f>(#REF!/AR116)-1</f>
        <v>#REF!</v>
      </c>
    </row>
    <row r="117" spans="1:46">
      <c r="A117" s="204" t="s">
        <v>81</v>
      </c>
      <c r="B117" s="184">
        <v>323103675.68000001</v>
      </c>
      <c r="C117" s="183">
        <v>3.72</v>
      </c>
      <c r="D117" s="184">
        <v>322381396.73000002</v>
      </c>
      <c r="E117" s="183">
        <v>3.68</v>
      </c>
      <c r="F117" s="119">
        <f t="shared" si="120"/>
        <v>-2.2354402142900067E-3</v>
      </c>
      <c r="G117" s="119">
        <f t="shared" si="121"/>
        <v>-1.075268817204302E-2</v>
      </c>
      <c r="H117" s="184">
        <v>315505330.57999998</v>
      </c>
      <c r="I117" s="183">
        <v>3.7</v>
      </c>
      <c r="J117" s="119">
        <f t="shared" si="122"/>
        <v>-2.1328979338590247E-2</v>
      </c>
      <c r="K117" s="119">
        <f t="shared" si="123"/>
        <v>5.4347826086956564E-3</v>
      </c>
      <c r="L117" s="184">
        <v>281981704.68000001</v>
      </c>
      <c r="M117" s="183">
        <v>3.31</v>
      </c>
      <c r="N117" s="119">
        <f t="shared" si="124"/>
        <v>-0.10625375437674159</v>
      </c>
      <c r="O117" s="119">
        <f t="shared" si="125"/>
        <v>-0.10540540540540544</v>
      </c>
      <c r="P117" s="184">
        <v>291134457.97000003</v>
      </c>
      <c r="Q117" s="183">
        <v>3.42</v>
      </c>
      <c r="R117" s="119">
        <f t="shared" si="126"/>
        <v>3.2458677772683152E-2</v>
      </c>
      <c r="S117" s="119">
        <f t="shared" si="127"/>
        <v>3.32326283987915E-2</v>
      </c>
      <c r="T117" s="184">
        <v>231873416.40000001</v>
      </c>
      <c r="U117" s="183">
        <v>2.72</v>
      </c>
      <c r="V117" s="119">
        <f t="shared" si="128"/>
        <v>-0.20355213870323308</v>
      </c>
      <c r="W117" s="119">
        <f t="shared" si="129"/>
        <v>-0.20467836257309935</v>
      </c>
      <c r="X117" s="184">
        <v>235554738.09999999</v>
      </c>
      <c r="Y117" s="183">
        <v>2.76</v>
      </c>
      <c r="Z117" s="119">
        <f t="shared" si="130"/>
        <v>1.5876428428731205E-2</v>
      </c>
      <c r="AA117" s="119">
        <f t="shared" si="131"/>
        <v>1.4705882352941025E-2</v>
      </c>
      <c r="AB117" s="184">
        <v>220678859.87</v>
      </c>
      <c r="AC117" s="183">
        <v>2.59</v>
      </c>
      <c r="AD117" s="119">
        <f t="shared" si="132"/>
        <v>-6.3152532400705674E-2</v>
      </c>
      <c r="AE117" s="119">
        <f t="shared" si="133"/>
        <v>-6.1594202898550707E-2</v>
      </c>
      <c r="AF117" s="184">
        <v>199377811.62</v>
      </c>
      <c r="AG117" s="183">
        <v>2.34</v>
      </c>
      <c r="AH117" s="119">
        <f t="shared" si="134"/>
        <v>-9.6525096525096526E-2</v>
      </c>
      <c r="AI117" s="119">
        <f t="shared" si="135"/>
        <v>-9.6525096525096526E-2</v>
      </c>
      <c r="AJ117" s="120">
        <f t="shared" ref="AJ117:AJ127" si="142">AVERAGE(F117,J117,N117,R117,V117,Z117,AD117,AH117)</f>
        <v>-5.5589104419655339E-2</v>
      </c>
      <c r="AK117" s="120">
        <f t="shared" ref="AK117:AK125" si="143">AVERAGE(G117,K117,O117,S117,W117,AA117,AE117,AI117)</f>
        <v>-5.3197807776720854E-2</v>
      </c>
      <c r="AL117" s="121">
        <f t="shared" ref="AL117:AL127" si="144">((AF117-D117)/D117)</f>
        <v>-0.38154678389528052</v>
      </c>
      <c r="AM117" s="121">
        <f t="shared" ref="AM117:AM125" si="145">((AG117-E117)/E117)</f>
        <v>-0.36413043478260876</v>
      </c>
      <c r="AN117" s="122">
        <f t="shared" ref="AN117:AN127" si="146">STDEV(F117,J117,N117,R117,V117,Z117,AD117,AH117)</f>
        <v>7.8442910224261614E-2</v>
      </c>
      <c r="AO117" s="208">
        <f t="shared" ref="AO117:AO125" si="147">STDEV(G117,K117,O117,S117,W117,AA117,AE117,AI117)</f>
        <v>8.0125121258814588E-2</v>
      </c>
      <c r="AP117" s="126"/>
      <c r="AQ117" s="151">
        <v>84059843.040000007</v>
      </c>
      <c r="AR117" s="143">
        <v>7.19</v>
      </c>
      <c r="AS117" s="125" t="e">
        <f>(#REF!/AQ117)-1</f>
        <v>#REF!</v>
      </c>
      <c r="AT117" s="125" t="e">
        <f>(#REF!/AR117)-1</f>
        <v>#REF!</v>
      </c>
    </row>
    <row r="118" spans="1:46">
      <c r="A118" s="204" t="s">
        <v>70</v>
      </c>
      <c r="B118" s="184">
        <v>116484468.16</v>
      </c>
      <c r="C118" s="183">
        <v>5.46</v>
      </c>
      <c r="D118" s="184">
        <v>108560001.31</v>
      </c>
      <c r="E118" s="183">
        <v>5.46</v>
      </c>
      <c r="F118" s="119">
        <f t="shared" si="120"/>
        <v>-6.8030244505346033E-2</v>
      </c>
      <c r="G118" s="119">
        <f t="shared" si="121"/>
        <v>0</v>
      </c>
      <c r="H118" s="184">
        <v>100808710.03</v>
      </c>
      <c r="I118" s="183">
        <v>3.93</v>
      </c>
      <c r="J118" s="119">
        <f t="shared" si="122"/>
        <v>-7.1400987347685227E-2</v>
      </c>
      <c r="K118" s="119">
        <f t="shared" si="123"/>
        <v>-0.28021978021978017</v>
      </c>
      <c r="L118" s="184">
        <v>96211333.390000001</v>
      </c>
      <c r="M118" s="183">
        <v>3.75</v>
      </c>
      <c r="N118" s="119">
        <f t="shared" si="124"/>
        <v>-4.5604954558310012E-2</v>
      </c>
      <c r="O118" s="119">
        <f t="shared" si="125"/>
        <v>-4.5801526717557293E-2</v>
      </c>
      <c r="P118" s="184">
        <v>90181814.480000004</v>
      </c>
      <c r="Q118" s="183">
        <v>3.51</v>
      </c>
      <c r="R118" s="119">
        <f t="shared" si="126"/>
        <v>-6.2669528604898134E-2</v>
      </c>
      <c r="S118" s="119">
        <f t="shared" si="127"/>
        <v>-6.4000000000000057E-2</v>
      </c>
      <c r="T118" s="184">
        <v>75906787.459999993</v>
      </c>
      <c r="U118" s="183">
        <v>2.96</v>
      </c>
      <c r="V118" s="119">
        <f t="shared" si="128"/>
        <v>-0.15829163675971328</v>
      </c>
      <c r="W118" s="119">
        <f t="shared" si="129"/>
        <v>-0.15669515669515666</v>
      </c>
      <c r="X118" s="184">
        <v>73195965.659999996</v>
      </c>
      <c r="Y118" s="183">
        <v>2.85</v>
      </c>
      <c r="Z118" s="119">
        <f t="shared" si="130"/>
        <v>-3.5712508600479205E-2</v>
      </c>
      <c r="AA118" s="119">
        <f t="shared" si="131"/>
        <v>-3.7162162162162123E-2</v>
      </c>
      <c r="AB118" s="184">
        <v>99899930.239999995</v>
      </c>
      <c r="AC118" s="183">
        <v>3.89</v>
      </c>
      <c r="AD118" s="119">
        <f t="shared" si="132"/>
        <v>0.36482836641628097</v>
      </c>
      <c r="AE118" s="119">
        <f t="shared" si="133"/>
        <v>0.36491228070175441</v>
      </c>
      <c r="AF118" s="184">
        <v>80895830.400000006</v>
      </c>
      <c r="AG118" s="183">
        <v>3.15</v>
      </c>
      <c r="AH118" s="119">
        <f t="shared" si="134"/>
        <v>-0.19023136246786623</v>
      </c>
      <c r="AI118" s="119">
        <f t="shared" si="135"/>
        <v>-0.19023136246786637</v>
      </c>
      <c r="AJ118" s="120">
        <f t="shared" si="142"/>
        <v>-3.3389107053502134E-2</v>
      </c>
      <c r="AK118" s="120">
        <f t="shared" si="143"/>
        <v>-5.1149713445096036E-2</v>
      </c>
      <c r="AL118" s="121">
        <f t="shared" si="144"/>
        <v>-0.25482839513794031</v>
      </c>
      <c r="AM118" s="121">
        <f t="shared" si="145"/>
        <v>-0.42307692307692307</v>
      </c>
      <c r="AN118" s="122">
        <f t="shared" si="146"/>
        <v>0.17005636496082557</v>
      </c>
      <c r="AO118" s="208">
        <f t="shared" si="147"/>
        <v>0.1923797961969948</v>
      </c>
      <c r="AP118" s="126"/>
      <c r="AQ118" s="151">
        <v>82672021.189999998</v>
      </c>
      <c r="AR118" s="143">
        <v>18.53</v>
      </c>
      <c r="AS118" s="125" t="e">
        <f>(#REF!/AQ118)-1</f>
        <v>#REF!</v>
      </c>
      <c r="AT118" s="125" t="e">
        <f>(#REF!/AR118)-1</f>
        <v>#REF!</v>
      </c>
    </row>
    <row r="119" spans="1:46">
      <c r="A119" s="204" t="s">
        <v>71</v>
      </c>
      <c r="B119" s="184">
        <v>123878510.54000001</v>
      </c>
      <c r="C119" s="183">
        <v>12.67</v>
      </c>
      <c r="D119" s="184">
        <v>124386459.61</v>
      </c>
      <c r="E119" s="183">
        <v>11.9</v>
      </c>
      <c r="F119" s="119">
        <f t="shared" si="120"/>
        <v>4.1003808310722109E-3</v>
      </c>
      <c r="G119" s="119">
        <f t="shared" si="121"/>
        <v>-6.0773480662983395E-2</v>
      </c>
      <c r="H119" s="184">
        <v>125177246.39</v>
      </c>
      <c r="I119" s="183">
        <v>11.89</v>
      </c>
      <c r="J119" s="119">
        <f t="shared" si="122"/>
        <v>6.357498898830514E-3</v>
      </c>
      <c r="K119" s="119">
        <f t="shared" si="123"/>
        <v>-8.4033613445376357E-4</v>
      </c>
      <c r="L119" s="184">
        <v>125892024.63</v>
      </c>
      <c r="M119" s="183">
        <v>11.96</v>
      </c>
      <c r="N119" s="119">
        <f t="shared" si="124"/>
        <v>5.7101291218137539E-3</v>
      </c>
      <c r="O119" s="119">
        <f t="shared" si="125"/>
        <v>5.8873002523128918E-3</v>
      </c>
      <c r="P119" s="184">
        <v>120663515.84</v>
      </c>
      <c r="Q119" s="183">
        <v>11.46</v>
      </c>
      <c r="R119" s="119">
        <f t="shared" si="126"/>
        <v>-4.1531691982607463E-2</v>
      </c>
      <c r="S119" s="119">
        <f t="shared" si="127"/>
        <v>-4.1806020066889632E-2</v>
      </c>
      <c r="T119" s="184">
        <v>111095713.56999999</v>
      </c>
      <c r="U119" s="183">
        <v>10.55</v>
      </c>
      <c r="V119" s="119">
        <f t="shared" si="128"/>
        <v>-7.929324952446215E-2</v>
      </c>
      <c r="W119" s="119">
        <f t="shared" si="129"/>
        <v>-7.940663176265271E-2</v>
      </c>
      <c r="X119" s="184">
        <v>103493307.01000001</v>
      </c>
      <c r="Y119" s="183">
        <v>9.83</v>
      </c>
      <c r="Z119" s="119">
        <f t="shared" si="130"/>
        <v>-6.843114208191127E-2</v>
      </c>
      <c r="AA119" s="119">
        <f t="shared" si="131"/>
        <v>-6.8246445497630384E-2</v>
      </c>
      <c r="AB119" s="184">
        <v>122318197.26000001</v>
      </c>
      <c r="AC119" s="183">
        <v>11.62</v>
      </c>
      <c r="AD119" s="119">
        <f t="shared" si="132"/>
        <v>0.18189476009478614</v>
      </c>
      <c r="AE119" s="119">
        <f t="shared" si="133"/>
        <v>0.18209562563580867</v>
      </c>
      <c r="AF119" s="184">
        <v>110633756.73</v>
      </c>
      <c r="AG119" s="183">
        <v>10.51</v>
      </c>
      <c r="AH119" s="119">
        <f t="shared" si="134"/>
        <v>-9.5524956970740107E-2</v>
      </c>
      <c r="AI119" s="119">
        <f t="shared" si="135"/>
        <v>-9.5524956970740066E-2</v>
      </c>
      <c r="AJ119" s="120">
        <f t="shared" si="142"/>
        <v>-1.0839783951652296E-2</v>
      </c>
      <c r="AK119" s="120">
        <f t="shared" si="143"/>
        <v>-1.9826868150903548E-2</v>
      </c>
      <c r="AL119" s="121">
        <f t="shared" si="144"/>
        <v>-0.11056430839112293</v>
      </c>
      <c r="AM119" s="121">
        <f t="shared" si="145"/>
        <v>-0.11680672268907567</v>
      </c>
      <c r="AN119" s="122">
        <f t="shared" si="146"/>
        <v>8.787627046898816E-2</v>
      </c>
      <c r="AO119" s="208">
        <f t="shared" si="147"/>
        <v>8.9105485561720071E-2</v>
      </c>
      <c r="AP119" s="126"/>
      <c r="AQ119" s="151">
        <v>541500000</v>
      </c>
      <c r="AR119" s="143">
        <v>3610</v>
      </c>
      <c r="AS119" s="125" t="e">
        <f>(#REF!/AQ119)-1</f>
        <v>#REF!</v>
      </c>
      <c r="AT119" s="125" t="e">
        <f>(#REF!/AR119)-1</f>
        <v>#REF!</v>
      </c>
    </row>
    <row r="120" spans="1:46">
      <c r="A120" s="204" t="s">
        <v>119</v>
      </c>
      <c r="B120" s="184">
        <v>621971531.5</v>
      </c>
      <c r="C120" s="183">
        <v>211.81</v>
      </c>
      <c r="D120" s="184">
        <v>625879450.27999997</v>
      </c>
      <c r="E120" s="183">
        <v>213.3</v>
      </c>
      <c r="F120" s="119">
        <f t="shared" si="120"/>
        <v>6.2831151943165287E-3</v>
      </c>
      <c r="G120" s="119">
        <f t="shared" si="121"/>
        <v>7.0346064869458904E-3</v>
      </c>
      <c r="H120" s="184">
        <v>756665963.46000004</v>
      </c>
      <c r="I120" s="183">
        <v>214.94</v>
      </c>
      <c r="J120" s="119">
        <f t="shared" si="122"/>
        <v>0.20896438303173245</v>
      </c>
      <c r="K120" s="119">
        <f t="shared" si="123"/>
        <v>7.6887013595873712E-3</v>
      </c>
      <c r="L120" s="184">
        <v>647020269.17999995</v>
      </c>
      <c r="M120" s="183">
        <v>214.94</v>
      </c>
      <c r="N120" s="119">
        <f t="shared" si="124"/>
        <v>-0.14490633856269172</v>
      </c>
      <c r="O120" s="119">
        <f t="shared" si="125"/>
        <v>0</v>
      </c>
      <c r="P120" s="184">
        <v>625175333.99000001</v>
      </c>
      <c r="Q120" s="183">
        <v>177.59</v>
      </c>
      <c r="R120" s="119">
        <f t="shared" si="126"/>
        <v>-3.3762366081181786E-2</v>
      </c>
      <c r="S120" s="119">
        <f t="shared" si="127"/>
        <v>-0.17376942402530937</v>
      </c>
      <c r="T120" s="184">
        <v>593839409.89999998</v>
      </c>
      <c r="U120" s="183">
        <v>168.69</v>
      </c>
      <c r="V120" s="119">
        <f t="shared" si="128"/>
        <v>-5.0123417202031305E-2</v>
      </c>
      <c r="W120" s="119">
        <f t="shared" si="129"/>
        <v>-5.0115434427614201E-2</v>
      </c>
      <c r="X120" s="184">
        <v>584806436</v>
      </c>
      <c r="Y120" s="183">
        <v>166.12</v>
      </c>
      <c r="Z120" s="119">
        <f t="shared" si="130"/>
        <v>-1.5211139155484965E-2</v>
      </c>
      <c r="AA120" s="119">
        <f t="shared" si="131"/>
        <v>-1.523504653506428E-2</v>
      </c>
      <c r="AB120" s="184">
        <v>704071800</v>
      </c>
      <c r="AC120" s="183">
        <v>200</v>
      </c>
      <c r="AD120" s="119">
        <f t="shared" si="132"/>
        <v>0.20393989644806165</v>
      </c>
      <c r="AE120" s="119">
        <f t="shared" si="133"/>
        <v>0.20394895256441123</v>
      </c>
      <c r="AF120" s="184">
        <v>691468914.77999997</v>
      </c>
      <c r="AG120" s="183">
        <v>196.42</v>
      </c>
      <c r="AH120" s="119">
        <f t="shared" si="134"/>
        <v>-1.7900000000000041E-2</v>
      </c>
      <c r="AI120" s="119">
        <f t="shared" si="135"/>
        <v>-1.7900000000000062E-2</v>
      </c>
      <c r="AJ120" s="120">
        <f t="shared" si="142"/>
        <v>1.9660516709090102E-2</v>
      </c>
      <c r="AK120" s="120">
        <f t="shared" si="143"/>
        <v>-4.7934555721304293E-3</v>
      </c>
      <c r="AL120" s="121">
        <f t="shared" si="144"/>
        <v>0.10479568305151608</v>
      </c>
      <c r="AM120" s="121">
        <f t="shared" si="145"/>
        <v>-7.9137365213314687E-2</v>
      </c>
      <c r="AN120" s="122">
        <f t="shared" si="146"/>
        <v>0.12387013646957507</v>
      </c>
      <c r="AO120" s="208">
        <f t="shared" si="147"/>
        <v>0.10335780119527195</v>
      </c>
      <c r="AP120" s="126"/>
      <c r="AQ120" s="151">
        <v>551092000</v>
      </c>
      <c r="AR120" s="143">
        <v>8.86</v>
      </c>
      <c r="AS120" s="125" t="e">
        <f>(#REF!/AQ120)-1</f>
        <v>#REF!</v>
      </c>
      <c r="AT120" s="125" t="e">
        <f>(#REF!/AR120)-1</f>
        <v>#REF!</v>
      </c>
    </row>
    <row r="121" spans="1:46">
      <c r="A121" s="204" t="s">
        <v>47</v>
      </c>
      <c r="B121" s="184">
        <v>780000000</v>
      </c>
      <c r="C121" s="183">
        <v>5200</v>
      </c>
      <c r="D121" s="184">
        <v>780000000</v>
      </c>
      <c r="E121" s="183">
        <v>5200</v>
      </c>
      <c r="F121" s="119">
        <f t="shared" si="120"/>
        <v>0</v>
      </c>
      <c r="G121" s="119">
        <f t="shared" si="121"/>
        <v>0</v>
      </c>
      <c r="H121" s="184">
        <v>824250000</v>
      </c>
      <c r="I121" s="183">
        <v>5495</v>
      </c>
      <c r="J121" s="119">
        <f t="shared" si="122"/>
        <v>5.673076923076923E-2</v>
      </c>
      <c r="K121" s="119">
        <f t="shared" si="123"/>
        <v>5.673076923076923E-2</v>
      </c>
      <c r="L121" s="184">
        <v>824250000</v>
      </c>
      <c r="M121" s="183">
        <v>5495</v>
      </c>
      <c r="N121" s="119">
        <f t="shared" si="124"/>
        <v>0</v>
      </c>
      <c r="O121" s="119">
        <f t="shared" si="125"/>
        <v>0</v>
      </c>
      <c r="P121" s="184">
        <v>824250000</v>
      </c>
      <c r="Q121" s="183">
        <v>5495</v>
      </c>
      <c r="R121" s="119">
        <f t="shared" si="126"/>
        <v>0</v>
      </c>
      <c r="S121" s="119">
        <f t="shared" si="127"/>
        <v>0</v>
      </c>
      <c r="T121" s="184">
        <v>956250000</v>
      </c>
      <c r="U121" s="183">
        <v>5390.93</v>
      </c>
      <c r="V121" s="119">
        <f t="shared" si="128"/>
        <v>0.16014558689717925</v>
      </c>
      <c r="W121" s="119">
        <f t="shared" si="129"/>
        <v>-1.8939035486806133E-2</v>
      </c>
      <c r="X121" s="184">
        <v>1020000000</v>
      </c>
      <c r="Y121" s="183">
        <v>6800</v>
      </c>
      <c r="Z121" s="119">
        <f t="shared" si="130"/>
        <v>6.6666666666666666E-2</v>
      </c>
      <c r="AA121" s="119">
        <f t="shared" si="131"/>
        <v>0.26137790696595942</v>
      </c>
      <c r="AB121" s="184">
        <v>1020000000</v>
      </c>
      <c r="AC121" s="183">
        <v>6800</v>
      </c>
      <c r="AD121" s="119">
        <f t="shared" si="132"/>
        <v>0</v>
      </c>
      <c r="AE121" s="119">
        <f t="shared" si="133"/>
        <v>0</v>
      </c>
      <c r="AF121" s="184">
        <v>1020000000</v>
      </c>
      <c r="AG121" s="183">
        <v>6800</v>
      </c>
      <c r="AH121" s="119">
        <f t="shared" si="134"/>
        <v>0</v>
      </c>
      <c r="AI121" s="119">
        <f t="shared" si="135"/>
        <v>0</v>
      </c>
      <c r="AJ121" s="120">
        <f t="shared" si="142"/>
        <v>3.5442877849326891E-2</v>
      </c>
      <c r="AK121" s="120">
        <f t="shared" si="143"/>
        <v>3.7396205088740316E-2</v>
      </c>
      <c r="AL121" s="121">
        <f t="shared" si="144"/>
        <v>0.30769230769230771</v>
      </c>
      <c r="AM121" s="121">
        <f t="shared" si="145"/>
        <v>0.30769230769230771</v>
      </c>
      <c r="AN121" s="122">
        <f t="shared" si="146"/>
        <v>5.7644046778065686E-2</v>
      </c>
      <c r="AO121" s="208">
        <f t="shared" si="147"/>
        <v>9.3126387431488586E-2</v>
      </c>
      <c r="AP121" s="126"/>
      <c r="AQ121" s="124">
        <v>913647681</v>
      </c>
      <c r="AR121" s="128">
        <v>81</v>
      </c>
      <c r="AS121" s="125" t="e">
        <f>(#REF!/AQ121)-1</f>
        <v>#REF!</v>
      </c>
      <c r="AT121" s="125" t="e">
        <f>(#REF!/AR121)-1</f>
        <v>#REF!</v>
      </c>
    </row>
    <row r="122" spans="1:46">
      <c r="A122" s="204" t="s">
        <v>65</v>
      </c>
      <c r="B122" s="184">
        <v>461756000</v>
      </c>
      <c r="C122" s="183">
        <v>9.58</v>
      </c>
      <c r="D122" s="184">
        <v>461756000</v>
      </c>
      <c r="E122" s="183">
        <v>9.58</v>
      </c>
      <c r="F122" s="119">
        <f t="shared" si="120"/>
        <v>0</v>
      </c>
      <c r="G122" s="119">
        <f t="shared" si="121"/>
        <v>0</v>
      </c>
      <c r="H122" s="184">
        <v>461756000</v>
      </c>
      <c r="I122" s="183">
        <v>9.58</v>
      </c>
      <c r="J122" s="119">
        <f t="shared" si="122"/>
        <v>0</v>
      </c>
      <c r="K122" s="119">
        <f t="shared" si="123"/>
        <v>0</v>
      </c>
      <c r="L122" s="184">
        <v>461756000</v>
      </c>
      <c r="M122" s="183">
        <v>9.58</v>
      </c>
      <c r="N122" s="119">
        <f t="shared" si="124"/>
        <v>0</v>
      </c>
      <c r="O122" s="119">
        <f t="shared" si="125"/>
        <v>0</v>
      </c>
      <c r="P122" s="184">
        <v>429462000</v>
      </c>
      <c r="Q122" s="183">
        <v>8.91</v>
      </c>
      <c r="R122" s="119">
        <f t="shared" si="126"/>
        <v>-6.9937369519832981E-2</v>
      </c>
      <c r="S122" s="119">
        <f t="shared" si="127"/>
        <v>-6.9937369519832981E-2</v>
      </c>
      <c r="T122" s="184">
        <v>429462000</v>
      </c>
      <c r="U122" s="183">
        <v>8.91</v>
      </c>
      <c r="V122" s="119">
        <f t="shared" si="128"/>
        <v>0</v>
      </c>
      <c r="W122" s="119">
        <f t="shared" si="129"/>
        <v>0</v>
      </c>
      <c r="X122" s="92">
        <v>386564000</v>
      </c>
      <c r="Y122" s="183">
        <v>8.02</v>
      </c>
      <c r="Z122" s="119">
        <f t="shared" si="130"/>
        <v>-9.9887766554433224E-2</v>
      </c>
      <c r="AA122" s="119">
        <f t="shared" si="131"/>
        <v>-9.988776655443328E-2</v>
      </c>
      <c r="AB122" s="184">
        <v>386564000</v>
      </c>
      <c r="AC122" s="183">
        <v>8.02</v>
      </c>
      <c r="AD122" s="119">
        <f t="shared" si="132"/>
        <v>0</v>
      </c>
      <c r="AE122" s="119">
        <f t="shared" si="133"/>
        <v>0</v>
      </c>
      <c r="AF122" s="184">
        <v>348004000</v>
      </c>
      <c r="AG122" s="183">
        <v>7.22</v>
      </c>
      <c r="AH122" s="119">
        <f t="shared" si="134"/>
        <v>-9.9750623441396513E-2</v>
      </c>
      <c r="AI122" s="119">
        <f t="shared" si="135"/>
        <v>-9.9750623441396485E-2</v>
      </c>
      <c r="AJ122" s="120">
        <f t="shared" si="142"/>
        <v>-3.3696969939457838E-2</v>
      </c>
      <c r="AK122" s="120">
        <f t="shared" si="143"/>
        <v>-3.3696969939457838E-2</v>
      </c>
      <c r="AL122" s="121">
        <f t="shared" si="144"/>
        <v>-0.24634655532359082</v>
      </c>
      <c r="AM122" s="121">
        <f t="shared" si="145"/>
        <v>-0.24634655532359084</v>
      </c>
      <c r="AN122" s="122">
        <f t="shared" si="146"/>
        <v>4.7411725756893418E-2</v>
      </c>
      <c r="AO122" s="208">
        <f t="shared" si="147"/>
        <v>4.7411725756893425E-2</v>
      </c>
      <c r="AP122" s="126"/>
      <c r="AQ122" s="159">
        <f>SUM(AQ115:AQ121)</f>
        <v>4180911788.79</v>
      </c>
      <c r="AR122" s="160"/>
      <c r="AS122" s="125" t="e">
        <f>(#REF!/AQ122)-1</f>
        <v>#REF!</v>
      </c>
      <c r="AT122" s="125" t="e">
        <f>(#REF!/AR122)-1</f>
        <v>#REF!</v>
      </c>
    </row>
    <row r="123" spans="1:46">
      <c r="A123" s="204" t="s">
        <v>55</v>
      </c>
      <c r="B123" s="184">
        <v>432756579.60000002</v>
      </c>
      <c r="C123" s="182">
        <v>90</v>
      </c>
      <c r="D123" s="184">
        <v>426845095.52999997</v>
      </c>
      <c r="E123" s="182">
        <v>90</v>
      </c>
      <c r="F123" s="119">
        <f t="shared" si="120"/>
        <v>-1.3660067457470153E-2</v>
      </c>
      <c r="G123" s="119">
        <f t="shared" si="121"/>
        <v>0</v>
      </c>
      <c r="H123" s="184">
        <v>419538863.74000001</v>
      </c>
      <c r="I123" s="182">
        <v>90</v>
      </c>
      <c r="J123" s="119">
        <f t="shared" si="122"/>
        <v>-1.7116822628424597E-2</v>
      </c>
      <c r="K123" s="119">
        <f t="shared" si="123"/>
        <v>0</v>
      </c>
      <c r="L123" s="184">
        <v>397180468.62</v>
      </c>
      <c r="M123" s="182">
        <v>90</v>
      </c>
      <c r="N123" s="119">
        <f t="shared" si="124"/>
        <v>-5.329278656257249E-2</v>
      </c>
      <c r="O123" s="119">
        <f t="shared" si="125"/>
        <v>0</v>
      </c>
      <c r="P123" s="184">
        <v>400461767.72000003</v>
      </c>
      <c r="Q123" s="182">
        <v>90</v>
      </c>
      <c r="R123" s="119">
        <f t="shared" si="126"/>
        <v>8.2614815159488281E-3</v>
      </c>
      <c r="S123" s="119">
        <f t="shared" si="127"/>
        <v>0</v>
      </c>
      <c r="T123" s="184">
        <v>338032562.05000001</v>
      </c>
      <c r="U123" s="182">
        <v>90</v>
      </c>
      <c r="V123" s="119">
        <f t="shared" si="128"/>
        <v>-0.15589304823138589</v>
      </c>
      <c r="W123" s="119">
        <f t="shared" si="129"/>
        <v>0</v>
      </c>
      <c r="X123" s="184">
        <v>329178403.29000002</v>
      </c>
      <c r="Y123" s="182">
        <v>90</v>
      </c>
      <c r="Z123" s="119">
        <f t="shared" si="130"/>
        <v>-2.6193212589650842E-2</v>
      </c>
      <c r="AA123" s="119">
        <f t="shared" si="131"/>
        <v>0</v>
      </c>
      <c r="AB123" s="184">
        <v>323270291.74000001</v>
      </c>
      <c r="AC123" s="182">
        <v>90</v>
      </c>
      <c r="AD123" s="119">
        <f t="shared" si="132"/>
        <v>-1.7948053368480179E-2</v>
      </c>
      <c r="AE123" s="119">
        <f t="shared" si="133"/>
        <v>0</v>
      </c>
      <c r="AF123" s="184">
        <v>310079188.73000002</v>
      </c>
      <c r="AG123" s="182">
        <v>90</v>
      </c>
      <c r="AH123" s="119">
        <f t="shared" si="134"/>
        <v>-4.0805181753630911E-2</v>
      </c>
      <c r="AI123" s="119">
        <f t="shared" si="135"/>
        <v>0</v>
      </c>
      <c r="AJ123" s="120">
        <f t="shared" si="142"/>
        <v>-3.9580961384458276E-2</v>
      </c>
      <c r="AK123" s="120">
        <f t="shared" si="143"/>
        <v>0</v>
      </c>
      <c r="AL123" s="121">
        <f t="shared" si="144"/>
        <v>-0.27355569508187844</v>
      </c>
      <c r="AM123" s="121">
        <f t="shared" si="145"/>
        <v>0</v>
      </c>
      <c r="AN123" s="122">
        <f t="shared" si="146"/>
        <v>5.0470158868722415E-2</v>
      </c>
      <c r="AO123" s="208">
        <f t="shared" si="147"/>
        <v>0</v>
      </c>
      <c r="AP123" s="126"/>
      <c r="AQ123" s="209"/>
      <c r="AR123" s="210"/>
      <c r="AS123" s="125"/>
      <c r="AT123" s="125"/>
    </row>
    <row r="124" spans="1:46" s="289" customFormat="1">
      <c r="A124" s="204" t="s">
        <v>121</v>
      </c>
      <c r="B124" s="184">
        <v>712613312.86000001</v>
      </c>
      <c r="C124" s="172">
        <v>120.92</v>
      </c>
      <c r="D124" s="184">
        <v>704258696.10000002</v>
      </c>
      <c r="E124" s="172">
        <v>120.92</v>
      </c>
      <c r="F124" s="119">
        <f t="shared" si="120"/>
        <v>-1.172391338925398E-2</v>
      </c>
      <c r="G124" s="119">
        <f t="shared" si="121"/>
        <v>0</v>
      </c>
      <c r="H124" s="184">
        <v>694041133.50999999</v>
      </c>
      <c r="I124" s="172">
        <v>120.92</v>
      </c>
      <c r="J124" s="119">
        <f>((H124-D124)/D124)</f>
        <v>-1.4508251934384646E-2</v>
      </c>
      <c r="K124" s="119">
        <f>((I124-E124)/E124)</f>
        <v>0</v>
      </c>
      <c r="L124" s="184">
        <v>658894459.69000006</v>
      </c>
      <c r="M124" s="172">
        <v>120.92</v>
      </c>
      <c r="N124" s="119">
        <f>((L124-H124)/H124)</f>
        <v>-5.0640620739942827E-2</v>
      </c>
      <c r="O124" s="119">
        <f>((M124-I124)/I124)</f>
        <v>0</v>
      </c>
      <c r="P124" s="184">
        <v>656662253.82000005</v>
      </c>
      <c r="Q124" s="172">
        <v>120.92</v>
      </c>
      <c r="R124" s="119">
        <f>((P124-L124)/L124)</f>
        <v>-3.3878048861576771E-3</v>
      </c>
      <c r="S124" s="119">
        <f>((Q124-M124)/M124)</f>
        <v>0</v>
      </c>
      <c r="T124" s="184">
        <v>565142849.55999994</v>
      </c>
      <c r="U124" s="172">
        <v>120.92</v>
      </c>
      <c r="V124" s="119">
        <f t="shared" si="128"/>
        <v>-0.13937058773761465</v>
      </c>
      <c r="W124" s="119">
        <f t="shared" si="129"/>
        <v>0</v>
      </c>
      <c r="X124" s="184">
        <v>556885472.82000005</v>
      </c>
      <c r="Y124" s="172">
        <v>120.92</v>
      </c>
      <c r="Z124" s="119">
        <f t="shared" si="130"/>
        <v>-1.4611131940232083E-2</v>
      </c>
      <c r="AA124" s="119">
        <f t="shared" si="131"/>
        <v>0</v>
      </c>
      <c r="AB124" s="184">
        <v>551208103.96000004</v>
      </c>
      <c r="AC124" s="172">
        <v>120.92</v>
      </c>
      <c r="AD124" s="119">
        <f t="shared" si="132"/>
        <v>-1.0194858973875743E-2</v>
      </c>
      <c r="AE124" s="119">
        <f t="shared" si="133"/>
        <v>0</v>
      </c>
      <c r="AF124" s="184">
        <v>535560910.62</v>
      </c>
      <c r="AG124" s="172">
        <v>120.92</v>
      </c>
      <c r="AH124" s="119">
        <f t="shared" si="134"/>
        <v>-2.8387088701321988E-2</v>
      </c>
      <c r="AI124" s="119">
        <f t="shared" si="135"/>
        <v>0</v>
      </c>
      <c r="AJ124" s="120">
        <f t="shared" si="142"/>
        <v>-3.4103032287847945E-2</v>
      </c>
      <c r="AK124" s="120">
        <f t="shared" si="143"/>
        <v>0</v>
      </c>
      <c r="AL124" s="121">
        <f t="shared" si="144"/>
        <v>-0.23953951355404501</v>
      </c>
      <c r="AM124" s="121">
        <f t="shared" si="145"/>
        <v>0</v>
      </c>
      <c r="AN124" s="122">
        <f t="shared" si="146"/>
        <v>4.4987557927168936E-2</v>
      </c>
      <c r="AO124" s="208">
        <f t="shared" si="147"/>
        <v>0</v>
      </c>
      <c r="AP124" s="126"/>
      <c r="AQ124" s="209"/>
      <c r="AR124" s="210"/>
      <c r="AS124" s="125"/>
      <c r="AT124" s="125"/>
    </row>
    <row r="125" spans="1:46" ht="15.75" thickBot="1">
      <c r="A125" s="204" t="s">
        <v>191</v>
      </c>
      <c r="B125" s="184">
        <v>0</v>
      </c>
      <c r="C125" s="172">
        <v>0</v>
      </c>
      <c r="D125" s="184">
        <v>0</v>
      </c>
      <c r="E125" s="172">
        <v>0</v>
      </c>
      <c r="F125" s="119" t="e">
        <f t="shared" si="120"/>
        <v>#DIV/0!</v>
      </c>
      <c r="G125" s="119" t="e">
        <f t="shared" si="121"/>
        <v>#DIV/0!</v>
      </c>
      <c r="H125" s="184">
        <v>0</v>
      </c>
      <c r="I125" s="172">
        <v>0</v>
      </c>
      <c r="J125" s="119" t="e">
        <f t="shared" si="122"/>
        <v>#DIV/0!</v>
      </c>
      <c r="K125" s="119" t="e">
        <f t="shared" si="123"/>
        <v>#DIV/0!</v>
      </c>
      <c r="L125" s="184">
        <v>0</v>
      </c>
      <c r="M125" s="172">
        <v>0</v>
      </c>
      <c r="N125" s="119" t="e">
        <f t="shared" si="124"/>
        <v>#DIV/0!</v>
      </c>
      <c r="O125" s="119" t="e">
        <f t="shared" si="125"/>
        <v>#DIV/0!</v>
      </c>
      <c r="P125" s="184">
        <v>0</v>
      </c>
      <c r="Q125" s="172">
        <v>0</v>
      </c>
      <c r="R125" s="119" t="e">
        <f t="shared" si="126"/>
        <v>#DIV/0!</v>
      </c>
      <c r="S125" s="119" t="e">
        <f t="shared" si="127"/>
        <v>#DIV/0!</v>
      </c>
      <c r="T125" s="184">
        <v>654350000</v>
      </c>
      <c r="U125" s="172">
        <v>100</v>
      </c>
      <c r="V125" s="119" t="e">
        <f t="shared" si="128"/>
        <v>#DIV/0!</v>
      </c>
      <c r="W125" s="119" t="e">
        <f t="shared" si="129"/>
        <v>#DIV/0!</v>
      </c>
      <c r="X125" s="184">
        <v>654350000</v>
      </c>
      <c r="Y125" s="172">
        <v>100</v>
      </c>
      <c r="Z125" s="119">
        <f t="shared" si="130"/>
        <v>0</v>
      </c>
      <c r="AA125" s="119">
        <f t="shared" si="131"/>
        <v>0</v>
      </c>
      <c r="AB125" s="184">
        <v>654350000</v>
      </c>
      <c r="AC125" s="172">
        <v>100</v>
      </c>
      <c r="AD125" s="119">
        <f t="shared" si="132"/>
        <v>0</v>
      </c>
      <c r="AE125" s="119">
        <f t="shared" si="133"/>
        <v>0</v>
      </c>
      <c r="AF125" s="184">
        <v>654350000</v>
      </c>
      <c r="AG125" s="172">
        <v>100</v>
      </c>
      <c r="AH125" s="119">
        <f t="shared" si="134"/>
        <v>0</v>
      </c>
      <c r="AI125" s="119">
        <f t="shared" si="135"/>
        <v>0</v>
      </c>
      <c r="AJ125" s="120" t="e">
        <f t="shared" si="142"/>
        <v>#DIV/0!</v>
      </c>
      <c r="AK125" s="120" t="e">
        <f t="shared" si="143"/>
        <v>#DIV/0!</v>
      </c>
      <c r="AL125" s="121" t="e">
        <f t="shared" si="144"/>
        <v>#DIV/0!</v>
      </c>
      <c r="AM125" s="121" t="e">
        <f t="shared" si="145"/>
        <v>#DIV/0!</v>
      </c>
      <c r="AN125" s="122" t="e">
        <f t="shared" si="146"/>
        <v>#DIV/0!</v>
      </c>
      <c r="AO125" s="208" t="e">
        <f t="shared" si="147"/>
        <v>#DIV/0!</v>
      </c>
      <c r="AP125" s="126"/>
      <c r="AQ125" s="162">
        <f>SUM(AQ111,AQ122)</f>
        <v>248577406317.1752</v>
      </c>
      <c r="AR125" s="163"/>
      <c r="AS125" s="125" t="e">
        <f>(#REF!/AQ125)-1</f>
        <v>#REF!</v>
      </c>
      <c r="AT125" s="125" t="e">
        <f>(#REF!/AR125)-1</f>
        <v>#REF!</v>
      </c>
    </row>
    <row r="126" spans="1:46">
      <c r="A126" s="205" t="s">
        <v>48</v>
      </c>
      <c r="B126" s="187">
        <f>SUM(B116:B125)</f>
        <v>5498144809.46</v>
      </c>
      <c r="C126" s="177"/>
      <c r="D126" s="187">
        <f>SUM(D116:D125)</f>
        <v>5457773836.6199999</v>
      </c>
      <c r="E126" s="177"/>
      <c r="F126" s="119">
        <f>((D126-B126)/B126)</f>
        <v>-7.3426536111851123E-3</v>
      </c>
      <c r="G126" s="119"/>
      <c r="H126" s="187">
        <f>SUM(H116:H125)</f>
        <v>5623958247.71</v>
      </c>
      <c r="I126" s="177"/>
      <c r="J126" s="119">
        <f>((H126-D126)/D126)</f>
        <v>3.0449120111015481E-2</v>
      </c>
      <c r="K126" s="119"/>
      <c r="L126" s="187">
        <f>SUM(L116:L125)</f>
        <v>5289315444.9500008</v>
      </c>
      <c r="M126" s="177"/>
      <c r="N126" s="119">
        <f>((L126-H126)/H126)</f>
        <v>-5.9503073817495235E-2</v>
      </c>
      <c r="O126" s="119"/>
      <c r="P126" s="187">
        <f>SUM(P116:P125)</f>
        <v>5237801753.2799997</v>
      </c>
      <c r="Q126" s="177"/>
      <c r="R126" s="119">
        <f>((P126-L126)/L126)</f>
        <v>-9.7391982395725659E-3</v>
      </c>
      <c r="S126" s="119"/>
      <c r="T126" s="187">
        <f>SUM(T116:T125)</f>
        <v>5517168975.6200008</v>
      </c>
      <c r="U126" s="177"/>
      <c r="V126" s="119">
        <f>((T126-P126)/P126)</f>
        <v>5.3336730846114337E-2</v>
      </c>
      <c r="W126" s="119"/>
      <c r="X126" s="187">
        <f>SUM(X116:X125)</f>
        <v>5467016507.9899998</v>
      </c>
      <c r="Y126" s="177"/>
      <c r="Z126" s="119">
        <f>((X126-T126)/T126)</f>
        <v>-9.0902540508767185E-3</v>
      </c>
      <c r="AA126" s="119"/>
      <c r="AB126" s="187">
        <f>SUM(AB116:AB125)</f>
        <v>5656311183.0699997</v>
      </c>
      <c r="AC126" s="177"/>
      <c r="AD126" s="119">
        <f>((AB126-X126)/X126)</f>
        <v>3.4624858879307809E-2</v>
      </c>
      <c r="AE126" s="119"/>
      <c r="AF126" s="187">
        <f>SUM(AF116:AF125)</f>
        <v>5387911412.8800001</v>
      </c>
      <c r="AG126" s="177"/>
      <c r="AH126" s="119">
        <f>((AF126-AB126)/AB126)</f>
        <v>-4.745137979560804E-2</v>
      </c>
      <c r="AI126" s="119"/>
      <c r="AJ126" s="120">
        <f t="shared" si="142"/>
        <v>-1.8394812097875055E-3</v>
      </c>
      <c r="AK126" s="120"/>
      <c r="AL126" s="121">
        <f t="shared" si="144"/>
        <v>-1.2800534765886449E-2</v>
      </c>
      <c r="AM126" s="121"/>
      <c r="AN126" s="122">
        <f t="shared" si="146"/>
        <v>3.9582491796389931E-2</v>
      </c>
      <c r="AO126" s="208"/>
    </row>
    <row r="127" spans="1:46" ht="15.75" thickBot="1">
      <c r="A127" s="161" t="s">
        <v>58</v>
      </c>
      <c r="B127" s="188">
        <f>SUM(B112,B126)</f>
        <v>1165334987392.5198</v>
      </c>
      <c r="C127" s="189"/>
      <c r="D127" s="188">
        <f>SUM(D112,D126)</f>
        <v>1177499863832.5823</v>
      </c>
      <c r="E127" s="189"/>
      <c r="F127" s="119">
        <f>((D127-B127)/B127)</f>
        <v>1.0438952379934856E-2</v>
      </c>
      <c r="G127" s="119"/>
      <c r="H127" s="188">
        <f>SUM(H112,H126)</f>
        <v>1201406553878.886</v>
      </c>
      <c r="I127" s="189"/>
      <c r="J127" s="119">
        <f>((H127-D127)/D127)</f>
        <v>2.0302923830913307E-2</v>
      </c>
      <c r="K127" s="119"/>
      <c r="L127" s="188">
        <f>SUM(L112,L126)</f>
        <v>1210094899648.7458</v>
      </c>
      <c r="M127" s="189"/>
      <c r="N127" s="119">
        <f>((L127-H127)/H127)</f>
        <v>7.2318115310828716E-3</v>
      </c>
      <c r="O127" s="119"/>
      <c r="P127" s="188">
        <f>SUM(P112,P126)</f>
        <v>1223663889518.7944</v>
      </c>
      <c r="Q127" s="189"/>
      <c r="R127" s="119">
        <f>((P127-L127)/L127)</f>
        <v>1.1213161772673575E-2</v>
      </c>
      <c r="S127" s="119"/>
      <c r="T127" s="188">
        <f>SUM(T112,T126)</f>
        <v>1203926624172.4546</v>
      </c>
      <c r="U127" s="189"/>
      <c r="V127" s="119">
        <f>((T127-P127)/P127)</f>
        <v>-1.6129645988083804E-2</v>
      </c>
      <c r="W127" s="119"/>
      <c r="X127" s="188">
        <f>SUM(X112,X126)</f>
        <v>1195195100550.9209</v>
      </c>
      <c r="Y127" s="189"/>
      <c r="Z127" s="119">
        <f>((X127-T127)/T127)</f>
        <v>-7.2525380253431106E-3</v>
      </c>
      <c r="AA127" s="119"/>
      <c r="AB127" s="188">
        <f>SUM(AB112,AB126)</f>
        <v>1196134436677.9517</v>
      </c>
      <c r="AC127" s="189"/>
      <c r="AD127" s="119">
        <f>((AB127-X127)/X127)</f>
        <v>7.8592702279132347E-4</v>
      </c>
      <c r="AE127" s="119"/>
      <c r="AF127" s="188">
        <f>SUM(AF112,AF126)</f>
        <v>1200203660445.0417</v>
      </c>
      <c r="AG127" s="189"/>
      <c r="AH127" s="119">
        <f>((AF127-AB127)/AB127)</f>
        <v>3.401978609019589E-3</v>
      </c>
      <c r="AI127" s="119"/>
      <c r="AJ127" s="120">
        <f t="shared" si="142"/>
        <v>3.7490713916235757E-3</v>
      </c>
      <c r="AK127" s="120"/>
      <c r="AL127" s="121">
        <f t="shared" si="144"/>
        <v>1.9281358163866006E-2</v>
      </c>
      <c r="AM127" s="121"/>
      <c r="AN127" s="122">
        <f t="shared" si="146"/>
        <v>1.1412563094434133E-2</v>
      </c>
      <c r="AO127" s="208"/>
    </row>
  </sheetData>
  <protectedRanges>
    <protectedRange password="CADF" sqref="C72" name="BidOffer Prices_2_1_5"/>
    <protectedRange password="CADF" sqref="B17" name="Yield_2_1_2_1_3"/>
    <protectedRange password="CADF" sqref="B75:B76" name="Yield_2_1_2_4"/>
    <protectedRange password="CADF" sqref="E72" name="BidOffer Prices_2_1_6"/>
    <protectedRange password="CADF" sqref="D17" name="Yield_2_1_2_1_4"/>
    <protectedRange password="CADF" sqref="D75:D76" name="Yield_2_1_2_5"/>
    <protectedRange password="CADF" sqref="H17" name="Yield_2_1_2_1_6"/>
    <protectedRange password="CADF" sqref="H75:H76" name="Yield_2_1_2_7"/>
    <protectedRange password="CADF" sqref="I72" name="BidOffer Prices_2_1_7"/>
    <protectedRange password="CADF" sqref="M72" name="BidOffer Prices_2_1"/>
    <protectedRange password="CADF" sqref="L17" name="Yield_2_1_2_1_5"/>
    <protectedRange password="CADF" sqref="L75:L76" name="Yield_2_1_2_6"/>
    <protectedRange password="CADF" sqref="Q72" name="BidOffer Prices_2_1_1"/>
    <protectedRange password="CADF" sqref="P42" name="Yield_2_1_2_2_1"/>
    <protectedRange password="CADF" sqref="P75:P76" name="Yield_2_1_2_1_1_1"/>
    <protectedRange password="CADF" sqref="P17" name="Fund Name_1_1_1"/>
    <protectedRange password="CADF" sqref="U72" name="BidOffer Prices_2_1_9"/>
    <protectedRange password="CADF" sqref="T42" name="Yield_2_1_2_2_2"/>
    <protectedRange password="CADF" sqref="T75:T76" name="Yield_2_1_2_1_1_2"/>
    <protectedRange password="CADF" sqref="T17" name="Fund Name_1_1_1_1"/>
    <protectedRange password="CADF" sqref="Y72" name="BidOffer Prices_2_1_10"/>
    <protectedRange password="CADF" sqref="X42" name="Yield_2_1_2_9"/>
    <protectedRange password="CADF" sqref="X75" name="Yield_2_1_2_1_8"/>
    <protectedRange password="CADF" sqref="X17" name="Fund Name_1_1_1_1_2"/>
    <protectedRange password="CADF" sqref="AC72" name="BidOffer Prices_2_1_2"/>
    <protectedRange password="CADF" sqref="AB42" name="Yield_2_1_2_3_1"/>
    <protectedRange password="CADF" sqref="AB17" name="Fund Name_1_1_1_2"/>
    <protectedRange password="CADF" sqref="AB75" name="Yield_2_1_2_1_2_1"/>
    <protectedRange password="CADF" sqref="AG72" name="BidOffer Prices_2_1_4"/>
    <protectedRange password="CADF" sqref="AF42" name="Yield_2_1_2_3_1_1"/>
    <protectedRange password="CADF" sqref="AF75" name="Yield_2_1_2_5_1"/>
    <protectedRange password="CADF" sqref="AG17" name="Fund Name_1_1_1_1_1"/>
  </protectedRanges>
  <mergeCells count="43">
    <mergeCell ref="B114:C114"/>
    <mergeCell ref="A1:AO1"/>
    <mergeCell ref="AN2:AO2"/>
    <mergeCell ref="AL2:AM2"/>
    <mergeCell ref="AJ2:AK2"/>
    <mergeCell ref="B2:C2"/>
    <mergeCell ref="F2:G2"/>
    <mergeCell ref="D2:E2"/>
    <mergeCell ref="J2:K2"/>
    <mergeCell ref="N2:O2"/>
    <mergeCell ref="L2:M2"/>
    <mergeCell ref="P2:Q2"/>
    <mergeCell ref="L114:M114"/>
    <mergeCell ref="H114:I114"/>
    <mergeCell ref="F114:G114"/>
    <mergeCell ref="D114:E114"/>
    <mergeCell ref="J114:K114"/>
    <mergeCell ref="X114:Y114"/>
    <mergeCell ref="AD114:AE114"/>
    <mergeCell ref="AB2:AC2"/>
    <mergeCell ref="AD2:AE2"/>
    <mergeCell ref="N114:O114"/>
    <mergeCell ref="H2:I2"/>
    <mergeCell ref="P114:Q114"/>
    <mergeCell ref="R114:S114"/>
    <mergeCell ref="R2:S2"/>
    <mergeCell ref="AQ2:AR2"/>
    <mergeCell ref="V114:W114"/>
    <mergeCell ref="T2:U2"/>
    <mergeCell ref="V2:W2"/>
    <mergeCell ref="T114:U114"/>
    <mergeCell ref="AJ114:AK114"/>
    <mergeCell ref="AQ113:AR113"/>
    <mergeCell ref="AN114:AO114"/>
    <mergeCell ref="AL114:AM114"/>
    <mergeCell ref="Z2:AA2"/>
    <mergeCell ref="Z114:AA114"/>
    <mergeCell ref="X2:Y2"/>
    <mergeCell ref="AH2:AI2"/>
    <mergeCell ref="AH114:AI114"/>
    <mergeCell ref="AF2:AG2"/>
    <mergeCell ref="AF114:AG114"/>
    <mergeCell ref="AB114:AC114"/>
  </mergeCells>
  <hyperlinks>
    <hyperlink ref="P76" r:id="rId1" display="pgadmissions@hull.ac.uk"/>
    <hyperlink ref="P75" r:id="rId2" display="pgadmissions@hull.ac.uk"/>
    <hyperlink ref="X75" r:id="rId3" display="pgadmissions@hull.ac.uk"/>
    <hyperlink ref="Y71" r:id="rId4" display="tel:+44150634899"/>
    <hyperlink ref="AF75" r:id="rId5" display="pgadmissions@hull.ac.uk"/>
  </hyperlinks>
  <pageMargins left="0.70866141732283472" right="0.70866141732283472" top="0.74803149606299213" bottom="0.74803149606299213" header="0.31496062992125984" footer="0.31496062992125984"/>
  <pageSetup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2020-04-16T12:50:51Z</dcterms:modified>
</cp:coreProperties>
</file>