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0490" windowHeight="7650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Data!$F$138</definedName>
    <definedName name="OLE_LINK6" localSheetId="0">Data!$H$59</definedName>
    <definedName name="_xlnm.Print_Area" localSheetId="3">'NAV Trend'!$B$1:$J$9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16" i="11" l="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5" i="11"/>
  <c r="AL125" i="11"/>
  <c r="AN125" i="11"/>
  <c r="AO115" i="11"/>
  <c r="AN115" i="11"/>
  <c r="AM115" i="11"/>
  <c r="AL115" i="11"/>
  <c r="AK115" i="11"/>
  <c r="AJ11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L54" i="11"/>
  <c r="AN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L76" i="11"/>
  <c r="AN76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L81" i="11"/>
  <c r="AN81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L103" i="11"/>
  <c r="AN103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L110" i="11"/>
  <c r="AN110" i="11"/>
  <c r="AJ111" i="11"/>
  <c r="AL111" i="11"/>
  <c r="AN111" i="11"/>
  <c r="AM5" i="11"/>
  <c r="AL5" i="11"/>
  <c r="AO5" i="11"/>
  <c r="AN5" i="11"/>
  <c r="AK5" i="11"/>
  <c r="AJ5" i="11"/>
  <c r="AH125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H111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H81" i="11"/>
  <c r="AI80" i="11"/>
  <c r="AH80" i="11"/>
  <c r="AI79" i="11"/>
  <c r="AH79" i="11"/>
  <c r="AI78" i="11"/>
  <c r="AH78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4" i="11"/>
  <c r="AF125" i="11" s="1"/>
  <c r="AF110" i="11"/>
  <c r="AF103" i="11"/>
  <c r="AF81" i="11"/>
  <c r="AF76" i="11"/>
  <c r="AF54" i="11"/>
  <c r="AF43" i="11"/>
  <c r="AF18" i="11"/>
  <c r="AF111" i="11" l="1"/>
  <c r="G5" i="11"/>
  <c r="K5" i="11"/>
  <c r="O5" i="11"/>
  <c r="S5" i="11"/>
  <c r="W5" i="11"/>
  <c r="AA5" i="11"/>
  <c r="AE5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09" i="11"/>
  <c r="AD109" i="11"/>
  <c r="AE108" i="11"/>
  <c r="AD108" i="11"/>
  <c r="AE107" i="11"/>
  <c r="AD107" i="11"/>
  <c r="AE106" i="11"/>
  <c r="AD106" i="11"/>
  <c r="AE105" i="11"/>
  <c r="AD105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0" i="11"/>
  <c r="AD80" i="11"/>
  <c r="AE79" i="11"/>
  <c r="AD79" i="11"/>
  <c r="AE78" i="11"/>
  <c r="AD78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B43" i="11"/>
  <c r="X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D5" i="11"/>
  <c r="AB124" i="11"/>
  <c r="AB110" i="11"/>
  <c r="B110" i="11"/>
  <c r="AB103" i="11"/>
  <c r="AB81" i="11"/>
  <c r="B81" i="11"/>
  <c r="AB76" i="11"/>
  <c r="AB54" i="11"/>
  <c r="B54" i="11"/>
  <c r="AB18" i="11"/>
  <c r="X18" i="11"/>
  <c r="F5" i="11"/>
  <c r="J5" i="11"/>
  <c r="N5" i="11"/>
  <c r="R5" i="11"/>
  <c r="V5" i="11"/>
  <c r="Z5" i="11"/>
  <c r="AS5" i="11"/>
  <c r="AT5" i="11"/>
  <c r="F6" i="11"/>
  <c r="G6" i="11"/>
  <c r="J6" i="11"/>
  <c r="K6" i="11"/>
  <c r="N6" i="11"/>
  <c r="O6" i="11"/>
  <c r="R6" i="11"/>
  <c r="S6" i="11"/>
  <c r="V6" i="11"/>
  <c r="W6" i="11"/>
  <c r="Z6" i="11"/>
  <c r="AA6" i="11"/>
  <c r="AS6" i="11"/>
  <c r="AT6" i="11"/>
  <c r="F7" i="11"/>
  <c r="G7" i="11"/>
  <c r="J7" i="11"/>
  <c r="K7" i="11"/>
  <c r="N7" i="11"/>
  <c r="O7" i="11"/>
  <c r="R7" i="11"/>
  <c r="S7" i="11"/>
  <c r="V7" i="11"/>
  <c r="W7" i="11"/>
  <c r="Z7" i="11"/>
  <c r="AA7" i="11"/>
  <c r="AS7" i="11"/>
  <c r="AT7" i="11"/>
  <c r="F8" i="11"/>
  <c r="G8" i="11"/>
  <c r="J8" i="11"/>
  <c r="K8" i="11"/>
  <c r="N8" i="11"/>
  <c r="O8" i="11"/>
  <c r="R8" i="11"/>
  <c r="S8" i="11"/>
  <c r="V8" i="11"/>
  <c r="W8" i="11"/>
  <c r="Z8" i="11"/>
  <c r="AA8" i="11"/>
  <c r="AS8" i="11"/>
  <c r="AT8" i="11"/>
  <c r="F9" i="11"/>
  <c r="G9" i="11"/>
  <c r="J9" i="11"/>
  <c r="K9" i="11"/>
  <c r="N9" i="11"/>
  <c r="O9" i="11"/>
  <c r="R9" i="11"/>
  <c r="S9" i="11"/>
  <c r="V9" i="11"/>
  <c r="W9" i="11"/>
  <c r="Z9" i="11"/>
  <c r="AA9" i="11"/>
  <c r="AS9" i="11"/>
  <c r="AT9" i="11"/>
  <c r="F10" i="11"/>
  <c r="G10" i="11"/>
  <c r="J10" i="11"/>
  <c r="K10" i="11"/>
  <c r="N10" i="11"/>
  <c r="O10" i="11"/>
  <c r="R10" i="11"/>
  <c r="S10" i="11"/>
  <c r="V10" i="11"/>
  <c r="W10" i="11"/>
  <c r="Z10" i="11"/>
  <c r="AA10" i="11"/>
  <c r="AS10" i="11"/>
  <c r="AT10" i="11"/>
  <c r="F11" i="11"/>
  <c r="G11" i="11"/>
  <c r="J11" i="11"/>
  <c r="K11" i="11"/>
  <c r="N11" i="11"/>
  <c r="O11" i="11"/>
  <c r="R11" i="11"/>
  <c r="S11" i="11"/>
  <c r="V11" i="11"/>
  <c r="W11" i="11"/>
  <c r="Z11" i="11"/>
  <c r="AA11" i="11"/>
  <c r="AS11" i="11"/>
  <c r="AT11" i="11"/>
  <c r="F12" i="11"/>
  <c r="G12" i="11"/>
  <c r="J12" i="11"/>
  <c r="K12" i="11"/>
  <c r="N12" i="11"/>
  <c r="O12" i="11"/>
  <c r="R12" i="11"/>
  <c r="S12" i="11"/>
  <c r="V12" i="11"/>
  <c r="W12" i="11"/>
  <c r="Z12" i="11"/>
  <c r="AA12" i="11"/>
  <c r="AS12" i="11"/>
  <c r="AT12" i="11"/>
  <c r="F13" i="11"/>
  <c r="G13" i="11"/>
  <c r="J13" i="11"/>
  <c r="K13" i="11"/>
  <c r="N13" i="11"/>
  <c r="O13" i="11"/>
  <c r="R13" i="11"/>
  <c r="S13" i="11"/>
  <c r="V13" i="11"/>
  <c r="W13" i="11"/>
  <c r="Z13" i="11"/>
  <c r="AA13" i="11"/>
  <c r="AS13" i="11"/>
  <c r="AT13" i="11"/>
  <c r="F14" i="11"/>
  <c r="G14" i="11"/>
  <c r="J14" i="11"/>
  <c r="K14" i="11"/>
  <c r="N14" i="11"/>
  <c r="O14" i="11"/>
  <c r="R14" i="11"/>
  <c r="S14" i="11"/>
  <c r="V14" i="11"/>
  <c r="W14" i="11"/>
  <c r="Z14" i="11"/>
  <c r="AA14" i="11"/>
  <c r="F15" i="11"/>
  <c r="G15" i="11"/>
  <c r="J15" i="11"/>
  <c r="K15" i="11"/>
  <c r="N15" i="11"/>
  <c r="O15" i="11"/>
  <c r="R15" i="11"/>
  <c r="S15" i="11"/>
  <c r="V15" i="11"/>
  <c r="W15" i="11"/>
  <c r="Z15" i="11"/>
  <c r="AA15" i="11"/>
  <c r="F16" i="11"/>
  <c r="G16" i="11"/>
  <c r="J16" i="11"/>
  <c r="K16" i="11"/>
  <c r="N16" i="11"/>
  <c r="O16" i="11"/>
  <c r="R16" i="11"/>
  <c r="S16" i="11"/>
  <c r="V16" i="11"/>
  <c r="W16" i="11"/>
  <c r="Z16" i="11"/>
  <c r="AA16" i="11"/>
  <c r="F17" i="11"/>
  <c r="G17" i="11"/>
  <c r="J17" i="11"/>
  <c r="K17" i="11"/>
  <c r="N17" i="11"/>
  <c r="O17" i="11"/>
  <c r="R17" i="11"/>
  <c r="S17" i="11"/>
  <c r="V17" i="11"/>
  <c r="W17" i="11"/>
  <c r="Z17" i="11"/>
  <c r="AA17" i="11"/>
  <c r="AS17" i="11"/>
  <c r="AT17" i="11"/>
  <c r="B18" i="11"/>
  <c r="D18" i="11"/>
  <c r="H18" i="11"/>
  <c r="L18" i="11"/>
  <c r="P18" i="11"/>
  <c r="T18" i="11"/>
  <c r="AQ18" i="11"/>
  <c r="AS18" i="11" s="1"/>
  <c r="AT18" i="11"/>
  <c r="AS19" i="11"/>
  <c r="AT19" i="11"/>
  <c r="F20" i="11"/>
  <c r="G20" i="11"/>
  <c r="J20" i="11"/>
  <c r="K20" i="11"/>
  <c r="N20" i="11"/>
  <c r="O20" i="11"/>
  <c r="R20" i="11"/>
  <c r="S20" i="11"/>
  <c r="V20" i="11"/>
  <c r="W20" i="11"/>
  <c r="Z20" i="11"/>
  <c r="AA20" i="11"/>
  <c r="AS20" i="11"/>
  <c r="AT20" i="11"/>
  <c r="F21" i="11"/>
  <c r="G21" i="11"/>
  <c r="J21" i="11"/>
  <c r="K21" i="11"/>
  <c r="N21" i="11"/>
  <c r="O21" i="11"/>
  <c r="R21" i="11"/>
  <c r="S21" i="11"/>
  <c r="V21" i="11"/>
  <c r="W21" i="11"/>
  <c r="Z21" i="11"/>
  <c r="AA21" i="11"/>
  <c r="AS21" i="11"/>
  <c r="AT21" i="11"/>
  <c r="F22" i="11"/>
  <c r="G22" i="11"/>
  <c r="J22" i="11"/>
  <c r="K22" i="11"/>
  <c r="N22" i="11"/>
  <c r="O22" i="11"/>
  <c r="R22" i="11"/>
  <c r="S22" i="11"/>
  <c r="V22" i="11"/>
  <c r="W22" i="11"/>
  <c r="Z22" i="11"/>
  <c r="AA22" i="11"/>
  <c r="AS22" i="11"/>
  <c r="AT22" i="11"/>
  <c r="F23" i="11"/>
  <c r="G23" i="11"/>
  <c r="J23" i="11"/>
  <c r="K23" i="11"/>
  <c r="N23" i="11"/>
  <c r="O23" i="11"/>
  <c r="R23" i="11"/>
  <c r="S23" i="11"/>
  <c r="V23" i="11"/>
  <c r="W23" i="11"/>
  <c r="Z23" i="11"/>
  <c r="AA23" i="11"/>
  <c r="AS23" i="11"/>
  <c r="AT23" i="11"/>
  <c r="F24" i="11"/>
  <c r="G24" i="11"/>
  <c r="J24" i="11"/>
  <c r="K24" i="11"/>
  <c r="N24" i="11"/>
  <c r="O24" i="11"/>
  <c r="R24" i="11"/>
  <c r="S24" i="11"/>
  <c r="V24" i="11"/>
  <c r="W24" i="11"/>
  <c r="Z24" i="11"/>
  <c r="AA24" i="11"/>
  <c r="AS24" i="11"/>
  <c r="AT24" i="11"/>
  <c r="F25" i="11"/>
  <c r="G25" i="11"/>
  <c r="J25" i="11"/>
  <c r="K25" i="11"/>
  <c r="N25" i="11"/>
  <c r="O25" i="11"/>
  <c r="R25" i="11"/>
  <c r="S25" i="11"/>
  <c r="V25" i="11"/>
  <c r="W25" i="11"/>
  <c r="Z25" i="11"/>
  <c r="AA25" i="11"/>
  <c r="AS25" i="11"/>
  <c r="AT25" i="11"/>
  <c r="F26" i="11"/>
  <c r="G26" i="11"/>
  <c r="J26" i="11"/>
  <c r="K26" i="11"/>
  <c r="N26" i="11"/>
  <c r="O26" i="11"/>
  <c r="R26" i="11"/>
  <c r="S26" i="11"/>
  <c r="V26" i="11"/>
  <c r="W26" i="11"/>
  <c r="Z26" i="11"/>
  <c r="AA26" i="11"/>
  <c r="F27" i="11"/>
  <c r="G27" i="11"/>
  <c r="J27" i="11"/>
  <c r="K27" i="11"/>
  <c r="N27" i="11"/>
  <c r="O27" i="11"/>
  <c r="R27" i="11"/>
  <c r="S27" i="11"/>
  <c r="V27" i="11"/>
  <c r="W27" i="11"/>
  <c r="Z27" i="11"/>
  <c r="AA27" i="11"/>
  <c r="F28" i="11"/>
  <c r="G28" i="11"/>
  <c r="J28" i="11"/>
  <c r="K28" i="11"/>
  <c r="N28" i="11"/>
  <c r="O28" i="11"/>
  <c r="R28" i="11"/>
  <c r="S28" i="11"/>
  <c r="V28" i="11"/>
  <c r="W28" i="11"/>
  <c r="Z28" i="11"/>
  <c r="AA28" i="11"/>
  <c r="F29" i="11"/>
  <c r="G29" i="11"/>
  <c r="J29" i="11"/>
  <c r="K29" i="11"/>
  <c r="N29" i="11"/>
  <c r="O29" i="11"/>
  <c r="R29" i="11"/>
  <c r="S29" i="11"/>
  <c r="V29" i="11"/>
  <c r="W29" i="11"/>
  <c r="Z29" i="11"/>
  <c r="AA29" i="11"/>
  <c r="F30" i="11"/>
  <c r="G30" i="11"/>
  <c r="J30" i="11"/>
  <c r="K30" i="11"/>
  <c r="N30" i="11"/>
  <c r="O30" i="11"/>
  <c r="R30" i="11"/>
  <c r="S30" i="11"/>
  <c r="V30" i="11"/>
  <c r="W30" i="11"/>
  <c r="Z30" i="11"/>
  <c r="AA30" i="11"/>
  <c r="F31" i="11"/>
  <c r="G31" i="11"/>
  <c r="J31" i="11"/>
  <c r="K31" i="11"/>
  <c r="N31" i="11"/>
  <c r="O31" i="11"/>
  <c r="R31" i="11"/>
  <c r="S31" i="11"/>
  <c r="V31" i="11"/>
  <c r="W31" i="11"/>
  <c r="Z31" i="11"/>
  <c r="AA31" i="11"/>
  <c r="F32" i="11"/>
  <c r="G32" i="11"/>
  <c r="J32" i="11"/>
  <c r="K32" i="11"/>
  <c r="N32" i="11"/>
  <c r="O32" i="11"/>
  <c r="R32" i="11"/>
  <c r="S32" i="11"/>
  <c r="V32" i="11"/>
  <c r="W32" i="11"/>
  <c r="Z32" i="11"/>
  <c r="AA32" i="11"/>
  <c r="F33" i="11"/>
  <c r="G33" i="11"/>
  <c r="J33" i="11"/>
  <c r="K33" i="11"/>
  <c r="N33" i="11"/>
  <c r="O33" i="11"/>
  <c r="R33" i="11"/>
  <c r="S33" i="11"/>
  <c r="V33" i="11"/>
  <c r="W33" i="11"/>
  <c r="Z33" i="11"/>
  <c r="AA33" i="11"/>
  <c r="F34" i="11"/>
  <c r="G34" i="11"/>
  <c r="J34" i="11"/>
  <c r="K34" i="11"/>
  <c r="N34" i="11"/>
  <c r="O34" i="11"/>
  <c r="R34" i="11"/>
  <c r="S34" i="11"/>
  <c r="V34" i="11"/>
  <c r="W34" i="11"/>
  <c r="Z34" i="11"/>
  <c r="AA34" i="11"/>
  <c r="F35" i="11"/>
  <c r="G35" i="11"/>
  <c r="J35" i="11"/>
  <c r="K35" i="11"/>
  <c r="N35" i="11"/>
  <c r="O35" i="11"/>
  <c r="R35" i="11"/>
  <c r="S35" i="11"/>
  <c r="V35" i="11"/>
  <c r="W35" i="11"/>
  <c r="Z35" i="11"/>
  <c r="AA35" i="11"/>
  <c r="F36" i="11"/>
  <c r="G36" i="11"/>
  <c r="J36" i="11"/>
  <c r="K36" i="11"/>
  <c r="N36" i="11"/>
  <c r="O36" i="11"/>
  <c r="R36" i="11"/>
  <c r="S36" i="11"/>
  <c r="V36" i="11"/>
  <c r="W36" i="11"/>
  <c r="Z36" i="11"/>
  <c r="AA36" i="11"/>
  <c r="F37" i="11"/>
  <c r="G37" i="11"/>
  <c r="J37" i="11"/>
  <c r="K37" i="11"/>
  <c r="N37" i="11"/>
  <c r="O37" i="11"/>
  <c r="R37" i="11"/>
  <c r="S37" i="11"/>
  <c r="V37" i="11"/>
  <c r="W37" i="11"/>
  <c r="Z37" i="11"/>
  <c r="AA37" i="11"/>
  <c r="F38" i="11"/>
  <c r="G38" i="11"/>
  <c r="J38" i="11"/>
  <c r="K38" i="11"/>
  <c r="N38" i="11"/>
  <c r="O38" i="11"/>
  <c r="R38" i="11"/>
  <c r="S38" i="11"/>
  <c r="V38" i="11"/>
  <c r="W38" i="11"/>
  <c r="Z38" i="11"/>
  <c r="AA38" i="11"/>
  <c r="F39" i="11"/>
  <c r="G39" i="11"/>
  <c r="J39" i="11"/>
  <c r="K39" i="11"/>
  <c r="N39" i="11"/>
  <c r="O39" i="11"/>
  <c r="R39" i="11"/>
  <c r="S39" i="11"/>
  <c r="V39" i="11"/>
  <c r="W39" i="11"/>
  <c r="Z39" i="11"/>
  <c r="AA39" i="11"/>
  <c r="F40" i="11"/>
  <c r="G40" i="11"/>
  <c r="J40" i="11"/>
  <c r="K40" i="11"/>
  <c r="N40" i="11"/>
  <c r="O40" i="11"/>
  <c r="R40" i="11"/>
  <c r="S40" i="11"/>
  <c r="V40" i="11"/>
  <c r="W40" i="11"/>
  <c r="Z40" i="11"/>
  <c r="AA40" i="11"/>
  <c r="F41" i="11"/>
  <c r="G41" i="11"/>
  <c r="J41" i="11"/>
  <c r="K41" i="11"/>
  <c r="N41" i="11"/>
  <c r="O41" i="11"/>
  <c r="R41" i="11"/>
  <c r="S41" i="11"/>
  <c r="V41" i="11"/>
  <c r="W41" i="11"/>
  <c r="Z41" i="11"/>
  <c r="AA41" i="11"/>
  <c r="F42" i="11"/>
  <c r="G42" i="11"/>
  <c r="J42" i="11"/>
  <c r="K42" i="11"/>
  <c r="N42" i="11"/>
  <c r="O42" i="11"/>
  <c r="R42" i="11"/>
  <c r="S42" i="11"/>
  <c r="V42" i="11"/>
  <c r="W42" i="11"/>
  <c r="Z42" i="11"/>
  <c r="AA42" i="11"/>
  <c r="AS42" i="11"/>
  <c r="AT42" i="11"/>
  <c r="B43" i="11"/>
  <c r="D43" i="11"/>
  <c r="H43" i="11"/>
  <c r="L43" i="11"/>
  <c r="P43" i="11"/>
  <c r="T43" i="11"/>
  <c r="AQ43" i="11"/>
  <c r="AS43" i="11" s="1"/>
  <c r="AT43" i="11"/>
  <c r="AS44" i="11"/>
  <c r="AT44" i="11"/>
  <c r="F45" i="11"/>
  <c r="G45" i="11"/>
  <c r="J45" i="11"/>
  <c r="K45" i="11"/>
  <c r="N45" i="11"/>
  <c r="O45" i="11"/>
  <c r="R45" i="11"/>
  <c r="S45" i="11"/>
  <c r="V45" i="11"/>
  <c r="W45" i="11"/>
  <c r="Z45" i="11"/>
  <c r="AA45" i="11"/>
  <c r="AS45" i="11"/>
  <c r="AT45" i="11"/>
  <c r="F46" i="11"/>
  <c r="G46" i="11"/>
  <c r="J46" i="11"/>
  <c r="K46" i="11"/>
  <c r="N46" i="11"/>
  <c r="O46" i="11"/>
  <c r="R46" i="11"/>
  <c r="S46" i="11"/>
  <c r="V46" i="11"/>
  <c r="W46" i="11"/>
  <c r="Z46" i="11"/>
  <c r="AA46" i="11"/>
  <c r="AS46" i="11"/>
  <c r="AT46" i="11"/>
  <c r="F47" i="11"/>
  <c r="G47" i="11"/>
  <c r="J47" i="11"/>
  <c r="K47" i="11"/>
  <c r="N47" i="11"/>
  <c r="O47" i="11"/>
  <c r="R47" i="11"/>
  <c r="S47" i="11"/>
  <c r="V47" i="11"/>
  <c r="W47" i="11"/>
  <c r="Z47" i="11"/>
  <c r="AA47" i="11"/>
  <c r="AS47" i="11"/>
  <c r="AT47" i="11"/>
  <c r="F48" i="11"/>
  <c r="G48" i="11"/>
  <c r="J48" i="11"/>
  <c r="K48" i="11"/>
  <c r="N48" i="11"/>
  <c r="O48" i="11"/>
  <c r="R48" i="11"/>
  <c r="S48" i="11"/>
  <c r="V48" i="11"/>
  <c r="W48" i="11"/>
  <c r="Z48" i="11"/>
  <c r="AA48" i="11"/>
  <c r="AS48" i="11"/>
  <c r="AT48" i="11"/>
  <c r="F49" i="11"/>
  <c r="G49" i="11"/>
  <c r="J49" i="11"/>
  <c r="K49" i="11"/>
  <c r="N49" i="11"/>
  <c r="O49" i="11"/>
  <c r="R49" i="11"/>
  <c r="S49" i="11"/>
  <c r="V49" i="11"/>
  <c r="W49" i="11"/>
  <c r="Z49" i="11"/>
  <c r="AA49" i="11"/>
  <c r="AS49" i="11"/>
  <c r="AT49" i="11"/>
  <c r="F50" i="11"/>
  <c r="G50" i="11"/>
  <c r="J50" i="11"/>
  <c r="K50" i="11"/>
  <c r="N50" i="11"/>
  <c r="O50" i="11"/>
  <c r="R50" i="11"/>
  <c r="S50" i="11"/>
  <c r="V50" i="11"/>
  <c r="W50" i="11"/>
  <c r="Z50" i="11"/>
  <c r="AA50" i="11"/>
  <c r="F51" i="11"/>
  <c r="G51" i="11"/>
  <c r="J51" i="11"/>
  <c r="K51" i="11"/>
  <c r="N51" i="11"/>
  <c r="O51" i="11"/>
  <c r="R51" i="11"/>
  <c r="S51" i="11"/>
  <c r="V51" i="11"/>
  <c r="W51" i="11"/>
  <c r="Z51" i="11"/>
  <c r="AA51" i="11"/>
  <c r="F52" i="11"/>
  <c r="G52" i="11"/>
  <c r="J52" i="11"/>
  <c r="K52" i="11"/>
  <c r="N52" i="11"/>
  <c r="O52" i="11"/>
  <c r="R52" i="11"/>
  <c r="S52" i="11"/>
  <c r="V52" i="11"/>
  <c r="W52" i="11"/>
  <c r="Z52" i="11"/>
  <c r="AA52" i="11"/>
  <c r="F53" i="11"/>
  <c r="G53" i="11"/>
  <c r="J53" i="11"/>
  <c r="K53" i="11"/>
  <c r="N53" i="11"/>
  <c r="O53" i="11"/>
  <c r="R53" i="11"/>
  <c r="S53" i="11"/>
  <c r="V53" i="11"/>
  <c r="W53" i="11"/>
  <c r="Z53" i="11"/>
  <c r="AA53" i="11"/>
  <c r="AS53" i="11"/>
  <c r="AT53" i="11"/>
  <c r="D54" i="11"/>
  <c r="H54" i="11"/>
  <c r="L54" i="11"/>
  <c r="P54" i="11"/>
  <c r="T54" i="11"/>
  <c r="X54" i="11"/>
  <c r="AQ54" i="11"/>
  <c r="AS54" i="11" s="1"/>
  <c r="AT54" i="11"/>
  <c r="AS55" i="11"/>
  <c r="AT55" i="11"/>
  <c r="F56" i="11"/>
  <c r="G56" i="11"/>
  <c r="J56" i="11"/>
  <c r="K56" i="11"/>
  <c r="N56" i="11"/>
  <c r="O56" i="11"/>
  <c r="R56" i="11"/>
  <c r="S56" i="11"/>
  <c r="V56" i="11"/>
  <c r="W56" i="11"/>
  <c r="Z56" i="11"/>
  <c r="AA56" i="11"/>
  <c r="AS56" i="11"/>
  <c r="AT56" i="11"/>
  <c r="F57" i="11"/>
  <c r="G57" i="11"/>
  <c r="J57" i="11"/>
  <c r="K57" i="11"/>
  <c r="N57" i="11"/>
  <c r="O57" i="11"/>
  <c r="R57" i="11"/>
  <c r="S57" i="11"/>
  <c r="V57" i="11"/>
  <c r="W57" i="11"/>
  <c r="Z57" i="11"/>
  <c r="AA57" i="11"/>
  <c r="AS57" i="11"/>
  <c r="AT57" i="11"/>
  <c r="F58" i="11"/>
  <c r="G58" i="11"/>
  <c r="J58" i="11"/>
  <c r="K58" i="11"/>
  <c r="N58" i="11"/>
  <c r="O58" i="11"/>
  <c r="R58" i="11"/>
  <c r="S58" i="11"/>
  <c r="V58" i="11"/>
  <c r="W58" i="11"/>
  <c r="Z58" i="11"/>
  <c r="AA58" i="11"/>
  <c r="AS58" i="11"/>
  <c r="AT58" i="11"/>
  <c r="F59" i="11"/>
  <c r="G59" i="11"/>
  <c r="J59" i="11"/>
  <c r="K59" i="11"/>
  <c r="N59" i="11"/>
  <c r="O59" i="11"/>
  <c r="R59" i="11"/>
  <c r="S59" i="11"/>
  <c r="V59" i="11"/>
  <c r="W59" i="11"/>
  <c r="Z59" i="11"/>
  <c r="AA59" i="11"/>
  <c r="AS59" i="11"/>
  <c r="AT59" i="11"/>
  <c r="F60" i="11"/>
  <c r="G60" i="11"/>
  <c r="J60" i="11"/>
  <c r="K60" i="11"/>
  <c r="N60" i="11"/>
  <c r="O60" i="11"/>
  <c r="R60" i="11"/>
  <c r="S60" i="11"/>
  <c r="V60" i="11"/>
  <c r="W60" i="11"/>
  <c r="Z60" i="11"/>
  <c r="AA60" i="11"/>
  <c r="AS60" i="11"/>
  <c r="AT60" i="11"/>
  <c r="F61" i="11"/>
  <c r="G61" i="11"/>
  <c r="J61" i="11"/>
  <c r="K61" i="11"/>
  <c r="N61" i="11"/>
  <c r="O61" i="11"/>
  <c r="R61" i="11"/>
  <c r="S61" i="11"/>
  <c r="V61" i="11"/>
  <c r="W61" i="11"/>
  <c r="Z61" i="11"/>
  <c r="AA61" i="11"/>
  <c r="AS61" i="11"/>
  <c r="AT61" i="11"/>
  <c r="F62" i="11"/>
  <c r="G62" i="11"/>
  <c r="J62" i="11"/>
  <c r="K62" i="11"/>
  <c r="N62" i="11"/>
  <c r="O62" i="11"/>
  <c r="R62" i="11"/>
  <c r="S62" i="11"/>
  <c r="V62" i="11"/>
  <c r="W62" i="11"/>
  <c r="Z62" i="11"/>
  <c r="AA62" i="11"/>
  <c r="AS62" i="11"/>
  <c r="AT62" i="11"/>
  <c r="F63" i="11"/>
  <c r="G63" i="11"/>
  <c r="J63" i="11"/>
  <c r="K63" i="11"/>
  <c r="N63" i="11"/>
  <c r="O63" i="11"/>
  <c r="R63" i="11"/>
  <c r="S63" i="11"/>
  <c r="V63" i="11"/>
  <c r="W63" i="11"/>
  <c r="Z63" i="11"/>
  <c r="AA63" i="11"/>
  <c r="AS63" i="11"/>
  <c r="AT63" i="11"/>
  <c r="F64" i="11"/>
  <c r="G64" i="11"/>
  <c r="J64" i="11"/>
  <c r="K64" i="11"/>
  <c r="N64" i="11"/>
  <c r="O64" i="11"/>
  <c r="R64" i="11"/>
  <c r="S64" i="11"/>
  <c r="V64" i="11"/>
  <c r="W64" i="11"/>
  <c r="Z64" i="11"/>
  <c r="AA64" i="11"/>
  <c r="F65" i="11"/>
  <c r="G65" i="11"/>
  <c r="J65" i="11"/>
  <c r="K65" i="11"/>
  <c r="N65" i="11"/>
  <c r="O65" i="11"/>
  <c r="R65" i="11"/>
  <c r="S65" i="11"/>
  <c r="V65" i="11"/>
  <c r="W65" i="11"/>
  <c r="Z65" i="11"/>
  <c r="AA65" i="11"/>
  <c r="AS65" i="11"/>
  <c r="AT65" i="11"/>
  <c r="F66" i="11"/>
  <c r="G66" i="11"/>
  <c r="J66" i="11"/>
  <c r="K66" i="11"/>
  <c r="N66" i="11"/>
  <c r="O66" i="11"/>
  <c r="R66" i="11"/>
  <c r="S66" i="11"/>
  <c r="V66" i="11"/>
  <c r="W66" i="11"/>
  <c r="Z66" i="11"/>
  <c r="AA66" i="11"/>
  <c r="F67" i="11"/>
  <c r="G67" i="11"/>
  <c r="J67" i="11"/>
  <c r="K67" i="11"/>
  <c r="N67" i="11"/>
  <c r="O67" i="11"/>
  <c r="R67" i="11"/>
  <c r="S67" i="11"/>
  <c r="V67" i="11"/>
  <c r="W67" i="11"/>
  <c r="Z67" i="11"/>
  <c r="AA67" i="11"/>
  <c r="F68" i="11"/>
  <c r="G68" i="11"/>
  <c r="J68" i="11"/>
  <c r="K68" i="11"/>
  <c r="N68" i="11"/>
  <c r="O68" i="11"/>
  <c r="R68" i="11"/>
  <c r="S68" i="11"/>
  <c r="V68" i="11"/>
  <c r="W68" i="11"/>
  <c r="Z68" i="11"/>
  <c r="AA68" i="11"/>
  <c r="F69" i="11"/>
  <c r="G69" i="11"/>
  <c r="J69" i="11"/>
  <c r="K69" i="11"/>
  <c r="N69" i="11"/>
  <c r="O69" i="11"/>
  <c r="R69" i="11"/>
  <c r="S69" i="11"/>
  <c r="V69" i="11"/>
  <c r="W69" i="11"/>
  <c r="Z69" i="11"/>
  <c r="AA69" i="11"/>
  <c r="F70" i="11"/>
  <c r="G70" i="11"/>
  <c r="J70" i="11"/>
  <c r="K70" i="11"/>
  <c r="N70" i="11"/>
  <c r="O70" i="11"/>
  <c r="R70" i="11"/>
  <c r="S70" i="11"/>
  <c r="V70" i="11"/>
  <c r="W70" i="11"/>
  <c r="Z70" i="11"/>
  <c r="AA70" i="11"/>
  <c r="F71" i="11"/>
  <c r="G71" i="11"/>
  <c r="J71" i="11"/>
  <c r="K71" i="11"/>
  <c r="N71" i="11"/>
  <c r="O71" i="11"/>
  <c r="R71" i="11"/>
  <c r="S71" i="11"/>
  <c r="V71" i="11"/>
  <c r="W71" i="11"/>
  <c r="Z71" i="11"/>
  <c r="AA71" i="11"/>
  <c r="F72" i="11"/>
  <c r="G72" i="11"/>
  <c r="J72" i="11"/>
  <c r="K72" i="11"/>
  <c r="N72" i="11"/>
  <c r="O72" i="11"/>
  <c r="R72" i="11"/>
  <c r="S72" i="11"/>
  <c r="V72" i="11"/>
  <c r="W72" i="11"/>
  <c r="Z72" i="11"/>
  <c r="AA72" i="11"/>
  <c r="F73" i="11"/>
  <c r="G73" i="11"/>
  <c r="J73" i="11"/>
  <c r="K73" i="11"/>
  <c r="N73" i="11"/>
  <c r="O73" i="11"/>
  <c r="R73" i="11"/>
  <c r="S73" i="11"/>
  <c r="V73" i="11"/>
  <c r="W73" i="11"/>
  <c r="Z73" i="11"/>
  <c r="AA73" i="11"/>
  <c r="G74" i="11"/>
  <c r="K74" i="11"/>
  <c r="O74" i="11"/>
  <c r="S74" i="11"/>
  <c r="W74" i="11"/>
  <c r="AA74" i="11"/>
  <c r="F74" i="11"/>
  <c r="J74" i="11"/>
  <c r="N74" i="11"/>
  <c r="R74" i="11"/>
  <c r="V74" i="11"/>
  <c r="Z74" i="11"/>
  <c r="F75" i="11"/>
  <c r="G75" i="11"/>
  <c r="J75" i="11"/>
  <c r="K75" i="11"/>
  <c r="N75" i="11"/>
  <c r="O75" i="11"/>
  <c r="R75" i="11"/>
  <c r="S75" i="11"/>
  <c r="V75" i="11"/>
  <c r="W75" i="11"/>
  <c r="Z75" i="11"/>
  <c r="AA75" i="11"/>
  <c r="AQ75" i="11"/>
  <c r="AS75" i="11" s="1"/>
  <c r="AT75" i="11"/>
  <c r="B76" i="11"/>
  <c r="D76" i="11"/>
  <c r="H76" i="11"/>
  <c r="L76" i="11"/>
  <c r="P76" i="11"/>
  <c r="T76" i="11"/>
  <c r="X76" i="11"/>
  <c r="X81" i="11"/>
  <c r="X103" i="11"/>
  <c r="X110" i="11"/>
  <c r="AS76" i="11"/>
  <c r="AT76" i="11"/>
  <c r="AS77" i="11"/>
  <c r="AT77" i="11"/>
  <c r="F78" i="11"/>
  <c r="J78" i="11"/>
  <c r="N78" i="11"/>
  <c r="R78" i="11"/>
  <c r="V78" i="11"/>
  <c r="Z78" i="11"/>
  <c r="G78" i="11"/>
  <c r="K78" i="11"/>
  <c r="O78" i="11"/>
  <c r="S78" i="11"/>
  <c r="W78" i="11"/>
  <c r="AA78" i="11"/>
  <c r="AS78" i="11"/>
  <c r="AT78" i="11"/>
  <c r="F79" i="11"/>
  <c r="J79" i="11"/>
  <c r="N79" i="11"/>
  <c r="R79" i="11"/>
  <c r="V79" i="11"/>
  <c r="Z79" i="11"/>
  <c r="G79" i="11"/>
  <c r="K79" i="11"/>
  <c r="O79" i="11"/>
  <c r="S79" i="11"/>
  <c r="W79" i="11"/>
  <c r="AA79" i="11"/>
  <c r="AS79" i="11"/>
  <c r="AT79" i="11"/>
  <c r="F80" i="11"/>
  <c r="J80" i="11"/>
  <c r="N80" i="11"/>
  <c r="R80" i="11"/>
  <c r="V80" i="11"/>
  <c r="Z80" i="11"/>
  <c r="G80" i="11"/>
  <c r="K80" i="11"/>
  <c r="O80" i="11"/>
  <c r="S80" i="11"/>
  <c r="W80" i="11"/>
  <c r="AA80" i="11"/>
  <c r="AQ80" i="11"/>
  <c r="AS80" i="11" s="1"/>
  <c r="AT80" i="11"/>
  <c r="D81" i="11"/>
  <c r="H81" i="11"/>
  <c r="L81" i="11"/>
  <c r="P81" i="11"/>
  <c r="T81" i="11"/>
  <c r="Z81" i="11" s="1"/>
  <c r="AS81" i="11"/>
  <c r="AT81" i="11"/>
  <c r="AS82" i="11"/>
  <c r="AT82" i="11"/>
  <c r="G83" i="11"/>
  <c r="K83" i="11"/>
  <c r="O83" i="11"/>
  <c r="S83" i="11"/>
  <c r="W83" i="11"/>
  <c r="AA83" i="11"/>
  <c r="F83" i="11"/>
  <c r="J83" i="11"/>
  <c r="N83" i="11"/>
  <c r="R83" i="11"/>
  <c r="V83" i="11"/>
  <c r="Z83" i="11"/>
  <c r="AS83" i="11"/>
  <c r="AT83" i="11"/>
  <c r="G84" i="11"/>
  <c r="K84" i="11"/>
  <c r="O84" i="11"/>
  <c r="S84" i="11"/>
  <c r="W84" i="11"/>
  <c r="AA84" i="11"/>
  <c r="F84" i="11"/>
  <c r="J84" i="11"/>
  <c r="N84" i="11"/>
  <c r="R84" i="11"/>
  <c r="V84" i="11"/>
  <c r="Z84" i="11"/>
  <c r="AS84" i="11"/>
  <c r="AT84" i="11"/>
  <c r="G85" i="11"/>
  <c r="K85" i="11"/>
  <c r="O85" i="11"/>
  <c r="S85" i="11"/>
  <c r="W85" i="11"/>
  <c r="AA85" i="11"/>
  <c r="F85" i="11"/>
  <c r="J85" i="11"/>
  <c r="N85" i="11"/>
  <c r="R85" i="11"/>
  <c r="V85" i="11"/>
  <c r="Z85" i="11"/>
  <c r="AS85" i="11"/>
  <c r="AT85" i="11"/>
  <c r="G86" i="11"/>
  <c r="K86" i="11"/>
  <c r="O86" i="11"/>
  <c r="S86" i="11"/>
  <c r="W86" i="11"/>
  <c r="AA86" i="11"/>
  <c r="F86" i="11"/>
  <c r="J86" i="11"/>
  <c r="N86" i="11"/>
  <c r="R86" i="11"/>
  <c r="V86" i="11"/>
  <c r="Z86" i="11"/>
  <c r="AS86" i="11"/>
  <c r="AT86" i="11"/>
  <c r="G87" i="11"/>
  <c r="K87" i="11"/>
  <c r="O87" i="11"/>
  <c r="S87" i="11"/>
  <c r="W87" i="11"/>
  <c r="AA87" i="11"/>
  <c r="F87" i="11"/>
  <c r="J87" i="11"/>
  <c r="N87" i="11"/>
  <c r="R87" i="11"/>
  <c r="V87" i="11"/>
  <c r="Z87" i="11"/>
  <c r="AS87" i="11"/>
  <c r="AT87" i="11"/>
  <c r="G88" i="11"/>
  <c r="K88" i="11"/>
  <c r="O88" i="11"/>
  <c r="S88" i="11"/>
  <c r="W88" i="11"/>
  <c r="AA88" i="11"/>
  <c r="F88" i="11"/>
  <c r="J88" i="11"/>
  <c r="N88" i="11"/>
  <c r="R88" i="11"/>
  <c r="V88" i="11"/>
  <c r="Z88" i="11"/>
  <c r="AS88" i="11"/>
  <c r="AT88" i="11"/>
  <c r="G89" i="11"/>
  <c r="K89" i="11"/>
  <c r="O89" i="11"/>
  <c r="S89" i="11"/>
  <c r="W89" i="11"/>
  <c r="AA89" i="11"/>
  <c r="F89" i="11"/>
  <c r="J89" i="11"/>
  <c r="N89" i="11"/>
  <c r="R89" i="11"/>
  <c r="V89" i="11"/>
  <c r="Z89" i="11"/>
  <c r="AS89" i="11"/>
  <c r="AT89" i="11"/>
  <c r="G90" i="11"/>
  <c r="K90" i="11"/>
  <c r="O90" i="11"/>
  <c r="S90" i="11"/>
  <c r="W90" i="11"/>
  <c r="AA90" i="11"/>
  <c r="F90" i="11"/>
  <c r="J90" i="11"/>
  <c r="N90" i="11"/>
  <c r="R90" i="11"/>
  <c r="V90" i="11"/>
  <c r="Z90" i="11"/>
  <c r="AS90" i="11"/>
  <c r="AT90" i="11"/>
  <c r="G91" i="11"/>
  <c r="K91" i="11"/>
  <c r="O91" i="11"/>
  <c r="S91" i="11"/>
  <c r="W91" i="11"/>
  <c r="AA91" i="11"/>
  <c r="F91" i="11"/>
  <c r="J91" i="11"/>
  <c r="N91" i="11"/>
  <c r="R91" i="11"/>
  <c r="V91" i="11"/>
  <c r="Z91" i="11"/>
  <c r="AS91" i="11"/>
  <c r="AT91" i="11"/>
  <c r="G92" i="11"/>
  <c r="K92" i="11"/>
  <c r="O92" i="11"/>
  <c r="S92" i="11"/>
  <c r="W92" i="11"/>
  <c r="AA92" i="11"/>
  <c r="F92" i="11"/>
  <c r="J92" i="11"/>
  <c r="N92" i="11"/>
  <c r="R92" i="11"/>
  <c r="V92" i="11"/>
  <c r="Z92" i="11"/>
  <c r="AS92" i="11"/>
  <c r="AT92" i="11"/>
  <c r="G93" i="11"/>
  <c r="K93" i="11"/>
  <c r="O93" i="11"/>
  <c r="S93" i="11"/>
  <c r="W93" i="11"/>
  <c r="AA93" i="11"/>
  <c r="F93" i="11"/>
  <c r="J93" i="11"/>
  <c r="N93" i="11"/>
  <c r="R93" i="11"/>
  <c r="V93" i="11"/>
  <c r="Z93" i="11"/>
  <c r="AS93" i="11"/>
  <c r="AT93" i="11"/>
  <c r="G94" i="11"/>
  <c r="K94" i="11"/>
  <c r="O94" i="11"/>
  <c r="S94" i="11"/>
  <c r="W94" i="11"/>
  <c r="AA94" i="11"/>
  <c r="F94" i="11"/>
  <c r="J94" i="11"/>
  <c r="N94" i="11"/>
  <c r="R94" i="11"/>
  <c r="V94" i="11"/>
  <c r="Z94" i="11"/>
  <c r="AS94" i="11"/>
  <c r="AT94" i="11"/>
  <c r="G95" i="11"/>
  <c r="K95" i="11"/>
  <c r="O95" i="11"/>
  <c r="S95" i="11"/>
  <c r="W95" i="11"/>
  <c r="AA95" i="11"/>
  <c r="F95" i="11"/>
  <c r="J95" i="11"/>
  <c r="N95" i="11"/>
  <c r="R95" i="11"/>
  <c r="V95" i="11"/>
  <c r="Z95" i="11"/>
  <c r="G96" i="11"/>
  <c r="K96" i="11"/>
  <c r="O96" i="11"/>
  <c r="S96" i="11"/>
  <c r="W96" i="11"/>
  <c r="AA96" i="11"/>
  <c r="F96" i="11"/>
  <c r="J96" i="11"/>
  <c r="N96" i="11"/>
  <c r="R96" i="11"/>
  <c r="V96" i="11"/>
  <c r="Z96" i="11"/>
  <c r="G97" i="11"/>
  <c r="K97" i="11"/>
  <c r="O97" i="11"/>
  <c r="S97" i="11"/>
  <c r="W97" i="11"/>
  <c r="AA97" i="11"/>
  <c r="F97" i="11"/>
  <c r="J97" i="11"/>
  <c r="N97" i="11"/>
  <c r="R97" i="11"/>
  <c r="V97" i="11"/>
  <c r="Z97" i="11"/>
  <c r="G98" i="11"/>
  <c r="K98" i="11"/>
  <c r="O98" i="11"/>
  <c r="S98" i="11"/>
  <c r="W98" i="11"/>
  <c r="AA98" i="11"/>
  <c r="F98" i="11"/>
  <c r="J98" i="11"/>
  <c r="N98" i="11"/>
  <c r="R98" i="11"/>
  <c r="V98" i="11"/>
  <c r="Z98" i="11"/>
  <c r="G99" i="11"/>
  <c r="K99" i="11"/>
  <c r="O99" i="11"/>
  <c r="S99" i="11"/>
  <c r="W99" i="11"/>
  <c r="AA99" i="11"/>
  <c r="F99" i="11"/>
  <c r="J99" i="11"/>
  <c r="N99" i="11"/>
  <c r="R99" i="11"/>
  <c r="V99" i="11"/>
  <c r="Z99" i="11"/>
  <c r="G100" i="11"/>
  <c r="K100" i="11"/>
  <c r="O100" i="11"/>
  <c r="S100" i="11"/>
  <c r="W100" i="11"/>
  <c r="AA100" i="11"/>
  <c r="F100" i="11"/>
  <c r="J100" i="11"/>
  <c r="N100" i="11"/>
  <c r="R100" i="11"/>
  <c r="V100" i="11"/>
  <c r="Z100" i="11"/>
  <c r="G101" i="11"/>
  <c r="K101" i="11"/>
  <c r="O101" i="11"/>
  <c r="S101" i="11"/>
  <c r="W101" i="11"/>
  <c r="AA101" i="11"/>
  <c r="F101" i="11"/>
  <c r="J101" i="11"/>
  <c r="N101" i="11"/>
  <c r="R101" i="11"/>
  <c r="V101" i="11"/>
  <c r="Z101" i="11"/>
  <c r="G102" i="11"/>
  <c r="K102" i="11"/>
  <c r="O102" i="11"/>
  <c r="S102" i="11"/>
  <c r="W102" i="11"/>
  <c r="AA102" i="11"/>
  <c r="F102" i="11"/>
  <c r="J102" i="11"/>
  <c r="N102" i="11"/>
  <c r="R102" i="11"/>
  <c r="V102" i="11"/>
  <c r="Z102" i="11"/>
  <c r="AQ102" i="11"/>
  <c r="AS102" i="11" s="1"/>
  <c r="AT102" i="11"/>
  <c r="B103" i="11"/>
  <c r="D103" i="11"/>
  <c r="F103" i="11" s="1"/>
  <c r="H103" i="11"/>
  <c r="L103" i="11"/>
  <c r="P103" i="11"/>
  <c r="R103" i="11" s="1"/>
  <c r="T103" i="11"/>
  <c r="AS103" i="11"/>
  <c r="AT103" i="11"/>
  <c r="AS104" i="11"/>
  <c r="AT104" i="11"/>
  <c r="F105" i="11"/>
  <c r="J105" i="11"/>
  <c r="N105" i="11"/>
  <c r="R105" i="11"/>
  <c r="V105" i="11"/>
  <c r="Z105" i="11"/>
  <c r="G105" i="11"/>
  <c r="K105" i="11"/>
  <c r="O105" i="11"/>
  <c r="S105" i="11"/>
  <c r="W105" i="11"/>
  <c r="AA105" i="11"/>
  <c r="AS105" i="11"/>
  <c r="AT105" i="11"/>
  <c r="F106" i="11"/>
  <c r="J106" i="11"/>
  <c r="N106" i="11"/>
  <c r="R106" i="11"/>
  <c r="V106" i="11"/>
  <c r="Z106" i="11"/>
  <c r="G106" i="11"/>
  <c r="K106" i="11"/>
  <c r="O106" i="11"/>
  <c r="S106" i="11"/>
  <c r="W106" i="11"/>
  <c r="AA106" i="11"/>
  <c r="AS106" i="11"/>
  <c r="AT106" i="11"/>
  <c r="F107" i="11"/>
  <c r="J107" i="11"/>
  <c r="N107" i="11"/>
  <c r="R107" i="11"/>
  <c r="V107" i="11"/>
  <c r="Z107" i="11"/>
  <c r="G107" i="11"/>
  <c r="K107" i="11"/>
  <c r="O107" i="11"/>
  <c r="S107" i="11"/>
  <c r="W107" i="11"/>
  <c r="AA107" i="11"/>
  <c r="AS107" i="11"/>
  <c r="AT107" i="11"/>
  <c r="F108" i="11"/>
  <c r="J108" i="11"/>
  <c r="N108" i="11"/>
  <c r="R108" i="11"/>
  <c r="V108" i="11"/>
  <c r="Z108" i="11"/>
  <c r="G108" i="11"/>
  <c r="K108" i="11"/>
  <c r="O108" i="11"/>
  <c r="S108" i="11"/>
  <c r="W108" i="11"/>
  <c r="AA108" i="11"/>
  <c r="AS108" i="11"/>
  <c r="AT108" i="11"/>
  <c r="F109" i="11"/>
  <c r="J109" i="11"/>
  <c r="N109" i="11"/>
  <c r="R109" i="11"/>
  <c r="V109" i="11"/>
  <c r="Z109" i="11"/>
  <c r="G109" i="11"/>
  <c r="K109" i="11"/>
  <c r="O109" i="11"/>
  <c r="S109" i="11"/>
  <c r="W109" i="11"/>
  <c r="AA109" i="11"/>
  <c r="AQ109" i="11"/>
  <c r="AS109" i="11" s="1"/>
  <c r="AT109" i="11"/>
  <c r="D110" i="11"/>
  <c r="F110" i="11" s="1"/>
  <c r="H110" i="11"/>
  <c r="L110" i="11"/>
  <c r="P110" i="11"/>
  <c r="T110" i="11"/>
  <c r="AT110" i="11"/>
  <c r="AS111" i="11"/>
  <c r="AT111" i="11"/>
  <c r="AS112" i="11"/>
  <c r="AT112" i="11"/>
  <c r="AS113" i="11"/>
  <c r="AT113" i="11"/>
  <c r="AS114" i="11"/>
  <c r="AT114" i="11"/>
  <c r="F115" i="11"/>
  <c r="G115" i="11"/>
  <c r="J115" i="11"/>
  <c r="K115" i="11"/>
  <c r="N115" i="11"/>
  <c r="O115" i="11"/>
  <c r="R115" i="11"/>
  <c r="S115" i="11"/>
  <c r="V115" i="11"/>
  <c r="W115" i="11"/>
  <c r="Z115" i="11"/>
  <c r="AA115" i="11"/>
  <c r="AS115" i="11"/>
  <c r="AT115" i="11"/>
  <c r="F116" i="11"/>
  <c r="G116" i="11"/>
  <c r="J116" i="11"/>
  <c r="K116" i="11"/>
  <c r="N116" i="11"/>
  <c r="O116" i="11"/>
  <c r="R116" i="11"/>
  <c r="S116" i="11"/>
  <c r="V116" i="11"/>
  <c r="W116" i="11"/>
  <c r="Z116" i="11"/>
  <c r="AA116" i="11"/>
  <c r="AS116" i="11"/>
  <c r="AT116" i="11"/>
  <c r="F117" i="11"/>
  <c r="G117" i="11"/>
  <c r="J117" i="11"/>
  <c r="K117" i="11"/>
  <c r="N117" i="11"/>
  <c r="O117" i="11"/>
  <c r="R117" i="11"/>
  <c r="S117" i="11"/>
  <c r="V117" i="11"/>
  <c r="W117" i="11"/>
  <c r="Z117" i="11"/>
  <c r="AA117" i="11"/>
  <c r="AS117" i="11"/>
  <c r="AT117" i="11"/>
  <c r="F118" i="11"/>
  <c r="G118" i="11"/>
  <c r="J118" i="11"/>
  <c r="K118" i="11"/>
  <c r="N118" i="11"/>
  <c r="O118" i="11"/>
  <c r="R118" i="11"/>
  <c r="S118" i="11"/>
  <c r="V118" i="11"/>
  <c r="W118" i="11"/>
  <c r="Z118" i="11"/>
  <c r="AA118" i="11"/>
  <c r="AS118" i="11"/>
  <c r="AT118" i="11"/>
  <c r="F119" i="11"/>
  <c r="G119" i="11"/>
  <c r="J119" i="11"/>
  <c r="K119" i="11"/>
  <c r="N119" i="11"/>
  <c r="O119" i="11"/>
  <c r="R119" i="11"/>
  <c r="S119" i="11"/>
  <c r="V119" i="11"/>
  <c r="W119" i="11"/>
  <c r="Z119" i="11"/>
  <c r="AA119" i="11"/>
  <c r="AS119" i="11"/>
  <c r="AT119" i="11"/>
  <c r="F120" i="11"/>
  <c r="G120" i="11"/>
  <c r="J120" i="11"/>
  <c r="K120" i="11"/>
  <c r="N120" i="11"/>
  <c r="O120" i="11"/>
  <c r="R120" i="11"/>
  <c r="S120" i="11"/>
  <c r="V120" i="11"/>
  <c r="W120" i="11"/>
  <c r="Z120" i="11"/>
  <c r="AA120" i="11"/>
  <c r="AS120" i="11"/>
  <c r="AT120" i="11"/>
  <c r="F121" i="11"/>
  <c r="G121" i="11"/>
  <c r="J121" i="11"/>
  <c r="K121" i="11"/>
  <c r="N121" i="11"/>
  <c r="O121" i="11"/>
  <c r="R121" i="11"/>
  <c r="S121" i="11"/>
  <c r="V121" i="11"/>
  <c r="W121" i="11"/>
  <c r="Z121" i="11"/>
  <c r="AA121" i="11"/>
  <c r="AQ121" i="11"/>
  <c r="AS121" i="11" s="1"/>
  <c r="AT121" i="11"/>
  <c r="F122" i="11"/>
  <c r="G122" i="11"/>
  <c r="J122" i="11"/>
  <c r="K122" i="11"/>
  <c r="N122" i="11"/>
  <c r="O122" i="11"/>
  <c r="R122" i="11"/>
  <c r="S122" i="11"/>
  <c r="V122" i="11"/>
  <c r="W122" i="11"/>
  <c r="Z122" i="11"/>
  <c r="AA122" i="11"/>
  <c r="F123" i="11"/>
  <c r="G123" i="11"/>
  <c r="J123" i="11"/>
  <c r="K123" i="11"/>
  <c r="N123" i="11"/>
  <c r="O123" i="11"/>
  <c r="R123" i="11"/>
  <c r="S123" i="11"/>
  <c r="V123" i="11"/>
  <c r="W123" i="11"/>
  <c r="Z123" i="11"/>
  <c r="AA123" i="11"/>
  <c r="AT123" i="11"/>
  <c r="B124" i="11"/>
  <c r="D124" i="11"/>
  <c r="H124" i="11"/>
  <c r="L124" i="11"/>
  <c r="P124" i="11"/>
  <c r="T124" i="11"/>
  <c r="X124" i="11"/>
  <c r="AD124" i="11" s="1"/>
  <c r="C9" i="1"/>
  <c r="D11" i="1" s="1"/>
  <c r="D9" i="1"/>
  <c r="E11" i="1" s="1"/>
  <c r="E9" i="1"/>
  <c r="F11" i="1" s="1"/>
  <c r="F9" i="1"/>
  <c r="G11" i="1" s="1"/>
  <c r="G9" i="1"/>
  <c r="H9" i="1"/>
  <c r="H11" i="1"/>
  <c r="I9" i="1"/>
  <c r="I11" i="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E16" i="9" s="1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E41" i="9" s="1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G54" i="9"/>
  <c r="E52" i="9"/>
  <c r="J56" i="9"/>
  <c r="K56" i="9"/>
  <c r="J57" i="9"/>
  <c r="K57" i="9"/>
  <c r="J58" i="9"/>
  <c r="K58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D76" i="9"/>
  <c r="G76" i="9"/>
  <c r="E75" i="9" s="1"/>
  <c r="J78" i="9"/>
  <c r="K78" i="9"/>
  <c r="J79" i="9"/>
  <c r="K79" i="9"/>
  <c r="J80" i="9"/>
  <c r="K80" i="9"/>
  <c r="D81" i="9"/>
  <c r="G81" i="9"/>
  <c r="J81" i="9" s="1"/>
  <c r="H78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D103" i="9"/>
  <c r="G103" i="9"/>
  <c r="E101" i="9" s="1"/>
  <c r="J105" i="9"/>
  <c r="K105" i="9"/>
  <c r="J106" i="9"/>
  <c r="K106" i="9"/>
  <c r="J107" i="9"/>
  <c r="K107" i="9"/>
  <c r="J108" i="9"/>
  <c r="K108" i="9"/>
  <c r="J109" i="9"/>
  <c r="K109" i="9"/>
  <c r="D110" i="9"/>
  <c r="G110" i="9"/>
  <c r="E108" i="9" s="1"/>
  <c r="J116" i="9"/>
  <c r="K116" i="9"/>
  <c r="J117" i="9"/>
  <c r="K117" i="9"/>
  <c r="J118" i="9"/>
  <c r="K118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D125" i="9"/>
  <c r="G125" i="9"/>
  <c r="E123" i="9"/>
  <c r="J132" i="9"/>
  <c r="K132" i="9"/>
  <c r="R18" i="11"/>
  <c r="Z124" i="11"/>
  <c r="J81" i="11"/>
  <c r="E118" i="9"/>
  <c r="H116" i="9"/>
  <c r="H118" i="9"/>
  <c r="H120" i="9"/>
  <c r="H122" i="9"/>
  <c r="H124" i="9"/>
  <c r="H117" i="9"/>
  <c r="H119" i="9"/>
  <c r="H121" i="9"/>
  <c r="H123" i="9"/>
  <c r="J125" i="9"/>
  <c r="E122" i="9"/>
  <c r="E116" i="9"/>
  <c r="E120" i="9"/>
  <c r="E124" i="9"/>
  <c r="E78" i="9"/>
  <c r="E80" i="9"/>
  <c r="E79" i="9"/>
  <c r="H9" i="9"/>
  <c r="H30" i="9"/>
  <c r="H62" i="9"/>
  <c r="E5" i="9"/>
  <c r="E9" i="9"/>
  <c r="H11" i="9"/>
  <c r="E6" i="9"/>
  <c r="H70" i="9"/>
  <c r="H24" i="9"/>
  <c r="H32" i="9"/>
  <c r="H40" i="9"/>
  <c r="E117" i="9"/>
  <c r="E119" i="9"/>
  <c r="E121" i="9"/>
  <c r="E62" i="9"/>
  <c r="E70" i="9"/>
  <c r="H58" i="9"/>
  <c r="H66" i="9"/>
  <c r="H74" i="9"/>
  <c r="E58" i="9"/>
  <c r="E66" i="9"/>
  <c r="E74" i="9"/>
  <c r="E22" i="9"/>
  <c r="E30" i="9"/>
  <c r="E38" i="9"/>
  <c r="H21" i="9"/>
  <c r="H25" i="9"/>
  <c r="H29" i="9"/>
  <c r="H33" i="9"/>
  <c r="H37" i="9"/>
  <c r="H41" i="9"/>
  <c r="E20" i="9"/>
  <c r="E28" i="9"/>
  <c r="E36" i="9"/>
  <c r="E56" i="9"/>
  <c r="E60" i="9"/>
  <c r="E64" i="9"/>
  <c r="E68" i="9"/>
  <c r="E72" i="9"/>
  <c r="E21" i="9"/>
  <c r="E25" i="9"/>
  <c r="E29" i="9"/>
  <c r="E33" i="9"/>
  <c r="E37" i="9"/>
  <c r="E57" i="9"/>
  <c r="E59" i="9"/>
  <c r="E61" i="9"/>
  <c r="E63" i="9"/>
  <c r="E65" i="9"/>
  <c r="E67" i="9"/>
  <c r="E69" i="9"/>
  <c r="E71" i="9"/>
  <c r="E73" i="9"/>
  <c r="E88" i="9"/>
  <c r="E96" i="9"/>
  <c r="H84" i="9"/>
  <c r="E83" i="9"/>
  <c r="E99" i="9"/>
  <c r="Z18" i="11"/>
  <c r="V18" i="11"/>
  <c r="H99" i="9"/>
  <c r="H95" i="9"/>
  <c r="H91" i="9"/>
  <c r="H56" i="9"/>
  <c r="J76" i="9"/>
  <c r="H75" i="9"/>
  <c r="H73" i="9"/>
  <c r="H71" i="9"/>
  <c r="H69" i="9"/>
  <c r="H67" i="9"/>
  <c r="H65" i="9"/>
  <c r="H63" i="9"/>
  <c r="H61" i="9"/>
  <c r="H59" i="9"/>
  <c r="H57" i="9"/>
  <c r="D111" i="9"/>
  <c r="H90" i="9"/>
  <c r="H60" i="9"/>
  <c r="H64" i="9"/>
  <c r="H68" i="9"/>
  <c r="H72" i="9"/>
  <c r="H16" i="9"/>
  <c r="H12" i="9"/>
  <c r="H8" i="9"/>
  <c r="H80" i="9"/>
  <c r="H79" i="9"/>
  <c r="AD54" i="11"/>
  <c r="AD110" i="11"/>
  <c r="D126" i="9"/>
  <c r="H53" i="9"/>
  <c r="H49" i="9"/>
  <c r="J43" i="9"/>
  <c r="E39" i="9"/>
  <c r="E35" i="9"/>
  <c r="E31" i="9"/>
  <c r="E27" i="9"/>
  <c r="E23" i="9"/>
  <c r="E40" i="9"/>
  <c r="E32" i="9"/>
  <c r="E24" i="9"/>
  <c r="H20" i="9"/>
  <c r="H39" i="9"/>
  <c r="H35" i="9"/>
  <c r="H31" i="9"/>
  <c r="H27" i="9"/>
  <c r="H23" i="9"/>
  <c r="E42" i="9"/>
  <c r="E34" i="9"/>
  <c r="E26" i="9"/>
  <c r="H36" i="9"/>
  <c r="H28" i="9"/>
  <c r="H38" i="9"/>
  <c r="H22" i="9"/>
  <c r="H34" i="9"/>
  <c r="H26" i="9"/>
  <c r="H6" i="9"/>
  <c r="H10" i="9"/>
  <c r="H14" i="9"/>
  <c r="H5" i="9"/>
  <c r="E12" i="9"/>
  <c r="E8" i="9"/>
  <c r="H15" i="9"/>
  <c r="H7" i="9"/>
  <c r="E15" i="9"/>
  <c r="E11" i="9"/>
  <c r="E7" i="9"/>
  <c r="H17" i="9"/>
  <c r="H13" i="9"/>
  <c r="E50" i="9"/>
  <c r="E46" i="9"/>
  <c r="H50" i="9"/>
  <c r="E53" i="9"/>
  <c r="E49" i="9"/>
  <c r="E45" i="9"/>
  <c r="H47" i="9"/>
  <c r="H51" i="9"/>
  <c r="H45" i="9"/>
  <c r="E48" i="9"/>
  <c r="J54" i="9"/>
  <c r="H46" i="9"/>
  <c r="E51" i="9"/>
  <c r="E47" i="9"/>
  <c r="H48" i="9"/>
  <c r="H52" i="9"/>
  <c r="J110" i="11" l="1"/>
  <c r="R81" i="11"/>
  <c r="Z43" i="11"/>
  <c r="J18" i="11"/>
  <c r="AD18" i="11"/>
  <c r="V110" i="11"/>
  <c r="AD43" i="11"/>
  <c r="J103" i="11"/>
  <c r="B111" i="11"/>
  <c r="B125" i="11" s="1"/>
  <c r="F43" i="11"/>
  <c r="J54" i="11"/>
  <c r="AD103" i="11"/>
  <c r="F81" i="11"/>
  <c r="J43" i="11"/>
  <c r="T111" i="11"/>
  <c r="T125" i="11" s="1"/>
  <c r="F18" i="11"/>
  <c r="V103" i="11"/>
  <c r="N124" i="11"/>
  <c r="Z76" i="11"/>
  <c r="Z54" i="11"/>
  <c r="F54" i="11"/>
  <c r="V124" i="11"/>
  <c r="N103" i="11"/>
  <c r="V76" i="11"/>
  <c r="N54" i="11"/>
  <c r="R124" i="11"/>
  <c r="R43" i="11"/>
  <c r="R76" i="11"/>
  <c r="N43" i="11"/>
  <c r="F124" i="11"/>
  <c r="L111" i="11"/>
  <c r="L125" i="11" s="1"/>
  <c r="R54" i="11"/>
  <c r="P111" i="11"/>
  <c r="P125" i="11" s="1"/>
  <c r="N76" i="11"/>
  <c r="AD81" i="11"/>
  <c r="D111" i="11"/>
  <c r="D125" i="11" s="1"/>
  <c r="Z110" i="11"/>
  <c r="H111" i="11"/>
  <c r="R110" i="11"/>
  <c r="V43" i="11"/>
  <c r="N18" i="11"/>
  <c r="AB125" i="11"/>
  <c r="AQ110" i="11"/>
  <c r="V54" i="11"/>
  <c r="N110" i="11"/>
  <c r="AB111" i="11"/>
  <c r="V81" i="11"/>
  <c r="X111" i="11"/>
  <c r="AD111" i="11" s="1"/>
  <c r="AD76" i="11"/>
  <c r="N81" i="11"/>
  <c r="J76" i="11"/>
  <c r="F76" i="11"/>
  <c r="J124" i="11"/>
  <c r="Z103" i="11"/>
  <c r="H125" i="11"/>
  <c r="J11" i="1"/>
  <c r="E91" i="9"/>
  <c r="E87" i="9"/>
  <c r="E100" i="9"/>
  <c r="H102" i="9"/>
  <c r="H85" i="9"/>
  <c r="H101" i="9"/>
  <c r="E97" i="9"/>
  <c r="J103" i="9"/>
  <c r="E94" i="9"/>
  <c r="H98" i="9"/>
  <c r="H87" i="9"/>
  <c r="H83" i="9"/>
  <c r="E95" i="9"/>
  <c r="H100" i="9"/>
  <c r="E92" i="9"/>
  <c r="H94" i="9"/>
  <c r="H89" i="9"/>
  <c r="E93" i="9"/>
  <c r="H92" i="9"/>
  <c r="E90" i="9"/>
  <c r="H86" i="9"/>
  <c r="H93" i="9"/>
  <c r="E89" i="9"/>
  <c r="E102" i="9"/>
  <c r="E86" i="9"/>
  <c r="E84" i="9"/>
  <c r="H88" i="9"/>
  <c r="H97" i="9"/>
  <c r="E85" i="9"/>
  <c r="E98" i="9"/>
  <c r="H96" i="9"/>
  <c r="H42" i="9"/>
  <c r="E106" i="9"/>
  <c r="H108" i="9"/>
  <c r="E109" i="9"/>
  <c r="H107" i="9"/>
  <c r="H105" i="9"/>
  <c r="E107" i="9"/>
  <c r="H109" i="9"/>
  <c r="H106" i="9"/>
  <c r="J110" i="9"/>
  <c r="G111" i="9"/>
  <c r="J111" i="9" s="1"/>
  <c r="E105" i="9"/>
  <c r="E14" i="9"/>
  <c r="E17" i="9"/>
  <c r="E10" i="9"/>
  <c r="E13" i="9"/>
  <c r="J111" i="11" l="1"/>
  <c r="F111" i="11"/>
  <c r="N125" i="11"/>
  <c r="N111" i="11"/>
  <c r="X125" i="11"/>
  <c r="Z125" i="11" s="1"/>
  <c r="Z111" i="11"/>
  <c r="V111" i="11"/>
  <c r="R111" i="11"/>
  <c r="AQ123" i="11"/>
  <c r="AS123" i="11" s="1"/>
  <c r="AS110" i="11"/>
  <c r="R125" i="11"/>
  <c r="V125" i="11"/>
  <c r="J125" i="11"/>
  <c r="F125" i="11"/>
  <c r="E110" i="9"/>
  <c r="E81" i="9"/>
  <c r="H81" i="9"/>
  <c r="H18" i="9"/>
  <c r="E103" i="9"/>
  <c r="E18" i="9"/>
  <c r="H110" i="9"/>
  <c r="H76" i="9"/>
  <c r="H103" i="9"/>
  <c r="E54" i="9"/>
  <c r="G126" i="9"/>
  <c r="J126" i="9" s="1"/>
  <c r="H54" i="9"/>
  <c r="E43" i="9"/>
  <c r="E76" i="9"/>
  <c r="H43" i="9"/>
  <c r="AD125" i="11" l="1"/>
</calcChain>
</file>

<file path=xl/sharedStrings.xml><?xml version="1.0" encoding="utf-8"?>
<sst xmlns="http://schemas.openxmlformats.org/spreadsheetml/2006/main" count="580" uniqueCount="199">
  <si>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</si>
  <si>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</si>
  <si>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</si>
  <si>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</si>
  <si>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</si>
  <si>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</si>
  <si>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</si>
  <si>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</si>
  <si>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</si>
  <si>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</si>
  <si>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</si>
  <si>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</si>
  <si>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</si>
  <si>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</si>
  <si>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</si>
  <si>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</si>
  <si>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</si>
  <si>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</si>
  <si>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</si>
  <si>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</si>
  <si>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</si>
  <si>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</si>
  <si>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</si>
  <si>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</si>
  <si>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</si>
  <si>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</si>
  <si>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</si>
  <si>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</si>
  <si>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</si>
  <si>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</si>
  <si>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</si>
  <si>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</si>
  <si>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</si>
  <si>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</si>
  <si>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</si>
  <si>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</si>
  <si>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</si>
  <si>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</si>
  <si>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</si>
  <si>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</si>
  <si>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</si>
  <si>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</si>
  <si>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</si>
  <si>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</si>
  <si>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</si>
  <si>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</si>
  <si>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</si>
  <si>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</si>
  <si>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</si>
  <si>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</si>
  <si>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</si>
  <si>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</si>
  <si>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</si>
  <si>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</si>
  <si>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</si>
  <si>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</si>
  <si>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</si>
  <si>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</si>
  <si>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</si>
  <si>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</si>
  <si>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</si>
  <si>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</si>
  <si>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</si>
  <si>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</si>
  <si>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</si>
  <si>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</si>
  <si>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</si>
  <si>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</si>
  <si>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</si>
  <si>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</si>
  <si>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</si>
  <si>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</si>
  <si>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</si>
  <si>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</si>
  <si>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</si>
  <si>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</si>
  <si>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</si>
  <si>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</si>
  <si>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</si>
  <si>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</si>
  <si>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</si>
  <si>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</si>
  <si>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</si>
  <si>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</si>
  <si>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</si>
  <si>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</si>
  <si>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</si>
  <si>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</si>
  <si>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</si>
  <si>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</si>
  <si>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</si>
  <si>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</si>
  <si>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</si>
  <si>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</si>
  <si>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</si>
  <si>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</si>
  <si>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</si>
  <si>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</si>
  <si>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</si>
  <si>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</si>
  <si>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</si>
  <si>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</si>
  <si>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</si>
  <si>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</si>
  <si>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</si>
  <si>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</si>
  <si>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</si>
  <si>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</si>
  <si>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</si>
  <si>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</si>
  <si>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</si>
  <si>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</si>
  <si>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</si>
  <si>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</si>
  <si>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</si>
  <si>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</si>
  <si>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</si>
  <si>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</si>
  <si>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</si>
  <si>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</si>
  <si>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</si>
  <si>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</si>
  <si>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</si>
  <si>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</si>
  <si>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</si>
  <si>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</si>
  <si>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</si>
  <si>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</si>
  <si>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</si>
  <si>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</si>
  <si>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</si>
  <si>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</si>
  <si>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</si>
  <si>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</si>
  <si>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</si>
  <si>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</si>
  <si>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</si>
  <si>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</si>
  <si>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</si>
  <si>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</si>
  <si>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</si>
  <si>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</si>
  <si>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</si>
  <si>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</si>
  <si>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</si>
  <si>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</si>
  <si>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</si>
  <si>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</si>
  <si>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</si>
  <si>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</si>
  <si>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</si>
  <si>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</si>
  <si>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</si>
  <si>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</si>
  <si>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</si>
  <si>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</si>
  <si>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</si>
  <si>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</si>
  <si>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</si>
  <si>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</si>
  <si>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</si>
  <si>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</si>
  <si>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</si>
  <si>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Growth &amp; Development Asset Management Limited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</si>
  <si>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</si>
  <si>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</si>
  <si>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</si>
  <si>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</si>
  <si>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</si>
  <si>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</si>
  <si>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</si>
  <si>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</si>
  <si>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</si>
  <si>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</si>
  <si>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</si>
  <si>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</si>
  <si>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</si>
  <si>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NAV and Unit Price as at Week Ended December 6, 2019</t>
  </si>
  <si>
    <t>NAV and Unit Price as at Week Ended December 13, 2019</t>
  </si>
  <si>
    <t>NAV and Unit Price as at Week Ended December 20, 2019</t>
  </si>
  <si>
    <t>NAV and Unit Price as at Week Ended December 27, 2019</t>
  </si>
  <si>
    <t>NAV and Unit Price as at Week Ended January 3, 2020</t>
  </si>
  <si>
    <t>NAV and Unit Price as at Week Ended January 10, 2020</t>
  </si>
  <si>
    <t>First Ally Asset Management Limited</t>
  </si>
  <si>
    <t>FAAM Money Market Fund</t>
  </si>
  <si>
    <t>NAV and Unit Price as at Week Ended January 17, 2020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</si>
  <si>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</si>
  <si>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</si>
  <si>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</si>
  <si>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</si>
  <si>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</si>
  <si>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</si>
  <si>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</si>
  <si>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NAV and Unit Price as at Week Ended January 24, 2020</t>
  </si>
  <si>
    <t>Market Capitalization and Unit Price as at Week Ended January 24, 2020</t>
  </si>
  <si>
    <t>NET ASSET VALUES AND UNIT PRICES OF FUND MANAGEMENT AND COLLECTIVE INVESTMENT SCHEMES AS AT WEEK ENDED JANUARY 31, 2020</t>
  </si>
  <si>
    <t>NAV and Unit Price as at Week Ended January 31, 2020</t>
  </si>
  <si>
    <t>MARKET CAPITALIZATION OF EXCHANGE TRADED FUNDS AS AT JANUARY 31, 2020</t>
  </si>
  <si>
    <t>Market Capitalization and Unit Price as at Week Ended January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</si>
</sst>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</borders>
  <cellStyleXfs count="7">
    <xf numFmtId="0" fontId="0" fillId="0" borderId="0"/>
    <xf numFmtId="0" fontId="8" fillId="2" borderId="0" applyNumberFormat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412">
    <xf numFmtId="0" fontId="0" fillId="0" borderId="0" xfId="0"/>
    <xf numFmtId="165" fontId="7" fillId="0" borderId="0" xfId="6" applyNumberFormat="1" applyFont="1"/>
    <xf numFmtId="0" fontId="11" fillId="3" borderId="0" xfId="0" applyFont="1" applyFill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39" fontId="12" fillId="0" borderId="0" xfId="2" applyNumberFormat="1" applyFont="1" applyBorder="1" applyAlignment="1">
      <alignment horizontal="center" vertical="top" wrapText="1"/>
    </xf>
    <xf numFmtId="39" fontId="12" fillId="0" borderId="0" xfId="0" applyNumberFormat="1" applyFont="1" applyBorder="1"/>
    <xf numFmtId="0" fontId="15" fillId="0" borderId="0" xfId="0" applyFont="1" applyBorder="1" applyAlignment="1">
      <alignment wrapText="1"/>
    </xf>
    <xf numFmtId="0" fontId="15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0" fontId="16" fillId="0" borderId="0" xfId="0" applyFont="1" applyBorder="1"/>
    <xf numFmtId="0" fontId="17" fillId="0" borderId="0" xfId="0" applyFont="1" applyBorder="1"/>
    <xf numFmtId="0" fontId="18" fillId="0" borderId="0" xfId="0" applyFont="1" applyBorder="1" applyAlignment="1">
      <alignment horizontal="left"/>
    </xf>
    <xf numFmtId="0" fontId="19" fillId="0" borderId="0" xfId="0" applyFont="1"/>
    <xf numFmtId="3" fontId="15" fillId="0" borderId="0" xfId="0" applyNumberFormat="1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0" fontId="20" fillId="0" borderId="0" xfId="0" applyFont="1"/>
    <xf numFmtId="4" fontId="20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2" fillId="0" borderId="0" xfId="0" applyNumberFormat="1" applyFont="1" applyBorder="1" applyAlignment="1">
      <alignment horizontal="center" wrapText="1"/>
    </xf>
    <xf numFmtId="4" fontId="22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15" fillId="4" borderId="1" xfId="0" applyFont="1" applyFill="1" applyBorder="1" applyAlignment="1">
      <alignment vertical="top" wrapText="1"/>
    </xf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left" vertical="top" wrapText="1"/>
    </xf>
    <xf numFmtId="0" fontId="23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4" fillId="6" borderId="2" xfId="0" applyFont="1" applyFill="1" applyBorder="1" applyAlignment="1">
      <alignment horizontal="right" vertical="top" wrapText="1"/>
    </xf>
    <xf numFmtId="164" fontId="24" fillId="6" borderId="2" xfId="2" applyFont="1" applyFill="1" applyBorder="1" applyAlignment="1">
      <alignment horizontal="right" vertical="top" wrapText="1"/>
    </xf>
    <xf numFmtId="164" fontId="7" fillId="8" borderId="0" xfId="2" applyFont="1" applyFill="1" applyBorder="1" applyAlignment="1"/>
    <xf numFmtId="164" fontId="18" fillId="8" borderId="0" xfId="2" applyFont="1" applyFill="1" applyBorder="1" applyAlignment="1"/>
    <xf numFmtId="164" fontId="10" fillId="8" borderId="0" xfId="2" applyFont="1" applyFill="1" applyBorder="1" applyAlignment="1"/>
    <xf numFmtId="164" fontId="7" fillId="0" borderId="0" xfId="2" applyFont="1"/>
    <xf numFmtId="0" fontId="25" fillId="0" borderId="0" xfId="0" applyFont="1" applyBorder="1" applyAlignment="1">
      <alignment horizontal="left"/>
    </xf>
    <xf numFmtId="0" fontId="25" fillId="0" borderId="0" xfId="0" applyFont="1" applyBorder="1"/>
    <xf numFmtId="164" fontId="24" fillId="9" borderId="2" xfId="2" applyFont="1" applyFill="1" applyBorder="1" applyAlignment="1">
      <alignment horizontal="right" vertical="top" wrapText="1"/>
    </xf>
    <xf numFmtId="0" fontId="15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5" fillId="9" borderId="2" xfId="0" applyNumberFormat="1" applyFont="1" applyFill="1" applyBorder="1" applyAlignment="1">
      <alignment horizontal="right"/>
    </xf>
    <xf numFmtId="0" fontId="26" fillId="5" borderId="3" xfId="0" applyFont="1" applyFill="1" applyBorder="1" applyAlignment="1">
      <alignment horizontal="center" vertical="top" wrapText="1"/>
    </xf>
    <xf numFmtId="4" fontId="12" fillId="0" borderId="0" xfId="0" applyNumberFormat="1" applyFont="1" applyBorder="1"/>
    <xf numFmtId="166" fontId="12" fillId="0" borderId="0" xfId="2" applyNumberFormat="1" applyFont="1" applyBorder="1"/>
    <xf numFmtId="0" fontId="0" fillId="0" borderId="0" xfId="0" applyBorder="1"/>
    <xf numFmtId="164" fontId="7" fillId="0" borderId="0" xfId="2" applyFont="1" applyBorder="1"/>
    <xf numFmtId="165" fontId="7" fillId="0" borderId="0" xfId="6" applyNumberFormat="1" applyFont="1" applyBorder="1"/>
    <xf numFmtId="164" fontId="18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8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5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7" fillId="0" borderId="0" xfId="0" applyNumberFormat="1" applyFont="1" applyBorder="1" applyAlignment="1">
      <alignment horizontal="right" wrapText="1"/>
    </xf>
    <xf numFmtId="0" fontId="27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8" fillId="14" borderId="1" xfId="2" applyNumberFormat="1" applyFont="1" applyFill="1" applyBorder="1" applyAlignment="1">
      <alignment horizontal="right" vertical="center" wrapText="1"/>
    </xf>
    <xf numFmtId="164" fontId="1" fillId="10" borderId="1" xfId="2" applyFont="1" applyFill="1" applyBorder="1"/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7" fillId="0" borderId="0" xfId="6" applyNumberFormat="1" applyFont="1" applyAlignment="1">
      <alignment vertical="center"/>
    </xf>
    <xf numFmtId="4" fontId="30" fillId="14" borderId="1" xfId="0" applyNumberFormat="1" applyFont="1" applyFill="1" applyBorder="1" applyAlignment="1">
      <alignment vertical="center"/>
    </xf>
    <xf numFmtId="10" fontId="18" fillId="0" borderId="0" xfId="6" applyNumberFormat="1" applyFont="1" applyAlignment="1">
      <alignment vertical="center"/>
    </xf>
    <xf numFmtId="9" fontId="7" fillId="0" borderId="0" xfId="6" applyFont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0" fontId="30" fillId="14" borderId="1" xfId="0" applyFont="1" applyFill="1" applyBorder="1" applyAlignment="1">
      <alignment vertical="center"/>
    </xf>
    <xf numFmtId="4" fontId="30" fillId="14" borderId="1" xfId="0" applyNumberFormat="1" applyFont="1" applyFill="1" applyBorder="1" applyAlignment="1">
      <alignment vertical="center" wrapText="1"/>
    </xf>
    <xf numFmtId="2" fontId="30" fillId="14" borderId="1" xfId="0" applyNumberFormat="1" applyFont="1" applyFill="1" applyBorder="1" applyAlignment="1">
      <alignment vertical="center" wrapText="1"/>
    </xf>
    <xf numFmtId="4" fontId="30" fillId="14" borderId="1" xfId="2" applyNumberFormat="1" applyFont="1" applyFill="1" applyBorder="1" applyAlignment="1">
      <alignment horizontal="right" vertical="center"/>
    </xf>
    <xf numFmtId="164" fontId="31" fillId="14" borderId="1" xfId="1" applyNumberFormat="1" applyFont="1" applyFill="1" applyBorder="1" applyAlignment="1">
      <alignment horizontal="right" vertical="center"/>
    </xf>
    <xf numFmtId="4" fontId="31" fillId="14" borderId="1" xfId="1" applyNumberFormat="1" applyFont="1" applyFill="1" applyBorder="1" applyAlignment="1">
      <alignment horizontal="right" vertical="center"/>
    </xf>
    <xf numFmtId="164" fontId="30" fillId="14" borderId="1" xfId="2" applyFont="1" applyFill="1" applyBorder="1" applyAlignment="1">
      <alignment vertical="center"/>
    </xf>
    <xf numFmtId="164" fontId="30" fillId="14" borderId="1" xfId="2" applyFont="1" applyFill="1" applyBorder="1" applyAlignment="1">
      <alignment vertical="center" wrapText="1"/>
    </xf>
    <xf numFmtId="164" fontId="28" fillId="14" borderId="1" xfId="2" applyFont="1" applyFill="1" applyBorder="1" applyAlignment="1">
      <alignment horizontal="right" vertical="center" wrapText="1"/>
    </xf>
    <xf numFmtId="4" fontId="28" fillId="14" borderId="1" xfId="2" applyNumberFormat="1" applyFont="1" applyFill="1" applyBorder="1" applyAlignment="1">
      <alignment vertical="center" wrapText="1"/>
    </xf>
    <xf numFmtId="4" fontId="30" fillId="14" borderId="1" xfId="0" applyNumberFormat="1" applyFont="1" applyFill="1" applyBorder="1" applyAlignment="1">
      <alignment horizontal="right" vertical="center"/>
    </xf>
    <xf numFmtId="4" fontId="28" fillId="14" borderId="1" xfId="0" applyNumberFormat="1" applyFont="1" applyFill="1" applyBorder="1" applyAlignment="1">
      <alignment horizontal="right" vertical="center"/>
    </xf>
    <xf numFmtId="4" fontId="28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30" fillId="14" borderId="1" xfId="0" applyNumberFormat="1" applyFont="1" applyFill="1" applyBorder="1" applyAlignment="1">
      <alignment vertical="center"/>
    </xf>
    <xf numFmtId="4" fontId="30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30" fillId="14" borderId="1" xfId="2" applyNumberFormat="1" applyFont="1" applyFill="1" applyBorder="1" applyAlignment="1">
      <alignment vertical="center"/>
    </xf>
    <xf numFmtId="164" fontId="31" fillId="14" borderId="1" xfId="2" applyFont="1" applyFill="1" applyBorder="1" applyAlignment="1">
      <alignment horizontal="right" vertical="center"/>
    </xf>
    <xf numFmtId="4" fontId="31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2" fillId="14" borderId="1" xfId="0" applyNumberFormat="1" applyFont="1" applyFill="1" applyBorder="1" applyAlignment="1">
      <alignment vertical="center"/>
    </xf>
    <xf numFmtId="0" fontId="32" fillId="14" borderId="1" xfId="0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8" fillId="14" borderId="1" xfId="2" applyFont="1" applyFill="1" applyBorder="1" applyAlignment="1">
      <alignment horizontal="right" vertical="center"/>
    </xf>
    <xf numFmtId="164" fontId="28" fillId="0" borderId="1" xfId="2" applyFont="1" applyBorder="1" applyAlignment="1">
      <alignment horizontal="right" vertical="center" wrapText="1"/>
    </xf>
    <xf numFmtId="4" fontId="28" fillId="0" borderId="1" xfId="2" applyNumberFormat="1" applyFont="1" applyBorder="1" applyAlignment="1">
      <alignment horizontal="right" vertical="center" wrapText="1"/>
    </xf>
    <xf numFmtId="0" fontId="28" fillId="18" borderId="1" xfId="0" applyFont="1" applyFill="1" applyBorder="1" applyAlignment="1">
      <alignment horizontal="center" vertical="center"/>
    </xf>
    <xf numFmtId="0" fontId="28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4" fillId="6" borderId="7" xfId="0" applyFont="1" applyFill="1" applyBorder="1" applyAlignment="1">
      <alignment horizontal="right" vertical="center" wrapText="1"/>
    </xf>
    <xf numFmtId="164" fontId="24" fillId="14" borderId="2" xfId="2" applyFont="1" applyFill="1" applyBorder="1" applyAlignment="1">
      <alignment horizontal="right" vertical="center" wrapText="1"/>
    </xf>
    <xf numFmtId="4" fontId="28" fillId="14" borderId="2" xfId="0" applyNumberFormat="1" applyFont="1" applyFill="1" applyBorder="1" applyAlignment="1">
      <alignment horizontal="right" vertical="center"/>
    </xf>
    <xf numFmtId="0" fontId="33" fillId="0" borderId="0" xfId="0" applyFont="1" applyBorder="1"/>
    <xf numFmtId="0" fontId="0" fillId="0" borderId="0" xfId="0" applyFont="1"/>
    <xf numFmtId="0" fontId="18" fillId="0" borderId="0" xfId="0" applyFont="1" applyBorder="1"/>
    <xf numFmtId="0" fontId="33" fillId="0" borderId="0" xfId="0" applyFont="1"/>
    <xf numFmtId="0" fontId="15" fillId="8" borderId="1" xfId="0" applyFont="1" applyFill="1" applyBorder="1" applyAlignment="1">
      <alignment horizontal="center" vertical="top"/>
    </xf>
    <xf numFmtId="0" fontId="23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4" fillId="8" borderId="2" xfId="2" applyFont="1" applyFill="1" applyBorder="1" applyAlignment="1">
      <alignment horizontal="right" vertical="top" wrapText="1"/>
    </xf>
    <xf numFmtId="4" fontId="15" fillId="8" borderId="2" xfId="0" applyNumberFormat="1" applyFont="1" applyFill="1" applyBorder="1" applyAlignment="1">
      <alignment horizontal="right"/>
    </xf>
    <xf numFmtId="0" fontId="26" fillId="5" borderId="1" xfId="0" applyFont="1" applyFill="1" applyBorder="1" applyAlignment="1">
      <alignment horizontal="center" vertical="top" wrapText="1"/>
    </xf>
    <xf numFmtId="10" fontId="18" fillId="12" borderId="1" xfId="6" applyNumberFormat="1" applyFont="1" applyFill="1" applyBorder="1" applyAlignment="1">
      <alignment horizontal="center" vertical="top" wrapText="1"/>
    </xf>
    <xf numFmtId="0" fontId="15" fillId="9" borderId="8" xfId="0" applyFont="1" applyFill="1" applyBorder="1" applyAlignment="1"/>
    <xf numFmtId="0" fontId="15" fillId="9" borderId="5" xfId="0" applyFont="1" applyFill="1" applyBorder="1" applyAlignment="1"/>
    <xf numFmtId="0" fontId="15" fillId="4" borderId="9" xfId="0" applyFont="1" applyFill="1" applyBorder="1" applyAlignment="1">
      <alignment vertical="top" wrapText="1"/>
    </xf>
    <xf numFmtId="0" fontId="15" fillId="9" borderId="10" xfId="0" applyFont="1" applyFill="1" applyBorder="1" applyAlignment="1"/>
    <xf numFmtId="0" fontId="15" fillId="4" borderId="11" xfId="0" applyFont="1" applyFill="1" applyBorder="1" applyAlignment="1">
      <alignment vertical="top" wrapText="1"/>
    </xf>
    <xf numFmtId="0" fontId="15" fillId="5" borderId="11" xfId="0" applyFont="1" applyFill="1" applyBorder="1" applyAlignment="1">
      <alignment vertical="top" wrapText="1"/>
    </xf>
    <xf numFmtId="10" fontId="18" fillId="12" borderId="2" xfId="6" applyNumberFormat="1" applyFont="1" applyFill="1" applyBorder="1" applyAlignment="1">
      <alignment horizontal="center" vertical="top" wrapText="1"/>
    </xf>
    <xf numFmtId="164" fontId="12" fillId="0" borderId="0" xfId="2" applyFont="1" applyBorder="1"/>
    <xf numFmtId="164" fontId="12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9" fillId="0" borderId="0" xfId="0" applyNumberFormat="1" applyFont="1"/>
    <xf numFmtId="10" fontId="15" fillId="12" borderId="1" xfId="6" applyNumberFormat="1" applyFont="1" applyFill="1" applyBorder="1" applyAlignment="1">
      <alignment horizontal="center" vertical="top" wrapText="1"/>
    </xf>
    <xf numFmtId="0" fontId="15" fillId="12" borderId="1" xfId="0" applyFont="1" applyFill="1" applyBorder="1" applyAlignment="1">
      <alignment horizontal="center" wrapText="1"/>
    </xf>
    <xf numFmtId="165" fontId="18" fillId="12" borderId="1" xfId="6" applyNumberFormat="1" applyFont="1" applyFill="1" applyBorder="1" applyAlignment="1">
      <alignment horizontal="center" vertical="top" wrapText="1"/>
    </xf>
    <xf numFmtId="39" fontId="34" fillId="0" borderId="0" xfId="0" applyNumberFormat="1" applyFont="1" applyBorder="1"/>
    <xf numFmtId="0" fontId="27" fillId="0" borderId="0" xfId="0" applyFont="1" applyBorder="1" applyAlignment="1">
      <alignment horizontal="center" vertical="top" wrapText="1"/>
    </xf>
    <xf numFmtId="4" fontId="35" fillId="0" borderId="0" xfId="0" applyNumberFormat="1" applyFont="1" applyBorder="1" applyAlignment="1">
      <alignment horizontal="right" wrapText="1"/>
    </xf>
    <xf numFmtId="4" fontId="35" fillId="0" borderId="0" xfId="0" applyNumberFormat="1" applyFont="1" applyBorder="1"/>
    <xf numFmtId="0" fontId="35" fillId="0" borderId="0" xfId="0" applyFont="1" applyBorder="1" applyAlignment="1">
      <alignment vertical="top" wrapText="1"/>
    </xf>
    <xf numFmtId="4" fontId="36" fillId="0" borderId="0" xfId="0" applyNumberFormat="1" applyFont="1"/>
    <xf numFmtId="4" fontId="37" fillId="0" borderId="0" xfId="0" applyNumberFormat="1" applyFont="1"/>
    <xf numFmtId="0" fontId="35" fillId="0" borderId="0" xfId="0" applyFont="1"/>
    <xf numFmtId="0" fontId="0" fillId="19" borderId="0" xfId="0" applyFill="1"/>
    <xf numFmtId="0" fontId="38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9" fillId="19" borderId="0" xfId="0" applyFont="1" applyFill="1" applyAlignment="1">
      <alignment vertical="top"/>
    </xf>
    <xf numFmtId="0" fontId="40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6" fillId="0" borderId="0" xfId="0" applyNumberFormat="1" applyFont="1" applyBorder="1"/>
    <xf numFmtId="4" fontId="36" fillId="0" borderId="0" xfId="0" applyNumberFormat="1" applyFont="1" applyBorder="1" applyAlignment="1">
      <alignment horizontal="right"/>
    </xf>
    <xf numFmtId="3" fontId="35" fillId="0" borderId="0" xfId="0" applyNumberFormat="1" applyFont="1" applyBorder="1" applyAlignment="1">
      <alignment horizontal="right" wrapText="1"/>
    </xf>
    <xf numFmtId="164" fontId="20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5" fillId="8" borderId="1" xfId="0" applyFont="1" applyFill="1" applyBorder="1" applyAlignment="1">
      <alignment horizontal="center" vertical="top" wrapText="1"/>
    </xf>
    <xf numFmtId="4" fontId="41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4" fontId="42" fillId="0" borderId="0" xfId="0" applyNumberFormat="1" applyFont="1" applyAlignment="1">
      <alignment vertical="center" wrapText="1"/>
    </xf>
    <xf numFmtId="43" fontId="43" fillId="0" borderId="0" xfId="0" applyNumberFormat="1" applyFont="1" applyBorder="1" applyAlignment="1">
      <alignment horizontal="center" vertical="center"/>
    </xf>
    <xf numFmtId="164" fontId="44" fillId="0" borderId="0" xfId="2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164" fontId="10" fillId="0" borderId="0" xfId="0" quotePrefix="1" applyNumberFormat="1" applyFont="1" applyAlignment="1">
      <alignment horizontal="center"/>
    </xf>
    <xf numFmtId="164" fontId="10" fillId="0" borderId="0" xfId="0" applyNumberFormat="1" applyFont="1"/>
    <xf numFmtId="164" fontId="10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5" fillId="0" borderId="0" xfId="0" applyNumberFormat="1" applyFont="1"/>
    <xf numFmtId="164" fontId="10" fillId="8" borderId="14" xfId="2" applyFont="1" applyFill="1" applyBorder="1" applyAlignment="1"/>
    <xf numFmtId="164" fontId="10" fillId="8" borderId="5" xfId="2" applyFont="1" applyFill="1" applyBorder="1" applyAlignment="1"/>
    <xf numFmtId="0" fontId="46" fillId="0" borderId="0" xfId="0" applyFont="1" applyAlignment="1">
      <alignment vertical="center"/>
    </xf>
    <xf numFmtId="0" fontId="0" fillId="0" borderId="0" xfId="0"/>
    <xf numFmtId="0" fontId="23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6" fillId="9" borderId="1" xfId="0" applyFont="1" applyFill="1" applyBorder="1" applyAlignment="1">
      <alignment horizontal="center"/>
    </xf>
    <xf numFmtId="3" fontId="0" fillId="0" borderId="0" xfId="0" applyNumberFormat="1" applyFont="1"/>
    <xf numFmtId="10" fontId="18" fillId="12" borderId="4" xfId="6" applyNumberFormat="1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7" fillId="19" borderId="0" xfId="0" applyNumberFormat="1" applyFont="1" applyFill="1" applyBorder="1" applyAlignment="1">
      <alignment horizontal="justify" vertical="center" wrapText="1"/>
    </xf>
    <xf numFmtId="0" fontId="47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2" fillId="0" borderId="0" xfId="6" applyFont="1" applyBorder="1"/>
    <xf numFmtId="0" fontId="48" fillId="8" borderId="0" xfId="0" applyFont="1" applyFill="1" applyBorder="1" applyAlignment="1">
      <alignment horizontal="center" vertical="center"/>
    </xf>
    <xf numFmtId="3" fontId="12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9" fillId="0" borderId="0" xfId="0" applyFont="1" applyBorder="1" applyAlignment="1">
      <alignment horizontal="center" vertical="center"/>
    </xf>
    <xf numFmtId="164" fontId="10" fillId="8" borderId="0" xfId="2" applyNumberFormat="1" applyFont="1" applyFill="1" applyBorder="1" applyAlignment="1"/>
    <xf numFmtId="3" fontId="20" fillId="0" borderId="0" xfId="0" applyNumberFormat="1" applyFont="1"/>
    <xf numFmtId="3" fontId="17" fillId="0" borderId="0" xfId="0" applyNumberFormat="1" applyFont="1" applyBorder="1"/>
    <xf numFmtId="0" fontId="10" fillId="0" borderId="1" xfId="0" applyFont="1" applyBorder="1"/>
    <xf numFmtId="16" fontId="10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50" fillId="8" borderId="1" xfId="2" applyFont="1" applyFill="1" applyBorder="1" applyAlignment="1">
      <alignment horizontal="right" vertical="top" wrapText="1"/>
    </xf>
    <xf numFmtId="4" fontId="47" fillId="8" borderId="1" xfId="0" applyNumberFormat="1" applyFont="1" applyFill="1" applyBorder="1" applyAlignment="1">
      <alignment horizontal="right"/>
    </xf>
    <xf numFmtId="0" fontId="51" fillId="3" borderId="1" xfId="0" applyFont="1" applyFill="1" applyBorder="1"/>
    <xf numFmtId="164" fontId="51" fillId="3" borderId="1" xfId="0" applyNumberFormat="1" applyFont="1" applyFill="1" applyBorder="1"/>
    <xf numFmtId="4" fontId="42" fillId="0" borderId="0" xfId="0" applyNumberFormat="1" applyFont="1" applyAlignment="1">
      <alignment vertical="center"/>
    </xf>
    <xf numFmtId="0" fontId="46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2" fillId="0" borderId="30" xfId="0" applyFont="1" applyBorder="1" applyAlignment="1">
      <alignment vertical="center" wrapText="1"/>
    </xf>
    <xf numFmtId="0" fontId="52" fillId="0" borderId="31" xfId="0" applyFont="1" applyBorder="1" applyAlignment="1">
      <alignment vertical="top" wrapText="1"/>
    </xf>
    <xf numFmtId="0" fontId="52" fillId="0" borderId="31" xfId="0" applyFont="1" applyBorder="1" applyAlignment="1">
      <alignment vertical="center" wrapText="1"/>
    </xf>
    <xf numFmtId="4" fontId="52" fillId="0" borderId="32" xfId="0" applyNumberFormat="1" applyFont="1" applyBorder="1" applyAlignment="1">
      <alignment vertical="center" wrapText="1"/>
    </xf>
    <xf numFmtId="0" fontId="52" fillId="0" borderId="0" xfId="0" applyFont="1"/>
    <xf numFmtId="4" fontId="52" fillId="0" borderId="30" xfId="0" applyNumberFormat="1" applyFont="1" applyBorder="1" applyAlignment="1">
      <alignment vertical="center"/>
    </xf>
    <xf numFmtId="4" fontId="52" fillId="0" borderId="31" xfId="0" applyNumberFormat="1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31" xfId="0" applyFont="1" applyBorder="1" applyAlignment="1">
      <alignment vertical="center"/>
    </xf>
    <xf numFmtId="4" fontId="52" fillId="0" borderId="33" xfId="0" applyNumberFormat="1" applyFont="1" applyBorder="1" applyAlignment="1">
      <alignment vertical="center" wrapText="1"/>
    </xf>
    <xf numFmtId="0" fontId="52" fillId="0" borderId="32" xfId="0" applyFont="1" applyBorder="1" applyAlignment="1">
      <alignment vertical="top"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0" fontId="52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2" fillId="0" borderId="35" xfId="0" applyFont="1" applyBorder="1" applyAlignment="1">
      <alignment vertical="top" wrapText="1"/>
    </xf>
    <xf numFmtId="0" fontId="1" fillId="10" borderId="1" xfId="0" applyFont="1" applyFill="1" applyBorder="1" applyAlignment="1">
      <alignment horizontal="center"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4" fontId="52" fillId="0" borderId="0" xfId="0" applyNumberFormat="1" applyFont="1"/>
    <xf numFmtId="0" fontId="52" fillId="0" borderId="35" xfId="0" applyFont="1" applyBorder="1" applyAlignment="1">
      <alignment vertical="center" wrapText="1"/>
    </xf>
    <xf numFmtId="0" fontId="52" fillId="0" borderId="32" xfId="0" applyFont="1" applyBorder="1" applyAlignment="1">
      <alignment vertical="center" wrapText="1"/>
    </xf>
    <xf numFmtId="4" fontId="44" fillId="0" borderId="0" xfId="0" applyNumberFormat="1" applyFont="1" applyBorder="1" applyAlignment="1">
      <alignment vertical="center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0" fontId="44" fillId="0" borderId="0" xfId="0" applyFont="1"/>
    <xf numFmtId="4" fontId="53" fillId="0" borderId="0" xfId="0" applyNumberFormat="1" applyFont="1"/>
    <xf numFmtId="0" fontId="54" fillId="0" borderId="0" xfId="0" applyFont="1"/>
    <xf numFmtId="4" fontId="53" fillId="0" borderId="15" xfId="0" applyNumberFormat="1" applyFont="1" applyBorder="1" applyAlignment="1">
      <alignment vertical="center"/>
    </xf>
    <xf numFmtId="0" fontId="55" fillId="0" borderId="0" xfId="0" applyFont="1"/>
    <xf numFmtId="0" fontId="24" fillId="8" borderId="16" xfId="0" applyFont="1" applyFill="1" applyBorder="1" applyAlignment="1">
      <alignment horizontal="right" vertical="top" wrapText="1"/>
    </xf>
    <xf numFmtId="0" fontId="24" fillId="8" borderId="17" xfId="0" applyFont="1" applyFill="1" applyBorder="1" applyAlignment="1">
      <alignment horizontal="right" vertical="top" wrapText="1"/>
    </xf>
    <xf numFmtId="164" fontId="24" fillId="8" borderId="17" xfId="2" applyFont="1" applyFill="1" applyBorder="1" applyAlignment="1">
      <alignment horizontal="right" vertical="top" wrapText="1"/>
    </xf>
    <xf numFmtId="4" fontId="15" fillId="8" borderId="17" xfId="0" applyNumberFormat="1" applyFont="1" applyFill="1" applyBorder="1" applyAlignment="1">
      <alignment horizontal="right"/>
    </xf>
    <xf numFmtId="10" fontId="18" fillId="8" borderId="17" xfId="6" applyNumberFormat="1" applyFont="1" applyFill="1" applyBorder="1" applyAlignment="1">
      <alignment horizontal="center" vertical="top" wrapText="1"/>
    </xf>
    <xf numFmtId="165" fontId="18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2" fontId="1" fillId="8" borderId="1" xfId="0" applyNumberFormat="1" applyFont="1" applyFill="1" applyBorder="1" applyAlignment="1">
      <alignment horizontal="right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vertical="center"/>
    </xf>
    <xf numFmtId="0" fontId="56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4" fontId="43" fillId="0" borderId="0" xfId="0" applyNumberFormat="1" applyFont="1" applyBorder="1"/>
    <xf numFmtId="0" fontId="56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1" fillId="10" borderId="2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1" fillId="10" borderId="1" xfId="2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wrapText="1"/>
    </xf>
    <xf numFmtId="164" fontId="16" fillId="0" borderId="0" xfId="2" applyFont="1" applyBorder="1" applyAlignment="1">
      <alignment horizontal="center" vertical="top" wrapText="1"/>
    </xf>
    <xf numFmtId="0" fontId="15" fillId="9" borderId="19" xfId="0" applyFont="1" applyFill="1" applyBorder="1" applyAlignment="1">
      <alignment horizontal="center" vertical="top" wrapText="1"/>
    </xf>
    <xf numFmtId="0" fontId="15" fillId="9" borderId="14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15" fillId="9" borderId="8" xfId="0" applyFont="1" applyFill="1" applyBorder="1" applyAlignment="1">
      <alignment horizontal="center" vertical="top" wrapText="1"/>
    </xf>
    <xf numFmtId="0" fontId="15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3" fillId="5" borderId="19" xfId="0" applyFont="1" applyFill="1" applyBorder="1" applyAlignment="1">
      <alignment horizontal="right" vertical="top" wrapText="1"/>
    </xf>
    <xf numFmtId="0" fontId="23" fillId="5" borderId="5" xfId="0" applyFont="1" applyFill="1" applyBorder="1" applyAlignment="1">
      <alignment horizontal="right" vertical="top" wrapText="1"/>
    </xf>
    <xf numFmtId="0" fontId="58" fillId="20" borderId="16" xfId="0" applyFont="1" applyFill="1" applyBorder="1" applyAlignment="1">
      <alignment horizontal="center"/>
    </xf>
    <xf numFmtId="0" fontId="58" fillId="20" borderId="17" xfId="0" applyFont="1" applyFill="1" applyBorder="1" applyAlignment="1">
      <alignment horizontal="center"/>
    </xf>
    <xf numFmtId="0" fontId="58" fillId="20" borderId="18" xfId="0" applyFont="1" applyFill="1" applyBorder="1" applyAlignment="1">
      <alignment horizontal="center"/>
    </xf>
    <xf numFmtId="0" fontId="15" fillId="9" borderId="12" xfId="0" applyFont="1" applyFill="1" applyBorder="1" applyAlignment="1">
      <alignment horizontal="center" vertical="top" wrapText="1"/>
    </xf>
    <xf numFmtId="0" fontId="15" fillId="9" borderId="22" xfId="0" applyFont="1" applyFill="1" applyBorder="1" applyAlignment="1">
      <alignment horizontal="center" vertical="top" wrapText="1"/>
    </xf>
    <xf numFmtId="0" fontId="59" fillId="19" borderId="0" xfId="0" applyFont="1" applyFill="1" applyAlignment="1">
      <alignment wrapText="1"/>
    </xf>
    <xf numFmtId="164" fontId="10" fillId="8" borderId="14" xfId="2" applyNumberFormat="1" applyFont="1" applyFill="1" applyBorder="1" applyAlignment="1">
      <alignment horizontal="center"/>
    </xf>
    <xf numFmtId="164" fontId="10" fillId="8" borderId="5" xfId="2" applyNumberFormat="1" applyFont="1" applyFill="1" applyBorder="1" applyAlignment="1">
      <alignment horizontal="center"/>
    </xf>
    <xf numFmtId="164" fontId="10" fillId="8" borderId="14" xfId="2" applyFont="1" applyFill="1" applyBorder="1" applyAlignment="1">
      <alignment horizontal="center"/>
    </xf>
    <xf numFmtId="164" fontId="10" fillId="8" borderId="5" xfId="2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4" fontId="52" fillId="0" borderId="30" xfId="0" applyNumberFormat="1" applyFont="1" applyBorder="1" applyAlignment="1">
      <alignment vertical="center"/>
    </xf>
    <xf numFmtId="4" fontId="52" fillId="0" borderId="31" xfId="0" applyNumberFormat="1" applyFont="1" applyBorder="1" applyAlignment="1">
      <alignment vertical="center"/>
    </xf>
    <xf numFmtId="0" fontId="15" fillId="4" borderId="19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58" fillId="20" borderId="12" xfId="0" applyFont="1" applyFill="1" applyBorder="1" applyAlignment="1">
      <alignment horizontal="center"/>
    </xf>
    <xf numFmtId="0" fontId="58" fillId="20" borderId="20" xfId="0" applyFont="1" applyFill="1" applyBorder="1" applyAlignment="1">
      <alignment horizontal="center"/>
    </xf>
    <xf numFmtId="0" fontId="58" fillId="20" borderId="21" xfId="0" applyFont="1" applyFill="1" applyBorder="1" applyAlignment="1">
      <alignment horizontal="center"/>
    </xf>
    <xf numFmtId="0" fontId="58" fillId="20" borderId="23" xfId="0" applyFont="1" applyFill="1" applyBorder="1" applyAlignment="1">
      <alignment horizontal="center"/>
    </xf>
    <xf numFmtId="0" fontId="58" fillId="20" borderId="24" xfId="0" applyFont="1" applyFill="1" applyBorder="1" applyAlignment="1">
      <alignment horizontal="center"/>
    </xf>
    <xf numFmtId="0" fontId="58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164" fontId="28" fillId="18" borderId="1" xfId="2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60" fillId="8" borderId="16" xfId="0" applyFont="1" applyFill="1" applyBorder="1" applyAlignment="1">
      <alignment horizontal="center"/>
    </xf>
    <xf numFmtId="0" fontId="60" fillId="8" borderId="17" xfId="0" applyFont="1" applyFill="1" applyBorder="1" applyAlignment="1">
      <alignment horizontal="center"/>
    </xf>
    <xf numFmtId="0" fontId="60" fillId="8" borderId="18" xfId="0" applyFont="1" applyFill="1" applyBorder="1" applyAlignment="1">
      <alignment horizontal="center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31,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43812</c:v>
                </c:pt>
                <c:pt idx="1">
                  <c:v>44185</c:v>
                </c:pt>
                <c:pt idx="2">
                  <c:v>44192</c:v>
                </c:pt>
                <c:pt idx="3">
                  <c:v>43833</c:v>
                </c:pt>
                <c:pt idx="4">
                  <c:v>43840</c:v>
                </c:pt>
                <c:pt idx="5">
                  <c:v>43847</c:v>
                </c:pt>
                <c:pt idx="6">
                  <c:v>43854</c:v>
                </c:pt>
                <c:pt idx="7">
                  <c:v>43861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970345146731.8988</c:v>
                </c:pt>
                <c:pt idx="1">
                  <c:v>987229073795.03613</c:v>
                </c:pt>
                <c:pt idx="2">
                  <c:v>1005580885720.032</c:v>
                </c:pt>
                <c:pt idx="3">
                  <c:v>1042941379185.3085</c:v>
                </c:pt>
                <c:pt idx="4">
                  <c:v>1081610993975.3807</c:v>
                </c:pt>
                <c:pt idx="5">
                  <c:v>1108780703954.4316</c:v>
                </c:pt>
                <c:pt idx="6">
                  <c:v>1116847181870.9578</c:v>
                </c:pt>
                <c:pt idx="7">
                  <c:v>1138811730239.6729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31,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43812</c:v>
                </c:pt>
                <c:pt idx="1">
                  <c:v>44185</c:v>
                </c:pt>
                <c:pt idx="2">
                  <c:v>44192</c:v>
                </c:pt>
                <c:pt idx="3">
                  <c:v>43833</c:v>
                </c:pt>
                <c:pt idx="4">
                  <c:v>43840</c:v>
                </c:pt>
                <c:pt idx="5">
                  <c:v>43847</c:v>
                </c:pt>
                <c:pt idx="6">
                  <c:v>43854</c:v>
                </c:pt>
                <c:pt idx="7">
                  <c:v>43861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43812</c:v>
                </c:pt>
                <c:pt idx="1">
                  <c:v>44185</c:v>
                </c:pt>
                <c:pt idx="2">
                  <c:v>44192</c:v>
                </c:pt>
                <c:pt idx="3">
                  <c:v>43833</c:v>
                </c:pt>
                <c:pt idx="4">
                  <c:v>43840</c:v>
                </c:pt>
                <c:pt idx="5">
                  <c:v>43847</c:v>
                </c:pt>
                <c:pt idx="6">
                  <c:v>43854</c:v>
                </c:pt>
                <c:pt idx="7">
                  <c:v>43861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4811850220.1800003</c:v>
                </c:pt>
                <c:pt idx="1">
                  <c:v>4492874787.3099995</c:v>
                </c:pt>
                <c:pt idx="2">
                  <c:v>4487735675.3900003</c:v>
                </c:pt>
                <c:pt idx="3">
                  <c:v>4548967033.1499996</c:v>
                </c:pt>
                <c:pt idx="4">
                  <c:v>4736208858.9200001</c:v>
                </c:pt>
                <c:pt idx="5">
                  <c:v>4800142614.8499994</c:v>
                </c:pt>
                <c:pt idx="6">
                  <c:v>4779126212.0100002</c:v>
                </c:pt>
                <c:pt idx="7">
                  <c:v>4745979231.3200006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43812</c:v>
                </c:pt>
                <c:pt idx="1">
                  <c:v>44185</c:v>
                </c:pt>
                <c:pt idx="2">
                  <c:v>44192</c:v>
                </c:pt>
                <c:pt idx="3">
                  <c:v>43833</c:v>
                </c:pt>
                <c:pt idx="4">
                  <c:v>43840</c:v>
                </c:pt>
                <c:pt idx="5">
                  <c:v>43847</c:v>
                </c:pt>
                <c:pt idx="6">
                  <c:v>43854</c:v>
                </c:pt>
                <c:pt idx="7">
                  <c:v>43861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24159876587.5</c:v>
                </c:pt>
                <c:pt idx="1">
                  <c:v>23838852629.25</c:v>
                </c:pt>
                <c:pt idx="2">
                  <c:v>23849862932.060001</c:v>
                </c:pt>
                <c:pt idx="3">
                  <c:v>24302334858.760006</c:v>
                </c:pt>
                <c:pt idx="4">
                  <c:v>25118958327.839993</c:v>
                </c:pt>
                <c:pt idx="5">
                  <c:v>25240989753.350002</c:v>
                </c:pt>
                <c:pt idx="6">
                  <c:v>25158923720.320004</c:v>
                </c:pt>
                <c:pt idx="7">
                  <c:v>24984092518.389996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43812</c:v>
                </c:pt>
                <c:pt idx="1">
                  <c:v>44185</c:v>
                </c:pt>
                <c:pt idx="2">
                  <c:v>44192</c:v>
                </c:pt>
                <c:pt idx="3">
                  <c:v>43833</c:v>
                </c:pt>
                <c:pt idx="4">
                  <c:v>43840</c:v>
                </c:pt>
                <c:pt idx="5">
                  <c:v>43847</c:v>
                </c:pt>
                <c:pt idx="6">
                  <c:v>43854</c:v>
                </c:pt>
                <c:pt idx="7">
                  <c:v>43861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10774930259.380003</c:v>
                </c:pt>
                <c:pt idx="1">
                  <c:v>10795071662.461098</c:v>
                </c:pt>
                <c:pt idx="2">
                  <c:v>10638971706.740002</c:v>
                </c:pt>
                <c:pt idx="3">
                  <c:v>10914128530.560001</c:v>
                </c:pt>
                <c:pt idx="4">
                  <c:v>11598087912.880001</c:v>
                </c:pt>
                <c:pt idx="5">
                  <c:v>11952197963.090002</c:v>
                </c:pt>
                <c:pt idx="6">
                  <c:v>11902300920.459997</c:v>
                </c:pt>
                <c:pt idx="7">
                  <c:v>11722557388.009998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43812</c:v>
                </c:pt>
                <c:pt idx="1">
                  <c:v>44185</c:v>
                </c:pt>
                <c:pt idx="2">
                  <c:v>44192</c:v>
                </c:pt>
                <c:pt idx="3">
                  <c:v>43833</c:v>
                </c:pt>
                <c:pt idx="4">
                  <c:v>43840</c:v>
                </c:pt>
                <c:pt idx="5">
                  <c:v>43847</c:v>
                </c:pt>
                <c:pt idx="6">
                  <c:v>43854</c:v>
                </c:pt>
                <c:pt idx="7">
                  <c:v>43861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46053476275.192093</c:v>
                </c:pt>
                <c:pt idx="1">
                  <c:v>46094165754.9021</c:v>
                </c:pt>
                <c:pt idx="2">
                  <c:v>46159876759.022102</c:v>
                </c:pt>
                <c:pt idx="3">
                  <c:v>44957060992.748199</c:v>
                </c:pt>
                <c:pt idx="4">
                  <c:v>44949928820.228249</c:v>
                </c:pt>
                <c:pt idx="5">
                  <c:v>44949764496.658203</c:v>
                </c:pt>
                <c:pt idx="6">
                  <c:v>44983974475.6782</c:v>
                </c:pt>
                <c:pt idx="7">
                  <c:v>45048696213.968201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43812</c:v>
                </c:pt>
                <c:pt idx="1">
                  <c:v>44185</c:v>
                </c:pt>
                <c:pt idx="2">
                  <c:v>44192</c:v>
                </c:pt>
                <c:pt idx="3">
                  <c:v>43833</c:v>
                </c:pt>
                <c:pt idx="4">
                  <c:v>43840</c:v>
                </c:pt>
                <c:pt idx="5">
                  <c:v>43847</c:v>
                </c:pt>
                <c:pt idx="6">
                  <c:v>43854</c:v>
                </c:pt>
                <c:pt idx="7">
                  <c:v>43861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711568220519.1427</c:v>
                </c:pt>
                <c:pt idx="1">
                  <c:v>722370625555.98291</c:v>
                </c:pt>
                <c:pt idx="2">
                  <c:v>736192098433.34985</c:v>
                </c:pt>
                <c:pt idx="3">
                  <c:v>764707811406.74036</c:v>
                </c:pt>
                <c:pt idx="4">
                  <c:v>789396789827.4425</c:v>
                </c:pt>
                <c:pt idx="5">
                  <c:v>800616221009.0636</c:v>
                </c:pt>
                <c:pt idx="6">
                  <c:v>806276691306.03967</c:v>
                </c:pt>
                <c:pt idx="7">
                  <c:v>816265916001.81458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43812</c:v>
                </c:pt>
                <c:pt idx="1">
                  <c:v>44185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132803925418.63399</c:v>
                </c:pt>
                <c:pt idx="1">
                  <c:v>134867943459.75002</c:v>
                </c:pt>
                <c:pt idx="2">
                  <c:v>138833525926.84</c:v>
                </c:pt>
                <c:pt idx="3">
                  <c:v>144152179827.63998</c:v>
                </c:pt>
                <c:pt idx="4">
                  <c:v>151876860876.13998</c:v>
                </c:pt>
                <c:pt idx="5">
                  <c:v>158115412180.49997</c:v>
                </c:pt>
                <c:pt idx="6">
                  <c:v>158334968004.49997</c:v>
                </c:pt>
                <c:pt idx="7">
                  <c:v>165576885668.21002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40172867451.870003</c:v>
                </c:pt>
                <c:pt idx="1">
                  <c:v>44769539945.379997</c:v>
                </c:pt>
                <c:pt idx="2">
                  <c:v>45418814286.630005</c:v>
                </c:pt>
                <c:pt idx="3">
                  <c:v>49358896535.709999</c:v>
                </c:pt>
                <c:pt idx="4">
                  <c:v>53934159351.93</c:v>
                </c:pt>
                <c:pt idx="5">
                  <c:v>63105975936.920006</c:v>
                </c:pt>
                <c:pt idx="6">
                  <c:v>65411197231.950005</c:v>
                </c:pt>
                <c:pt idx="7">
                  <c:v>70467603217.960007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year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304800</xdr:colOff>
      <xdr:row>80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6"/>
  <sheetViews>
    <sheetView tabSelected="1" topLeftCell="A110" zoomScale="150" zoomScaleNormal="150" workbookViewId="0">
      <selection activeCell="C110" sqref="C110"/>
    </sheetView>
  </sheetViews>
  <sheetFormatPr defaultColWidth="8.85546875" defaultRowHeight="12" customHeight="1"/>
  <cols>
    <col min="1" max="1" width="4.28515625" style="3" customWidth="1"/>
    <col min="2" max="2" width="31.285156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3.570312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19.57031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378" t="s">
        <v>195</v>
      </c>
      <c r="B1" s="379"/>
      <c r="C1" s="379"/>
      <c r="D1" s="379"/>
      <c r="E1" s="379"/>
      <c r="F1" s="379"/>
      <c r="G1" s="379"/>
      <c r="H1" s="379"/>
      <c r="I1" s="379"/>
      <c r="J1" s="379"/>
      <c r="K1" s="380"/>
      <c r="M1" s="4"/>
    </row>
    <row r="2" spans="1:19" ht="24.75" customHeight="1" thickBot="1">
      <c r="A2" s="192"/>
      <c r="B2" s="195"/>
      <c r="C2" s="193"/>
      <c r="D2" s="369" t="s">
        <v>193</v>
      </c>
      <c r="E2" s="370"/>
      <c r="F2" s="373"/>
      <c r="G2" s="369" t="s">
        <v>196</v>
      </c>
      <c r="H2" s="370"/>
      <c r="I2" s="373"/>
      <c r="J2" s="381" t="s">
        <v>85</v>
      </c>
      <c r="K2" s="382"/>
      <c r="M2" s="4"/>
    </row>
    <row r="3" spans="1:19" ht="14.25" customHeight="1">
      <c r="A3" s="196" t="s">
        <v>2</v>
      </c>
      <c r="B3" s="194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2" t="s">
        <v>80</v>
      </c>
      <c r="K3" s="55" t="s">
        <v>5</v>
      </c>
      <c r="L3" s="7"/>
      <c r="M3" s="4"/>
    </row>
    <row r="4" spans="1:19" ht="12.95" customHeight="1">
      <c r="A4" s="197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82" t="s">
        <v>104</v>
      </c>
      <c r="K4" s="282" t="s">
        <v>104</v>
      </c>
      <c r="L4" s="8"/>
      <c r="M4" s="199"/>
    </row>
    <row r="5" spans="1:19" ht="13.5" customHeight="1">
      <c r="A5" s="324">
        <v>1</v>
      </c>
      <c r="B5" s="346" t="s">
        <v>7</v>
      </c>
      <c r="C5" s="346" t="s">
        <v>8</v>
      </c>
      <c r="D5" s="75">
        <v>5175058126.75</v>
      </c>
      <c r="E5" s="57">
        <f>(D5/$G$18)</f>
        <v>0.44146153057379139</v>
      </c>
      <c r="F5" s="75">
        <v>8417.1</v>
      </c>
      <c r="G5" s="75">
        <v>5092282940.0299997</v>
      </c>
      <c r="H5" s="57">
        <f t="shared" ref="H5:H12" si="0">(G5/$G$18)</f>
        <v>0.43440034213340345</v>
      </c>
      <c r="I5" s="75">
        <v>8285.23</v>
      </c>
      <c r="J5" s="191">
        <f t="shared" ref="J5:J12" si="1">((G5-D5)/D5)</f>
        <v>-1.5995025503604168E-2</v>
      </c>
      <c r="K5" s="191">
        <f t="shared" ref="K5:K12" si="2">((I5-F5)/F5)</f>
        <v>-1.5666916158772116E-2</v>
      </c>
      <c r="L5" s="9"/>
      <c r="M5" s="199"/>
      <c r="N5" s="287"/>
    </row>
    <row r="6" spans="1:19" ht="12.75" customHeight="1">
      <c r="A6" s="324">
        <v>2</v>
      </c>
      <c r="B6" s="56" t="s">
        <v>175</v>
      </c>
      <c r="C6" s="346" t="s">
        <v>62</v>
      </c>
      <c r="D6" s="76">
        <v>613659458.45000005</v>
      </c>
      <c r="E6" s="57">
        <f>(D6/$G$18)</f>
        <v>5.2348599212460233E-2</v>
      </c>
      <c r="F6" s="75">
        <v>1.22</v>
      </c>
      <c r="G6" s="76">
        <v>596008757.23000002</v>
      </c>
      <c r="H6" s="57">
        <f t="shared" si="0"/>
        <v>5.0842895240556164E-2</v>
      </c>
      <c r="I6" s="75">
        <v>1.19</v>
      </c>
      <c r="J6" s="191">
        <f t="shared" si="1"/>
        <v>-2.8763023166925045E-2</v>
      </c>
      <c r="K6" s="191">
        <f t="shared" si="2"/>
        <v>-2.4590163934426253E-2</v>
      </c>
      <c r="L6" s="9"/>
      <c r="M6" s="199"/>
      <c r="N6" s="287"/>
    </row>
    <row r="7" spans="1:19" ht="12.95" customHeight="1">
      <c r="A7" s="324">
        <v>3</v>
      </c>
      <c r="B7" s="56" t="s">
        <v>77</v>
      </c>
      <c r="C7" s="346" t="s">
        <v>13</v>
      </c>
      <c r="D7" s="76">
        <v>269370614.81</v>
      </c>
      <c r="E7" s="57">
        <f>(D7/$G$18)</f>
        <v>2.2978826709393309E-2</v>
      </c>
      <c r="F7" s="75">
        <v>137.4</v>
      </c>
      <c r="G7" s="76">
        <v>262406636.38999999</v>
      </c>
      <c r="H7" s="57">
        <f t="shared" si="0"/>
        <v>2.2384760228036357E-2</v>
      </c>
      <c r="I7" s="75">
        <v>133.16999999999999</v>
      </c>
      <c r="J7" s="191">
        <f t="shared" si="1"/>
        <v>-2.5852776944181696E-2</v>
      </c>
      <c r="K7" s="191">
        <f t="shared" si="2"/>
        <v>-3.0786026200873493E-2</v>
      </c>
      <c r="L7" s="9"/>
      <c r="M7" s="239"/>
      <c r="N7" s="10"/>
    </row>
    <row r="8" spans="1:19" ht="12.95" customHeight="1">
      <c r="A8" s="324">
        <v>4</v>
      </c>
      <c r="B8" s="346" t="s">
        <v>14</v>
      </c>
      <c r="C8" s="346" t="s">
        <v>15</v>
      </c>
      <c r="D8" s="76">
        <v>305454457</v>
      </c>
      <c r="E8" s="57">
        <f>(D8/$G$18)</f>
        <v>2.6056981159454443E-2</v>
      </c>
      <c r="F8" s="98">
        <v>13.3</v>
      </c>
      <c r="G8" s="76">
        <v>296381536</v>
      </c>
      <c r="H8" s="57">
        <f t="shared" si="0"/>
        <v>2.5283010028438278E-2</v>
      </c>
      <c r="I8" s="98">
        <v>12.98</v>
      </c>
      <c r="J8" s="191">
        <f t="shared" si="1"/>
        <v>-2.9703023780072065E-2</v>
      </c>
      <c r="K8" s="191">
        <f t="shared" si="2"/>
        <v>-2.4060150375939868E-2</v>
      </c>
      <c r="L8" s="48"/>
      <c r="M8" s="199"/>
      <c r="N8" s="10"/>
      <c r="O8" s="350"/>
      <c r="P8" s="351"/>
      <c r="Q8" s="351"/>
      <c r="R8" s="352"/>
    </row>
    <row r="9" spans="1:19" ht="12.95" customHeight="1">
      <c r="A9" s="324">
        <v>5</v>
      </c>
      <c r="B9" s="346" t="s">
        <v>56</v>
      </c>
      <c r="C9" s="346" t="s">
        <v>102</v>
      </c>
      <c r="D9" s="76">
        <v>1098387148.9000001</v>
      </c>
      <c r="E9" s="57">
        <f t="shared" ref="E9:E17" si="3">(D9/$G$18)</f>
        <v>9.3698594303615559E-2</v>
      </c>
      <c r="F9" s="98">
        <v>0.75609999999999999</v>
      </c>
      <c r="G9" s="76">
        <v>1083349411.2</v>
      </c>
      <c r="H9" s="57">
        <f>(G9/$G$18)</f>
        <v>9.2415790799033795E-2</v>
      </c>
      <c r="I9" s="98">
        <v>0.72740000000000005</v>
      </c>
      <c r="J9" s="191">
        <f t="shared" si="1"/>
        <v>-1.3690744392867183E-2</v>
      </c>
      <c r="K9" s="191">
        <f t="shared" si="2"/>
        <v>-3.7957942071154542E-2</v>
      </c>
      <c r="L9" s="9"/>
      <c r="M9" s="232"/>
      <c r="N9" s="10"/>
      <c r="O9" s="353"/>
      <c r="P9" s="352"/>
      <c r="Q9" s="352"/>
      <c r="R9" s="354"/>
      <c r="S9" s="355"/>
    </row>
    <row r="10" spans="1:19" ht="12.95" customHeight="1">
      <c r="A10" s="324">
        <v>6</v>
      </c>
      <c r="B10" s="346" t="s">
        <v>9</v>
      </c>
      <c r="C10" s="346" t="s">
        <v>16</v>
      </c>
      <c r="D10" s="76">
        <v>2578022550.3299999</v>
      </c>
      <c r="E10" s="57">
        <f t="shared" si="3"/>
        <v>0.2199198063186143</v>
      </c>
      <c r="F10" s="98">
        <v>17.171099999999999</v>
      </c>
      <c r="G10" s="76">
        <v>2566325520.1799998</v>
      </c>
      <c r="H10" s="57">
        <f t="shared" si="0"/>
        <v>0.21892198393542306</v>
      </c>
      <c r="I10" s="98">
        <v>16.814900000000002</v>
      </c>
      <c r="J10" s="191">
        <f t="shared" si="1"/>
        <v>-4.5372101762658421E-3</v>
      </c>
      <c r="K10" s="191">
        <f t="shared" si="2"/>
        <v>-2.0744157334125223E-2</v>
      </c>
      <c r="L10" s="49"/>
      <c r="M10" s="232"/>
      <c r="N10" s="10"/>
    </row>
    <row r="11" spans="1:19" ht="12.95" customHeight="1">
      <c r="A11" s="324">
        <v>7</v>
      </c>
      <c r="B11" s="77" t="s">
        <v>18</v>
      </c>
      <c r="C11" s="77" t="s">
        <v>73</v>
      </c>
      <c r="D11" s="76">
        <v>229430202.59999999</v>
      </c>
      <c r="E11" s="57">
        <f t="shared" si="3"/>
        <v>1.957168517124638E-2</v>
      </c>
      <c r="F11" s="98">
        <v>134.59</v>
      </c>
      <c r="G11" s="76">
        <v>222962456.56</v>
      </c>
      <c r="H11" s="57">
        <f t="shared" si="0"/>
        <v>1.9019950099630072E-2</v>
      </c>
      <c r="I11" s="98">
        <v>132.69</v>
      </c>
      <c r="J11" s="191">
        <f>((G11-D11)/D11)</f>
        <v>-2.8190473471691003E-2</v>
      </c>
      <c r="K11" s="191">
        <f>((I11-F11)/F11)</f>
        <v>-1.4116947767293303E-2</v>
      </c>
      <c r="L11" s="9"/>
      <c r="M11" s="356"/>
      <c r="N11" s="10"/>
    </row>
    <row r="12" spans="1:19" ht="12.95" customHeight="1">
      <c r="A12" s="324">
        <v>8</v>
      </c>
      <c r="B12" s="346" t="s">
        <v>75</v>
      </c>
      <c r="C12" s="346" t="s">
        <v>74</v>
      </c>
      <c r="D12" s="76">
        <v>281365341.64999998</v>
      </c>
      <c r="E12" s="57">
        <f t="shared" si="3"/>
        <v>2.4002044292637418E-2</v>
      </c>
      <c r="F12" s="98">
        <v>10.512</v>
      </c>
      <c r="G12" s="76">
        <v>270439682.98000002</v>
      </c>
      <c r="H12" s="57">
        <f t="shared" si="0"/>
        <v>2.3070024230089047E-2</v>
      </c>
      <c r="I12" s="98">
        <v>10.1073</v>
      </c>
      <c r="J12" s="191">
        <f t="shared" si="1"/>
        <v>-3.8830861704320215E-2</v>
      </c>
      <c r="K12" s="191">
        <f t="shared" si="2"/>
        <v>-3.8498858447488592E-2</v>
      </c>
      <c r="L12" s="48"/>
      <c r="M12" s="50"/>
      <c r="N12" s="50"/>
      <c r="O12" s="50"/>
    </row>
    <row r="13" spans="1:19" ht="12.95" customHeight="1">
      <c r="A13" s="324">
        <v>9</v>
      </c>
      <c r="B13" s="346" t="s">
        <v>7</v>
      </c>
      <c r="C13" s="56" t="s">
        <v>92</v>
      </c>
      <c r="D13" s="75">
        <v>361871959.13999999</v>
      </c>
      <c r="E13" s="79">
        <f t="shared" si="3"/>
        <v>3.0869711033372962E-2</v>
      </c>
      <c r="F13" s="75">
        <v>2129.84</v>
      </c>
      <c r="G13" s="75">
        <v>351969992.25</v>
      </c>
      <c r="H13" s="79">
        <f>(G13/$G$18)</f>
        <v>3.0025017630538539E-2</v>
      </c>
      <c r="I13" s="75">
        <v>2071.44</v>
      </c>
      <c r="J13" s="191">
        <f>((G13-D13)/D13)</f>
        <v>-2.7363178162608453E-2</v>
      </c>
      <c r="K13" s="191">
        <f>((I13-F13)/F13)</f>
        <v>-2.7419900086391506E-2</v>
      </c>
      <c r="L13" s="48"/>
      <c r="M13" s="50"/>
      <c r="N13" s="293"/>
      <c r="O13" s="293"/>
    </row>
    <row r="14" spans="1:19" ht="12.95" customHeight="1">
      <c r="A14" s="324">
        <v>10</v>
      </c>
      <c r="B14" s="346" t="s">
        <v>107</v>
      </c>
      <c r="C14" s="75" t="s">
        <v>108</v>
      </c>
      <c r="D14" s="75">
        <v>164712671.40000001</v>
      </c>
      <c r="E14" s="79">
        <f t="shared" si="3"/>
        <v>1.4050916190734158E-2</v>
      </c>
      <c r="F14" s="75">
        <v>104.11</v>
      </c>
      <c r="G14" s="75">
        <v>175633074.38</v>
      </c>
      <c r="H14" s="79">
        <f>(G14/$G$18)</f>
        <v>1.4982487913400198E-2</v>
      </c>
      <c r="I14" s="75">
        <v>104.88</v>
      </c>
      <c r="J14" s="191">
        <f>((G14-D14)/D14)</f>
        <v>6.6299713842173702E-2</v>
      </c>
      <c r="K14" s="191">
        <f>((I14-F14)/F14)</f>
        <v>7.3960234367495539E-3</v>
      </c>
      <c r="L14" s="48"/>
      <c r="M14" s="50"/>
      <c r="N14" s="293"/>
      <c r="O14" s="293"/>
    </row>
    <row r="15" spans="1:19" ht="12.95" customHeight="1">
      <c r="A15" s="324">
        <v>11</v>
      </c>
      <c r="B15" s="346" t="s">
        <v>66</v>
      </c>
      <c r="C15" s="346" t="s">
        <v>164</v>
      </c>
      <c r="D15" s="75">
        <v>278494884.47000003</v>
      </c>
      <c r="E15" s="79">
        <f t="shared" si="3"/>
        <v>2.3757178169573189E-2</v>
      </c>
      <c r="F15" s="75">
        <v>1.08</v>
      </c>
      <c r="G15" s="75">
        <v>270577138.63999999</v>
      </c>
      <c r="H15" s="79">
        <f>(G15/$G$18)</f>
        <v>2.3081749970083339E-2</v>
      </c>
      <c r="I15" s="75">
        <v>1.05</v>
      </c>
      <c r="J15" s="191">
        <f>((G15-D15)/D15)</f>
        <v>-2.8430489289123572E-2</v>
      </c>
      <c r="K15" s="191">
        <f>((I15-F15)/F15)</f>
        <v>-2.7777777777777801E-2</v>
      </c>
      <c r="L15" s="48"/>
      <c r="M15" s="50"/>
      <c r="N15" s="293"/>
      <c r="O15" s="293"/>
    </row>
    <row r="16" spans="1:19" ht="12.95" customHeight="1">
      <c r="A16" s="324">
        <v>12</v>
      </c>
      <c r="B16" s="346" t="s">
        <v>117</v>
      </c>
      <c r="C16" s="56" t="s">
        <v>167</v>
      </c>
      <c r="D16" s="75">
        <v>243492659.63</v>
      </c>
      <c r="E16" s="79">
        <f t="shared" si="3"/>
        <v>2.0771291755760379E-2</v>
      </c>
      <c r="F16" s="75">
        <v>1.212073</v>
      </c>
      <c r="G16" s="75">
        <v>230977648.12</v>
      </c>
      <c r="H16" s="79">
        <f>(G16/$G$18)</f>
        <v>1.9703690967318045E-2</v>
      </c>
      <c r="I16" s="75">
        <v>1.150765</v>
      </c>
      <c r="J16" s="191">
        <f>((G16-D16)/D16)</f>
        <v>-5.1397900573336437E-2</v>
      </c>
      <c r="K16" s="191">
        <f>((I16-F16)/F16)</f>
        <v>-5.0581111863724312E-2</v>
      </c>
      <c r="L16" s="48"/>
      <c r="M16" s="50"/>
      <c r="N16" s="293"/>
      <c r="O16" s="293"/>
    </row>
    <row r="17" spans="1:18" ht="12.95" customHeight="1">
      <c r="A17" s="324">
        <v>13</v>
      </c>
      <c r="B17" s="346" t="s">
        <v>186</v>
      </c>
      <c r="C17" s="56" t="s">
        <v>187</v>
      </c>
      <c r="D17" s="75">
        <v>302980845.32999998</v>
      </c>
      <c r="E17" s="79">
        <f t="shared" si="3"/>
        <v>2.5845968187785815E-2</v>
      </c>
      <c r="F17" s="75">
        <v>110.3</v>
      </c>
      <c r="G17" s="75">
        <v>303242594.05000001</v>
      </c>
      <c r="H17" s="79">
        <f>(G17/$G$18)</f>
        <v>2.5868296824049754E-2</v>
      </c>
      <c r="I17" s="75">
        <v>107.12</v>
      </c>
      <c r="J17" s="191">
        <f>((G17-D17)/D17)</f>
        <v>8.639117753960246E-4</v>
      </c>
      <c r="K17" s="191">
        <f>((I17-F17)/F17)</f>
        <v>-2.8830462375339917E-2</v>
      </c>
      <c r="L17" s="48"/>
      <c r="N17" s="50"/>
      <c r="O17" s="50"/>
    </row>
    <row r="18" spans="1:18" ht="12.95" customHeight="1">
      <c r="A18" s="242"/>
      <c r="B18" s="243"/>
      <c r="C18" s="244" t="s">
        <v>57</v>
      </c>
      <c r="D18" s="80">
        <f>SUM(D5:D17)</f>
        <v>11902300920.459997</v>
      </c>
      <c r="E18" s="68">
        <f>(D18/$G$111)</f>
        <v>1.0451508888089038E-2</v>
      </c>
      <c r="F18" s="81"/>
      <c r="G18" s="80">
        <f>SUM(G5:G17)</f>
        <v>11722557388.009998</v>
      </c>
      <c r="H18" s="68">
        <f>(G18/$G$111)</f>
        <v>1.0293674605496805E-2</v>
      </c>
      <c r="I18" s="81"/>
      <c r="J18" s="191"/>
      <c r="K18" s="191"/>
      <c r="L18" s="9"/>
      <c r="M18" s="49"/>
      <c r="Q18" s="50"/>
      <c r="R18" s="50"/>
    </row>
    <row r="19" spans="1:18" ht="12.95" customHeight="1">
      <c r="A19" s="245"/>
      <c r="B19" s="82"/>
      <c r="C19" s="82" t="s">
        <v>60</v>
      </c>
      <c r="D19" s="83"/>
      <c r="E19" s="84"/>
      <c r="F19" s="85"/>
      <c r="G19" s="83"/>
      <c r="H19" s="84"/>
      <c r="I19" s="85"/>
      <c r="J19" s="191"/>
      <c r="K19" s="191"/>
      <c r="L19" s="9"/>
      <c r="M19" s="4"/>
      <c r="O19" s="96"/>
    </row>
    <row r="20" spans="1:18" ht="12.95" customHeight="1">
      <c r="A20" s="324">
        <v>14</v>
      </c>
      <c r="B20" s="346" t="s">
        <v>7</v>
      </c>
      <c r="C20" s="346" t="s">
        <v>49</v>
      </c>
      <c r="D20" s="86">
        <v>335861023970.21997</v>
      </c>
      <c r="E20" s="57">
        <f t="shared" ref="E20:E39" si="4">(D20/$G$43)</f>
        <v>0.41146030648359616</v>
      </c>
      <c r="F20" s="86">
        <v>100</v>
      </c>
      <c r="G20" s="86">
        <v>343005522723.90997</v>
      </c>
      <c r="H20" s="57">
        <f t="shared" ref="H20:H42" si="5">(G20/$G$43)</f>
        <v>0.42021296736730029</v>
      </c>
      <c r="I20" s="86">
        <v>100</v>
      </c>
      <c r="J20" s="191">
        <f t="shared" ref="J20:J43" si="6">((G20-D20)/D20)</f>
        <v>2.1272187731802689E-2</v>
      </c>
      <c r="K20" s="191">
        <f t="shared" ref="K20:K29" si="7">((I20-F20)/F20)</f>
        <v>0</v>
      </c>
      <c r="L20" s="9"/>
      <c r="M20" s="4"/>
      <c r="N20" s="199"/>
      <c r="O20" s="199"/>
    </row>
    <row r="21" spans="1:18" ht="12.95" customHeight="1">
      <c r="A21" s="324">
        <v>15</v>
      </c>
      <c r="B21" s="346" t="s">
        <v>22</v>
      </c>
      <c r="C21" s="346" t="s">
        <v>23</v>
      </c>
      <c r="D21" s="86">
        <v>221070480849.34</v>
      </c>
      <c r="E21" s="57">
        <f t="shared" si="4"/>
        <v>0.2708314490603434</v>
      </c>
      <c r="F21" s="86">
        <v>100</v>
      </c>
      <c r="G21" s="86">
        <v>221713464727.34</v>
      </c>
      <c r="H21" s="57">
        <f t="shared" si="5"/>
        <v>0.27161916280092124</v>
      </c>
      <c r="I21" s="86">
        <v>100</v>
      </c>
      <c r="J21" s="191">
        <f t="shared" si="6"/>
        <v>2.9085017390367684E-3</v>
      </c>
      <c r="K21" s="191">
        <f t="shared" si="7"/>
        <v>0</v>
      </c>
      <c r="L21" s="9"/>
      <c r="M21" s="238"/>
      <c r="N21" s="97"/>
      <c r="O21" s="96"/>
      <c r="P21" s="219"/>
    </row>
    <row r="22" spans="1:18" ht="12.95" customHeight="1">
      <c r="A22" s="324">
        <v>16</v>
      </c>
      <c r="B22" s="346" t="s">
        <v>56</v>
      </c>
      <c r="C22" s="346" t="s">
        <v>103</v>
      </c>
      <c r="D22" s="86">
        <v>19049048416.939999</v>
      </c>
      <c r="E22" s="57">
        <f t="shared" si="4"/>
        <v>2.3336817137048819E-2</v>
      </c>
      <c r="F22" s="86">
        <v>1</v>
      </c>
      <c r="G22" s="86">
        <v>19041020318.860001</v>
      </c>
      <c r="H22" s="57">
        <f t="shared" si="5"/>
        <v>2.3326981986612403E-2</v>
      </c>
      <c r="I22" s="86">
        <v>1</v>
      </c>
      <c r="J22" s="191">
        <f t="shared" si="6"/>
        <v>-4.2144352328165452E-4</v>
      </c>
      <c r="K22" s="191">
        <f t="shared" si="7"/>
        <v>0</v>
      </c>
      <c r="L22" s="9"/>
      <c r="M22" s="4"/>
      <c r="N22" s="10"/>
    </row>
    <row r="23" spans="1:18" ht="12.95" customHeight="1">
      <c r="A23" s="324">
        <v>17</v>
      </c>
      <c r="B23" s="346" t="s">
        <v>51</v>
      </c>
      <c r="C23" s="346" t="s">
        <v>52</v>
      </c>
      <c r="D23" s="86">
        <v>943771211.15999997</v>
      </c>
      <c r="E23" s="57">
        <f t="shared" si="4"/>
        <v>1.1562055852861336E-3</v>
      </c>
      <c r="F23" s="86">
        <v>100</v>
      </c>
      <c r="G23" s="86">
        <v>986133940.15999997</v>
      </c>
      <c r="H23" s="57">
        <f t="shared" si="5"/>
        <v>1.2081037819026217E-3</v>
      </c>
      <c r="I23" s="86">
        <v>100</v>
      </c>
      <c r="J23" s="191">
        <f t="shared" si="6"/>
        <v>4.4886651022053838E-2</v>
      </c>
      <c r="K23" s="191">
        <f t="shared" si="7"/>
        <v>0</v>
      </c>
      <c r="L23" s="9"/>
      <c r="M23" s="238"/>
      <c r="N23" s="97"/>
    </row>
    <row r="24" spans="1:18" ht="12.95" customHeight="1">
      <c r="A24" s="324">
        <v>18</v>
      </c>
      <c r="B24" s="346" t="s">
        <v>9</v>
      </c>
      <c r="C24" s="346" t="s">
        <v>24</v>
      </c>
      <c r="D24" s="86">
        <v>86866069697.529999</v>
      </c>
      <c r="E24" s="57">
        <f t="shared" si="4"/>
        <v>0.10641883728652085</v>
      </c>
      <c r="F24" s="78">
        <v>1</v>
      </c>
      <c r="G24" s="86">
        <v>88353983083.889999</v>
      </c>
      <c r="H24" s="57">
        <f t="shared" si="5"/>
        <v>0.10824166653516572</v>
      </c>
      <c r="I24" s="78">
        <v>1</v>
      </c>
      <c r="J24" s="191">
        <f t="shared" si="6"/>
        <v>1.7128821317010833E-2</v>
      </c>
      <c r="K24" s="191">
        <f t="shared" si="7"/>
        <v>0</v>
      </c>
      <c r="L24" s="9"/>
      <c r="M24" s="220"/>
      <c r="N24" s="10"/>
    </row>
    <row r="25" spans="1:18" ht="12.95" customHeight="1">
      <c r="A25" s="324">
        <v>19</v>
      </c>
      <c r="B25" s="346" t="s">
        <v>75</v>
      </c>
      <c r="C25" s="346" t="s">
        <v>76</v>
      </c>
      <c r="D25" s="86">
        <v>1535671875.49</v>
      </c>
      <c r="E25" s="57">
        <f t="shared" si="4"/>
        <v>1.88133774225431E-3</v>
      </c>
      <c r="F25" s="78">
        <v>10</v>
      </c>
      <c r="G25" s="86">
        <v>1593876518.28</v>
      </c>
      <c r="H25" s="57">
        <f t="shared" si="5"/>
        <v>1.9526437243478593E-3</v>
      </c>
      <c r="I25" s="78">
        <v>10</v>
      </c>
      <c r="J25" s="191">
        <f t="shared" si="6"/>
        <v>3.7901744323752824E-2</v>
      </c>
      <c r="K25" s="191">
        <f t="shared" si="7"/>
        <v>0</v>
      </c>
      <c r="L25" s="9"/>
      <c r="M25" s="272"/>
      <c r="N25" s="273"/>
      <c r="O25" s="386"/>
      <c r="P25" s="387"/>
    </row>
    <row r="26" spans="1:18" ht="12.95" customHeight="1">
      <c r="A26" s="324">
        <v>20</v>
      </c>
      <c r="B26" s="346" t="s">
        <v>107</v>
      </c>
      <c r="C26" s="346" t="s">
        <v>109</v>
      </c>
      <c r="D26" s="86">
        <v>35799441112.480003</v>
      </c>
      <c r="E26" s="57">
        <f t="shared" si="4"/>
        <v>4.3857571914592129E-2</v>
      </c>
      <c r="F26" s="78">
        <v>1</v>
      </c>
      <c r="G26" s="86">
        <v>34543167037.959999</v>
      </c>
      <c r="H26" s="57">
        <f t="shared" si="5"/>
        <v>4.2318521894381303E-2</v>
      </c>
      <c r="I26" s="78">
        <v>1</v>
      </c>
      <c r="J26" s="191">
        <f t="shared" si="6"/>
        <v>-3.5092002430229446E-2</v>
      </c>
      <c r="K26" s="191">
        <f t="shared" si="7"/>
        <v>0</v>
      </c>
      <c r="L26" s="9"/>
      <c r="M26" s="238"/>
      <c r="N26" s="10"/>
      <c r="O26" s="384"/>
      <c r="P26" s="385"/>
    </row>
    <row r="27" spans="1:18" ht="12.95" customHeight="1">
      <c r="A27" s="324">
        <v>21</v>
      </c>
      <c r="B27" s="346" t="s">
        <v>114</v>
      </c>
      <c r="C27" s="346" t="s">
        <v>113</v>
      </c>
      <c r="D27" s="86">
        <v>5618075727.07971</v>
      </c>
      <c r="E27" s="57">
        <f t="shared" si="4"/>
        <v>6.8826538226633748E-3</v>
      </c>
      <c r="F27" s="78">
        <v>100</v>
      </c>
      <c r="G27" s="86">
        <v>5529824135.6045704</v>
      </c>
      <c r="H27" s="57">
        <f t="shared" si="5"/>
        <v>6.7745375951631399E-3</v>
      </c>
      <c r="I27" s="78">
        <v>100</v>
      </c>
      <c r="J27" s="191">
        <f t="shared" si="6"/>
        <v>-1.5708508706950629E-2</v>
      </c>
      <c r="K27" s="191">
        <f t="shared" si="7"/>
        <v>0</v>
      </c>
      <c r="L27" s="9"/>
      <c r="M27" s="4"/>
      <c r="N27" s="10"/>
      <c r="O27" s="386"/>
      <c r="P27" s="387"/>
    </row>
    <row r="28" spans="1:18" ht="12.95" customHeight="1">
      <c r="A28" s="324">
        <v>22</v>
      </c>
      <c r="B28" s="346" t="s">
        <v>115</v>
      </c>
      <c r="C28" s="346" t="s">
        <v>116</v>
      </c>
      <c r="D28" s="86">
        <v>7851050094.9099998</v>
      </c>
      <c r="E28" s="57">
        <f t="shared" si="4"/>
        <v>9.6182505492395775E-3</v>
      </c>
      <c r="F28" s="78">
        <v>100</v>
      </c>
      <c r="G28" s="86">
        <v>8150197083.1499996</v>
      </c>
      <c r="H28" s="57">
        <f t="shared" si="5"/>
        <v>9.9847328222043286E-3</v>
      </c>
      <c r="I28" s="78">
        <v>100</v>
      </c>
      <c r="J28" s="191">
        <f t="shared" si="6"/>
        <v>3.8102799577593195E-2</v>
      </c>
      <c r="K28" s="191">
        <f t="shared" si="7"/>
        <v>0</v>
      </c>
      <c r="L28" s="9"/>
      <c r="M28" s="4"/>
      <c r="N28" s="10"/>
    </row>
    <row r="29" spans="1:18" ht="12.95" customHeight="1">
      <c r="A29" s="324">
        <v>23</v>
      </c>
      <c r="B29" s="346" t="s">
        <v>117</v>
      </c>
      <c r="C29" s="56" t="s">
        <v>122</v>
      </c>
      <c r="D29" s="86">
        <v>797582630.41999996</v>
      </c>
      <c r="E29" s="57">
        <f t="shared" si="4"/>
        <v>9.7711127560816467E-4</v>
      </c>
      <c r="F29" s="78">
        <v>10</v>
      </c>
      <c r="G29" s="86">
        <v>777585878.61000001</v>
      </c>
      <c r="H29" s="57">
        <f t="shared" si="5"/>
        <v>9.5261343560530513E-4</v>
      </c>
      <c r="I29" s="78">
        <v>10</v>
      </c>
      <c r="J29" s="191">
        <f t="shared" si="6"/>
        <v>-2.5071699216255287E-2</v>
      </c>
      <c r="K29" s="191">
        <f t="shared" si="7"/>
        <v>0</v>
      </c>
      <c r="L29" s="9"/>
      <c r="M29" s="274"/>
      <c r="N29" s="260"/>
    </row>
    <row r="30" spans="1:18" ht="12.95" customHeight="1">
      <c r="A30" s="324">
        <v>24</v>
      </c>
      <c r="B30" s="346" t="s">
        <v>14</v>
      </c>
      <c r="C30" s="346" t="s">
        <v>124</v>
      </c>
      <c r="D30" s="77">
        <v>2883171027</v>
      </c>
      <c r="E30" s="57">
        <f t="shared" si="4"/>
        <v>3.5321467802088046E-3</v>
      </c>
      <c r="F30" s="78">
        <v>100</v>
      </c>
      <c r="G30" s="77">
        <v>2781017631</v>
      </c>
      <c r="H30" s="57">
        <f t="shared" si="5"/>
        <v>3.4069995775663597E-3</v>
      </c>
      <c r="I30" s="78">
        <v>100</v>
      </c>
      <c r="J30" s="191">
        <f t="shared" si="6"/>
        <v>-3.5430917917586305E-2</v>
      </c>
      <c r="K30" s="191">
        <f t="shared" ref="K30:K42" si="8">((I30-F30)/F30)</f>
        <v>0</v>
      </c>
      <c r="L30" s="9"/>
      <c r="M30" s="4"/>
      <c r="N30" s="10"/>
      <c r="O30" s="386"/>
      <c r="P30" s="387"/>
    </row>
    <row r="31" spans="1:18" ht="12.95" customHeight="1">
      <c r="A31" s="324">
        <v>25</v>
      </c>
      <c r="B31" s="346" t="s">
        <v>66</v>
      </c>
      <c r="C31" s="346" t="s">
        <v>125</v>
      </c>
      <c r="D31" s="77">
        <v>16045887430.200001</v>
      </c>
      <c r="E31" s="57">
        <f t="shared" si="4"/>
        <v>1.965767174108533E-2</v>
      </c>
      <c r="F31" s="78">
        <v>100</v>
      </c>
      <c r="G31" s="77">
        <v>17057812919.32</v>
      </c>
      <c r="H31" s="57">
        <f t="shared" si="5"/>
        <v>2.0897372516632286E-2</v>
      </c>
      <c r="I31" s="78">
        <v>100</v>
      </c>
      <c r="J31" s="191">
        <f t="shared" si="6"/>
        <v>6.3064476397575356E-2</v>
      </c>
      <c r="K31" s="191">
        <f t="shared" si="8"/>
        <v>0</v>
      </c>
      <c r="L31" s="9"/>
      <c r="M31" s="214"/>
      <c r="N31" s="218"/>
    </row>
    <row r="32" spans="1:18" ht="12.95" customHeight="1">
      <c r="A32" s="324">
        <v>26</v>
      </c>
      <c r="B32" s="346" t="s">
        <v>128</v>
      </c>
      <c r="C32" s="346" t="s">
        <v>130</v>
      </c>
      <c r="D32" s="77">
        <v>16391255551.35</v>
      </c>
      <c r="E32" s="57">
        <f t="shared" si="4"/>
        <v>2.0080779106442025E-2</v>
      </c>
      <c r="F32" s="78">
        <v>100</v>
      </c>
      <c r="G32" s="77">
        <v>17004569805.83</v>
      </c>
      <c r="H32" s="57">
        <f t="shared" si="5"/>
        <v>2.0832144859264462E-2</v>
      </c>
      <c r="I32" s="78">
        <v>100</v>
      </c>
      <c r="J32" s="191">
        <f t="shared" si="6"/>
        <v>3.7417161397955652E-2</v>
      </c>
      <c r="K32" s="191">
        <f t="shared" si="8"/>
        <v>0</v>
      </c>
      <c r="L32" s="9"/>
      <c r="M32" s="4"/>
      <c r="N32" s="218"/>
    </row>
    <row r="33" spans="1:16" ht="12.95" customHeight="1">
      <c r="A33" s="324">
        <v>27</v>
      </c>
      <c r="B33" s="346" t="s">
        <v>128</v>
      </c>
      <c r="C33" s="346" t="s">
        <v>129</v>
      </c>
      <c r="D33" s="77">
        <v>744981720.96000004</v>
      </c>
      <c r="E33" s="57">
        <f t="shared" si="4"/>
        <v>9.1267037659617772E-4</v>
      </c>
      <c r="F33" s="78">
        <v>1000000</v>
      </c>
      <c r="G33" s="77">
        <v>738107769.01999998</v>
      </c>
      <c r="H33" s="57">
        <f t="shared" si="5"/>
        <v>9.0424916016995519E-4</v>
      </c>
      <c r="I33" s="78">
        <v>1000000</v>
      </c>
      <c r="J33" s="191">
        <f t="shared" si="6"/>
        <v>-9.2270075179054448E-3</v>
      </c>
      <c r="K33" s="191">
        <f t="shared" si="8"/>
        <v>0</v>
      </c>
      <c r="L33" s="9"/>
      <c r="M33" s="4"/>
      <c r="N33" s="218"/>
    </row>
    <row r="34" spans="1:16" ht="12.95" customHeight="1">
      <c r="A34" s="324">
        <v>28</v>
      </c>
      <c r="B34" s="346" t="s">
        <v>140</v>
      </c>
      <c r="C34" s="346" t="s">
        <v>141</v>
      </c>
      <c r="D34" s="77">
        <v>7219061148.5600004</v>
      </c>
      <c r="E34" s="57">
        <f t="shared" si="4"/>
        <v>8.8440066001040183E-3</v>
      </c>
      <c r="F34" s="78">
        <v>1</v>
      </c>
      <c r="G34" s="77">
        <v>7126515058.6300001</v>
      </c>
      <c r="H34" s="57">
        <f t="shared" si="5"/>
        <v>8.7306292213408521E-3</v>
      </c>
      <c r="I34" s="78">
        <v>1</v>
      </c>
      <c r="J34" s="191">
        <f t="shared" si="6"/>
        <v>-1.2819685001346837E-2</v>
      </c>
      <c r="K34" s="191">
        <f t="shared" si="8"/>
        <v>0</v>
      </c>
      <c r="L34" s="9"/>
      <c r="M34" s="330"/>
      <c r="N34" s="218"/>
    </row>
    <row r="35" spans="1:16" ht="12.95" customHeight="1" thickBot="1">
      <c r="A35" s="324">
        <v>29</v>
      </c>
      <c r="B35" s="346" t="s">
        <v>19</v>
      </c>
      <c r="C35" s="77" t="s">
        <v>146</v>
      </c>
      <c r="D35" s="77">
        <v>16592163212.440001</v>
      </c>
      <c r="E35" s="57">
        <f t="shared" si="4"/>
        <v>2.0326909267154941E-2</v>
      </c>
      <c r="F35" s="78">
        <v>1</v>
      </c>
      <c r="G35" s="77">
        <v>15694033381.23</v>
      </c>
      <c r="H35" s="57">
        <f t="shared" si="5"/>
        <v>1.9226618524146623E-2</v>
      </c>
      <c r="I35" s="78">
        <v>1</v>
      </c>
      <c r="J35" s="191">
        <f t="shared" si="6"/>
        <v>-5.4129761123409559E-2</v>
      </c>
      <c r="K35" s="191">
        <f t="shared" si="8"/>
        <v>0</v>
      </c>
      <c r="L35" s="9"/>
      <c r="M35" s="327"/>
      <c r="N35" s="316"/>
      <c r="O35" s="310"/>
    </row>
    <row r="36" spans="1:16" ht="12.95" customHeight="1" thickBot="1">
      <c r="A36" s="324">
        <v>30</v>
      </c>
      <c r="B36" s="346" t="s">
        <v>79</v>
      </c>
      <c r="C36" s="346" t="s">
        <v>149</v>
      </c>
      <c r="D36" s="76">
        <v>689326978.46000004</v>
      </c>
      <c r="E36" s="57">
        <f t="shared" si="4"/>
        <v>8.4448825431352164E-4</v>
      </c>
      <c r="F36" s="78">
        <v>100</v>
      </c>
      <c r="G36" s="76">
        <v>675266441.65999997</v>
      </c>
      <c r="H36" s="57">
        <f t="shared" si="5"/>
        <v>8.2726281769493709E-4</v>
      </c>
      <c r="I36" s="78">
        <v>100</v>
      </c>
      <c r="J36" s="191">
        <f t="shared" ref="J36:J41" si="9">((G36-D36)/D36)</f>
        <v>-2.0397485140378806E-2</v>
      </c>
      <c r="K36" s="191">
        <f t="shared" ref="K36:K41" si="10">((I36-F36)/F36)</f>
        <v>0</v>
      </c>
      <c r="L36" s="9"/>
      <c r="M36" s="316"/>
      <c r="N36" s="310"/>
    </row>
    <row r="37" spans="1:16" ht="12.95" customHeight="1">
      <c r="A37" s="324">
        <v>31</v>
      </c>
      <c r="B37" s="56" t="s">
        <v>175</v>
      </c>
      <c r="C37" s="346" t="s">
        <v>161</v>
      </c>
      <c r="D37" s="76">
        <v>19614481152.509998</v>
      </c>
      <c r="E37" s="57">
        <f t="shared" si="4"/>
        <v>2.4029523673589716E-2</v>
      </c>
      <c r="F37" s="78">
        <v>1</v>
      </c>
      <c r="G37" s="76">
        <v>20002346015.77</v>
      </c>
      <c r="H37" s="57">
        <f t="shared" si="5"/>
        <v>2.4504693413813367E-2</v>
      </c>
      <c r="I37" s="78">
        <v>1</v>
      </c>
      <c r="J37" s="191">
        <f t="shared" si="9"/>
        <v>1.9774413620437182E-2</v>
      </c>
      <c r="K37" s="191">
        <f t="shared" si="10"/>
        <v>0</v>
      </c>
      <c r="L37" s="9"/>
      <c r="M37" s="4"/>
      <c r="N37" s="218"/>
    </row>
    <row r="38" spans="1:16" ht="12.95" customHeight="1">
      <c r="A38" s="324">
        <v>32</v>
      </c>
      <c r="B38" s="56" t="s">
        <v>163</v>
      </c>
      <c r="C38" s="346" t="s">
        <v>162</v>
      </c>
      <c r="D38" s="76">
        <v>878660049.61000001</v>
      </c>
      <c r="E38" s="57">
        <f t="shared" si="4"/>
        <v>1.0764384894493704E-3</v>
      </c>
      <c r="F38" s="78">
        <v>10</v>
      </c>
      <c r="G38" s="76">
        <v>911968808.61000001</v>
      </c>
      <c r="H38" s="57">
        <f t="shared" si="5"/>
        <v>1.117244749207405E-3</v>
      </c>
      <c r="I38" s="78">
        <v>10</v>
      </c>
      <c r="J38" s="191">
        <f t="shared" si="9"/>
        <v>3.7908584798847234E-2</v>
      </c>
      <c r="K38" s="191">
        <f t="shared" si="10"/>
        <v>0</v>
      </c>
      <c r="L38" s="9"/>
      <c r="M38" s="4"/>
      <c r="N38" s="218"/>
    </row>
    <row r="39" spans="1:16" ht="12.95" customHeight="1">
      <c r="A39" s="324">
        <v>33</v>
      </c>
      <c r="B39" s="56" t="s">
        <v>53</v>
      </c>
      <c r="C39" s="346" t="s">
        <v>174</v>
      </c>
      <c r="D39" s="76">
        <v>1326924596.4100001</v>
      </c>
      <c r="E39" s="57">
        <f t="shared" si="4"/>
        <v>1.625603336360611E-3</v>
      </c>
      <c r="F39" s="78">
        <v>1</v>
      </c>
      <c r="G39" s="76">
        <v>1346978084.98</v>
      </c>
      <c r="H39" s="57">
        <f t="shared" si="5"/>
        <v>1.650170684055618E-3</v>
      </c>
      <c r="I39" s="78">
        <v>1</v>
      </c>
      <c r="J39" s="191">
        <f t="shared" si="9"/>
        <v>1.5112756688853857E-2</v>
      </c>
      <c r="K39" s="191">
        <f t="shared" si="10"/>
        <v>0</v>
      </c>
      <c r="L39" s="9"/>
      <c r="M39" s="4"/>
      <c r="N39" s="218"/>
    </row>
    <row r="40" spans="1:16" ht="12.95" customHeight="1">
      <c r="A40" s="324">
        <v>34</v>
      </c>
      <c r="B40" s="346" t="s">
        <v>11</v>
      </c>
      <c r="C40" s="56" t="s">
        <v>176</v>
      </c>
      <c r="D40" s="76">
        <v>7108920971.5500002</v>
      </c>
      <c r="E40" s="57">
        <f>(D40/$G$43)</f>
        <v>8.7090748641943747E-3</v>
      </c>
      <c r="F40" s="78">
        <v>100</v>
      </c>
      <c r="G40" s="76">
        <v>7893860003.1499996</v>
      </c>
      <c r="H40" s="57">
        <f>(G40/$G$43)</f>
        <v>9.6706965811034201E-3</v>
      </c>
      <c r="I40" s="78">
        <v>100</v>
      </c>
      <c r="J40" s="191">
        <f t="shared" si="9"/>
        <v>0.1104160581811693</v>
      </c>
      <c r="K40" s="191">
        <f t="shared" si="10"/>
        <v>0</v>
      </c>
      <c r="L40" s="9"/>
      <c r="M40" s="4"/>
      <c r="N40" s="218"/>
    </row>
    <row r="41" spans="1:16" ht="12.95" customHeight="1">
      <c r="A41" s="324">
        <v>35</v>
      </c>
      <c r="B41" s="346" t="s">
        <v>183</v>
      </c>
      <c r="C41" s="56" t="s">
        <v>184</v>
      </c>
      <c r="D41" s="76">
        <v>920458819.88</v>
      </c>
      <c r="E41" s="57">
        <f>(D41/$G$43)</f>
        <v>1.1276457853202262E-3</v>
      </c>
      <c r="F41" s="78">
        <v>1</v>
      </c>
      <c r="G41" s="76">
        <v>921756722</v>
      </c>
      <c r="H41" s="57">
        <f>(G41/$G$43)</f>
        <v>1.12923583348291E-3</v>
      </c>
      <c r="I41" s="78">
        <v>1</v>
      </c>
      <c r="J41" s="191">
        <f t="shared" si="9"/>
        <v>1.4100599526757883E-3</v>
      </c>
      <c r="K41" s="191">
        <f t="shared" si="10"/>
        <v>0</v>
      </c>
      <c r="L41" s="9"/>
      <c r="M41" s="4"/>
      <c r="N41" s="218"/>
    </row>
    <row r="42" spans="1:16" ht="12.95" customHeight="1">
      <c r="A42" s="324">
        <v>36</v>
      </c>
      <c r="B42" s="346" t="s">
        <v>186</v>
      </c>
      <c r="C42" s="56" t="s">
        <v>188</v>
      </c>
      <c r="D42" s="76">
        <v>469183061.54000002</v>
      </c>
      <c r="E42" s="57">
        <f>(D42/$G$43)</f>
        <v>5.7479193035294763E-4</v>
      </c>
      <c r="F42" s="78">
        <v>100</v>
      </c>
      <c r="G42" s="76">
        <v>416907912.85000002</v>
      </c>
      <c r="H42" s="57">
        <f t="shared" si="5"/>
        <v>5.1075011791754544E-4</v>
      </c>
      <c r="I42" s="78">
        <v>100</v>
      </c>
      <c r="J42" s="191">
        <f t="shared" si="6"/>
        <v>-0.11141738262761922</v>
      </c>
      <c r="K42" s="191">
        <f t="shared" si="8"/>
        <v>0</v>
      </c>
      <c r="L42" s="9"/>
      <c r="M42" s="256"/>
      <c r="N42" s="218"/>
    </row>
    <row r="43" spans="1:16" ht="12.95" customHeight="1">
      <c r="A43" s="242"/>
      <c r="B43" s="246"/>
      <c r="C43" s="244" t="s">
        <v>57</v>
      </c>
      <c r="D43" s="87">
        <f>SUM(D20:D42)</f>
        <v>806276691306.03967</v>
      </c>
      <c r="E43" s="68">
        <f>(D43/$G$111)</f>
        <v>0.70799823175016974</v>
      </c>
      <c r="F43" s="88"/>
      <c r="G43" s="87">
        <f>SUM(G20:G42)</f>
        <v>816265916001.81458</v>
      </c>
      <c r="H43" s="68">
        <f>(G43/$G$111)</f>
        <v>0.71676985258136061</v>
      </c>
      <c r="I43" s="88"/>
      <c r="J43" s="191">
        <f t="shared" si="6"/>
        <v>1.2389325901997678E-2</v>
      </c>
      <c r="K43" s="191"/>
      <c r="L43" s="9"/>
      <c r="M43" s="4"/>
    </row>
    <row r="44" spans="1:16" ht="12.95" customHeight="1">
      <c r="A44" s="245"/>
      <c r="B44" s="82"/>
      <c r="C44" s="82" t="s">
        <v>82</v>
      </c>
      <c r="D44" s="83"/>
      <c r="E44" s="84"/>
      <c r="F44" s="85"/>
      <c r="G44" s="83"/>
      <c r="H44" s="84"/>
      <c r="I44" s="85"/>
      <c r="J44" s="191"/>
      <c r="K44" s="191"/>
      <c r="L44" s="9"/>
      <c r="M44" s="4"/>
      <c r="O44" s="61"/>
      <c r="P44" s="62"/>
    </row>
    <row r="45" spans="1:16" ht="12.95" customHeight="1">
      <c r="A45" s="324">
        <v>37</v>
      </c>
      <c r="B45" s="346" t="s">
        <v>7</v>
      </c>
      <c r="C45" s="346" t="s">
        <v>25</v>
      </c>
      <c r="D45" s="75">
        <v>22823863009.150002</v>
      </c>
      <c r="E45" s="57">
        <f t="shared" ref="E45:E51" si="11">(D45/$G$54)</f>
        <v>0.3238915752328711</v>
      </c>
      <c r="F45" s="98">
        <v>211.9</v>
      </c>
      <c r="G45" s="75">
        <v>25613522911.029999</v>
      </c>
      <c r="H45" s="57">
        <f t="shared" ref="H45:H53" si="12">(G45/$G$54)</f>
        <v>0.36347941098274655</v>
      </c>
      <c r="I45" s="98">
        <v>212.18</v>
      </c>
      <c r="J45" s="191">
        <f t="shared" ref="J45:J54" si="13">((G45-D45)/D45)</f>
        <v>0.12222558033938571</v>
      </c>
      <c r="K45" s="191">
        <f t="shared" ref="K45:K53" si="14">((I45-F45)/F45)</f>
        <v>1.3213780084945783E-3</v>
      </c>
      <c r="L45" s="9"/>
      <c r="M45" s="4"/>
    </row>
    <row r="46" spans="1:16" ht="12.95" customHeight="1">
      <c r="A46" s="324">
        <v>38</v>
      </c>
      <c r="B46" s="346" t="s">
        <v>56</v>
      </c>
      <c r="C46" s="346" t="s">
        <v>101</v>
      </c>
      <c r="D46" s="77">
        <v>8373940911.0799999</v>
      </c>
      <c r="E46" s="57">
        <f t="shared" si="11"/>
        <v>0.11883391131069067</v>
      </c>
      <c r="F46" s="98">
        <v>1.7481</v>
      </c>
      <c r="G46" s="77">
        <v>9727711177.1399994</v>
      </c>
      <c r="H46" s="57">
        <f t="shared" si="12"/>
        <v>0.13804515455210925</v>
      </c>
      <c r="I46" s="98">
        <v>1.7511000000000001</v>
      </c>
      <c r="J46" s="191">
        <f t="shared" si="13"/>
        <v>0.16166465472293398</v>
      </c>
      <c r="K46" s="191">
        <f t="shared" si="14"/>
        <v>1.7161489617299431E-3</v>
      </c>
      <c r="L46" s="9"/>
      <c r="M46" s="4"/>
    </row>
    <row r="47" spans="1:16" ht="12.95" customHeight="1">
      <c r="A47" s="324">
        <v>39</v>
      </c>
      <c r="B47" s="346" t="s">
        <v>79</v>
      </c>
      <c r="C47" s="346" t="s">
        <v>26</v>
      </c>
      <c r="D47" s="75">
        <v>1533061932.02</v>
      </c>
      <c r="E47" s="57">
        <f t="shared" si="11"/>
        <v>2.175555662476782E-2</v>
      </c>
      <c r="F47" s="78">
        <v>318.70999999999998</v>
      </c>
      <c r="G47" s="75">
        <v>1603646865.75</v>
      </c>
      <c r="H47" s="57">
        <f t="shared" si="12"/>
        <v>2.2757221652478173E-2</v>
      </c>
      <c r="I47" s="78">
        <v>323.45</v>
      </c>
      <c r="J47" s="191">
        <f t="shared" si="13"/>
        <v>4.6041801870975674E-2</v>
      </c>
      <c r="K47" s="191">
        <f t="shared" si="14"/>
        <v>1.4872454582535877E-2</v>
      </c>
      <c r="L47" s="9"/>
      <c r="M47" s="220"/>
      <c r="N47" s="221"/>
    </row>
    <row r="48" spans="1:16" ht="12.95" customHeight="1">
      <c r="A48" s="324">
        <v>40</v>
      </c>
      <c r="B48" s="365" t="s">
        <v>22</v>
      </c>
      <c r="C48" s="365" t="s">
        <v>29</v>
      </c>
      <c r="D48" s="75">
        <v>9964904149.1000004</v>
      </c>
      <c r="E48" s="57">
        <f t="shared" si="11"/>
        <v>0.14141114063831611</v>
      </c>
      <c r="F48" s="78">
        <v>1312.16</v>
      </c>
      <c r="G48" s="75">
        <v>10057974698.469999</v>
      </c>
      <c r="H48" s="57">
        <f t="shared" si="12"/>
        <v>0.14273189720047882</v>
      </c>
      <c r="I48" s="78">
        <v>1320.28</v>
      </c>
      <c r="J48" s="191">
        <f t="shared" si="13"/>
        <v>9.3398338787237384E-3</v>
      </c>
      <c r="K48" s="191">
        <f t="shared" si="14"/>
        <v>6.1882697232044041E-3</v>
      </c>
      <c r="L48" s="9"/>
      <c r="M48" s="322"/>
      <c r="N48" s="222"/>
      <c r="O48" s="97"/>
    </row>
    <row r="49" spans="1:16" ht="12.95" customHeight="1">
      <c r="A49" s="324" t="s">
        <v>190</v>
      </c>
      <c r="B49" s="346" t="s">
        <v>22</v>
      </c>
      <c r="C49" s="346" t="s">
        <v>87</v>
      </c>
      <c r="D49" s="75">
        <v>2996492138.6599998</v>
      </c>
      <c r="E49" s="57">
        <f t="shared" si="11"/>
        <v>4.2522975123642164E-2</v>
      </c>
      <c r="F49" s="78">
        <v>43663.23</v>
      </c>
      <c r="G49" s="75">
        <v>3267100600.9200001</v>
      </c>
      <c r="H49" s="57">
        <f t="shared" si="12"/>
        <v>4.6363157702620963E-2</v>
      </c>
      <c r="I49" s="78">
        <v>43966.239999999998</v>
      </c>
      <c r="J49" s="191">
        <f t="shared" si="13"/>
        <v>9.0308417221816414E-2</v>
      </c>
      <c r="K49" s="191">
        <f t="shared" si="14"/>
        <v>6.9397064761355202E-3</v>
      </c>
      <c r="L49" s="9"/>
      <c r="M49" s="333"/>
      <c r="N49" s="223"/>
    </row>
    <row r="50" spans="1:16" ht="12.95" customHeight="1">
      <c r="A50" s="324" t="s">
        <v>191</v>
      </c>
      <c r="B50" s="346" t="s">
        <v>22</v>
      </c>
      <c r="C50" s="346" t="s">
        <v>86</v>
      </c>
      <c r="D50" s="75">
        <v>486311634.33999997</v>
      </c>
      <c r="E50" s="57">
        <f t="shared" si="11"/>
        <v>6.9012086708244141E-3</v>
      </c>
      <c r="F50" s="78">
        <v>43420.85</v>
      </c>
      <c r="G50" s="75">
        <v>489267307.64999998</v>
      </c>
      <c r="H50" s="57">
        <f t="shared" si="12"/>
        <v>6.9431523892854764E-3</v>
      </c>
      <c r="I50" s="78">
        <v>43704.04</v>
      </c>
      <c r="J50" s="191">
        <f t="shared" si="13"/>
        <v>6.0777351420171297E-3</v>
      </c>
      <c r="K50" s="191">
        <f>((I50-F50)/F50)</f>
        <v>6.5219819510673408E-3</v>
      </c>
      <c r="L50" s="9"/>
      <c r="M50" s="322"/>
      <c r="N50" s="223"/>
    </row>
    <row r="51" spans="1:16" ht="12.95" customHeight="1">
      <c r="A51" s="324">
        <v>42</v>
      </c>
      <c r="B51" s="346" t="s">
        <v>56</v>
      </c>
      <c r="C51" s="346" t="s">
        <v>134</v>
      </c>
      <c r="D51" s="75">
        <v>16489317809.629999</v>
      </c>
      <c r="E51" s="57">
        <f t="shared" si="11"/>
        <v>0.23399856184447868</v>
      </c>
      <c r="F51" s="78">
        <v>40714.410000000003</v>
      </c>
      <c r="G51" s="75">
        <v>16963310002.92</v>
      </c>
      <c r="H51" s="57">
        <f t="shared" si="12"/>
        <v>0.24072494633387187</v>
      </c>
      <c r="I51" s="78">
        <v>40897.449999999997</v>
      </c>
      <c r="J51" s="191">
        <f t="shared" si="13"/>
        <v>2.8745409528900139E-2</v>
      </c>
      <c r="K51" s="191">
        <f>((I51-F51)/F51)</f>
        <v>4.4957055745126501E-3</v>
      </c>
      <c r="L51" s="9"/>
      <c r="M51" s="292"/>
      <c r="N51" s="223"/>
    </row>
    <row r="52" spans="1:16" ht="12.95" customHeight="1">
      <c r="A52" s="324">
        <v>43</v>
      </c>
      <c r="B52" s="56" t="s">
        <v>175</v>
      </c>
      <c r="C52" s="346" t="s">
        <v>158</v>
      </c>
      <c r="D52" s="75">
        <v>2252558785.1700001</v>
      </c>
      <c r="E52" s="57">
        <f>(D52/$G$54)</f>
        <v>3.1965877684284466E-2</v>
      </c>
      <c r="F52" s="78">
        <v>306.45</v>
      </c>
      <c r="G52" s="75">
        <v>2254322791.2800002</v>
      </c>
      <c r="H52" s="57">
        <f>(G52/$G$54)</f>
        <v>3.1990910550870603E-2</v>
      </c>
      <c r="I52" s="78">
        <v>306.5</v>
      </c>
      <c r="J52" s="191">
        <f>((G52-D52)/D52)</f>
        <v>7.8311213079706793E-4</v>
      </c>
      <c r="K52" s="191">
        <f>((I52-F52)/F52)</f>
        <v>1.6315875346716062E-4</v>
      </c>
      <c r="L52" s="9"/>
      <c r="M52" s="334"/>
      <c r="N52" s="223"/>
    </row>
    <row r="53" spans="1:16" ht="12.95" customHeight="1">
      <c r="A53" s="324">
        <v>44</v>
      </c>
      <c r="B53" s="346" t="s">
        <v>117</v>
      </c>
      <c r="C53" s="346" t="s">
        <v>169</v>
      </c>
      <c r="D53" s="75">
        <v>490746862.80000001</v>
      </c>
      <c r="E53" s="57">
        <f>(D53/$G$54)</f>
        <v>6.9641486355381515E-3</v>
      </c>
      <c r="F53" s="78">
        <v>39678.97</v>
      </c>
      <c r="G53" s="75">
        <v>490746862.80000001</v>
      </c>
      <c r="H53" s="57">
        <f t="shared" si="12"/>
        <v>6.9641486355381515E-3</v>
      </c>
      <c r="I53" s="78">
        <v>39678.97</v>
      </c>
      <c r="J53" s="191">
        <f t="shared" si="13"/>
        <v>0</v>
      </c>
      <c r="K53" s="191">
        <f t="shared" si="14"/>
        <v>0</v>
      </c>
      <c r="L53" s="9"/>
      <c r="M53" s="224"/>
      <c r="N53" s="237"/>
      <c r="O53"/>
    </row>
    <row r="54" spans="1:16" ht="12.95" customHeight="1">
      <c r="A54" s="242"/>
      <c r="B54" s="246"/>
      <c r="C54" s="244" t="s">
        <v>57</v>
      </c>
      <c r="D54" s="213">
        <f>SUM(D45:D53)</f>
        <v>65411197231.950005</v>
      </c>
      <c r="E54" s="68">
        <f>(D54/$G$111)</f>
        <v>5.7438113337824198E-2</v>
      </c>
      <c r="F54" s="88"/>
      <c r="G54" s="213">
        <f>SUM(G45:G53)</f>
        <v>70467603217.960007</v>
      </c>
      <c r="H54" s="68">
        <f>(G54/$G$111)</f>
        <v>6.1878185258180896E-2</v>
      </c>
      <c r="I54" s="88"/>
      <c r="J54" s="191">
        <f t="shared" si="13"/>
        <v>7.730184127466494E-2</v>
      </c>
      <c r="K54" s="191"/>
      <c r="L54" s="9"/>
      <c r="M54" s="335"/>
      <c r="N54"/>
      <c r="O54"/>
    </row>
    <row r="55" spans="1:16" ht="12.95" customHeight="1">
      <c r="A55" s="245"/>
      <c r="B55" s="82"/>
      <c r="C55" s="82" t="s">
        <v>63</v>
      </c>
      <c r="D55" s="83"/>
      <c r="E55" s="84"/>
      <c r="F55" s="89"/>
      <c r="G55" s="83"/>
      <c r="H55" s="84"/>
      <c r="I55" s="89"/>
      <c r="J55" s="191"/>
      <c r="K55" s="191"/>
      <c r="L55" s="9"/>
      <c r="M55" s="4"/>
      <c r="N55" s="225"/>
      <c r="O55"/>
    </row>
    <row r="56" spans="1:16" ht="12.95" customHeight="1">
      <c r="A56" s="324">
        <v>45</v>
      </c>
      <c r="B56" s="346" t="s">
        <v>11</v>
      </c>
      <c r="C56" s="56" t="s">
        <v>27</v>
      </c>
      <c r="D56" s="78">
        <v>4483653031.2799997</v>
      </c>
      <c r="E56" s="57">
        <f>(D56/$G$76)</f>
        <v>2.7078979129155342E-2</v>
      </c>
      <c r="F56" s="78">
        <v>3099.04</v>
      </c>
      <c r="G56" s="78">
        <v>4859269259.3699999</v>
      </c>
      <c r="H56" s="57">
        <f>(G56/$G$76)</f>
        <v>2.9347509706802975E-2</v>
      </c>
      <c r="I56" s="78">
        <v>3102.59</v>
      </c>
      <c r="J56" s="191">
        <f t="shared" ref="J56:J63" si="15">((G56-D56)/D56)</f>
        <v>8.3774597514466614E-2</v>
      </c>
      <c r="K56" s="191">
        <f t="shared" ref="K56:K75" si="16">((I56-F56)/F56)</f>
        <v>1.1455160307708781E-3</v>
      </c>
      <c r="L56" s="9"/>
      <c r="M56" s="240"/>
      <c r="N56"/>
      <c r="O56"/>
    </row>
    <row r="57" spans="1:16" ht="12.95" customHeight="1" thickBot="1">
      <c r="A57" s="324">
        <v>46</v>
      </c>
      <c r="B57" s="346" t="s">
        <v>66</v>
      </c>
      <c r="C57" s="346" t="s">
        <v>69</v>
      </c>
      <c r="D57" s="78">
        <v>2809296551.4400001</v>
      </c>
      <c r="E57" s="57">
        <f t="shared" ref="E57:E71" si="17">(D57/$G$76)</f>
        <v>1.6966719358820333E-2</v>
      </c>
      <c r="F57" s="78">
        <v>1</v>
      </c>
      <c r="G57" s="78">
        <v>2359752865.98</v>
      </c>
      <c r="H57" s="57">
        <f t="shared" ref="H57:H75" si="18">(G57/$G$76)</f>
        <v>1.4251704617204678E-2</v>
      </c>
      <c r="I57" s="78">
        <v>1</v>
      </c>
      <c r="J57" s="191">
        <f t="shared" si="15"/>
        <v>-0.16002001826029053</v>
      </c>
      <c r="K57" s="191">
        <f t="shared" si="16"/>
        <v>0</v>
      </c>
      <c r="L57" s="9"/>
      <c r="M57" s="336"/>
      <c r="N57" s="225"/>
      <c r="O57"/>
    </row>
    <row r="58" spans="1:16" ht="12" customHeight="1">
      <c r="A58" s="324">
        <v>47</v>
      </c>
      <c r="B58" s="346" t="s">
        <v>19</v>
      </c>
      <c r="C58" s="346" t="s">
        <v>28</v>
      </c>
      <c r="D58" s="78">
        <v>4639593947.6999998</v>
      </c>
      <c r="E58" s="57">
        <f t="shared" si="17"/>
        <v>2.8020782786052727E-2</v>
      </c>
      <c r="F58" s="78">
        <v>22.978300000000001</v>
      </c>
      <c r="G58" s="78">
        <v>7646385633.4799995</v>
      </c>
      <c r="H58" s="57">
        <f t="shared" si="18"/>
        <v>4.6180272099102956E-2</v>
      </c>
      <c r="I58" s="78">
        <v>22.991299999999999</v>
      </c>
      <c r="J58" s="191">
        <f t="shared" si="15"/>
        <v>0.64807216314060545</v>
      </c>
      <c r="K58" s="191">
        <f t="shared" si="16"/>
        <v>5.6575116522972213E-4</v>
      </c>
      <c r="L58" s="9"/>
      <c r="M58" s="323"/>
      <c r="N58" s="325"/>
      <c r="O58" s="311"/>
    </row>
    <row r="59" spans="1:16" ht="12.95" customHeight="1" thickBot="1">
      <c r="A59" s="324">
        <v>48</v>
      </c>
      <c r="B59" s="346" t="s">
        <v>135</v>
      </c>
      <c r="C59" s="359" t="s">
        <v>138</v>
      </c>
      <c r="D59" s="78">
        <v>428946979.30000001</v>
      </c>
      <c r="E59" s="57">
        <f t="shared" si="17"/>
        <v>2.590621133915649E-3</v>
      </c>
      <c r="F59" s="78">
        <v>1.9501999999999999</v>
      </c>
      <c r="G59" s="78">
        <v>428600096.12</v>
      </c>
      <c r="H59" s="57">
        <f t="shared" si="18"/>
        <v>2.5885261363041158E-3</v>
      </c>
      <c r="I59" s="78">
        <v>1.9617</v>
      </c>
      <c r="J59" s="235">
        <f t="shared" si="15"/>
        <v>-8.086854477121787E-4</v>
      </c>
      <c r="K59" s="235">
        <f t="shared" si="16"/>
        <v>5.8968310942467779E-3</v>
      </c>
      <c r="L59" s="9"/>
      <c r="M59" s="337"/>
      <c r="N59" s="326"/>
      <c r="O59" s="323"/>
      <c r="P59" s="307"/>
    </row>
    <row r="60" spans="1:16" ht="12.95" customHeight="1" thickBot="1">
      <c r="A60" s="324">
        <v>49</v>
      </c>
      <c r="B60" s="346" t="s">
        <v>7</v>
      </c>
      <c r="C60" s="346" t="s">
        <v>88</v>
      </c>
      <c r="D60" s="75">
        <v>12403486703.92</v>
      </c>
      <c r="E60" s="57">
        <f t="shared" si="17"/>
        <v>7.4910738016746081E-2</v>
      </c>
      <c r="F60" s="98">
        <v>276.44</v>
      </c>
      <c r="G60" s="75">
        <v>12826980374.190001</v>
      </c>
      <c r="H60" s="57">
        <f t="shared" si="18"/>
        <v>7.7468423943504089E-2</v>
      </c>
      <c r="I60" s="98">
        <v>276.64999999999998</v>
      </c>
      <c r="J60" s="191">
        <f t="shared" si="15"/>
        <v>3.4143114785309479E-2</v>
      </c>
      <c r="K60" s="191">
        <f t="shared" si="16"/>
        <v>7.5965851541014162E-4</v>
      </c>
      <c r="L60" s="9"/>
      <c r="M60" s="4"/>
      <c r="N60"/>
      <c r="O60" s="317"/>
      <c r="P60" s="309"/>
    </row>
    <row r="61" spans="1:16" ht="12.95" customHeight="1">
      <c r="A61" s="324">
        <v>50</v>
      </c>
      <c r="B61" s="346" t="s">
        <v>30</v>
      </c>
      <c r="C61" s="346" t="s">
        <v>50</v>
      </c>
      <c r="D61" s="75">
        <v>3828391156.0999999</v>
      </c>
      <c r="E61" s="57">
        <f t="shared" si="17"/>
        <v>2.3121531369852507E-2</v>
      </c>
      <c r="F61" s="98">
        <v>1</v>
      </c>
      <c r="G61" s="75">
        <v>3895362589.77</v>
      </c>
      <c r="H61" s="57">
        <f t="shared" si="18"/>
        <v>2.3526004695943445E-2</v>
      </c>
      <c r="I61" s="98">
        <v>1.01</v>
      </c>
      <c r="J61" s="191">
        <f t="shared" si="15"/>
        <v>1.7493362339240225E-2</v>
      </c>
      <c r="K61" s="191">
        <f t="shared" si="16"/>
        <v>1.0000000000000009E-2</v>
      </c>
      <c r="L61" s="9"/>
      <c r="M61" s="4"/>
      <c r="N61" s="227"/>
      <c r="O61" s="226"/>
    </row>
    <row r="62" spans="1:16" ht="12.95" customHeight="1">
      <c r="A62" s="324">
        <v>51</v>
      </c>
      <c r="B62" s="56" t="s">
        <v>175</v>
      </c>
      <c r="C62" s="346" t="s">
        <v>145</v>
      </c>
      <c r="D62" s="76">
        <v>7987556956.1999998</v>
      </c>
      <c r="E62" s="57">
        <f t="shared" si="17"/>
        <v>4.8240773003822554E-2</v>
      </c>
      <c r="F62" s="98">
        <v>3.67</v>
      </c>
      <c r="G62" s="76">
        <v>8542561518.0699997</v>
      </c>
      <c r="H62" s="57">
        <f t="shared" si="18"/>
        <v>5.1592717688795926E-2</v>
      </c>
      <c r="I62" s="98">
        <v>3.68</v>
      </c>
      <c r="J62" s="191">
        <f t="shared" si="15"/>
        <v>6.9483643736549666E-2</v>
      </c>
      <c r="K62" s="191">
        <f t="shared" si="16"/>
        <v>2.7247956403270383E-3</v>
      </c>
      <c r="L62" s="9"/>
      <c r="M62" s="4"/>
      <c r="N62" s="323"/>
      <c r="O62" s="331"/>
    </row>
    <row r="63" spans="1:16" ht="12" customHeight="1" thickBot="1">
      <c r="A63" s="324">
        <v>52</v>
      </c>
      <c r="B63" s="346" t="s">
        <v>7</v>
      </c>
      <c r="C63" s="56" t="s">
        <v>93</v>
      </c>
      <c r="D63" s="75">
        <v>27061500129.349998</v>
      </c>
      <c r="E63" s="57">
        <f t="shared" si="17"/>
        <v>0.16343766836862109</v>
      </c>
      <c r="F63" s="75">
        <v>3743.23</v>
      </c>
      <c r="G63" s="75">
        <v>27239644377.470001</v>
      </c>
      <c r="H63" s="57">
        <f t="shared" si="18"/>
        <v>0.16451356883263257</v>
      </c>
      <c r="I63" s="75">
        <v>3747.67</v>
      </c>
      <c r="J63" s="191">
        <f t="shared" si="15"/>
        <v>6.5829406081887327E-3</v>
      </c>
      <c r="K63" s="191">
        <f t="shared" si="16"/>
        <v>1.1861413805724079E-3</v>
      </c>
      <c r="L63" s="9"/>
      <c r="M63" s="4"/>
      <c r="N63" s="317"/>
      <c r="O63" s="332"/>
    </row>
    <row r="64" spans="1:16" ht="12.95" customHeight="1">
      <c r="A64" s="324">
        <v>53</v>
      </c>
      <c r="B64" s="346" t="s">
        <v>7</v>
      </c>
      <c r="C64" s="56" t="s">
        <v>94</v>
      </c>
      <c r="D64" s="75">
        <v>259122140.25</v>
      </c>
      <c r="E64" s="57">
        <f t="shared" si="17"/>
        <v>1.5649656605405656E-3</v>
      </c>
      <c r="F64" s="75">
        <v>3244.1</v>
      </c>
      <c r="G64" s="75">
        <v>259083646.11000001</v>
      </c>
      <c r="H64" s="57">
        <f t="shared" si="18"/>
        <v>1.5647331755542426E-3</v>
      </c>
      <c r="I64" s="75">
        <v>3243.49</v>
      </c>
      <c r="J64" s="191">
        <f t="shared" ref="J64:J75" si="19">((G64-D64)/D64)</f>
        <v>-1.4855596655247871E-4</v>
      </c>
      <c r="K64" s="191">
        <f t="shared" si="16"/>
        <v>-1.8803366110789658E-4</v>
      </c>
      <c r="L64" s="9"/>
      <c r="M64" s="4"/>
      <c r="N64" s="383"/>
      <c r="O64" s="383"/>
    </row>
    <row r="65" spans="1:16" ht="12.95" customHeight="1">
      <c r="A65" s="324">
        <v>54</v>
      </c>
      <c r="B65" s="346" t="s">
        <v>117</v>
      </c>
      <c r="C65" s="56" t="s">
        <v>118</v>
      </c>
      <c r="D65" s="75">
        <v>56500274.109999999</v>
      </c>
      <c r="E65" s="57">
        <f t="shared" si="17"/>
        <v>3.4123285917587337E-4</v>
      </c>
      <c r="F65" s="75">
        <v>12.566266000000001</v>
      </c>
      <c r="G65" s="75">
        <v>56264192.829999998</v>
      </c>
      <c r="H65" s="57">
        <f t="shared" si="18"/>
        <v>3.3980704856802641E-4</v>
      </c>
      <c r="I65" s="75">
        <v>12.59906</v>
      </c>
      <c r="J65" s="191">
        <f t="shared" si="19"/>
        <v>-4.1784094629412974E-3</v>
      </c>
      <c r="K65" s="191">
        <f t="shared" si="16"/>
        <v>2.6096853273676604E-3</v>
      </c>
      <c r="L65" s="9"/>
      <c r="M65" s="259"/>
      <c r="N65" s="260"/>
      <c r="O65" s="388"/>
      <c r="P65" s="61"/>
    </row>
    <row r="66" spans="1:16" ht="12.95" customHeight="1">
      <c r="A66" s="324">
        <v>55</v>
      </c>
      <c r="B66" s="346" t="s">
        <v>38</v>
      </c>
      <c r="C66" s="346" t="s">
        <v>112</v>
      </c>
      <c r="D66" s="75">
        <v>5722986258.2399998</v>
      </c>
      <c r="E66" s="57">
        <f t="shared" si="17"/>
        <v>3.4563920170040896E-2</v>
      </c>
      <c r="F66" s="75">
        <v>1107.03</v>
      </c>
      <c r="G66" s="75">
        <v>5880531491.5200005</v>
      </c>
      <c r="H66" s="57">
        <f t="shared" si="18"/>
        <v>3.551541308310182E-2</v>
      </c>
      <c r="I66" s="75">
        <v>1109.54</v>
      </c>
      <c r="J66" s="191">
        <f t="shared" si="19"/>
        <v>2.7528501060642221E-2</v>
      </c>
      <c r="K66" s="191">
        <f t="shared" si="16"/>
        <v>2.2673278953596479E-3</v>
      </c>
      <c r="L66" s="9"/>
      <c r="M66" s="4"/>
      <c r="N66" s="228"/>
      <c r="O66" s="388"/>
    </row>
    <row r="67" spans="1:16" ht="12.95" customHeight="1">
      <c r="A67" s="324">
        <v>56</v>
      </c>
      <c r="B67" s="346" t="s">
        <v>7</v>
      </c>
      <c r="C67" s="56" t="s">
        <v>120</v>
      </c>
      <c r="D67" s="75">
        <v>82526612602.600006</v>
      </c>
      <c r="E67" s="57">
        <f t="shared" si="17"/>
        <v>0.49841867884850988</v>
      </c>
      <c r="F67" s="98">
        <v>421.95</v>
      </c>
      <c r="G67" s="75">
        <v>84537302650.929993</v>
      </c>
      <c r="H67" s="57">
        <f t="shared" si="18"/>
        <v>0.5105622219536694</v>
      </c>
      <c r="I67" s="98">
        <v>424.83</v>
      </c>
      <c r="J67" s="191">
        <f t="shared" si="19"/>
        <v>2.4364141274188681E-2</v>
      </c>
      <c r="K67" s="191">
        <f t="shared" si="16"/>
        <v>6.8254532527550552E-3</v>
      </c>
      <c r="L67" s="9"/>
      <c r="M67" s="261"/>
      <c r="N67" s="262"/>
      <c r="O67" s="388"/>
    </row>
    <row r="68" spans="1:16" ht="12.95" customHeight="1">
      <c r="A68" s="324">
        <v>57</v>
      </c>
      <c r="B68" s="56" t="s">
        <v>126</v>
      </c>
      <c r="C68" s="346" t="s">
        <v>127</v>
      </c>
      <c r="D68" s="75">
        <v>204216988.30000001</v>
      </c>
      <c r="E68" s="57">
        <f t="shared" si="17"/>
        <v>1.2333665262264848E-3</v>
      </c>
      <c r="F68" s="98">
        <v>0.76090000000000002</v>
      </c>
      <c r="G68" s="75">
        <v>205308796.94999999</v>
      </c>
      <c r="H68" s="57">
        <f t="shared" si="18"/>
        <v>1.2399604940112623E-3</v>
      </c>
      <c r="I68" s="98">
        <v>0.76090000000000002</v>
      </c>
      <c r="J68" s="191">
        <f t="shared" si="19"/>
        <v>5.3463164797831666E-3</v>
      </c>
      <c r="K68" s="191">
        <f t="shared" si="16"/>
        <v>0</v>
      </c>
      <c r="L68" s="9"/>
      <c r="M68" s="263"/>
      <c r="N68" s="262"/>
      <c r="O68" s="388"/>
    </row>
    <row r="69" spans="1:16" ht="12.95" customHeight="1">
      <c r="A69" s="324">
        <v>58</v>
      </c>
      <c r="B69" s="346" t="s">
        <v>128</v>
      </c>
      <c r="C69" s="346" t="s">
        <v>131</v>
      </c>
      <c r="D69" s="75">
        <v>503863808.14999998</v>
      </c>
      <c r="E69" s="57">
        <f t="shared" si="17"/>
        <v>3.0430805973707203E-3</v>
      </c>
      <c r="F69" s="98">
        <v>1180.6400000000001</v>
      </c>
      <c r="G69" s="75">
        <v>510588731.82999998</v>
      </c>
      <c r="H69" s="57">
        <f t="shared" si="18"/>
        <v>3.0836957089115644E-3</v>
      </c>
      <c r="I69" s="98">
        <v>1185.8499999999999</v>
      </c>
      <c r="J69" s="191">
        <f t="shared" si="19"/>
        <v>1.3346709113106217E-2</v>
      </c>
      <c r="K69" s="191">
        <f t="shared" si="16"/>
        <v>4.41286082124933E-3</v>
      </c>
      <c r="L69" s="9"/>
      <c r="M69" s="263"/>
      <c r="N69" s="262"/>
      <c r="O69" s="388"/>
    </row>
    <row r="70" spans="1:16" ht="12.95" customHeight="1">
      <c r="A70" s="324">
        <v>59</v>
      </c>
      <c r="B70" s="346" t="s">
        <v>66</v>
      </c>
      <c r="C70" s="346" t="s">
        <v>132</v>
      </c>
      <c r="D70" s="75">
        <v>322883142.41000003</v>
      </c>
      <c r="E70" s="57">
        <f t="shared" si="17"/>
        <v>1.9500496165691082E-3</v>
      </c>
      <c r="F70" s="102">
        <v>146.19</v>
      </c>
      <c r="G70" s="75">
        <v>312931280.33999997</v>
      </c>
      <c r="H70" s="57">
        <f t="shared" si="18"/>
        <v>1.8899454418237153E-3</v>
      </c>
      <c r="I70" s="102">
        <v>141.16</v>
      </c>
      <c r="J70" s="191">
        <f t="shared" si="19"/>
        <v>-3.0821869471782722E-2</v>
      </c>
      <c r="K70" s="191">
        <f t="shared" si="16"/>
        <v>-3.4407278199603264E-2</v>
      </c>
      <c r="L70" s="9"/>
      <c r="M70" s="263"/>
      <c r="N70" s="262"/>
      <c r="O70" s="388"/>
    </row>
    <row r="71" spans="1:16" ht="12.95" customHeight="1">
      <c r="A71" s="324">
        <v>60</v>
      </c>
      <c r="B71" s="346" t="s">
        <v>136</v>
      </c>
      <c r="C71" s="346" t="s">
        <v>137</v>
      </c>
      <c r="D71" s="75">
        <v>444112127.67000002</v>
      </c>
      <c r="E71" s="57">
        <f t="shared" si="17"/>
        <v>2.6822109008616743E-3</v>
      </c>
      <c r="F71" s="98">
        <v>150.468997</v>
      </c>
      <c r="G71" s="75">
        <v>456447538.38999999</v>
      </c>
      <c r="H71" s="57">
        <f t="shared" si="18"/>
        <v>2.7567104946317742E-3</v>
      </c>
      <c r="I71" s="102">
        <v>148.53830300000001</v>
      </c>
      <c r="J71" s="191">
        <f t="shared" si="19"/>
        <v>2.7775442172040535E-2</v>
      </c>
      <c r="K71" s="191">
        <f t="shared" si="16"/>
        <v>-1.2831174783467111E-2</v>
      </c>
      <c r="L71" s="9"/>
      <c r="M71" s="271"/>
      <c r="N71" s="229"/>
      <c r="O71" s="388"/>
    </row>
    <row r="72" spans="1:16" ht="12.95" customHeight="1">
      <c r="A72" s="324">
        <v>61</v>
      </c>
      <c r="B72" s="346" t="s">
        <v>140</v>
      </c>
      <c r="C72" s="346" t="s">
        <v>143</v>
      </c>
      <c r="D72" s="75">
        <v>939470330.09000003</v>
      </c>
      <c r="E72" s="57">
        <f>(D72/$G$76)</f>
        <v>5.673921974668315E-3</v>
      </c>
      <c r="F72" s="98">
        <v>1.3480000000000001</v>
      </c>
      <c r="G72" s="75">
        <v>872413988.38</v>
      </c>
      <c r="H72" s="57">
        <f>(G72/$G$76)</f>
        <v>5.2689358472907876E-3</v>
      </c>
      <c r="I72" s="98">
        <v>1.381</v>
      </c>
      <c r="J72" s="191">
        <f>((G72-D72)/D72)</f>
        <v>-7.1376753008874833E-2</v>
      </c>
      <c r="K72" s="191">
        <f>((I72-F72)/F72)</f>
        <v>2.4480712166172043E-2</v>
      </c>
      <c r="L72" s="9"/>
      <c r="M72" s="271"/>
      <c r="N72" s="229"/>
      <c r="O72" s="388"/>
    </row>
    <row r="73" spans="1:16" ht="12.95" customHeight="1">
      <c r="A73" s="324">
        <v>62</v>
      </c>
      <c r="B73" s="346" t="s">
        <v>66</v>
      </c>
      <c r="C73" s="346" t="s">
        <v>165</v>
      </c>
      <c r="D73" s="75">
        <v>1909655749.3</v>
      </c>
      <c r="E73" s="57">
        <f>(D73/$G$76)</f>
        <v>1.1533347433087062E-2</v>
      </c>
      <c r="F73" s="98">
        <v>402.86</v>
      </c>
      <c r="G73" s="75">
        <v>1909655749.3</v>
      </c>
      <c r="H73" s="57">
        <f>(G73/$G$76)</f>
        <v>1.1533347433087062E-2</v>
      </c>
      <c r="I73" s="98">
        <v>402.86</v>
      </c>
      <c r="J73" s="191">
        <f>((G73-D73)/D73)</f>
        <v>0</v>
      </c>
      <c r="K73" s="191">
        <f>((I73-F73)/F73)</f>
        <v>0</v>
      </c>
      <c r="L73" s="9"/>
      <c r="M73" s="271"/>
      <c r="N73" s="229"/>
      <c r="O73" s="388"/>
    </row>
    <row r="74" spans="1:16" ht="12.95" customHeight="1">
      <c r="A74" s="324">
        <v>63</v>
      </c>
      <c r="B74" s="346" t="s">
        <v>7</v>
      </c>
      <c r="C74" s="56" t="s">
        <v>173</v>
      </c>
      <c r="D74" s="75">
        <v>1277301236.9300001</v>
      </c>
      <c r="E74" s="57">
        <f>(D74/$G$76)</f>
        <v>7.7142484699797434E-3</v>
      </c>
      <c r="F74" s="98">
        <v>104.89</v>
      </c>
      <c r="G74" s="75">
        <v>2178279463.6999998</v>
      </c>
      <c r="H74" s="57">
        <f>(G74/$G$76)</f>
        <v>1.3155697758834095E-2</v>
      </c>
      <c r="I74" s="98">
        <v>105.04</v>
      </c>
      <c r="J74" s="191">
        <f>((G74-D74)/D74)</f>
        <v>0.7053764614958844</v>
      </c>
      <c r="K74" s="191">
        <f>((I74-F74)/F74)</f>
        <v>1.4300695967204278E-3</v>
      </c>
      <c r="L74" s="9"/>
      <c r="M74" s="271"/>
      <c r="N74" s="229"/>
      <c r="O74" s="388"/>
    </row>
    <row r="75" spans="1:16" ht="12.95" customHeight="1">
      <c r="A75" s="324">
        <v>64</v>
      </c>
      <c r="B75" s="346" t="s">
        <v>186</v>
      </c>
      <c r="C75" s="56" t="s">
        <v>189</v>
      </c>
      <c r="D75" s="75">
        <v>525817891.16000003</v>
      </c>
      <c r="E75" s="57">
        <f>(D75/$G$76)</f>
        <v>3.1756720694315764E-3</v>
      </c>
      <c r="F75" s="98">
        <v>1.17</v>
      </c>
      <c r="G75" s="75">
        <v>599521423.48000002</v>
      </c>
      <c r="H75" s="57">
        <f t="shared" si="18"/>
        <v>3.6208038402252983E-3</v>
      </c>
      <c r="I75" s="98">
        <v>1.18</v>
      </c>
      <c r="J75" s="191">
        <f t="shared" si="19"/>
        <v>0.14016931253024423</v>
      </c>
      <c r="K75" s="191">
        <f t="shared" si="16"/>
        <v>8.5470085470085548E-3</v>
      </c>
      <c r="L75" s="9"/>
      <c r="M75" s="4"/>
      <c r="N75" s="229"/>
      <c r="O75" s="388"/>
    </row>
    <row r="76" spans="1:16" ht="12.95" customHeight="1">
      <c r="A76" s="242"/>
      <c r="B76" s="243"/>
      <c r="C76" s="244" t="s">
        <v>57</v>
      </c>
      <c r="D76" s="80">
        <f>SUM(D56:D75)</f>
        <v>158334968004.49997</v>
      </c>
      <c r="E76" s="68">
        <f>(D76/$G$111)</f>
        <v>0.1390352450717881</v>
      </c>
      <c r="F76" s="90"/>
      <c r="G76" s="80">
        <f>SUM(G56:G75)</f>
        <v>165576885668.21002</v>
      </c>
      <c r="H76" s="68">
        <f>(G76/$G$111)</f>
        <v>0.14539443287378409</v>
      </c>
      <c r="I76" s="90"/>
      <c r="J76" s="191">
        <f>((G76-D76)/D76)</f>
        <v>4.5737955140169879E-2</v>
      </c>
      <c r="K76" s="191"/>
      <c r="L76" s="9"/>
      <c r="M76" s="4"/>
      <c r="N76"/>
      <c r="O76"/>
    </row>
    <row r="77" spans="1:16" ht="12.95" customHeight="1">
      <c r="A77" s="245"/>
      <c r="B77" s="82"/>
      <c r="C77" s="82" t="s">
        <v>59</v>
      </c>
      <c r="D77" s="83"/>
      <c r="E77" s="84"/>
      <c r="F77" s="85"/>
      <c r="G77" s="83"/>
      <c r="H77" s="84"/>
      <c r="I77" s="85"/>
      <c r="J77" s="191"/>
      <c r="K77" s="191"/>
      <c r="L77" s="9"/>
      <c r="M77" s="4"/>
      <c r="N77" s="225"/>
      <c r="O77"/>
    </row>
    <row r="78" spans="1:16" ht="12.95" customHeight="1">
      <c r="A78" s="324">
        <v>65</v>
      </c>
      <c r="B78" s="346" t="s">
        <v>30</v>
      </c>
      <c r="C78" s="346" t="s">
        <v>31</v>
      </c>
      <c r="D78" s="75">
        <v>2376700624.8099999</v>
      </c>
      <c r="E78" s="57">
        <f>(D78/$G$81)</f>
        <v>5.2758477482264157E-2</v>
      </c>
      <c r="F78" s="98">
        <v>85.5</v>
      </c>
      <c r="G78" s="75">
        <v>2444343044.1500001</v>
      </c>
      <c r="H78" s="57">
        <f>(G78/$G$81)</f>
        <v>5.4260017482860808E-2</v>
      </c>
      <c r="I78" s="98">
        <v>85.5</v>
      </c>
      <c r="J78" s="191">
        <f>((G78-D78)/D78)</f>
        <v>2.8460639356043285E-2</v>
      </c>
      <c r="K78" s="191">
        <f>((I78-F78)/F78)</f>
        <v>0</v>
      </c>
      <c r="L78" s="9"/>
      <c r="M78" s="4"/>
      <c r="N78" s="230"/>
      <c r="O78"/>
    </row>
    <row r="79" spans="1:16" ht="12.95" customHeight="1">
      <c r="A79" s="324">
        <v>66</v>
      </c>
      <c r="B79" s="346" t="s">
        <v>30</v>
      </c>
      <c r="C79" s="346" t="s">
        <v>32</v>
      </c>
      <c r="D79" s="75">
        <v>9840249870.2900009</v>
      </c>
      <c r="E79" s="57">
        <f>(D79/$G$81)</f>
        <v>0.21843584159576288</v>
      </c>
      <c r="F79" s="98">
        <v>40.700000000000003</v>
      </c>
      <c r="G79" s="75">
        <v>9837329189.2399998</v>
      </c>
      <c r="H79" s="57">
        <f>(G79/$G$81)</f>
        <v>0.21837100773162332</v>
      </c>
      <c r="I79" s="98">
        <v>40.700000000000003</v>
      </c>
      <c r="J79" s="191">
        <f>((G79-D79)/D79)</f>
        <v>-2.9680964289528446E-4</v>
      </c>
      <c r="K79" s="191">
        <f>((I79-F79)/F79)</f>
        <v>0</v>
      </c>
      <c r="L79" s="9"/>
      <c r="M79" s="4"/>
      <c r="N79" s="230"/>
      <c r="O79"/>
    </row>
    <row r="80" spans="1:16" ht="12.95" customHeight="1">
      <c r="A80" s="324">
        <v>67</v>
      </c>
      <c r="B80" s="56" t="s">
        <v>11</v>
      </c>
      <c r="C80" s="346" t="s">
        <v>33</v>
      </c>
      <c r="D80" s="75">
        <v>32767023980.578201</v>
      </c>
      <c r="E80" s="57">
        <f>(D80/$G$81)</f>
        <v>0.72736897478551588</v>
      </c>
      <c r="F80" s="98">
        <v>12.280252793272286</v>
      </c>
      <c r="G80" s="75">
        <v>32767023980.578201</v>
      </c>
      <c r="H80" s="57">
        <f>(G80/$G$81)</f>
        <v>0.72736897478551588</v>
      </c>
      <c r="I80" s="98">
        <v>12.280252793272286</v>
      </c>
      <c r="J80" s="191">
        <f>((G80-D80)/D80)</f>
        <v>0</v>
      </c>
      <c r="K80" s="191">
        <f>((I80-F80)/F80)</f>
        <v>0</v>
      </c>
      <c r="L80" s="9"/>
      <c r="M80" s="4"/>
      <c r="N80" s="230"/>
      <c r="O80"/>
    </row>
    <row r="81" spans="1:17" ht="12.95" customHeight="1">
      <c r="A81" s="242"/>
      <c r="B81" s="246"/>
      <c r="C81" s="244" t="s">
        <v>57</v>
      </c>
      <c r="D81" s="80">
        <f>SUM(D78:D80)</f>
        <v>44983974475.6782</v>
      </c>
      <c r="E81" s="68">
        <f>(D81/$G$111)</f>
        <v>3.9500800071852901E-2</v>
      </c>
      <c r="F81" s="90"/>
      <c r="G81" s="80">
        <f>SUM(G78:G80)</f>
        <v>45048696213.968201</v>
      </c>
      <c r="H81" s="68">
        <f>(G81/$G$111)</f>
        <v>3.9557632765590947E-2</v>
      </c>
      <c r="I81" s="90"/>
      <c r="J81" s="191">
        <f>((G81-D81)/D81)</f>
        <v>1.4387732307867655E-3</v>
      </c>
      <c r="K81" s="191"/>
      <c r="L81" s="9"/>
      <c r="M81" s="4"/>
      <c r="N81"/>
      <c r="O81"/>
    </row>
    <row r="82" spans="1:17" ht="12.95" customHeight="1">
      <c r="A82" s="245"/>
      <c r="B82" s="82"/>
      <c r="C82" s="82" t="s">
        <v>83</v>
      </c>
      <c r="D82" s="83"/>
      <c r="E82" s="84"/>
      <c r="F82" s="85"/>
      <c r="G82" s="83"/>
      <c r="H82" s="84"/>
      <c r="I82" s="85"/>
      <c r="J82" s="191"/>
      <c r="K82" s="191"/>
      <c r="L82" s="9"/>
      <c r="M82" s="4"/>
      <c r="N82"/>
      <c r="O82"/>
    </row>
    <row r="83" spans="1:17" ht="12.95" customHeight="1">
      <c r="A83" s="324">
        <v>68</v>
      </c>
      <c r="B83" s="346" t="s">
        <v>7</v>
      </c>
      <c r="C83" s="346" t="s">
        <v>36</v>
      </c>
      <c r="D83" s="75">
        <v>1210730437.1199999</v>
      </c>
      <c r="E83" s="57">
        <f t="shared" ref="E83:E102" si="20">(D83/$G$103)</f>
        <v>4.8460052580609835E-2</v>
      </c>
      <c r="F83" s="75">
        <v>2680.25</v>
      </c>
      <c r="G83" s="75">
        <v>1220307581.9000001</v>
      </c>
      <c r="H83" s="57">
        <f t="shared" ref="H83:H102" si="21">(G83/$G$103)</f>
        <v>4.8843382284218272E-2</v>
      </c>
      <c r="I83" s="75">
        <v>2678.57</v>
      </c>
      <c r="J83" s="191">
        <f>((G83-D83)/D83)</f>
        <v>7.910220546517065E-3</v>
      </c>
      <c r="K83" s="191">
        <f t="shared" ref="K83:K94" si="22">((I83-F83)/F83)</f>
        <v>-6.2680720082075787E-4</v>
      </c>
      <c r="L83" s="9"/>
      <c r="M83" s="4"/>
      <c r="N83" s="231"/>
      <c r="O83"/>
    </row>
    <row r="84" spans="1:17" ht="12.95" customHeight="1">
      <c r="A84" s="324">
        <v>69</v>
      </c>
      <c r="B84" s="346" t="s">
        <v>14</v>
      </c>
      <c r="C84" s="346" t="s">
        <v>34</v>
      </c>
      <c r="D84" s="75">
        <v>160599679</v>
      </c>
      <c r="E84" s="67">
        <f t="shared" si="20"/>
        <v>6.4280773408835114E-3</v>
      </c>
      <c r="F84" s="75">
        <v>117.25</v>
      </c>
      <c r="G84" s="75">
        <v>157330306</v>
      </c>
      <c r="H84" s="67">
        <f t="shared" si="21"/>
        <v>6.2972191559166769E-3</v>
      </c>
      <c r="I84" s="75">
        <v>115.85</v>
      </c>
      <c r="J84" s="191">
        <f>((G84-D84)/D84)</f>
        <v>-2.0357282283235446E-2</v>
      </c>
      <c r="K84" s="191">
        <f t="shared" si="22"/>
        <v>-1.1940298507462735E-2</v>
      </c>
      <c r="L84" s="9"/>
      <c r="M84" s="4"/>
      <c r="N84" s="231"/>
      <c r="O84"/>
    </row>
    <row r="85" spans="1:17" ht="12.95" customHeight="1">
      <c r="A85" s="324">
        <v>70</v>
      </c>
      <c r="B85" s="346" t="s">
        <v>56</v>
      </c>
      <c r="C85" s="346" t="s">
        <v>100</v>
      </c>
      <c r="D85" s="75">
        <v>834396778.05999994</v>
      </c>
      <c r="E85" s="67">
        <f t="shared" si="20"/>
        <v>3.3397121686362115E-2</v>
      </c>
      <c r="F85" s="75">
        <v>1.2742</v>
      </c>
      <c r="G85" s="75">
        <v>826920303.04999995</v>
      </c>
      <c r="H85" s="67">
        <f t="shared" si="21"/>
        <v>3.3097872273781019E-2</v>
      </c>
      <c r="I85" s="75">
        <v>1.2411000000000001</v>
      </c>
      <c r="J85" s="191">
        <f t="shared" ref="J85:J92" si="23">((G85-D85)/D85)</f>
        <v>-8.9603354262501374E-3</v>
      </c>
      <c r="K85" s="191">
        <f t="shared" si="22"/>
        <v>-2.5977083660335826E-2</v>
      </c>
      <c r="L85" s="9"/>
      <c r="M85" s="4"/>
      <c r="N85" s="401"/>
      <c r="O85" s="63"/>
    </row>
    <row r="86" spans="1:17" ht="12.95" customHeight="1" thickBot="1">
      <c r="A86" s="324">
        <v>71</v>
      </c>
      <c r="B86" s="346" t="s">
        <v>9</v>
      </c>
      <c r="C86" s="346" t="s">
        <v>10</v>
      </c>
      <c r="D86" s="75">
        <v>3776145799.9899998</v>
      </c>
      <c r="E86" s="67">
        <f t="shared" si="20"/>
        <v>0.15114200354527582</v>
      </c>
      <c r="F86" s="75">
        <v>379.08629999999999</v>
      </c>
      <c r="G86" s="75">
        <v>3732084896.8800001</v>
      </c>
      <c r="H86" s="67">
        <f t="shared" si="21"/>
        <v>0.14937844527004257</v>
      </c>
      <c r="I86" s="75">
        <v>374.09539999999998</v>
      </c>
      <c r="J86" s="191">
        <f>((G86-D86)/D86)</f>
        <v>-1.1668220837796131E-2</v>
      </c>
      <c r="K86" s="191">
        <f t="shared" si="22"/>
        <v>-1.3165603716093171E-2</v>
      </c>
      <c r="L86" s="9"/>
      <c r="M86" s="4"/>
      <c r="N86" s="401"/>
      <c r="O86" s="288"/>
    </row>
    <row r="87" spans="1:17" ht="12" customHeight="1">
      <c r="A87" s="324">
        <v>72</v>
      </c>
      <c r="B87" s="346" t="s">
        <v>19</v>
      </c>
      <c r="C87" s="346" t="s">
        <v>20</v>
      </c>
      <c r="D87" s="75">
        <v>2245443684.52</v>
      </c>
      <c r="E87" s="67">
        <f t="shared" si="20"/>
        <v>8.9874934735660314E-2</v>
      </c>
      <c r="F87" s="75">
        <v>11.119300000000001</v>
      </c>
      <c r="G87" s="75">
        <v>2213531141.3099999</v>
      </c>
      <c r="H87" s="67">
        <f t="shared" si="21"/>
        <v>8.8597620252994586E-2</v>
      </c>
      <c r="I87" s="75">
        <v>10.949199999999999</v>
      </c>
      <c r="J87" s="191">
        <f>((G87-D87)/D87)</f>
        <v>-1.4212132519734896E-2</v>
      </c>
      <c r="K87" s="191">
        <f t="shared" si="22"/>
        <v>-1.5297725576250434E-2</v>
      </c>
      <c r="L87" s="9"/>
      <c r="M87" s="327"/>
      <c r="N87" s="307"/>
      <c r="O87" s="307"/>
      <c r="P87" s="320"/>
    </row>
    <row r="88" spans="1:17" ht="12.95" customHeight="1" thickBot="1">
      <c r="A88" s="324">
        <v>73</v>
      </c>
      <c r="B88" s="56" t="s">
        <v>35</v>
      </c>
      <c r="C88" s="56" t="s">
        <v>168</v>
      </c>
      <c r="D88" s="75">
        <v>3032697120.1100001</v>
      </c>
      <c r="E88" s="67">
        <f t="shared" si="20"/>
        <v>0.12138512206828118</v>
      </c>
      <c r="F88" s="75">
        <v>154.08000000000001</v>
      </c>
      <c r="G88" s="75">
        <v>2987946849.8899999</v>
      </c>
      <c r="H88" s="67">
        <f t="shared" si="21"/>
        <v>0.11959397155172505</v>
      </c>
      <c r="I88" s="75">
        <v>151.79</v>
      </c>
      <c r="J88" s="191">
        <f t="shared" si="23"/>
        <v>-1.4755931254479219E-2</v>
      </c>
      <c r="K88" s="191">
        <f t="shared" si="22"/>
        <v>-1.4862409138110204E-2</v>
      </c>
      <c r="L88" s="9"/>
      <c r="M88" s="317"/>
      <c r="N88" s="309"/>
      <c r="O88" s="309"/>
      <c r="P88" s="309"/>
    </row>
    <row r="89" spans="1:17" ht="14.25" customHeight="1">
      <c r="A89" s="324">
        <v>74</v>
      </c>
      <c r="B89" s="362" t="s">
        <v>139</v>
      </c>
      <c r="C89" s="362" t="s">
        <v>166</v>
      </c>
      <c r="D89" s="75">
        <v>4979518172.1700001</v>
      </c>
      <c r="E89" s="67">
        <f t="shared" si="20"/>
        <v>0.19930754613179308</v>
      </c>
      <c r="F89" s="102">
        <v>103.2</v>
      </c>
      <c r="G89" s="75">
        <v>4983954731.2700005</v>
      </c>
      <c r="H89" s="67">
        <f t="shared" si="21"/>
        <v>0.1994851214868609</v>
      </c>
      <c r="I89" s="102">
        <v>103.2</v>
      </c>
      <c r="J89" s="191">
        <f>((G89-D89)/D89)</f>
        <v>8.9096152410806338E-4</v>
      </c>
      <c r="K89" s="191">
        <f t="shared" si="22"/>
        <v>0</v>
      </c>
      <c r="L89" s="9"/>
      <c r="M89" s="4"/>
      <c r="N89" s="320"/>
      <c r="O89" s="320"/>
      <c r="P89" s="320"/>
      <c r="Q89" s="318"/>
    </row>
    <row r="90" spans="1:17" ht="12.95" customHeight="1" thickBot="1">
      <c r="A90" s="324">
        <v>75</v>
      </c>
      <c r="B90" s="346" t="s">
        <v>11</v>
      </c>
      <c r="C90" s="75" t="s">
        <v>12</v>
      </c>
      <c r="D90" s="75">
        <v>2070411826.22</v>
      </c>
      <c r="E90" s="67">
        <f t="shared" si="20"/>
        <v>8.2869202661494945E-2</v>
      </c>
      <c r="F90" s="102">
        <v>3222.64</v>
      </c>
      <c r="G90" s="75">
        <v>2052850657.8800001</v>
      </c>
      <c r="H90" s="67">
        <f t="shared" si="21"/>
        <v>8.216630867696964E-2</v>
      </c>
      <c r="I90" s="102">
        <v>3194.84</v>
      </c>
      <c r="J90" s="191">
        <f t="shared" si="23"/>
        <v>-8.4819687163697061E-3</v>
      </c>
      <c r="K90" s="191">
        <f t="shared" si="22"/>
        <v>-8.626467740734221E-3</v>
      </c>
      <c r="L90" s="9"/>
      <c r="M90" s="4"/>
      <c r="N90" s="309"/>
      <c r="O90" s="309"/>
      <c r="P90" s="309"/>
      <c r="Q90" s="319"/>
    </row>
    <row r="91" spans="1:17" ht="13.5" customHeight="1">
      <c r="A91" s="324">
        <v>76</v>
      </c>
      <c r="B91" s="56" t="s">
        <v>61</v>
      </c>
      <c r="C91" s="346" t="s">
        <v>17</v>
      </c>
      <c r="D91" s="75">
        <v>1600960150.5</v>
      </c>
      <c r="E91" s="67">
        <f t="shared" si="20"/>
        <v>6.4079179554814097E-2</v>
      </c>
      <c r="F91" s="102">
        <v>0.92159999999999997</v>
      </c>
      <c r="G91" s="75">
        <v>1587831234.3099999</v>
      </c>
      <c r="H91" s="67">
        <f t="shared" si="21"/>
        <v>6.3553688537666436E-2</v>
      </c>
      <c r="I91" s="102">
        <v>0.90639999999999998</v>
      </c>
      <c r="J91" s="191">
        <f>((G91-D91)/D91)</f>
        <v>-8.2006514565023565E-3</v>
      </c>
      <c r="K91" s="191">
        <f t="shared" si="22"/>
        <v>-1.6493055555555546E-2</v>
      </c>
      <c r="L91" s="9"/>
      <c r="M91" s="4"/>
      <c r="N91" s="320"/>
      <c r="O91" s="320"/>
      <c r="P91" s="320"/>
      <c r="Q91" s="320"/>
    </row>
    <row r="92" spans="1:17" ht="12.95" customHeight="1" thickBot="1">
      <c r="A92" s="324">
        <v>77</v>
      </c>
      <c r="B92" s="346" t="s">
        <v>78</v>
      </c>
      <c r="C92" s="346" t="s">
        <v>21</v>
      </c>
      <c r="D92" s="75">
        <v>350643933.11000001</v>
      </c>
      <c r="E92" s="67">
        <f t="shared" si="20"/>
        <v>1.4034687585786923E-2</v>
      </c>
      <c r="F92" s="78">
        <v>163.19</v>
      </c>
      <c r="G92" s="75">
        <v>340777737.44</v>
      </c>
      <c r="H92" s="67">
        <f t="shared" si="21"/>
        <v>1.3639788484979567E-2</v>
      </c>
      <c r="I92" s="78">
        <v>158.78</v>
      </c>
      <c r="J92" s="191">
        <f t="shared" si="23"/>
        <v>-2.8137363115034723E-2</v>
      </c>
      <c r="K92" s="191">
        <f t="shared" si="22"/>
        <v>-2.7023714688400004E-2</v>
      </c>
      <c r="L92" s="9"/>
      <c r="M92" s="61"/>
      <c r="N92" s="309"/>
      <c r="O92" s="309"/>
      <c r="P92" s="309"/>
      <c r="Q92" s="309"/>
    </row>
    <row r="93" spans="1:17" ht="12.95" customHeight="1">
      <c r="A93" s="324">
        <v>78</v>
      </c>
      <c r="B93" s="56" t="s">
        <v>77</v>
      </c>
      <c r="C93" s="346" t="s">
        <v>42</v>
      </c>
      <c r="D93" s="75">
        <v>1119629651.1900001</v>
      </c>
      <c r="E93" s="67">
        <f t="shared" si="20"/>
        <v>4.4813700972563895E-2</v>
      </c>
      <c r="F93" s="76">
        <v>552.20000000000005</v>
      </c>
      <c r="G93" s="75">
        <v>1119629651.1900001</v>
      </c>
      <c r="H93" s="67">
        <f t="shared" si="21"/>
        <v>4.4813700972563895E-2</v>
      </c>
      <c r="I93" s="76">
        <v>552.20000000000005</v>
      </c>
      <c r="J93" s="191">
        <f>((G93-D93)/D93)</f>
        <v>0</v>
      </c>
      <c r="K93" s="191">
        <f t="shared" si="22"/>
        <v>0</v>
      </c>
      <c r="L93" s="9"/>
      <c r="M93" s="259"/>
      <c r="N93" s="260"/>
    </row>
    <row r="94" spans="1:17" ht="12.95" customHeight="1">
      <c r="A94" s="324">
        <v>79</v>
      </c>
      <c r="B94" s="56" t="s">
        <v>66</v>
      </c>
      <c r="C94" s="346" t="s">
        <v>72</v>
      </c>
      <c r="D94" s="75">
        <v>1645567528.97</v>
      </c>
      <c r="E94" s="67">
        <f t="shared" si="20"/>
        <v>6.5864610762177977E-2</v>
      </c>
      <c r="F94" s="76">
        <v>2.31</v>
      </c>
      <c r="G94" s="75">
        <v>1652059742.6600001</v>
      </c>
      <c r="H94" s="67">
        <f t="shared" si="21"/>
        <v>6.6124464654618589E-2</v>
      </c>
      <c r="I94" s="76">
        <v>2.3199999999999998</v>
      </c>
      <c r="J94" s="191">
        <f>((G94-D94)/D94)</f>
        <v>3.9452733331847454E-3</v>
      </c>
      <c r="K94" s="191">
        <f t="shared" si="22"/>
        <v>4.3290043290042362E-3</v>
      </c>
      <c r="L94" s="9"/>
      <c r="M94" s="214"/>
    </row>
    <row r="95" spans="1:17" ht="12.95" customHeight="1" thickBot="1">
      <c r="A95" s="324">
        <v>80</v>
      </c>
      <c r="B95" s="56" t="s">
        <v>117</v>
      </c>
      <c r="C95" s="361" t="s">
        <v>68</v>
      </c>
      <c r="D95" s="75">
        <v>138749269.80000001</v>
      </c>
      <c r="E95" s="67">
        <f t="shared" si="20"/>
        <v>5.55350448281726E-3</v>
      </c>
      <c r="F95" s="75">
        <v>1.441411</v>
      </c>
      <c r="G95" s="75">
        <v>136806691.12</v>
      </c>
      <c r="H95" s="67">
        <f t="shared" si="21"/>
        <v>5.4757518616816263E-3</v>
      </c>
      <c r="I95" s="75">
        <v>1.4218</v>
      </c>
      <c r="J95" s="191">
        <f>((G95-D95)/D95)</f>
        <v>-1.4000640744272997E-2</v>
      </c>
      <c r="K95" s="191">
        <f t="shared" ref="K95:K102" si="24">((I95-F95)/F95)</f>
        <v>-1.3605418579433655E-2</v>
      </c>
      <c r="L95" s="9"/>
      <c r="M95" s="304"/>
      <c r="N95" s="305"/>
      <c r="O95" s="260"/>
    </row>
    <row r="96" spans="1:17" ht="12.95" customHeight="1">
      <c r="A96" s="324">
        <v>81</v>
      </c>
      <c r="B96" s="346" t="s">
        <v>56</v>
      </c>
      <c r="C96" s="346" t="s">
        <v>133</v>
      </c>
      <c r="D96" s="75">
        <v>548404660.70000005</v>
      </c>
      <c r="E96" s="67">
        <f t="shared" si="20"/>
        <v>2.1950153294394696E-2</v>
      </c>
      <c r="F96" s="75">
        <v>1.113</v>
      </c>
      <c r="G96" s="75">
        <v>548585346.21000004</v>
      </c>
      <c r="H96" s="67">
        <f t="shared" si="21"/>
        <v>2.1957385316525059E-2</v>
      </c>
      <c r="I96" s="75">
        <v>1.1057999999999999</v>
      </c>
      <c r="J96" s="191">
        <f t="shared" ref="J96:J102" si="25">((G96-D96)/D96)</f>
        <v>3.2947478923566788E-4</v>
      </c>
      <c r="K96" s="191">
        <f t="shared" si="24"/>
        <v>-6.4690026954178749E-3</v>
      </c>
      <c r="L96" s="9"/>
      <c r="M96" s="4"/>
      <c r="Q96" s="320"/>
    </row>
    <row r="97" spans="1:16" ht="12.95" customHeight="1">
      <c r="A97" s="324">
        <v>82</v>
      </c>
      <c r="B97" s="346" t="s">
        <v>140</v>
      </c>
      <c r="C97" s="346" t="s">
        <v>142</v>
      </c>
      <c r="D97" s="75">
        <v>104184175.52</v>
      </c>
      <c r="E97" s="67">
        <f t="shared" si="20"/>
        <v>4.1700204017141446E-3</v>
      </c>
      <c r="F97" s="75">
        <v>0.98</v>
      </c>
      <c r="G97" s="75">
        <v>102643114.69</v>
      </c>
      <c r="H97" s="67">
        <f t="shared" si="21"/>
        <v>4.1083387205057649E-3</v>
      </c>
      <c r="I97" s="75">
        <v>0.96</v>
      </c>
      <c r="J97" s="191">
        <f t="shared" si="25"/>
        <v>-1.479169770560947E-2</v>
      </c>
      <c r="K97" s="191">
        <f t="shared" si="24"/>
        <v>-2.0408163265306142E-2</v>
      </c>
      <c r="L97" s="9"/>
      <c r="M97" s="4"/>
    </row>
    <row r="98" spans="1:16" ht="12.95" customHeight="1">
      <c r="A98" s="324">
        <v>83</v>
      </c>
      <c r="B98" s="346" t="s">
        <v>114</v>
      </c>
      <c r="C98" s="346" t="s">
        <v>144</v>
      </c>
      <c r="D98" s="75">
        <v>241836162.41999999</v>
      </c>
      <c r="E98" s="67">
        <f t="shared" si="20"/>
        <v>9.6796056227374319E-3</v>
      </c>
      <c r="F98" s="76">
        <v>120.7</v>
      </c>
      <c r="G98" s="75">
        <v>240298940.81</v>
      </c>
      <c r="H98" s="67">
        <f t="shared" si="21"/>
        <v>9.6180776081069824E-3</v>
      </c>
      <c r="I98" s="76">
        <v>119.08</v>
      </c>
      <c r="J98" s="191">
        <f t="shared" si="25"/>
        <v>-6.3564588298844734E-3</v>
      </c>
      <c r="K98" s="191">
        <f t="shared" si="24"/>
        <v>-1.3421706710853392E-2</v>
      </c>
      <c r="L98" s="9"/>
    </row>
    <row r="99" spans="1:16" ht="12.95" customHeight="1">
      <c r="A99" s="324">
        <v>84</v>
      </c>
      <c r="B99" s="346" t="s">
        <v>51</v>
      </c>
      <c r="C99" s="346" t="s">
        <v>150</v>
      </c>
      <c r="D99" s="75">
        <v>110383768.13</v>
      </c>
      <c r="E99" s="67">
        <f t="shared" si="20"/>
        <v>4.4181619984296015E-3</v>
      </c>
      <c r="F99" s="76">
        <v>2.5339999999999998</v>
      </c>
      <c r="G99" s="75">
        <v>109836958.05</v>
      </c>
      <c r="H99" s="67">
        <f t="shared" si="21"/>
        <v>4.3962756689742682E-3</v>
      </c>
      <c r="I99" s="76">
        <v>2.5215000000000001</v>
      </c>
      <c r="J99" s="191">
        <f t="shared" si="25"/>
        <v>-4.9537181893991415E-3</v>
      </c>
      <c r="K99" s="191">
        <f t="shared" si="24"/>
        <v>-4.9329123914758225E-3</v>
      </c>
      <c r="L99" s="9"/>
      <c r="M99" s="4"/>
    </row>
    <row r="100" spans="1:16" ht="12.95" customHeight="1">
      <c r="A100" s="324">
        <v>85</v>
      </c>
      <c r="B100" s="346" t="s">
        <v>115</v>
      </c>
      <c r="C100" s="346" t="s">
        <v>159</v>
      </c>
      <c r="D100" s="75">
        <v>492639590.44999999</v>
      </c>
      <c r="E100" s="67">
        <f t="shared" si="20"/>
        <v>1.9718130249773279E-2</v>
      </c>
      <c r="F100" s="76">
        <v>108.25</v>
      </c>
      <c r="G100" s="75">
        <v>484502560.33999997</v>
      </c>
      <c r="H100" s="67">
        <f t="shared" si="21"/>
        <v>1.9392441810058662E-2</v>
      </c>
      <c r="I100" s="76">
        <v>106.35</v>
      </c>
      <c r="J100" s="191">
        <f>((G100-D100)/D100)</f>
        <v>-1.6517207036826399E-2</v>
      </c>
      <c r="K100" s="191">
        <f t="shared" si="24"/>
        <v>-1.7551963048498896E-2</v>
      </c>
      <c r="L100" s="9"/>
      <c r="M100" s="4"/>
    </row>
    <row r="101" spans="1:16" ht="12.95" customHeight="1">
      <c r="A101" s="324">
        <v>86</v>
      </c>
      <c r="B101" s="346" t="s">
        <v>115</v>
      </c>
      <c r="C101" s="346" t="s">
        <v>160</v>
      </c>
      <c r="D101" s="75">
        <v>332214875.63999999</v>
      </c>
      <c r="E101" s="67">
        <f t="shared" si="20"/>
        <v>1.3297055932508543E-2</v>
      </c>
      <c r="F101" s="76">
        <v>118.93</v>
      </c>
      <c r="G101" s="75">
        <v>324977190.16000003</v>
      </c>
      <c r="H101" s="67">
        <f t="shared" si="21"/>
        <v>1.3007364182661213E-2</v>
      </c>
      <c r="I101" s="76">
        <v>116.12</v>
      </c>
      <c r="J101" s="191">
        <f>((G101-D101)/D101)</f>
        <v>-2.1786157125134206E-2</v>
      </c>
      <c r="K101" s="191">
        <f>((I101-F101)/F101)</f>
        <v>-2.362734381568992E-2</v>
      </c>
      <c r="L101" s="9"/>
      <c r="M101" s="4"/>
    </row>
    <row r="102" spans="1:16" ht="12.95" customHeight="1">
      <c r="A102" s="324">
        <v>87</v>
      </c>
      <c r="B102" s="346" t="s">
        <v>136</v>
      </c>
      <c r="C102" s="346" t="s">
        <v>171</v>
      </c>
      <c r="D102" s="75">
        <v>163766456.69999999</v>
      </c>
      <c r="E102" s="67">
        <f t="shared" si="20"/>
        <v>6.5548291009351932E-3</v>
      </c>
      <c r="F102" s="76">
        <v>110.172996</v>
      </c>
      <c r="G102" s="75">
        <v>161216883.22999999</v>
      </c>
      <c r="H102" s="67">
        <f t="shared" si="21"/>
        <v>6.4527812291494428E-3</v>
      </c>
      <c r="I102" s="76">
        <v>108.51174</v>
      </c>
      <c r="J102" s="191">
        <f t="shared" si="25"/>
        <v>-1.5568349718101943E-2</v>
      </c>
      <c r="K102" s="191">
        <f t="shared" si="24"/>
        <v>-1.5078613274708393E-2</v>
      </c>
      <c r="L102" s="9"/>
      <c r="M102" s="284"/>
      <c r="N102" s="311"/>
    </row>
    <row r="103" spans="1:16" ht="12.95" customHeight="1">
      <c r="A103" s="247"/>
      <c r="B103" s="70"/>
      <c r="C103" s="43" t="s">
        <v>57</v>
      </c>
      <c r="D103" s="71">
        <f>SUM(D83:D102)</f>
        <v>25158923720.320004</v>
      </c>
      <c r="E103" s="68">
        <f>(D103/$G$111)</f>
        <v>2.2092259020747081E-2</v>
      </c>
      <c r="F103" s="70"/>
      <c r="G103" s="71">
        <f>SUM(G83:G102)</f>
        <v>24984092518.389996</v>
      </c>
      <c r="H103" s="68">
        <f>(G103/$G$111)</f>
        <v>2.1938738296216773E-2</v>
      </c>
      <c r="I103" s="70"/>
      <c r="J103" s="191">
        <f>((G103-D103)/D103)</f>
        <v>-6.9490731747321429E-3</v>
      </c>
      <c r="K103" s="215"/>
      <c r="L103" s="9"/>
      <c r="M103" s="285"/>
      <c r="N103" s="10"/>
    </row>
    <row r="104" spans="1:16" s="13" customFormat="1" ht="12.95" customHeight="1">
      <c r="A104" s="241"/>
      <c r="B104" s="241"/>
      <c r="C104" s="82" t="s">
        <v>91</v>
      </c>
      <c r="D104" s="83"/>
      <c r="E104" s="84"/>
      <c r="F104" s="85"/>
      <c r="G104" s="83"/>
      <c r="H104" s="84"/>
      <c r="I104" s="85"/>
      <c r="J104" s="191"/>
      <c r="K104" s="191"/>
      <c r="L104" s="9"/>
      <c r="M104" s="285"/>
      <c r="N104" s="10"/>
    </row>
    <row r="105" spans="1:16" ht="16.5" customHeight="1">
      <c r="A105" s="324">
        <v>88</v>
      </c>
      <c r="B105" s="346" t="s">
        <v>19</v>
      </c>
      <c r="C105" s="56" t="s">
        <v>37</v>
      </c>
      <c r="D105" s="86">
        <v>545678848.10000002</v>
      </c>
      <c r="E105" s="57">
        <f>(D105/$G$110)</f>
        <v>0.11497708302196472</v>
      </c>
      <c r="F105" s="78">
        <v>12.2926</v>
      </c>
      <c r="G105" s="86">
        <v>542834866.38999999</v>
      </c>
      <c r="H105" s="57">
        <f>(G105/$G$110)</f>
        <v>0.1143778427869397</v>
      </c>
      <c r="I105" s="78">
        <v>12.2294</v>
      </c>
      <c r="J105" s="191">
        <f t="shared" ref="J105:J110" si="26">((G105-D105)/D105)</f>
        <v>-5.2118232544701012E-3</v>
      </c>
      <c r="K105" s="191">
        <f>((I105-F105)/F105)</f>
        <v>-5.1413045246733926E-3</v>
      </c>
      <c r="L105" s="9"/>
      <c r="M105" s="328"/>
      <c r="N105" s="325"/>
      <c r="O105" s="314"/>
      <c r="P105" s="391"/>
    </row>
    <row r="106" spans="1:16" ht="12" customHeight="1" thickBot="1">
      <c r="A106" s="324">
        <v>89</v>
      </c>
      <c r="B106" s="346" t="s">
        <v>38</v>
      </c>
      <c r="C106" s="56" t="s">
        <v>170</v>
      </c>
      <c r="D106" s="86">
        <v>2454097987.52</v>
      </c>
      <c r="E106" s="57">
        <f>(D106/$G$110)</f>
        <v>0.51708991293614259</v>
      </c>
      <c r="F106" s="78">
        <v>1.25</v>
      </c>
      <c r="G106" s="86">
        <v>2445753599.3099999</v>
      </c>
      <c r="H106" s="57">
        <f>(G106/$G$110)</f>
        <v>0.51533171135048594</v>
      </c>
      <c r="I106" s="78">
        <v>1.25</v>
      </c>
      <c r="J106" s="191">
        <f t="shared" si="26"/>
        <v>-3.400185425534902E-3</v>
      </c>
      <c r="K106" s="191">
        <f>((I106-F106)/F106)</f>
        <v>0</v>
      </c>
      <c r="L106" s="9"/>
      <c r="M106" s="329"/>
      <c r="N106" s="326"/>
      <c r="O106" s="315"/>
      <c r="P106" s="392"/>
    </row>
    <row r="107" spans="1:16" ht="12" customHeight="1" thickBot="1">
      <c r="A107" s="324">
        <v>90</v>
      </c>
      <c r="B107" s="346" t="s">
        <v>7</v>
      </c>
      <c r="C107" s="56" t="s">
        <v>40</v>
      </c>
      <c r="D107" s="78">
        <v>1315229567.75</v>
      </c>
      <c r="E107" s="57">
        <f>(D107/$G$110)</f>
        <v>0.2771250154384251</v>
      </c>
      <c r="F107" s="78">
        <v>0.96</v>
      </c>
      <c r="G107" s="78">
        <v>1294554120.47</v>
      </c>
      <c r="H107" s="57">
        <f>(G107/$G$110)</f>
        <v>0.2727686020888771</v>
      </c>
      <c r="I107" s="78">
        <v>0.95</v>
      </c>
      <c r="J107" s="191">
        <f t="shared" si="26"/>
        <v>-1.5720029253425343E-2</v>
      </c>
      <c r="K107" s="191">
        <f>((I107-F107)/F107)</f>
        <v>-1.0416666666666676E-2</v>
      </c>
      <c r="L107" s="9"/>
      <c r="M107" s="389"/>
      <c r="N107" s="308"/>
      <c r="O107" s="309"/>
    </row>
    <row r="108" spans="1:16" ht="12" customHeight="1" thickBot="1">
      <c r="A108" s="324">
        <v>91</v>
      </c>
      <c r="B108" s="367" t="s">
        <v>9</v>
      </c>
      <c r="C108" s="346" t="s">
        <v>41</v>
      </c>
      <c r="D108" s="78">
        <v>282521727.56</v>
      </c>
      <c r="E108" s="57">
        <f>(D108/$G$110)</f>
        <v>5.9528648101863299E-2</v>
      </c>
      <c r="F108" s="78">
        <v>31.548500000000001</v>
      </c>
      <c r="G108" s="78">
        <v>282426519.30000001</v>
      </c>
      <c r="H108" s="57">
        <f>(G108/$G$110)</f>
        <v>5.9508587276613227E-2</v>
      </c>
      <c r="I108" s="78">
        <v>31.509</v>
      </c>
      <c r="J108" s="191">
        <f t="shared" si="26"/>
        <v>-3.3699447055720975E-4</v>
      </c>
      <c r="K108" s="191">
        <f>((I108-F108)/F108)</f>
        <v>-1.2520405090574928E-3</v>
      </c>
      <c r="L108" s="9"/>
      <c r="M108" s="390"/>
      <c r="N108" s="10"/>
      <c r="P108" s="312"/>
    </row>
    <row r="109" spans="1:16" ht="12" customHeight="1" thickBot="1">
      <c r="A109" s="324">
        <v>92</v>
      </c>
      <c r="B109" s="346" t="s">
        <v>7</v>
      </c>
      <c r="C109" s="346" t="s">
        <v>90</v>
      </c>
      <c r="D109" s="75">
        <v>181598081.08000001</v>
      </c>
      <c r="E109" s="57">
        <f>(D109/$G$110)</f>
        <v>3.8263564214859005E-2</v>
      </c>
      <c r="F109" s="98">
        <v>166.22</v>
      </c>
      <c r="G109" s="75">
        <v>180410125.84999999</v>
      </c>
      <c r="H109" s="57">
        <f>(G109/$G$110)</f>
        <v>3.8013256497083842E-2</v>
      </c>
      <c r="I109" s="98">
        <v>164.62</v>
      </c>
      <c r="J109" s="191">
        <f t="shared" si="26"/>
        <v>-6.5416728135837803E-3</v>
      </c>
      <c r="K109" s="191">
        <f>((I109-F109)/F109)</f>
        <v>-9.6257971363253175E-3</v>
      </c>
      <c r="L109" s="9"/>
      <c r="M109" s="4"/>
      <c r="N109" s="10"/>
      <c r="P109" s="313"/>
    </row>
    <row r="110" spans="1:16" ht="12" customHeight="1">
      <c r="A110" s="248"/>
      <c r="B110" s="249"/>
      <c r="C110" s="244" t="s">
        <v>57</v>
      </c>
      <c r="D110" s="93">
        <f>SUM(D105:D109)</f>
        <v>4779126212.0100002</v>
      </c>
      <c r="E110" s="68">
        <f>(D110/$G$111)</f>
        <v>4.1965902572887893E-3</v>
      </c>
      <c r="F110" s="90"/>
      <c r="G110" s="93">
        <f>SUM(G105:G109)</f>
        <v>4745979231.3200006</v>
      </c>
      <c r="H110" s="68">
        <f>(G110/$G$111)</f>
        <v>4.1674836193697868E-3</v>
      </c>
      <c r="I110" s="90"/>
      <c r="J110" s="191">
        <f t="shared" si="26"/>
        <v>-6.9357826555617695E-3</v>
      </c>
      <c r="K110" s="191"/>
      <c r="L110" s="9"/>
      <c r="M110" s="4"/>
      <c r="N110" s="10"/>
    </row>
    <row r="111" spans="1:16" ht="15" customHeight="1">
      <c r="A111" s="250"/>
      <c r="B111" s="251"/>
      <c r="C111" s="252" t="s">
        <v>43</v>
      </c>
      <c r="D111" s="42">
        <f>SUM(D18,D43,D54,D76,D81,D103,D110)</f>
        <v>1116847181870.9578</v>
      </c>
      <c r="E111" s="58"/>
      <c r="F111" s="41"/>
      <c r="G111" s="42">
        <f>SUM(G18,G43,G54,G76,G81,G103,G110)</f>
        <v>1138811730239.6729</v>
      </c>
      <c r="H111" s="58"/>
      <c r="I111" s="41"/>
      <c r="J111" s="191">
        <f>((G111-D111)/D111)</f>
        <v>1.9666565601141398E-2</v>
      </c>
      <c r="K111" s="191"/>
      <c r="L111" s="9"/>
      <c r="M111" s="199"/>
      <c r="N111" s="199"/>
    </row>
    <row r="112" spans="1:16" ht="11.25" customHeight="1">
      <c r="L112" s="9"/>
      <c r="M112" s="4"/>
    </row>
    <row r="113" spans="1:15" ht="12" customHeight="1">
      <c r="A113" s="395" t="s">
        <v>197</v>
      </c>
      <c r="B113" s="396"/>
      <c r="C113" s="396"/>
      <c r="D113" s="396"/>
      <c r="E113" s="396"/>
      <c r="F113" s="396"/>
      <c r="G113" s="396"/>
      <c r="H113" s="396"/>
      <c r="I113" s="396"/>
      <c r="J113" s="396"/>
      <c r="K113" s="397"/>
      <c r="L113" s="9"/>
      <c r="M113" s="4"/>
    </row>
    <row r="114" spans="1:15" ht="27" customHeight="1">
      <c r="A114" s="277"/>
      <c r="B114" s="278"/>
      <c r="C114" s="279" t="s">
        <v>64</v>
      </c>
      <c r="D114" s="369" t="s">
        <v>194</v>
      </c>
      <c r="E114" s="370"/>
      <c r="F114" s="371"/>
      <c r="G114" s="369" t="s">
        <v>198</v>
      </c>
      <c r="H114" s="370"/>
      <c r="I114" s="371"/>
      <c r="J114" s="369" t="s">
        <v>85</v>
      </c>
      <c r="K114" s="371"/>
      <c r="M114" s="4"/>
    </row>
    <row r="115" spans="1:15" ht="27" customHeight="1">
      <c r="A115" s="253"/>
      <c r="B115" s="254"/>
      <c r="C115" s="254"/>
      <c r="D115" s="94" t="s">
        <v>98</v>
      </c>
      <c r="E115" s="95" t="s">
        <v>84</v>
      </c>
      <c r="F115" s="95" t="s">
        <v>99</v>
      </c>
      <c r="G115" s="94" t="s">
        <v>98</v>
      </c>
      <c r="H115" s="95" t="s">
        <v>84</v>
      </c>
      <c r="I115" s="95" t="s">
        <v>99</v>
      </c>
      <c r="J115" s="216" t="s">
        <v>157</v>
      </c>
      <c r="K115" s="216" t="s">
        <v>156</v>
      </c>
      <c r="M115" s="4"/>
    </row>
    <row r="116" spans="1:15" ht="12" customHeight="1">
      <c r="A116" s="324">
        <v>1</v>
      </c>
      <c r="B116" s="56" t="s">
        <v>44</v>
      </c>
      <c r="C116" s="56" t="s">
        <v>45</v>
      </c>
      <c r="D116" s="92">
        <v>2035055679.1400001</v>
      </c>
      <c r="E116" s="79">
        <f t="shared" ref="E116:E124" si="27">(D116/$G$125)</f>
        <v>0.42283685355724693</v>
      </c>
      <c r="F116" s="91">
        <v>13.96</v>
      </c>
      <c r="G116" s="92">
        <v>1976881354.0799999</v>
      </c>
      <c r="H116" s="79">
        <f t="shared" ref="H116:H124" si="28">(G116/$G$125)</f>
        <v>0.41074959284083151</v>
      </c>
      <c r="I116" s="91">
        <v>13.96</v>
      </c>
      <c r="J116" s="191">
        <f t="shared" ref="J116:J124" si="29">((G116-D116)/D116)</f>
        <v>-2.8586109783779592E-2</v>
      </c>
      <c r="K116" s="191">
        <f t="shared" ref="K116:K122" si="30">((I116-F116)/F116)</f>
        <v>0</v>
      </c>
      <c r="M116" s="4"/>
    </row>
    <row r="117" spans="1:15" ht="12" customHeight="1">
      <c r="A117" s="324">
        <v>2</v>
      </c>
      <c r="B117" s="56" t="s">
        <v>44</v>
      </c>
      <c r="C117" s="361" t="s">
        <v>81</v>
      </c>
      <c r="D117" s="92">
        <v>343479867.87</v>
      </c>
      <c r="E117" s="79">
        <f t="shared" si="27"/>
        <v>7.1367062866695308E-2</v>
      </c>
      <c r="F117" s="91">
        <v>3.95</v>
      </c>
      <c r="G117" s="92">
        <v>327590938.16000003</v>
      </c>
      <c r="H117" s="79">
        <f t="shared" si="28"/>
        <v>6.8065715825513712E-2</v>
      </c>
      <c r="I117" s="91">
        <v>3.72</v>
      </c>
      <c r="J117" s="191">
        <f t="shared" si="29"/>
        <v>-4.6258692855948136E-2</v>
      </c>
      <c r="K117" s="191">
        <f t="shared" si="30"/>
        <v>-5.8227848101265814E-2</v>
      </c>
      <c r="M117" s="4"/>
    </row>
    <row r="118" spans="1:15" ht="12" customHeight="1">
      <c r="A118" s="324">
        <v>3</v>
      </c>
      <c r="B118" s="56" t="s">
        <v>44</v>
      </c>
      <c r="C118" s="56" t="s">
        <v>70</v>
      </c>
      <c r="D118" s="92">
        <v>119200886.48</v>
      </c>
      <c r="E118" s="79">
        <f t="shared" si="27"/>
        <v>2.4767149271187273E-2</v>
      </c>
      <c r="F118" s="91">
        <v>5.59</v>
      </c>
      <c r="G118" s="92">
        <v>119192530.06999999</v>
      </c>
      <c r="H118" s="79">
        <f t="shared" si="28"/>
        <v>2.4765413005124554E-2</v>
      </c>
      <c r="I118" s="91">
        <v>5.59</v>
      </c>
      <c r="J118" s="191">
        <f t="shared" si="29"/>
        <v>-7.0103589384072203E-5</v>
      </c>
      <c r="K118" s="191">
        <f t="shared" si="30"/>
        <v>0</v>
      </c>
      <c r="M118" s="4"/>
      <c r="O118" s="199"/>
    </row>
    <row r="119" spans="1:15" ht="12" customHeight="1">
      <c r="A119" s="324">
        <v>4</v>
      </c>
      <c r="B119" s="56" t="s">
        <v>44</v>
      </c>
      <c r="C119" s="56" t="s">
        <v>71</v>
      </c>
      <c r="D119" s="92">
        <v>133179330.72</v>
      </c>
      <c r="E119" s="79">
        <f t="shared" si="27"/>
        <v>2.7671542227435428E-2</v>
      </c>
      <c r="F119" s="91">
        <v>12.67</v>
      </c>
      <c r="G119" s="92">
        <v>128622825.05</v>
      </c>
      <c r="H119" s="79">
        <f t="shared" si="28"/>
        <v>2.6724807186980538E-2</v>
      </c>
      <c r="I119" s="91">
        <v>12.67</v>
      </c>
      <c r="J119" s="191">
        <f t="shared" si="29"/>
        <v>-3.4213309568132073E-2</v>
      </c>
      <c r="K119" s="191">
        <f t="shared" si="30"/>
        <v>0</v>
      </c>
      <c r="M119" s="4"/>
      <c r="O119" s="199"/>
    </row>
    <row r="120" spans="1:15" ht="12" customHeight="1">
      <c r="A120" s="324">
        <v>5</v>
      </c>
      <c r="B120" s="56" t="s">
        <v>44</v>
      </c>
      <c r="C120" s="56" t="s">
        <v>119</v>
      </c>
      <c r="D120" s="92">
        <v>608075665.87</v>
      </c>
      <c r="E120" s="79">
        <f t="shared" si="27"/>
        <v>0.12634386563312819</v>
      </c>
      <c r="F120" s="91">
        <v>207.65</v>
      </c>
      <c r="G120" s="92">
        <v>620790638.28999996</v>
      </c>
      <c r="H120" s="79">
        <f t="shared" si="28"/>
        <v>0.12898573877018749</v>
      </c>
      <c r="I120" s="91">
        <v>211.81</v>
      </c>
      <c r="J120" s="191">
        <f t="shared" si="29"/>
        <v>2.0910181304177169E-2</v>
      </c>
      <c r="K120" s="191">
        <f t="shared" si="30"/>
        <v>2.0033710570671787E-2</v>
      </c>
      <c r="M120" s="4"/>
    </row>
    <row r="121" spans="1:15" ht="12" customHeight="1">
      <c r="A121" s="324">
        <v>6</v>
      </c>
      <c r="B121" s="56" t="s">
        <v>46</v>
      </c>
      <c r="C121" s="56" t="s">
        <v>47</v>
      </c>
      <c r="D121" s="92">
        <v>769500000</v>
      </c>
      <c r="E121" s="79">
        <f t="shared" si="27"/>
        <v>0.15988405729999572</v>
      </c>
      <c r="F121" s="91">
        <v>5150</v>
      </c>
      <c r="G121" s="92">
        <v>1050000</v>
      </c>
      <c r="H121" s="79">
        <f t="shared" si="28"/>
        <v>2.1816538033137819E-4</v>
      </c>
      <c r="I121" s="91">
        <v>7000</v>
      </c>
      <c r="J121" s="191">
        <f t="shared" si="29"/>
        <v>-0.99863547758284599</v>
      </c>
      <c r="K121" s="191">
        <f t="shared" si="30"/>
        <v>0.35922330097087379</v>
      </c>
      <c r="M121" s="199"/>
      <c r="O121" s="200"/>
    </row>
    <row r="122" spans="1:15" ht="12" customHeight="1">
      <c r="A122" s="324">
        <v>7</v>
      </c>
      <c r="B122" s="56" t="s">
        <v>38</v>
      </c>
      <c r="C122" s="56" t="s">
        <v>123</v>
      </c>
      <c r="D122" s="92">
        <v>419822000</v>
      </c>
      <c r="E122" s="79">
        <f t="shared" si="27"/>
        <v>8.7229167906171287E-2</v>
      </c>
      <c r="F122" s="91">
        <v>8.7100000000000009</v>
      </c>
      <c r="G122" s="92">
        <v>461756000</v>
      </c>
      <c r="H122" s="79">
        <f t="shared" si="28"/>
        <v>9.5942069866948448E-2</v>
      </c>
      <c r="I122" s="91">
        <v>9.58</v>
      </c>
      <c r="J122" s="191">
        <f t="shared" si="29"/>
        <v>9.9885189437428246E-2</v>
      </c>
      <c r="K122" s="191">
        <f t="shared" si="30"/>
        <v>9.9885189437428148E-2</v>
      </c>
      <c r="M122" s="199"/>
      <c r="O122" s="200"/>
    </row>
    <row r="123" spans="1:15" ht="12" customHeight="1">
      <c r="A123" s="324">
        <v>8</v>
      </c>
      <c r="B123" s="56" t="s">
        <v>54</v>
      </c>
      <c r="C123" s="56" t="s">
        <v>55</v>
      </c>
      <c r="D123" s="92">
        <v>457687341.45999998</v>
      </c>
      <c r="E123" s="79">
        <f t="shared" si="27"/>
        <v>9.5096698021407855E-2</v>
      </c>
      <c r="F123" s="98">
        <v>90</v>
      </c>
      <c r="G123" s="92">
        <v>444326309.81</v>
      </c>
      <c r="H123" s="79">
        <f t="shared" si="28"/>
        <v>9.2320588924701352E-2</v>
      </c>
      <c r="I123" s="98">
        <v>90</v>
      </c>
      <c r="J123" s="191">
        <f t="shared" si="29"/>
        <v>-2.9192486747347975E-2</v>
      </c>
      <c r="K123" s="191">
        <f>((I123-F123)/F123)</f>
        <v>0</v>
      </c>
      <c r="M123" s="199"/>
      <c r="O123" s="200"/>
    </row>
    <row r="124" spans="1:15" ht="12" customHeight="1">
      <c r="A124" s="324">
        <v>9</v>
      </c>
      <c r="B124" s="56" t="s">
        <v>54</v>
      </c>
      <c r="C124" s="56" t="s">
        <v>121</v>
      </c>
      <c r="D124" s="92">
        <v>761482740.67999995</v>
      </c>
      <c r="E124" s="79">
        <f t="shared" si="27"/>
        <v>0.15821825879641183</v>
      </c>
      <c r="F124" s="56">
        <v>120.92</v>
      </c>
      <c r="G124" s="92">
        <v>732652006.32000005</v>
      </c>
      <c r="H124" s="79">
        <f t="shared" si="28"/>
        <v>0.15222790819938106</v>
      </c>
      <c r="I124" s="56">
        <v>120.92</v>
      </c>
      <c r="J124" s="191">
        <f t="shared" si="29"/>
        <v>-3.7861310335483386E-2</v>
      </c>
      <c r="K124" s="191">
        <f>((I124-F124)/F124)</f>
        <v>0</v>
      </c>
      <c r="M124" s="4"/>
      <c r="N124" s="10"/>
      <c r="O124" s="200"/>
    </row>
    <row r="125" spans="1:15" ht="12" customHeight="1">
      <c r="A125" s="43"/>
      <c r="B125" s="43"/>
      <c r="C125" s="43" t="s">
        <v>48</v>
      </c>
      <c r="D125" s="44">
        <f>SUM(D116:D124)</f>
        <v>5647483512.2200003</v>
      </c>
      <c r="E125" s="44"/>
      <c r="F125" s="45"/>
      <c r="G125" s="44">
        <f>SUM(G116:G124)</f>
        <v>4812862601.7799997</v>
      </c>
      <c r="H125" s="44"/>
      <c r="I125" s="45"/>
      <c r="J125" s="191">
        <f>((G125-D125)/D125)</f>
        <v>-0.14778633857612003</v>
      </c>
      <c r="K125" s="217"/>
      <c r="M125" s="199"/>
      <c r="N125" s="10"/>
      <c r="O125" s="200"/>
    </row>
    <row r="126" spans="1:15" ht="12" customHeight="1" thickBot="1">
      <c r="A126" s="46"/>
      <c r="B126" s="46"/>
      <c r="C126" s="46" t="s">
        <v>58</v>
      </c>
      <c r="D126" s="47">
        <f>SUM(D111,D125)</f>
        <v>1122494665383.1777</v>
      </c>
      <c r="E126" s="54"/>
      <c r="F126" s="59"/>
      <c r="G126" s="47">
        <f>SUM(G111,G125)</f>
        <v>1143624592841.4529</v>
      </c>
      <c r="H126" s="54"/>
      <c r="I126" s="59"/>
      <c r="J126" s="198">
        <f>((G126-D126)/D126)</f>
        <v>1.8824078287322799E-2</v>
      </c>
      <c r="K126" s="69"/>
      <c r="M126" s="199"/>
    </row>
    <row r="127" spans="1:15" ht="12" customHeight="1" thickBot="1">
      <c r="A127" s="338"/>
      <c r="B127" s="339"/>
      <c r="C127" s="339"/>
      <c r="D127" s="340"/>
      <c r="E127" s="340"/>
      <c r="F127" s="341"/>
      <c r="G127" s="340"/>
      <c r="H127" s="340"/>
      <c r="I127" s="341"/>
      <c r="J127" s="342"/>
      <c r="K127" s="343"/>
      <c r="M127" s="4"/>
    </row>
    <row r="128" spans="1:15" ht="12" customHeight="1" thickBot="1">
      <c r="A128" s="398" t="s">
        <v>151</v>
      </c>
      <c r="B128" s="399"/>
      <c r="C128" s="399"/>
      <c r="D128" s="399"/>
      <c r="E128" s="399"/>
      <c r="F128" s="399"/>
      <c r="G128" s="399"/>
      <c r="H128" s="399"/>
      <c r="I128" s="399"/>
      <c r="J128" s="399"/>
      <c r="K128" s="400"/>
      <c r="M128" s="4"/>
    </row>
    <row r="129" spans="1:15" ht="25.5" customHeight="1" thickBot="1">
      <c r="A129" s="192"/>
      <c r="B129" s="195"/>
      <c r="C129" s="193"/>
      <c r="D129" s="372" t="s">
        <v>193</v>
      </c>
      <c r="E129" s="370"/>
      <c r="F129" s="373"/>
      <c r="G129" s="372" t="s">
        <v>196</v>
      </c>
      <c r="H129" s="370"/>
      <c r="I129" s="373"/>
      <c r="J129" s="381" t="s">
        <v>85</v>
      </c>
      <c r="K129" s="382"/>
      <c r="L129" s="9"/>
      <c r="M129" s="4"/>
      <c r="N129" s="10"/>
    </row>
    <row r="130" spans="1:15" ht="12.75" customHeight="1">
      <c r="A130" s="196" t="s">
        <v>2</v>
      </c>
      <c r="B130" s="194" t="s">
        <v>3</v>
      </c>
      <c r="C130" s="36" t="s">
        <v>4</v>
      </c>
      <c r="D130" s="393" t="s">
        <v>155</v>
      </c>
      <c r="E130" s="394"/>
      <c r="F130" s="38" t="s">
        <v>172</v>
      </c>
      <c r="G130" s="393" t="s">
        <v>155</v>
      </c>
      <c r="H130" s="394"/>
      <c r="I130" s="38" t="s">
        <v>172</v>
      </c>
      <c r="J130" s="72" t="s">
        <v>80</v>
      </c>
      <c r="K130" s="55" t="s">
        <v>5</v>
      </c>
      <c r="L130" s="9"/>
      <c r="M130" s="4"/>
    </row>
    <row r="131" spans="1:15" ht="12.75" customHeight="1">
      <c r="A131" s="197"/>
      <c r="B131" s="39"/>
      <c r="C131" s="39" t="s">
        <v>152</v>
      </c>
      <c r="D131" s="376" t="s">
        <v>6</v>
      </c>
      <c r="E131" s="377"/>
      <c r="F131" s="276" t="s">
        <v>6</v>
      </c>
      <c r="G131" s="376" t="s">
        <v>6</v>
      </c>
      <c r="H131" s="377"/>
      <c r="I131" s="276" t="s">
        <v>6</v>
      </c>
      <c r="J131" s="190" t="s">
        <v>104</v>
      </c>
      <c r="K131" s="60" t="s">
        <v>104</v>
      </c>
      <c r="M131" s="4"/>
      <c r="N131" s="199"/>
      <c r="O131" s="200"/>
    </row>
    <row r="132" spans="1:15" ht="12.75" customHeight="1" thickBot="1">
      <c r="A132" s="306">
        <v>1</v>
      </c>
      <c r="B132" s="363" t="s">
        <v>153</v>
      </c>
      <c r="C132" s="363" t="s">
        <v>154</v>
      </c>
      <c r="D132" s="374">
        <v>42194061061</v>
      </c>
      <c r="E132" s="375"/>
      <c r="F132" s="344">
        <v>108.69</v>
      </c>
      <c r="G132" s="374">
        <v>42194061061</v>
      </c>
      <c r="H132" s="375"/>
      <c r="I132" s="344">
        <v>108.69</v>
      </c>
      <c r="J132" s="198">
        <f>((G132-D132)/D132)</f>
        <v>0</v>
      </c>
      <c r="K132" s="281">
        <f>((I132-F132)/F132)</f>
        <v>0</v>
      </c>
      <c r="M132" s="4"/>
      <c r="O132" s="199"/>
    </row>
    <row r="133" spans="1:15" ht="12" customHeight="1">
      <c r="A133" s="19"/>
      <c r="B133" s="19"/>
      <c r="C133" s="22"/>
      <c r="D133" s="368"/>
      <c r="E133" s="368"/>
      <c r="F133" s="368"/>
      <c r="G133" s="23"/>
      <c r="H133" s="23"/>
      <c r="I133" s="24"/>
      <c r="K133" s="9"/>
      <c r="M133" s="4"/>
      <c r="O133" s="199"/>
    </row>
    <row r="134" spans="1:15" ht="12" customHeight="1">
      <c r="A134" s="19"/>
      <c r="B134" s="12"/>
      <c r="C134" s="53"/>
      <c r="D134" s="236"/>
      <c r="E134" s="22"/>
      <c r="F134" s="22"/>
      <c r="G134" s="295"/>
      <c r="H134" s="22"/>
      <c r="I134" s="12"/>
      <c r="M134" s="33"/>
    </row>
    <row r="135" spans="1:15" ht="12" customHeight="1">
      <c r="A135" s="19"/>
      <c r="B135" s="52"/>
      <c r="C135" s="164"/>
      <c r="D135" s="280"/>
      <c r="E135" s="165"/>
      <c r="F135" s="294"/>
      <c r="G135" s="239"/>
      <c r="H135"/>
      <c r="I135" s="294"/>
      <c r="M135" s="34"/>
    </row>
    <row r="136" spans="1:15" ht="12" customHeight="1">
      <c r="A136" s="20"/>
      <c r="B136" s="52"/>
      <c r="C136" s="167"/>
      <c r="D136" s="165"/>
      <c r="E136" s="165"/>
      <c r="F136" s="28"/>
      <c r="G136" s="286"/>
      <c r="H136"/>
      <c r="I136" s="12"/>
      <c r="L136" s="32"/>
      <c r="M136" s="289"/>
    </row>
    <row r="137" spans="1:15" ht="12" customHeight="1">
      <c r="A137" s="21"/>
      <c r="B137" s="166"/>
      <c r="C137" s="28"/>
      <c r="D137"/>
      <c r="E137"/>
      <c r="F137" s="28"/>
      <c r="G137" s="29"/>
      <c r="H137" s="29"/>
      <c r="I137" s="30"/>
      <c r="J137" s="31"/>
      <c r="K137" s="31"/>
      <c r="L137" s="35"/>
      <c r="M137" s="14"/>
    </row>
    <row r="138" spans="1:15" ht="12" customHeight="1">
      <c r="A138" s="21"/>
      <c r="B138" s="12"/>
      <c r="C138" s="28"/>
      <c r="D138"/>
      <c r="E138"/>
      <c r="F138" s="29"/>
      <c r="G138" s="29"/>
      <c r="H138" s="29"/>
      <c r="I138" s="30"/>
      <c r="J138" s="34"/>
      <c r="K138" s="34"/>
      <c r="M138" s="14"/>
    </row>
    <row r="139" spans="1:15" ht="12" customHeight="1">
      <c r="A139" s="21"/>
      <c r="B139" s="12"/>
      <c r="C139" s="12"/>
      <c r="D139" s="25"/>
      <c r="E139" s="25"/>
      <c r="F139" s="12"/>
      <c r="G139" s="12"/>
      <c r="H139" s="12"/>
      <c r="I139" s="12"/>
      <c r="J139" s="13"/>
      <c r="M139" s="14"/>
    </row>
    <row r="140" spans="1:15" ht="12" customHeight="1">
      <c r="A140" s="21"/>
      <c r="B140" s="12"/>
      <c r="C140" s="12"/>
      <c r="D140" s="25"/>
      <c r="E140" s="25"/>
      <c r="F140" s="12"/>
      <c r="G140" s="12"/>
      <c r="H140" s="12"/>
      <c r="I140" s="12"/>
      <c r="J140" s="13"/>
      <c r="M140" s="14"/>
    </row>
    <row r="141" spans="1:15" ht="12" customHeight="1">
      <c r="A141" s="21"/>
      <c r="B141" s="12"/>
      <c r="C141" s="12"/>
      <c r="D141" s="12"/>
      <c r="E141" s="12"/>
      <c r="F141" s="12"/>
      <c r="G141" s="12"/>
      <c r="H141" s="12"/>
      <c r="I141" s="12"/>
      <c r="J141" s="13"/>
      <c r="M141" s="14"/>
    </row>
    <row r="142" spans="1:15" ht="12" customHeight="1">
      <c r="A142" s="21"/>
      <c r="B142" s="12"/>
      <c r="C142" s="12"/>
      <c r="D142" s="12"/>
      <c r="E142" s="12"/>
      <c r="F142" s="12"/>
      <c r="G142" s="12"/>
      <c r="H142" s="12"/>
      <c r="I142" s="12"/>
      <c r="J142" s="13"/>
      <c r="M142" s="14"/>
    </row>
    <row r="143" spans="1:15" ht="12" customHeight="1">
      <c r="A143" s="21"/>
      <c r="B143" s="11"/>
      <c r="C143" s="26"/>
      <c r="D143" s="12"/>
      <c r="E143" s="12"/>
      <c r="F143" s="12"/>
      <c r="G143" s="12"/>
      <c r="H143" s="12"/>
      <c r="I143" s="12"/>
      <c r="J143" s="13"/>
      <c r="M143" s="14"/>
    </row>
    <row r="144" spans="1:15" ht="12" customHeight="1">
      <c r="A144" s="21"/>
      <c r="B144" s="11"/>
      <c r="C144" s="11"/>
      <c r="D144" s="12"/>
      <c r="E144" s="12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1"/>
      <c r="C145" s="11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1"/>
      <c r="C146" s="11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26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6"/>
      <c r="B148" s="11"/>
      <c r="C148" s="11"/>
      <c r="D148" s="12"/>
      <c r="E148" s="12"/>
      <c r="F148" s="12"/>
      <c r="G148" s="12"/>
      <c r="H148" s="12"/>
      <c r="I148" s="12"/>
      <c r="M148" s="14"/>
    </row>
    <row r="149" spans="1:13" ht="12" customHeight="1">
      <c r="B149" s="16"/>
      <c r="C149" s="16"/>
      <c r="D149" s="13"/>
      <c r="E149" s="13"/>
      <c r="F149" s="13"/>
      <c r="G149" s="13"/>
      <c r="H149" s="13"/>
      <c r="I149" s="13"/>
      <c r="M149" s="14"/>
    </row>
    <row r="150" spans="1:13" ht="12" customHeight="1">
      <c r="B150" s="17"/>
      <c r="C150" s="17"/>
      <c r="M150" s="14"/>
    </row>
    <row r="151" spans="1:13" ht="12" customHeight="1">
      <c r="B151" s="17"/>
      <c r="C151" s="27"/>
      <c r="M151" s="14"/>
    </row>
    <row r="152" spans="1:13" ht="12" customHeight="1">
      <c r="B152" s="17"/>
      <c r="C152" s="17"/>
      <c r="M152" s="14"/>
    </row>
    <row r="153" spans="1:13" ht="12" customHeight="1">
      <c r="B153" s="17"/>
      <c r="C153" s="17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1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5"/>
    </row>
    <row r="177" spans="2:13" ht="12" customHeight="1">
      <c r="B177" s="17"/>
      <c r="C177" s="17"/>
      <c r="M177" s="15"/>
    </row>
    <row r="178" spans="2:13" ht="12" customHeight="1">
      <c r="B178" s="17"/>
      <c r="C178" s="17"/>
      <c r="M178" s="15"/>
    </row>
    <row r="179" spans="2:13" ht="12" customHeight="1">
      <c r="B179" s="17"/>
      <c r="C179" s="17"/>
    </row>
    <row r="180" spans="2:13" ht="12" customHeight="1">
      <c r="B180" s="17"/>
      <c r="C180" s="17"/>
    </row>
    <row r="181" spans="2:13" ht="12" customHeight="1">
      <c r="B181" s="17"/>
      <c r="C181" s="17"/>
    </row>
    <row r="182" spans="2:13" ht="12" customHeight="1">
      <c r="B182" s="17"/>
      <c r="C182" s="17"/>
    </row>
    <row r="183" spans="2:13" ht="12" customHeight="1">
      <c r="B183" s="17"/>
      <c r="C183" s="17"/>
    </row>
    <row r="184" spans="2:13" ht="12" customHeight="1">
      <c r="B184" s="18"/>
      <c r="C184" s="18"/>
    </row>
    <row r="185" spans="2:13" ht="12" customHeight="1">
      <c r="B185" s="18"/>
      <c r="C185" s="18"/>
    </row>
    <row r="186" spans="2:13" ht="12" customHeight="1">
      <c r="B186" s="18"/>
      <c r="C186" s="18"/>
    </row>
  </sheetData>
  <protectedRanges>
    <protectedRange password="CADF" sqref="I72 F72" name="BidOffer Prices_2_1"/>
    <protectedRange password="CADF" sqref="G17 D17" name="Yield_2_1_2_1"/>
    <protectedRange password="CADF" sqref="G75 D75" name="Yield_2_1_2"/>
  </protectedRanges>
  <mergeCells count="28">
    <mergeCell ref="O65:O75"/>
    <mergeCell ref="M107:M108"/>
    <mergeCell ref="P105:P106"/>
    <mergeCell ref="D130:E130"/>
    <mergeCell ref="J114:K114"/>
    <mergeCell ref="A113:K113"/>
    <mergeCell ref="J129:K129"/>
    <mergeCell ref="G130:H130"/>
    <mergeCell ref="A128:K128"/>
    <mergeCell ref="N85:N86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D133:F133"/>
    <mergeCell ref="D114:F114"/>
    <mergeCell ref="G114:I114"/>
    <mergeCell ref="D129:F129"/>
    <mergeCell ref="G129:I129"/>
    <mergeCell ref="D132:E132"/>
    <mergeCell ref="G132:H132"/>
    <mergeCell ref="G131:H131"/>
    <mergeCell ref="D131:E131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opLeftCell="B1" zoomScale="150" zoomScaleNormal="150" workbookViewId="0">
      <pane xSplit="1" topLeftCell="G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0">
      <c r="B1" s="296" t="s">
        <v>89</v>
      </c>
      <c r="C1" s="297">
        <v>43812</v>
      </c>
      <c r="D1" s="297">
        <v>44185</v>
      </c>
      <c r="E1" s="297">
        <v>44192</v>
      </c>
      <c r="F1" s="297">
        <v>43833</v>
      </c>
      <c r="G1" s="297">
        <v>43840</v>
      </c>
      <c r="H1" s="297">
        <v>43847</v>
      </c>
      <c r="I1" s="297">
        <v>43854</v>
      </c>
      <c r="J1" s="297">
        <v>43861</v>
      </c>
    </row>
    <row r="2" spans="2:10">
      <c r="B2" s="298" t="s">
        <v>91</v>
      </c>
      <c r="C2" s="299">
        <v>4811850220.1800003</v>
      </c>
      <c r="D2" s="299">
        <v>4492874787.3099995</v>
      </c>
      <c r="E2" s="299">
        <v>4487735675.3900003</v>
      </c>
      <c r="F2" s="299">
        <v>4548967033.1499996</v>
      </c>
      <c r="G2" s="299">
        <v>4736208858.9200001</v>
      </c>
      <c r="H2" s="299">
        <v>4800142614.8499994</v>
      </c>
      <c r="I2" s="299">
        <v>4779126212.0100002</v>
      </c>
      <c r="J2" s="299">
        <v>4745979231.3200006</v>
      </c>
    </row>
    <row r="3" spans="2:10">
      <c r="B3" s="298" t="s">
        <v>83</v>
      </c>
      <c r="C3" s="300">
        <v>24159876587.5</v>
      </c>
      <c r="D3" s="300">
        <v>23838852629.25</v>
      </c>
      <c r="E3" s="300">
        <v>23849862932.060001</v>
      </c>
      <c r="F3" s="300">
        <v>24302334858.760006</v>
      </c>
      <c r="G3" s="300">
        <v>25118958327.839993</v>
      </c>
      <c r="H3" s="300">
        <v>25240989753.350002</v>
      </c>
      <c r="I3" s="300">
        <v>25158923720.320004</v>
      </c>
      <c r="J3" s="300">
        <v>24984092518.389996</v>
      </c>
    </row>
    <row r="4" spans="2:10">
      <c r="B4" s="298" t="s">
        <v>63</v>
      </c>
      <c r="C4" s="299">
        <v>132803925418.63399</v>
      </c>
      <c r="D4" s="299">
        <v>134867943459.75002</v>
      </c>
      <c r="E4" s="299">
        <v>138833525926.84</v>
      </c>
      <c r="F4" s="299">
        <v>144152179827.63998</v>
      </c>
      <c r="G4" s="299">
        <v>151876860876.13998</v>
      </c>
      <c r="H4" s="299">
        <v>158115412180.49997</v>
      </c>
      <c r="I4" s="299">
        <v>158334968004.49997</v>
      </c>
      <c r="J4" s="299">
        <v>165576885668.21002</v>
      </c>
    </row>
    <row r="5" spans="2:10">
      <c r="B5" s="298" t="s">
        <v>0</v>
      </c>
      <c r="C5" s="299">
        <v>10774930259.380003</v>
      </c>
      <c r="D5" s="299">
        <v>10795071662.461098</v>
      </c>
      <c r="E5" s="299">
        <v>10638971706.740002</v>
      </c>
      <c r="F5" s="299">
        <v>10914128530.560001</v>
      </c>
      <c r="G5" s="299">
        <v>11598087912.880001</v>
      </c>
      <c r="H5" s="299">
        <v>11952197963.090002</v>
      </c>
      <c r="I5" s="299">
        <v>11902300920.459997</v>
      </c>
      <c r="J5" s="299">
        <v>11722557388.009998</v>
      </c>
    </row>
    <row r="6" spans="2:10">
      <c r="B6" s="298" t="s">
        <v>59</v>
      </c>
      <c r="C6" s="299">
        <v>46053476275.192093</v>
      </c>
      <c r="D6" s="299">
        <v>46094165754.9021</v>
      </c>
      <c r="E6" s="299">
        <v>46159876759.022102</v>
      </c>
      <c r="F6" s="299">
        <v>44957060992.748199</v>
      </c>
      <c r="G6" s="299">
        <v>44949928820.228249</v>
      </c>
      <c r="H6" s="299">
        <v>44949764496.658203</v>
      </c>
      <c r="I6" s="299">
        <v>44983974475.6782</v>
      </c>
      <c r="J6" s="299">
        <v>45048696213.968201</v>
      </c>
    </row>
    <row r="7" spans="2:10">
      <c r="B7" s="298" t="s">
        <v>60</v>
      </c>
      <c r="C7" s="301">
        <v>711568220519.1427</v>
      </c>
      <c r="D7" s="301">
        <v>722370625555.98291</v>
      </c>
      <c r="E7" s="301">
        <v>736192098433.34985</v>
      </c>
      <c r="F7" s="301">
        <v>764707811406.74036</v>
      </c>
      <c r="G7" s="301">
        <v>789396789827.4425</v>
      </c>
      <c r="H7" s="301">
        <v>800616221009.0636</v>
      </c>
      <c r="I7" s="301">
        <v>806276691306.03967</v>
      </c>
      <c r="J7" s="301">
        <v>816265916001.81458</v>
      </c>
    </row>
    <row r="8" spans="2:10">
      <c r="B8" s="298" t="s">
        <v>82</v>
      </c>
      <c r="C8" s="301">
        <v>40172867451.870003</v>
      </c>
      <c r="D8" s="301">
        <v>44769539945.379997</v>
      </c>
      <c r="E8" s="301">
        <v>45418814286.630005</v>
      </c>
      <c r="F8" s="301">
        <v>49358896535.709999</v>
      </c>
      <c r="G8" s="301">
        <v>53934159351.93</v>
      </c>
      <c r="H8" s="301">
        <v>63105975936.920006</v>
      </c>
      <c r="I8" s="301">
        <v>65411197231.950005</v>
      </c>
      <c r="J8" s="301">
        <v>70467603217.960007</v>
      </c>
    </row>
    <row r="9" spans="2:10" s="2" customFormat="1">
      <c r="B9" s="302" t="s">
        <v>1</v>
      </c>
      <c r="C9" s="303">
        <f t="shared" ref="C9:J9" si="0">SUM(C2:C8)</f>
        <v>970345146731.8988</v>
      </c>
      <c r="D9" s="303">
        <f t="shared" si="0"/>
        <v>987229073795.03613</v>
      </c>
      <c r="E9" s="303">
        <f t="shared" si="0"/>
        <v>1005580885720.032</v>
      </c>
      <c r="F9" s="303">
        <f t="shared" si="0"/>
        <v>1042941379185.3085</v>
      </c>
      <c r="G9" s="303">
        <f t="shared" si="0"/>
        <v>1081610993975.3807</v>
      </c>
      <c r="H9" s="303">
        <f t="shared" si="0"/>
        <v>1108780703954.4316</v>
      </c>
      <c r="I9" s="303">
        <f t="shared" si="0"/>
        <v>1116847181870.9578</v>
      </c>
      <c r="J9" s="303">
        <f t="shared" si="0"/>
        <v>1138811730239.6729</v>
      </c>
    </row>
    <row r="10" spans="2:10">
      <c r="C10" s="51"/>
      <c r="D10" s="51"/>
      <c r="E10" s="51"/>
      <c r="F10" s="51"/>
      <c r="G10" s="51"/>
      <c r="H10" s="51"/>
      <c r="I10" s="51"/>
    </row>
    <row r="11" spans="2:10">
      <c r="B11" s="264" t="s">
        <v>148</v>
      </c>
      <c r="C11" s="265" t="s">
        <v>147</v>
      </c>
      <c r="D11" s="266">
        <f t="shared" ref="D11:J11" si="1">(C9+D9)/2</f>
        <v>978787110263.46753</v>
      </c>
      <c r="E11" s="267">
        <f t="shared" si="1"/>
        <v>996404979757.53406</v>
      </c>
      <c r="F11" s="267">
        <f t="shared" si="1"/>
        <v>1024261132452.6702</v>
      </c>
      <c r="G11" s="267">
        <f t="shared" si="1"/>
        <v>1062276186580.3446</v>
      </c>
      <c r="H11" s="267">
        <f>(G9+H9)/2</f>
        <v>1095195848964.9063</v>
      </c>
      <c r="I11" s="267">
        <f t="shared" si="1"/>
        <v>1112813942912.6948</v>
      </c>
      <c r="J11" s="267">
        <f t="shared" si="1"/>
        <v>1127829456055.3154</v>
      </c>
    </row>
    <row r="12" spans="2:10">
      <c r="B12" s="63"/>
      <c r="C12" s="66"/>
      <c r="D12" s="66"/>
      <c r="E12" s="66"/>
      <c r="F12" s="66"/>
      <c r="G12" s="66"/>
      <c r="H12" s="66"/>
      <c r="I12" s="66"/>
    </row>
    <row r="13" spans="2:10">
      <c r="B13" s="63"/>
      <c r="C13" s="66"/>
      <c r="D13" s="66"/>
      <c r="E13" s="66"/>
      <c r="F13" s="66"/>
      <c r="G13" s="66"/>
      <c r="H13" s="66"/>
      <c r="I13" s="66"/>
    </row>
    <row r="14" spans="2:10">
      <c r="B14" s="63"/>
      <c r="C14" s="66"/>
      <c r="D14" s="66"/>
      <c r="E14" s="66"/>
      <c r="F14" s="66"/>
      <c r="G14" s="66"/>
      <c r="H14" s="66"/>
      <c r="I14" s="66"/>
    </row>
    <row r="15" spans="2:10">
      <c r="B15" s="63"/>
      <c r="C15" s="66"/>
      <c r="D15" s="66"/>
      <c r="E15" s="66"/>
      <c r="F15" s="66"/>
      <c r="G15" s="66"/>
      <c r="H15" s="66"/>
      <c r="I15" s="66"/>
    </row>
    <row r="16" spans="2:10">
      <c r="B16" s="63"/>
      <c r="C16" s="66"/>
      <c r="D16" s="66"/>
      <c r="E16" s="66"/>
      <c r="F16" s="66"/>
      <c r="G16" s="66"/>
      <c r="H16" s="66"/>
      <c r="I16" s="66"/>
    </row>
    <row r="17" spans="2:9">
      <c r="B17" s="63"/>
      <c r="C17" s="64"/>
      <c r="D17" s="64"/>
      <c r="E17" s="64"/>
      <c r="F17" s="64"/>
      <c r="G17" s="64"/>
      <c r="H17" s="64"/>
      <c r="I17" s="64"/>
    </row>
    <row r="18" spans="2:9">
      <c r="B18" s="63"/>
      <c r="C18" s="65"/>
      <c r="D18" s="65"/>
      <c r="E18" s="63"/>
      <c r="F18" s="63"/>
      <c r="G18" s="63"/>
      <c r="H18" s="63"/>
      <c r="I18" s="63"/>
    </row>
    <row r="19" spans="2:9">
      <c r="B19" s="63"/>
      <c r="C19" s="65"/>
      <c r="D19" s="65"/>
      <c r="E19" s="63"/>
      <c r="F19" s="63"/>
      <c r="G19" s="63"/>
      <c r="H19" s="63"/>
      <c r="I19" s="63"/>
    </row>
    <row r="20" spans="2:9">
      <c r="B20" s="63"/>
      <c r="C20" s="65"/>
      <c r="D20" s="65"/>
      <c r="E20" s="63"/>
      <c r="F20" s="63"/>
      <c r="G20" s="63"/>
      <c r="H20" s="63"/>
      <c r="I20" s="63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5"/>
  <sheetViews>
    <sheetView topLeftCell="A61" zoomScale="150" zoomScaleNormal="150" workbookViewId="0">
      <pane xSplit="1" topLeftCell="AG1" activePane="topRight" state="frozen"/>
      <selection pane="topRight" activeCell="AI75" sqref="AI75"/>
    </sheetView>
  </sheetViews>
  <sheetFormatPr defaultRowHeight="15"/>
  <cols>
    <col min="1" max="1" width="31.5703125" customWidth="1"/>
    <col min="2" max="2" width="14.7109375" style="290" customWidth="1"/>
    <col min="3" max="3" width="8.42578125" style="290" customWidth="1"/>
    <col min="4" max="4" width="13.28515625" style="290" customWidth="1"/>
    <col min="5" max="5" width="7.5703125" style="290" customWidth="1"/>
    <col min="6" max="7" width="7.42578125" style="290" customWidth="1"/>
    <col min="8" max="8" width="13.42578125" style="290" customWidth="1"/>
    <col min="9" max="9" width="8.140625" style="290" customWidth="1"/>
    <col min="10" max="11" width="7.42578125" style="290" customWidth="1"/>
    <col min="12" max="12" width="13.85546875" style="290" customWidth="1"/>
    <col min="13" max="13" width="8.28515625" style="290" customWidth="1"/>
    <col min="14" max="15" width="7.42578125" style="290" customWidth="1"/>
    <col min="16" max="16" width="13.140625" style="290" customWidth="1"/>
    <col min="17" max="17" width="8.42578125" style="290" customWidth="1"/>
    <col min="18" max="19" width="7.42578125" style="290" customWidth="1"/>
    <col min="20" max="20" width="13.42578125" style="290" customWidth="1"/>
    <col min="21" max="21" width="8.140625" style="290" customWidth="1"/>
    <col min="22" max="23" width="7.42578125" style="290" customWidth="1"/>
    <col min="24" max="24" width="13.5703125" style="290" customWidth="1"/>
    <col min="25" max="25" width="8.42578125" style="290" customWidth="1"/>
    <col min="26" max="27" width="7.42578125" style="290" customWidth="1"/>
    <col min="28" max="28" width="14.7109375" style="290" customWidth="1"/>
    <col min="29" max="29" width="8.42578125" style="290" customWidth="1"/>
    <col min="30" max="31" width="7.42578125" style="290" customWidth="1"/>
    <col min="32" max="32" width="14" style="290" customWidth="1"/>
    <col min="33" max="33" width="8" style="290" customWidth="1"/>
    <col min="34" max="35" width="7.42578125" style="290" customWidth="1"/>
    <col min="36" max="36" width="7.7109375" customWidth="1"/>
    <col min="37" max="37" width="7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09" t="s">
        <v>96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410"/>
      <c r="AM1" s="410"/>
      <c r="AN1" s="410"/>
      <c r="AO1" s="411"/>
    </row>
    <row r="2" spans="1:49" ht="30.75" customHeight="1" thickBot="1">
      <c r="A2" s="103"/>
      <c r="B2" s="402" t="s">
        <v>177</v>
      </c>
      <c r="C2" s="403"/>
      <c r="D2" s="402" t="s">
        <v>178</v>
      </c>
      <c r="E2" s="403"/>
      <c r="F2" s="402" t="s">
        <v>85</v>
      </c>
      <c r="G2" s="403"/>
      <c r="H2" s="402" t="s">
        <v>179</v>
      </c>
      <c r="I2" s="403"/>
      <c r="J2" s="402" t="s">
        <v>85</v>
      </c>
      <c r="K2" s="403"/>
      <c r="L2" s="402" t="s">
        <v>180</v>
      </c>
      <c r="M2" s="403"/>
      <c r="N2" s="402" t="s">
        <v>85</v>
      </c>
      <c r="O2" s="403"/>
      <c r="P2" s="402" t="s">
        <v>181</v>
      </c>
      <c r="Q2" s="403"/>
      <c r="R2" s="402" t="s">
        <v>85</v>
      </c>
      <c r="S2" s="403"/>
      <c r="T2" s="402" t="s">
        <v>182</v>
      </c>
      <c r="U2" s="403"/>
      <c r="V2" s="402" t="s">
        <v>85</v>
      </c>
      <c r="W2" s="403"/>
      <c r="X2" s="402" t="s">
        <v>185</v>
      </c>
      <c r="Y2" s="403"/>
      <c r="Z2" s="402" t="s">
        <v>85</v>
      </c>
      <c r="AA2" s="403"/>
      <c r="AB2" s="402" t="s">
        <v>193</v>
      </c>
      <c r="AC2" s="403"/>
      <c r="AD2" s="402" t="s">
        <v>85</v>
      </c>
      <c r="AE2" s="403"/>
      <c r="AF2" s="402" t="s">
        <v>196</v>
      </c>
      <c r="AG2" s="403"/>
      <c r="AH2" s="402" t="s">
        <v>85</v>
      </c>
      <c r="AI2" s="403"/>
      <c r="AJ2" s="402" t="s">
        <v>105</v>
      </c>
      <c r="AK2" s="403"/>
      <c r="AL2" s="402" t="s">
        <v>106</v>
      </c>
      <c r="AM2" s="403"/>
      <c r="AN2" s="402" t="s">
        <v>95</v>
      </c>
      <c r="AO2" s="403"/>
      <c r="AP2" s="104"/>
      <c r="AQ2" s="405" t="s">
        <v>110</v>
      </c>
      <c r="AR2" s="406"/>
      <c r="AS2" s="104"/>
      <c r="AT2" s="104"/>
    </row>
    <row r="3" spans="1:49" ht="14.25" customHeight="1">
      <c r="A3" s="201" t="s">
        <v>4</v>
      </c>
      <c r="B3" s="168" t="s">
        <v>80</v>
      </c>
      <c r="C3" s="255" t="s">
        <v>5</v>
      </c>
      <c r="D3" s="168" t="s">
        <v>80</v>
      </c>
      <c r="E3" s="255" t="s">
        <v>5</v>
      </c>
      <c r="F3" s="105" t="s">
        <v>80</v>
      </c>
      <c r="G3" s="106" t="s">
        <v>5</v>
      </c>
      <c r="H3" s="168" t="s">
        <v>80</v>
      </c>
      <c r="I3" s="255" t="s">
        <v>5</v>
      </c>
      <c r="J3" s="105" t="s">
        <v>80</v>
      </c>
      <c r="K3" s="106" t="s">
        <v>5</v>
      </c>
      <c r="L3" s="168" t="s">
        <v>80</v>
      </c>
      <c r="M3" s="255" t="s">
        <v>5</v>
      </c>
      <c r="N3" s="105" t="s">
        <v>80</v>
      </c>
      <c r="O3" s="106" t="s">
        <v>5</v>
      </c>
      <c r="P3" s="168" t="s">
        <v>80</v>
      </c>
      <c r="Q3" s="255" t="s">
        <v>5</v>
      </c>
      <c r="R3" s="105" t="s">
        <v>80</v>
      </c>
      <c r="S3" s="106" t="s">
        <v>5</v>
      </c>
      <c r="T3" s="168" t="s">
        <v>80</v>
      </c>
      <c r="U3" s="255" t="s">
        <v>5</v>
      </c>
      <c r="V3" s="105" t="s">
        <v>80</v>
      </c>
      <c r="W3" s="106" t="s">
        <v>5</v>
      </c>
      <c r="X3" s="168" t="s">
        <v>80</v>
      </c>
      <c r="Y3" s="255" t="s">
        <v>5</v>
      </c>
      <c r="Z3" s="105" t="s">
        <v>80</v>
      </c>
      <c r="AA3" s="106" t="s">
        <v>5</v>
      </c>
      <c r="AB3" s="168" t="s">
        <v>80</v>
      </c>
      <c r="AC3" s="255" t="s">
        <v>5</v>
      </c>
      <c r="AD3" s="105" t="s">
        <v>80</v>
      </c>
      <c r="AE3" s="106" t="s">
        <v>5</v>
      </c>
      <c r="AF3" s="168" t="s">
        <v>80</v>
      </c>
      <c r="AG3" s="255" t="s">
        <v>5</v>
      </c>
      <c r="AH3" s="105" t="s">
        <v>80</v>
      </c>
      <c r="AI3" s="106" t="s">
        <v>5</v>
      </c>
      <c r="AJ3" s="107" t="s">
        <v>80</v>
      </c>
      <c r="AK3" s="108" t="s">
        <v>5</v>
      </c>
      <c r="AL3" s="109" t="s">
        <v>80</v>
      </c>
      <c r="AM3" s="110" t="s">
        <v>5</v>
      </c>
      <c r="AN3" s="111" t="s">
        <v>80</v>
      </c>
      <c r="AO3" s="112" t="s">
        <v>5</v>
      </c>
      <c r="AP3" s="104"/>
      <c r="AQ3" s="113" t="s">
        <v>80</v>
      </c>
      <c r="AR3" s="114" t="s">
        <v>5</v>
      </c>
      <c r="AS3" s="104"/>
      <c r="AT3" s="104"/>
    </row>
    <row r="4" spans="1:49">
      <c r="A4" s="202" t="s">
        <v>0</v>
      </c>
      <c r="B4" s="169" t="s">
        <v>6</v>
      </c>
      <c r="C4" s="169" t="s">
        <v>6</v>
      </c>
      <c r="D4" s="169" t="s">
        <v>6</v>
      </c>
      <c r="E4" s="169" t="s">
        <v>6</v>
      </c>
      <c r="F4" s="115" t="s">
        <v>104</v>
      </c>
      <c r="G4" s="115" t="s">
        <v>104</v>
      </c>
      <c r="H4" s="169" t="s">
        <v>6</v>
      </c>
      <c r="I4" s="169" t="s">
        <v>6</v>
      </c>
      <c r="J4" s="115" t="s">
        <v>104</v>
      </c>
      <c r="K4" s="115" t="s">
        <v>104</v>
      </c>
      <c r="L4" s="169" t="s">
        <v>6</v>
      </c>
      <c r="M4" s="169" t="s">
        <v>6</v>
      </c>
      <c r="N4" s="115" t="s">
        <v>104</v>
      </c>
      <c r="O4" s="115" t="s">
        <v>104</v>
      </c>
      <c r="P4" s="169" t="s">
        <v>6</v>
      </c>
      <c r="Q4" s="169" t="s">
        <v>6</v>
      </c>
      <c r="R4" s="115" t="s">
        <v>104</v>
      </c>
      <c r="S4" s="115" t="s">
        <v>104</v>
      </c>
      <c r="T4" s="169" t="s">
        <v>6</v>
      </c>
      <c r="U4" s="169" t="s">
        <v>6</v>
      </c>
      <c r="V4" s="115" t="s">
        <v>104</v>
      </c>
      <c r="W4" s="115" t="s">
        <v>104</v>
      </c>
      <c r="X4" s="169" t="s">
        <v>6</v>
      </c>
      <c r="Y4" s="169" t="s">
        <v>6</v>
      </c>
      <c r="Z4" s="115" t="s">
        <v>104</v>
      </c>
      <c r="AA4" s="115" t="s">
        <v>104</v>
      </c>
      <c r="AB4" s="169" t="s">
        <v>6</v>
      </c>
      <c r="AC4" s="169" t="s">
        <v>6</v>
      </c>
      <c r="AD4" s="115" t="s">
        <v>104</v>
      </c>
      <c r="AE4" s="115" t="s">
        <v>104</v>
      </c>
      <c r="AF4" s="169" t="s">
        <v>6</v>
      </c>
      <c r="AG4" s="169" t="s">
        <v>6</v>
      </c>
      <c r="AH4" s="115" t="s">
        <v>104</v>
      </c>
      <c r="AI4" s="115" t="s">
        <v>104</v>
      </c>
      <c r="AJ4" s="116" t="s">
        <v>104</v>
      </c>
      <c r="AK4" s="116" t="s">
        <v>104</v>
      </c>
      <c r="AL4" s="117" t="s">
        <v>104</v>
      </c>
      <c r="AM4" s="117" t="s">
        <v>104</v>
      </c>
      <c r="AN4" s="111" t="s">
        <v>104</v>
      </c>
      <c r="AO4" s="112" t="s">
        <v>104</v>
      </c>
      <c r="AP4" s="104"/>
      <c r="AQ4" s="118" t="s">
        <v>6</v>
      </c>
      <c r="AR4" s="118" t="s">
        <v>6</v>
      </c>
      <c r="AS4" s="104"/>
      <c r="AT4" s="104"/>
    </row>
    <row r="5" spans="1:49">
      <c r="A5" s="203" t="s">
        <v>8</v>
      </c>
      <c r="B5" s="170">
        <v>4734897905.3299999</v>
      </c>
      <c r="C5" s="170">
        <v>7691.03</v>
      </c>
      <c r="D5" s="170">
        <v>4754710216.6400003</v>
      </c>
      <c r="E5" s="170">
        <v>7735.26</v>
      </c>
      <c r="F5" s="119">
        <f>((D5-B5)/B5)</f>
        <v>4.1843164744266217E-3</v>
      </c>
      <c r="G5" s="119">
        <f>((E5-C5)/C5)</f>
        <v>5.7508552170516137E-3</v>
      </c>
      <c r="H5" s="170">
        <v>4752785027.9200001</v>
      </c>
      <c r="I5" s="170">
        <v>7731.83</v>
      </c>
      <c r="J5" s="119">
        <f t="shared" ref="J5:J17" si="0">((H5-D5)/D5)</f>
        <v>-4.0490137827174156E-4</v>
      </c>
      <c r="K5" s="119">
        <f t="shared" ref="K5:K17" si="1">((I5-E5)/E5)</f>
        <v>-4.4342400901848045E-4</v>
      </c>
      <c r="L5" s="170">
        <v>4758817628</v>
      </c>
      <c r="M5" s="170">
        <v>7739.76</v>
      </c>
      <c r="N5" s="119">
        <f t="shared" ref="N5:N17" si="2">((L5-H5)/H5)</f>
        <v>1.269276864945861E-3</v>
      </c>
      <c r="O5" s="119">
        <f t="shared" ref="O5:O17" si="3">((M5-I5)/I5)</f>
        <v>1.0256304134985239E-3</v>
      </c>
      <c r="P5" s="170">
        <v>4863793503.79</v>
      </c>
      <c r="Q5" s="170">
        <v>7909.4</v>
      </c>
      <c r="R5" s="119">
        <f t="shared" ref="R5:R17" si="4">((P5-L5)/L5)</f>
        <v>2.2059234876398999E-2</v>
      </c>
      <c r="S5" s="119">
        <f t="shared" ref="S5:S17" si="5">((Q5-M5)/M5)</f>
        <v>2.1917992289166514E-2</v>
      </c>
      <c r="T5" s="170">
        <v>5157497398.4099998</v>
      </c>
      <c r="U5" s="170">
        <v>8394.1200000000008</v>
      </c>
      <c r="V5" s="119">
        <f t="shared" ref="V5:V17" si="6">((T5-P5)/P5)</f>
        <v>6.0385765635637662E-2</v>
      </c>
      <c r="W5" s="119">
        <f t="shared" ref="W5:W17" si="7">((U5-Q5)/Q5)</f>
        <v>6.1284041773080285E-2</v>
      </c>
      <c r="X5" s="170">
        <v>5191601758.6300001</v>
      </c>
      <c r="Y5" s="170">
        <v>8464.84</v>
      </c>
      <c r="Z5" s="119">
        <f t="shared" ref="Z5:Z17" si="8">((X5-T5)/T5)</f>
        <v>6.612579238627298E-3</v>
      </c>
      <c r="AA5" s="119">
        <f t="shared" ref="AA5:AA17" si="9">((Y5-U5)/U5)</f>
        <v>8.4249450806039624E-3</v>
      </c>
      <c r="AB5" s="170">
        <v>5175058126.75</v>
      </c>
      <c r="AC5" s="170">
        <v>8417.1</v>
      </c>
      <c r="AD5" s="119">
        <f t="shared" ref="AD5:AD17" si="10">((AB5-X5)/X5)</f>
        <v>-3.1866141990763513E-3</v>
      </c>
      <c r="AE5" s="119">
        <f t="shared" ref="AE5:AE17" si="11">((AC5-Y5)/Y5)</f>
        <v>-5.6397994527953013E-3</v>
      </c>
      <c r="AF5" s="170">
        <v>5092282940.0299997</v>
      </c>
      <c r="AG5" s="170">
        <v>8285.23</v>
      </c>
      <c r="AH5" s="119">
        <f t="shared" ref="AH5:AH17" si="12">((AF5-AB5)/AB5)</f>
        <v>-1.5995025503604168E-2</v>
      </c>
      <c r="AI5" s="119">
        <f t="shared" ref="AI5:AI17" si="13">((AG5-AC5)/AC5)</f>
        <v>-1.5666916158772116E-2</v>
      </c>
      <c r="AJ5" s="120">
        <f>AVERAGE(F5,J5,N5,R5,V5,Z5,AD5,AH5)</f>
        <v>9.3655790011355211E-3</v>
      </c>
      <c r="AK5" s="120">
        <f>AVERAGE(G5,K5,O5,S5,W5,AA5,AE5,AI5)</f>
        <v>9.5816656441018756E-3</v>
      </c>
      <c r="AL5" s="121">
        <f>((AF5-D5)/D5)</f>
        <v>7.0997538863378118E-2</v>
      </c>
      <c r="AM5" s="121">
        <f>((AG5-E5)/E5)</f>
        <v>7.1099096862936653E-2</v>
      </c>
      <c r="AN5" s="122">
        <f>STDEV(F5,J5,N5,R5,V5,Z5,AD5,AH5)</f>
        <v>2.3177399838353031E-2</v>
      </c>
      <c r="AO5" s="208">
        <f>STDEV(G5,K5,O5,S5,W5,AA5,AE5,AI5)</f>
        <v>2.3556090530715983E-2</v>
      </c>
      <c r="AP5" s="123"/>
      <c r="AQ5" s="124">
        <v>7877662528.1199999</v>
      </c>
      <c r="AR5" s="124">
        <v>7704.04</v>
      </c>
      <c r="AS5" s="125" t="e">
        <f>(#REF!/AQ5)-1</f>
        <v>#REF!</v>
      </c>
      <c r="AT5" s="125" t="e">
        <f>(#REF!/AR5)-1</f>
        <v>#REF!</v>
      </c>
    </row>
    <row r="6" spans="1:49">
      <c r="A6" s="203" t="s">
        <v>62</v>
      </c>
      <c r="B6" s="171">
        <v>557008174.10000002</v>
      </c>
      <c r="C6" s="170">
        <v>1.1000000000000001</v>
      </c>
      <c r="D6" s="171">
        <v>558997036.71000004</v>
      </c>
      <c r="E6" s="170">
        <v>1.1100000000000001</v>
      </c>
      <c r="F6" s="119">
        <f>((D6-B6)/B6)</f>
        <v>3.5706165591080762E-3</v>
      </c>
      <c r="G6" s="119">
        <f>((E6-C6)/C6)</f>
        <v>9.0909090909090974E-3</v>
      </c>
      <c r="H6" s="171">
        <v>564923441.19000006</v>
      </c>
      <c r="I6" s="170">
        <v>1.1200000000000001</v>
      </c>
      <c r="J6" s="119">
        <f t="shared" si="0"/>
        <v>1.0601853124088305E-2</v>
      </c>
      <c r="K6" s="119">
        <f t="shared" si="1"/>
        <v>9.0090090090090159E-3</v>
      </c>
      <c r="L6" s="171">
        <v>568293113.26999998</v>
      </c>
      <c r="M6" s="170">
        <v>1.1299999999999999</v>
      </c>
      <c r="N6" s="119">
        <f t="shared" si="2"/>
        <v>5.9648296287754957E-3</v>
      </c>
      <c r="O6" s="119">
        <f t="shared" si="3"/>
        <v>8.9285714285712373E-3</v>
      </c>
      <c r="P6" s="171">
        <v>579329663.88</v>
      </c>
      <c r="Q6" s="170">
        <v>1.1499999999999999</v>
      </c>
      <c r="R6" s="119">
        <f t="shared" si="4"/>
        <v>1.9420524993686617E-2</v>
      </c>
      <c r="S6" s="119">
        <f t="shared" si="5"/>
        <v>1.7699115044247805E-2</v>
      </c>
      <c r="T6" s="171">
        <v>617666290.19000006</v>
      </c>
      <c r="U6" s="170">
        <v>1.2273000000000001</v>
      </c>
      <c r="V6" s="119">
        <f t="shared" si="6"/>
        <v>6.6174112427187834E-2</v>
      </c>
      <c r="W6" s="119">
        <f t="shared" si="7"/>
        <v>6.7217391304347965E-2</v>
      </c>
      <c r="X6" s="171">
        <v>620186996.28999996</v>
      </c>
      <c r="Y6" s="170">
        <v>1.2273000000000001</v>
      </c>
      <c r="Z6" s="119">
        <f t="shared" si="8"/>
        <v>4.0810161409723551E-3</v>
      </c>
      <c r="AA6" s="119">
        <f t="shared" si="9"/>
        <v>0</v>
      </c>
      <c r="AB6" s="171">
        <v>613659458.45000005</v>
      </c>
      <c r="AC6" s="170">
        <v>1.22</v>
      </c>
      <c r="AD6" s="119">
        <f t="shared" si="10"/>
        <v>-1.052511239198513E-2</v>
      </c>
      <c r="AE6" s="119">
        <f t="shared" si="11"/>
        <v>-5.9480159700155497E-3</v>
      </c>
      <c r="AF6" s="171">
        <v>596008757.23000002</v>
      </c>
      <c r="AG6" s="170">
        <v>1.19</v>
      </c>
      <c r="AH6" s="119">
        <f t="shared" si="12"/>
        <v>-2.8763023166925045E-2</v>
      </c>
      <c r="AI6" s="119">
        <f t="shared" si="13"/>
        <v>-2.4590163934426253E-2</v>
      </c>
      <c r="AJ6" s="120">
        <f t="shared" ref="AJ6:AJ69" si="14">AVERAGE(F6,J6,N6,R6,V6,Z6,AD6,AH6)</f>
        <v>8.8156021643635632E-3</v>
      </c>
      <c r="AK6" s="120">
        <f t="shared" ref="AK6:AK69" si="15">AVERAGE(G6,K6,O6,S6,W6,AA6,AE6,AI6)</f>
        <v>1.0175851996580413E-2</v>
      </c>
      <c r="AL6" s="121">
        <f t="shared" ref="AL6:AL69" si="16">((AF6-D6)/D6)</f>
        <v>6.6210942258001906E-2</v>
      </c>
      <c r="AM6" s="121">
        <f t="shared" ref="AM6:AM69" si="17">((AG6-E6)/E6)</f>
        <v>7.2072072072071933E-2</v>
      </c>
      <c r="AN6" s="122">
        <f t="shared" ref="AN6:AN69" si="18">STDEV(F6,J6,N6,R6,V6,Z6,AD6,AH6)</f>
        <v>2.7385927524079506E-2</v>
      </c>
      <c r="AO6" s="208">
        <f t="shared" ref="AO6:AO69" si="19">STDEV(G6,K6,O6,S6,W6,AA6,AE6,AI6)</f>
        <v>2.6421403584813232E-2</v>
      </c>
      <c r="AP6" s="126"/>
      <c r="AQ6" s="127">
        <v>486981928.81999999</v>
      </c>
      <c r="AR6" s="128">
        <v>0.95</v>
      </c>
      <c r="AS6" s="125" t="e">
        <f>(#REF!/AQ6)-1</f>
        <v>#REF!</v>
      </c>
      <c r="AT6" s="125" t="e">
        <f>(#REF!/AR6)-1</f>
        <v>#REF!</v>
      </c>
    </row>
    <row r="7" spans="1:49">
      <c r="A7" s="203" t="s">
        <v>13</v>
      </c>
      <c r="B7" s="171">
        <v>264892279.88999999</v>
      </c>
      <c r="C7" s="170">
        <v>134.4</v>
      </c>
      <c r="D7" s="171">
        <v>263573586.38</v>
      </c>
      <c r="E7" s="170">
        <v>133.75</v>
      </c>
      <c r="F7" s="119">
        <f>((D7-B7)/B7)</f>
        <v>-4.9782255283075645E-3</v>
      </c>
      <c r="G7" s="119">
        <f>((E7-C7)/C7)</f>
        <v>-4.8363095238095656E-3</v>
      </c>
      <c r="H7" s="171">
        <v>263535776.06999999</v>
      </c>
      <c r="I7" s="170">
        <v>133.30000000000001</v>
      </c>
      <c r="J7" s="119">
        <f t="shared" si="0"/>
        <v>-1.4345257625887598E-4</v>
      </c>
      <c r="K7" s="119">
        <f t="shared" si="1"/>
        <v>-3.3644859813083262E-3</v>
      </c>
      <c r="L7" s="171">
        <v>263747591.12</v>
      </c>
      <c r="M7" s="170">
        <v>133.41</v>
      </c>
      <c r="N7" s="119">
        <f t="shared" si="2"/>
        <v>8.0374305590960788E-4</v>
      </c>
      <c r="O7" s="119">
        <f t="shared" si="3"/>
        <v>8.2520630157528285E-4</v>
      </c>
      <c r="P7" s="171">
        <v>265925773.09999999</v>
      </c>
      <c r="Q7" s="170">
        <v>134.54</v>
      </c>
      <c r="R7" s="119">
        <f t="shared" si="4"/>
        <v>8.2585853040415408E-3</v>
      </c>
      <c r="S7" s="119">
        <f t="shared" si="5"/>
        <v>8.4701296754365902E-3</v>
      </c>
      <c r="T7" s="171">
        <v>278530074.20999998</v>
      </c>
      <c r="U7" s="170">
        <v>141.34</v>
      </c>
      <c r="V7" s="119">
        <f t="shared" si="6"/>
        <v>4.7397816928636712E-2</v>
      </c>
      <c r="W7" s="119">
        <f t="shared" si="7"/>
        <v>5.0542589564441888E-2</v>
      </c>
      <c r="X7" s="171">
        <v>272165401.51999998</v>
      </c>
      <c r="Y7" s="170">
        <v>138.85</v>
      </c>
      <c r="Z7" s="119">
        <f t="shared" si="8"/>
        <v>-2.2850935246587777E-2</v>
      </c>
      <c r="AA7" s="119">
        <f t="shared" si="9"/>
        <v>-1.7617093533323965E-2</v>
      </c>
      <c r="AB7" s="171">
        <v>269370614.81</v>
      </c>
      <c r="AC7" s="170">
        <v>137.4</v>
      </c>
      <c r="AD7" s="119">
        <f t="shared" si="10"/>
        <v>-1.0268706802523555E-2</v>
      </c>
      <c r="AE7" s="119">
        <f t="shared" si="11"/>
        <v>-1.0442924018725161E-2</v>
      </c>
      <c r="AF7" s="171">
        <v>262406636.38999999</v>
      </c>
      <c r="AG7" s="170">
        <v>133.16999999999999</v>
      </c>
      <c r="AH7" s="119">
        <f t="shared" si="12"/>
        <v>-2.5852776944181696E-2</v>
      </c>
      <c r="AI7" s="119">
        <f t="shared" si="13"/>
        <v>-3.0786026200873493E-2</v>
      </c>
      <c r="AJ7" s="120">
        <f t="shared" si="14"/>
        <v>-9.5424397615895057E-4</v>
      </c>
      <c r="AK7" s="120">
        <f t="shared" si="15"/>
        <v>-9.0111421457334407E-4</v>
      </c>
      <c r="AL7" s="121">
        <f t="shared" si="16"/>
        <v>-4.4274162901801221E-3</v>
      </c>
      <c r="AM7" s="121">
        <f t="shared" si="17"/>
        <v>-4.3364485981309342E-3</v>
      </c>
      <c r="AN7" s="122">
        <f t="shared" si="18"/>
        <v>2.2768711601714099E-2</v>
      </c>
      <c r="AO7" s="208">
        <f t="shared" si="19"/>
        <v>2.397137304312609E-2</v>
      </c>
      <c r="AP7" s="126"/>
      <c r="AQ7" s="124">
        <v>204065067.03999999</v>
      </c>
      <c r="AR7" s="128">
        <v>105.02</v>
      </c>
      <c r="AS7" s="125" t="e">
        <f>(#REF!/AQ7)-1</f>
        <v>#REF!</v>
      </c>
      <c r="AT7" s="125" t="e">
        <f>(#REF!/AR7)-1</f>
        <v>#REF!</v>
      </c>
    </row>
    <row r="8" spans="1:49">
      <c r="A8" s="203" t="s">
        <v>15</v>
      </c>
      <c r="B8" s="171">
        <v>296381399</v>
      </c>
      <c r="C8" s="182">
        <v>12.53</v>
      </c>
      <c r="D8" s="171">
        <v>283627918</v>
      </c>
      <c r="E8" s="182">
        <v>12.54</v>
      </c>
      <c r="F8" s="119">
        <f>((D8-B8)/B8)</f>
        <v>-4.303063904492873E-2</v>
      </c>
      <c r="G8" s="119">
        <f>((E8-C8)/C8)</f>
        <v>7.9808459696726155E-4</v>
      </c>
      <c r="H8" s="171">
        <v>284205065</v>
      </c>
      <c r="I8" s="182">
        <v>12.56</v>
      </c>
      <c r="J8" s="119">
        <f t="shared" si="0"/>
        <v>2.034873731999824E-3</v>
      </c>
      <c r="K8" s="119">
        <f t="shared" si="1"/>
        <v>1.5948963317385448E-3</v>
      </c>
      <c r="L8" s="171">
        <v>284489773</v>
      </c>
      <c r="M8" s="182">
        <v>12.58</v>
      </c>
      <c r="N8" s="119">
        <f t="shared" si="2"/>
        <v>1.0017696201156724E-3</v>
      </c>
      <c r="O8" s="119">
        <f t="shared" si="3"/>
        <v>1.5923566878980552E-3</v>
      </c>
      <c r="P8" s="171">
        <v>290842589</v>
      </c>
      <c r="Q8" s="182">
        <v>12.63</v>
      </c>
      <c r="R8" s="119">
        <f t="shared" si="4"/>
        <v>2.2330560192053019E-2</v>
      </c>
      <c r="S8" s="119">
        <f t="shared" si="5"/>
        <v>3.9745627980922659E-3</v>
      </c>
      <c r="T8" s="171">
        <v>299290563</v>
      </c>
      <c r="U8" s="182">
        <v>12.86</v>
      </c>
      <c r="V8" s="119">
        <f t="shared" si="6"/>
        <v>2.9046550675561479E-2</v>
      </c>
      <c r="W8" s="119">
        <f t="shared" si="7"/>
        <v>1.8210609659540668E-2</v>
      </c>
      <c r="X8" s="171">
        <v>307338577</v>
      </c>
      <c r="Y8" s="182">
        <v>13.2</v>
      </c>
      <c r="Z8" s="119">
        <f t="shared" si="8"/>
        <v>2.689030325356433E-2</v>
      </c>
      <c r="AA8" s="119">
        <f t="shared" si="9"/>
        <v>2.6438569206842913E-2</v>
      </c>
      <c r="AB8" s="171">
        <v>305454457</v>
      </c>
      <c r="AC8" s="182">
        <v>13.3</v>
      </c>
      <c r="AD8" s="119">
        <f t="shared" si="10"/>
        <v>-6.1304377029116003E-3</v>
      </c>
      <c r="AE8" s="119">
        <f t="shared" si="11"/>
        <v>7.5757575757576835E-3</v>
      </c>
      <c r="AF8" s="171">
        <v>296381536</v>
      </c>
      <c r="AG8" s="182">
        <v>12.98</v>
      </c>
      <c r="AH8" s="119">
        <f t="shared" si="12"/>
        <v>-2.9703023780072065E-2</v>
      </c>
      <c r="AI8" s="119">
        <f t="shared" si="13"/>
        <v>-2.4060150375939868E-2</v>
      </c>
      <c r="AJ8" s="120">
        <f t="shared" si="14"/>
        <v>3.0499461817274157E-4</v>
      </c>
      <c r="AK8" s="120">
        <f t="shared" si="15"/>
        <v>4.5155858101121899E-3</v>
      </c>
      <c r="AL8" s="121">
        <f t="shared" si="16"/>
        <v>4.49660177669816E-2</v>
      </c>
      <c r="AM8" s="121">
        <f t="shared" si="17"/>
        <v>3.5087719298245716E-2</v>
      </c>
      <c r="AN8" s="122">
        <f t="shared" si="18"/>
        <v>2.6298648249268638E-2</v>
      </c>
      <c r="AO8" s="208">
        <f t="shared" si="19"/>
        <v>1.4761419045989724E-2</v>
      </c>
      <c r="AP8" s="126"/>
      <c r="AQ8" s="129">
        <v>166618649</v>
      </c>
      <c r="AR8" s="130">
        <v>9.4</v>
      </c>
      <c r="AS8" s="125" t="e">
        <f>(#REF!/AQ8)-1</f>
        <v>#REF!</v>
      </c>
      <c r="AT8" s="125" t="e">
        <f>(#REF!/AR8)-1</f>
        <v>#REF!</v>
      </c>
    </row>
    <row r="9" spans="1:49">
      <c r="A9" s="203" t="s">
        <v>102</v>
      </c>
      <c r="B9" s="171">
        <v>1111005906.3699999</v>
      </c>
      <c r="C9" s="182">
        <v>0.69869999999999999</v>
      </c>
      <c r="D9" s="171">
        <v>1110266236.6800001</v>
      </c>
      <c r="E9" s="182">
        <v>0.69820000000000004</v>
      </c>
      <c r="F9" s="119">
        <f>((D9-B9)/B9)</f>
        <v>-6.6576575854267834E-4</v>
      </c>
      <c r="G9" s="119">
        <f>((E9-C9)/C9)</f>
        <v>-7.1561471303842122E-4</v>
      </c>
      <c r="H9" s="171">
        <v>1120827924.8199999</v>
      </c>
      <c r="I9" s="182">
        <v>0.70489999999999997</v>
      </c>
      <c r="J9" s="119">
        <f t="shared" si="0"/>
        <v>9.5127526993725436E-3</v>
      </c>
      <c r="K9" s="119">
        <f t="shared" si="1"/>
        <v>9.5961042681179144E-3</v>
      </c>
      <c r="L9" s="171">
        <v>1054473731.64</v>
      </c>
      <c r="M9" s="182">
        <v>0.70789999999999997</v>
      </c>
      <c r="N9" s="119">
        <f t="shared" si="2"/>
        <v>-5.9201052820535449E-2</v>
      </c>
      <c r="O9" s="119">
        <f t="shared" si="3"/>
        <v>4.2559228259327602E-3</v>
      </c>
      <c r="P9" s="171">
        <v>1067884296.3099999</v>
      </c>
      <c r="Q9" s="182">
        <v>0.71689999999999998</v>
      </c>
      <c r="R9" s="119">
        <f t="shared" si="4"/>
        <v>1.2717779748901661E-2</v>
      </c>
      <c r="S9" s="119">
        <f t="shared" si="5"/>
        <v>1.2713660121486097E-2</v>
      </c>
      <c r="T9" s="171">
        <v>1120535885.98</v>
      </c>
      <c r="U9" s="182">
        <v>0.75249999999999995</v>
      </c>
      <c r="V9" s="119">
        <f t="shared" si="6"/>
        <v>4.9304582764194575E-2</v>
      </c>
      <c r="W9" s="119">
        <f t="shared" si="7"/>
        <v>4.9658250802064395E-2</v>
      </c>
      <c r="X9" s="171">
        <v>1125672534.3199999</v>
      </c>
      <c r="Y9" s="182">
        <v>0.75590000000000002</v>
      </c>
      <c r="Z9" s="119">
        <f t="shared" si="8"/>
        <v>4.5840998081980175E-3</v>
      </c>
      <c r="AA9" s="119">
        <f t="shared" si="9"/>
        <v>4.5182724252492623E-3</v>
      </c>
      <c r="AB9" s="171">
        <v>1098387148.9000001</v>
      </c>
      <c r="AC9" s="182">
        <v>0.75609999999999999</v>
      </c>
      <c r="AD9" s="119">
        <f t="shared" si="10"/>
        <v>-2.4239185542962977E-2</v>
      </c>
      <c r="AE9" s="119">
        <f t="shared" si="11"/>
        <v>2.6458526260084397E-4</v>
      </c>
      <c r="AF9" s="171">
        <v>1083349411.2</v>
      </c>
      <c r="AG9" s="182">
        <v>0.72740000000000005</v>
      </c>
      <c r="AH9" s="119">
        <f t="shared" si="12"/>
        <v>-1.3690744392867183E-2</v>
      </c>
      <c r="AI9" s="119">
        <f t="shared" si="13"/>
        <v>-3.7957942071154542E-2</v>
      </c>
      <c r="AJ9" s="120">
        <f t="shared" si="14"/>
        <v>-2.7096916867801859E-3</v>
      </c>
      <c r="AK9" s="120">
        <f t="shared" si="15"/>
        <v>5.2916548651572885E-3</v>
      </c>
      <c r="AL9" s="121">
        <f t="shared" si="16"/>
        <v>-2.4243577432822506E-2</v>
      </c>
      <c r="AM9" s="121">
        <f t="shared" si="17"/>
        <v>4.182182755657405E-2</v>
      </c>
      <c r="AN9" s="122">
        <f t="shared" si="18"/>
        <v>3.1454350829840168E-2</v>
      </c>
      <c r="AO9" s="208">
        <f t="shared" si="19"/>
        <v>2.3831451291755887E-2</v>
      </c>
      <c r="AP9" s="126"/>
      <c r="AQ9" s="124">
        <v>1147996444.8800001</v>
      </c>
      <c r="AR9" s="128">
        <v>0.69840000000000002</v>
      </c>
      <c r="AS9" s="125" t="e">
        <f>(#REF!/AQ9)-1</f>
        <v>#REF!</v>
      </c>
      <c r="AT9" s="125" t="e">
        <f>(#REF!/AR9)-1</f>
        <v>#REF!</v>
      </c>
    </row>
    <row r="10" spans="1:49">
      <c r="A10" s="203" t="s">
        <v>16</v>
      </c>
      <c r="B10" s="171">
        <v>2353244403.4899998</v>
      </c>
      <c r="C10" s="182">
        <v>15.581099999999999</v>
      </c>
      <c r="D10" s="171">
        <v>2354875594.6399999</v>
      </c>
      <c r="E10" s="182">
        <v>15.5876</v>
      </c>
      <c r="F10" s="119">
        <f>((D10-B10)/B10)</f>
        <v>6.9316690930229898E-4</v>
      </c>
      <c r="G10" s="119">
        <f>((E10-C10)/C10)</f>
        <v>4.1717208669483149E-4</v>
      </c>
      <c r="H10" s="171">
        <v>2356308870.6100001</v>
      </c>
      <c r="I10" s="182">
        <v>15.6347</v>
      </c>
      <c r="J10" s="119">
        <f t="shared" si="0"/>
        <v>6.0864190586652973E-4</v>
      </c>
      <c r="K10" s="119">
        <f t="shared" si="1"/>
        <v>3.0216325797428958E-3</v>
      </c>
      <c r="L10" s="171">
        <v>2306114675.1599998</v>
      </c>
      <c r="M10" s="182">
        <v>15.3002</v>
      </c>
      <c r="N10" s="119">
        <f t="shared" si="2"/>
        <v>-2.1302044089409229E-2</v>
      </c>
      <c r="O10" s="119">
        <f t="shared" si="3"/>
        <v>-2.1394718158966926E-2</v>
      </c>
      <c r="P10" s="171">
        <v>2390832880.0100002</v>
      </c>
      <c r="Q10" s="182">
        <v>15.8628</v>
      </c>
      <c r="R10" s="119">
        <f t="shared" si="4"/>
        <v>3.6736336558858496E-2</v>
      </c>
      <c r="S10" s="119">
        <f t="shared" si="5"/>
        <v>3.6770761166520685E-2</v>
      </c>
      <c r="T10" s="171">
        <v>2570160850.9699998</v>
      </c>
      <c r="U10" s="182">
        <v>17.079599999999999</v>
      </c>
      <c r="V10" s="119">
        <f t="shared" si="6"/>
        <v>7.5006485170661316E-2</v>
      </c>
      <c r="W10" s="119">
        <f t="shared" si="7"/>
        <v>7.6707769120205715E-2</v>
      </c>
      <c r="X10" s="171">
        <v>2582594516.6900001</v>
      </c>
      <c r="Y10" s="182">
        <v>17.180599999999998</v>
      </c>
      <c r="Z10" s="119">
        <f t="shared" si="8"/>
        <v>4.8376994441058814E-3</v>
      </c>
      <c r="AA10" s="119">
        <f t="shared" si="9"/>
        <v>5.9134874353028817E-3</v>
      </c>
      <c r="AB10" s="171">
        <v>2578022550.3299999</v>
      </c>
      <c r="AC10" s="182">
        <v>17.171099999999999</v>
      </c>
      <c r="AD10" s="119">
        <f t="shared" si="10"/>
        <v>-1.7702997239612455E-3</v>
      </c>
      <c r="AE10" s="119">
        <f t="shared" si="11"/>
        <v>-5.5294925671974069E-4</v>
      </c>
      <c r="AF10" s="171">
        <v>2566325520.1799998</v>
      </c>
      <c r="AG10" s="182">
        <v>16.814900000000002</v>
      </c>
      <c r="AH10" s="119">
        <f t="shared" si="12"/>
        <v>-4.5372101762658421E-3</v>
      </c>
      <c r="AI10" s="119">
        <f t="shared" si="13"/>
        <v>-2.0744157334125223E-2</v>
      </c>
      <c r="AJ10" s="120">
        <f t="shared" si="14"/>
        <v>1.1284096999894775E-2</v>
      </c>
      <c r="AK10" s="120">
        <f t="shared" si="15"/>
        <v>1.001737470483189E-2</v>
      </c>
      <c r="AL10" s="121">
        <f t="shared" si="16"/>
        <v>8.9792397535261401E-2</v>
      </c>
      <c r="AM10" s="121">
        <f t="shared" si="17"/>
        <v>7.8735661679796856E-2</v>
      </c>
      <c r="AN10" s="122">
        <f t="shared" si="18"/>
        <v>3.0375356697556932E-2</v>
      </c>
      <c r="AO10" s="208">
        <f t="shared" si="19"/>
        <v>3.2439001577636864E-2</v>
      </c>
      <c r="AP10" s="126"/>
      <c r="AQ10" s="124">
        <v>2845469436.1399999</v>
      </c>
      <c r="AR10" s="128">
        <v>13.0688</v>
      </c>
      <c r="AS10" s="125" t="e">
        <f>(#REF!/AQ10)-1</f>
        <v>#REF!</v>
      </c>
      <c r="AT10" s="125" t="e">
        <f>(#REF!/AR10)-1</f>
        <v>#REF!</v>
      </c>
    </row>
    <row r="11" spans="1:49" ht="12.75" customHeight="1">
      <c r="A11" s="203" t="s">
        <v>73</v>
      </c>
      <c r="B11" s="171">
        <v>215516472.78</v>
      </c>
      <c r="C11" s="345">
        <v>126.85</v>
      </c>
      <c r="D11" s="171">
        <v>216536387.59999999</v>
      </c>
      <c r="E11" s="345">
        <v>127.45</v>
      </c>
      <c r="F11" s="119">
        <f>((D11-B11)/B11)</f>
        <v>4.7324216420390544E-3</v>
      </c>
      <c r="G11" s="119">
        <f>((E11-C11)/C11)</f>
        <v>4.7299960583366855E-3</v>
      </c>
      <c r="H11" s="171">
        <v>215119264.40000001</v>
      </c>
      <c r="I11" s="345">
        <v>126.76</v>
      </c>
      <c r="J11" s="119">
        <f t="shared" si="0"/>
        <v>-6.544503746953559E-3</v>
      </c>
      <c r="K11" s="119">
        <f t="shared" si="1"/>
        <v>-5.4138877991368982E-3</v>
      </c>
      <c r="L11" s="171">
        <v>216551500.87</v>
      </c>
      <c r="M11" s="182">
        <v>129.16999999999999</v>
      </c>
      <c r="N11" s="119">
        <f t="shared" si="2"/>
        <v>6.6578717345223441E-3</v>
      </c>
      <c r="O11" s="119">
        <f t="shared" si="3"/>
        <v>1.9012306721363066E-2</v>
      </c>
      <c r="P11" s="171">
        <v>220470420.99000001</v>
      </c>
      <c r="Q11" s="182">
        <v>129.91</v>
      </c>
      <c r="R11" s="119">
        <f t="shared" si="4"/>
        <v>1.8096942779226487E-2</v>
      </c>
      <c r="S11" s="119">
        <f t="shared" si="5"/>
        <v>5.7288844158861129E-3</v>
      </c>
      <c r="T11" s="171">
        <v>229653753.56</v>
      </c>
      <c r="U11" s="182">
        <v>136.93</v>
      </c>
      <c r="V11" s="119">
        <f t="shared" si="6"/>
        <v>4.1653354353673261E-2</v>
      </c>
      <c r="W11" s="119">
        <f t="shared" si="7"/>
        <v>5.4037410514971983E-2</v>
      </c>
      <c r="X11" s="171">
        <v>228273909.81</v>
      </c>
      <c r="Y11" s="182">
        <v>136.11000000000001</v>
      </c>
      <c r="Z11" s="119">
        <f t="shared" si="8"/>
        <v>-6.0083657619795791E-3</v>
      </c>
      <c r="AA11" s="119">
        <f t="shared" si="9"/>
        <v>-5.9884612575768137E-3</v>
      </c>
      <c r="AB11" s="171">
        <v>229430202.59999999</v>
      </c>
      <c r="AC11" s="182">
        <v>134.59</v>
      </c>
      <c r="AD11" s="119">
        <f t="shared" si="10"/>
        <v>5.0653742732247094E-3</v>
      </c>
      <c r="AE11" s="119">
        <f t="shared" si="11"/>
        <v>-1.1167438101535598E-2</v>
      </c>
      <c r="AF11" s="171">
        <v>222962456.56</v>
      </c>
      <c r="AG11" s="182">
        <v>132.69</v>
      </c>
      <c r="AH11" s="119">
        <f t="shared" si="12"/>
        <v>-2.8190473471691003E-2</v>
      </c>
      <c r="AI11" s="119">
        <f t="shared" si="13"/>
        <v>-1.4116947767293303E-2</v>
      </c>
      <c r="AJ11" s="120">
        <f t="shared" si="14"/>
        <v>4.4328277252577136E-3</v>
      </c>
      <c r="AK11" s="120">
        <f t="shared" si="15"/>
        <v>5.8527328481269049E-3</v>
      </c>
      <c r="AL11" s="121">
        <f t="shared" si="16"/>
        <v>2.9676624013284355E-2</v>
      </c>
      <c r="AM11" s="121">
        <f t="shared" si="17"/>
        <v>4.1114162416633931E-2</v>
      </c>
      <c r="AN11" s="122">
        <f t="shared" si="18"/>
        <v>2.0253100093825957E-2</v>
      </c>
      <c r="AO11" s="208">
        <f t="shared" si="19"/>
        <v>2.2206300278499357E-2</v>
      </c>
      <c r="AP11" s="126"/>
      <c r="AQ11" s="129">
        <v>155057555.75</v>
      </c>
      <c r="AR11" s="129">
        <v>111.51</v>
      </c>
      <c r="AS11" s="125" t="e">
        <f>(#REF!/AQ11)-1</f>
        <v>#REF!</v>
      </c>
      <c r="AT11" s="125" t="e">
        <f>(#REF!/AR11)-1</f>
        <v>#REF!</v>
      </c>
      <c r="AU11" s="232"/>
      <c r="AV11" s="233"/>
      <c r="AW11" s="291"/>
    </row>
    <row r="12" spans="1:49" ht="12.75" customHeight="1">
      <c r="A12" s="203" t="s">
        <v>74</v>
      </c>
      <c r="B12" s="171">
        <v>256223052.77000001</v>
      </c>
      <c r="C12" s="182">
        <v>9.5777999999999999</v>
      </c>
      <c r="D12" s="171">
        <v>254145503.03999999</v>
      </c>
      <c r="E12" s="182">
        <v>9.5090000000000003</v>
      </c>
      <c r="F12" s="119">
        <f>((D12-B12)/B12)</f>
        <v>-8.1083638163695695E-3</v>
      </c>
      <c r="G12" s="119">
        <f>((E12-C12)/C12)</f>
        <v>-7.1832779970347604E-3</v>
      </c>
      <c r="H12" s="171">
        <v>254438806.65000001</v>
      </c>
      <c r="I12" s="182">
        <v>9.5198999999999998</v>
      </c>
      <c r="J12" s="119">
        <f t="shared" si="0"/>
        <v>1.1540775126516844E-3</v>
      </c>
      <c r="K12" s="119">
        <f t="shared" si="1"/>
        <v>1.1462824692396113E-3</v>
      </c>
      <c r="L12" s="171">
        <v>255277285.33000001</v>
      </c>
      <c r="M12" s="182">
        <v>9.5512999999999995</v>
      </c>
      <c r="N12" s="119">
        <f t="shared" si="2"/>
        <v>3.2954040739288583E-3</v>
      </c>
      <c r="O12" s="119">
        <f t="shared" si="3"/>
        <v>3.2983539743064163E-3</v>
      </c>
      <c r="P12" s="171">
        <v>266454311.59999999</v>
      </c>
      <c r="Q12" s="182">
        <v>9.9614999999999991</v>
      </c>
      <c r="R12" s="119">
        <f t="shared" si="4"/>
        <v>4.3783865280263005E-2</v>
      </c>
      <c r="S12" s="119">
        <f t="shared" si="5"/>
        <v>4.2947033388125146E-2</v>
      </c>
      <c r="T12" s="171">
        <v>279629627.27999997</v>
      </c>
      <c r="U12" s="182">
        <v>10.452400000000001</v>
      </c>
      <c r="V12" s="119">
        <f t="shared" si="6"/>
        <v>4.9446809852259778E-2</v>
      </c>
      <c r="W12" s="119">
        <f t="shared" si="7"/>
        <v>4.9279726948752871E-2</v>
      </c>
      <c r="X12" s="171">
        <v>271296532.70999998</v>
      </c>
      <c r="Y12" s="182">
        <v>10.1411</v>
      </c>
      <c r="Z12" s="119">
        <f t="shared" si="8"/>
        <v>-2.9800470898084994E-2</v>
      </c>
      <c r="AA12" s="119">
        <f t="shared" si="9"/>
        <v>-2.9782633653515078E-2</v>
      </c>
      <c r="AB12" s="171">
        <v>281365341.64999998</v>
      </c>
      <c r="AC12" s="182">
        <v>10.512</v>
      </c>
      <c r="AD12" s="119">
        <f t="shared" si="10"/>
        <v>3.7113666140226577E-2</v>
      </c>
      <c r="AE12" s="119">
        <f t="shared" si="11"/>
        <v>3.6573941682854987E-2</v>
      </c>
      <c r="AF12" s="171">
        <v>270439682.98000002</v>
      </c>
      <c r="AG12" s="182">
        <v>10.1073</v>
      </c>
      <c r="AH12" s="119">
        <f t="shared" si="12"/>
        <v>-3.8830861704320215E-2</v>
      </c>
      <c r="AI12" s="119">
        <f t="shared" si="13"/>
        <v>-3.8498858447488592E-2</v>
      </c>
      <c r="AJ12" s="120">
        <f t="shared" si="14"/>
        <v>7.2567658050693906E-3</v>
      </c>
      <c r="AK12" s="120">
        <f t="shared" si="15"/>
        <v>7.2225710456550749E-3</v>
      </c>
      <c r="AL12" s="121">
        <f t="shared" si="16"/>
        <v>6.4113587472903202E-2</v>
      </c>
      <c r="AM12" s="121">
        <f t="shared" si="17"/>
        <v>6.2919339573036068E-2</v>
      </c>
      <c r="AN12" s="122">
        <f t="shared" si="18"/>
        <v>3.3363782569381814E-2</v>
      </c>
      <c r="AO12" s="208">
        <f t="shared" si="19"/>
        <v>3.3006986423764498E-2</v>
      </c>
      <c r="AP12" s="126"/>
      <c r="AQ12" s="134">
        <v>212579164.06</v>
      </c>
      <c r="AR12" s="134">
        <v>9.9</v>
      </c>
      <c r="AS12" s="125" t="e">
        <f>(#REF!/AQ12)-1</f>
        <v>#REF!</v>
      </c>
      <c r="AT12" s="125" t="e">
        <f>(#REF!/AR12)-1</f>
        <v>#REF!</v>
      </c>
    </row>
    <row r="13" spans="1:49" ht="12.75" customHeight="1">
      <c r="A13" s="204" t="s">
        <v>92</v>
      </c>
      <c r="B13" s="170">
        <v>327169856.07999998</v>
      </c>
      <c r="C13" s="170">
        <v>1924.8</v>
      </c>
      <c r="D13" s="170">
        <v>330200375.26999998</v>
      </c>
      <c r="E13" s="170">
        <v>1942.66</v>
      </c>
      <c r="F13" s="119">
        <f>((D13-B13)/B13)</f>
        <v>9.2628313204348861E-3</v>
      </c>
      <c r="G13" s="119">
        <f>((E13-C13)/C13)</f>
        <v>9.2788861180383049E-3</v>
      </c>
      <c r="H13" s="170">
        <v>329380120.63</v>
      </c>
      <c r="I13" s="170">
        <v>1937.81</v>
      </c>
      <c r="J13" s="119">
        <f t="shared" si="0"/>
        <v>-2.4841117740380383E-3</v>
      </c>
      <c r="K13" s="119">
        <f t="shared" si="1"/>
        <v>-2.4965768585342449E-3</v>
      </c>
      <c r="L13" s="170">
        <v>327177461.31</v>
      </c>
      <c r="M13" s="170">
        <v>1924.8</v>
      </c>
      <c r="N13" s="119">
        <f t="shared" si="2"/>
        <v>-6.687286760922311E-3</v>
      </c>
      <c r="O13" s="119">
        <f t="shared" si="3"/>
        <v>-6.7137645073562374E-3</v>
      </c>
      <c r="P13" s="170">
        <v>331661600.02999997</v>
      </c>
      <c r="Q13" s="170">
        <v>1951.69</v>
      </c>
      <c r="R13" s="119">
        <f t="shared" si="4"/>
        <v>1.3705524524964928E-2</v>
      </c>
      <c r="S13" s="119">
        <f t="shared" si="5"/>
        <v>1.3970282626766469E-2</v>
      </c>
      <c r="T13" s="170">
        <v>362873545.27999997</v>
      </c>
      <c r="U13" s="170">
        <v>2135.41</v>
      </c>
      <c r="V13" s="119">
        <f t="shared" si="6"/>
        <v>9.4107805206200448E-2</v>
      </c>
      <c r="W13" s="119">
        <f t="shared" si="7"/>
        <v>9.413380198699578E-2</v>
      </c>
      <c r="X13" s="170">
        <v>361487056.87</v>
      </c>
      <c r="Y13" s="170">
        <v>2127.58</v>
      </c>
      <c r="Z13" s="119">
        <f t="shared" si="8"/>
        <v>-3.8208583349059696E-3</v>
      </c>
      <c r="AA13" s="119">
        <f t="shared" si="9"/>
        <v>-3.6667431547103028E-3</v>
      </c>
      <c r="AB13" s="170">
        <v>361871959.13999999</v>
      </c>
      <c r="AC13" s="170">
        <v>2129.84</v>
      </c>
      <c r="AD13" s="119">
        <f t="shared" si="10"/>
        <v>1.0647746929937844E-3</v>
      </c>
      <c r="AE13" s="119">
        <f t="shared" si="11"/>
        <v>1.0622397277659211E-3</v>
      </c>
      <c r="AF13" s="170">
        <v>351969992.25</v>
      </c>
      <c r="AG13" s="170">
        <v>2071.44</v>
      </c>
      <c r="AH13" s="119">
        <f t="shared" si="12"/>
        <v>-2.7363178162608453E-2</v>
      </c>
      <c r="AI13" s="119">
        <f t="shared" si="13"/>
        <v>-2.7419900086391506E-2</v>
      </c>
      <c r="AJ13" s="120">
        <f t="shared" si="14"/>
        <v>9.7231875890149075E-3</v>
      </c>
      <c r="AK13" s="120">
        <f t="shared" si="15"/>
        <v>9.7685282315717742E-3</v>
      </c>
      <c r="AL13" s="121">
        <f t="shared" si="16"/>
        <v>6.5928504660842144E-2</v>
      </c>
      <c r="AM13" s="121">
        <f t="shared" si="17"/>
        <v>6.6290550070521842E-2</v>
      </c>
      <c r="AN13" s="122">
        <f t="shared" si="18"/>
        <v>3.623132872927922E-2</v>
      </c>
      <c r="AO13" s="208">
        <f t="shared" si="19"/>
        <v>3.6246729624935879E-2</v>
      </c>
      <c r="AP13" s="126"/>
      <c r="AQ13" s="124">
        <v>305162610.31</v>
      </c>
      <c r="AR13" s="124">
        <v>1481.86</v>
      </c>
      <c r="AS13" s="125" t="e">
        <f>(#REF!/AQ13)-1</f>
        <v>#REF!</v>
      </c>
      <c r="AT13" s="125" t="e">
        <f>(#REF!/AR13)-1</f>
        <v>#REF!</v>
      </c>
    </row>
    <row r="14" spans="1:49" s="290" customFormat="1" ht="12.75" customHeight="1">
      <c r="A14" s="203" t="s">
        <v>108</v>
      </c>
      <c r="B14" s="170">
        <v>142699723.53</v>
      </c>
      <c r="C14" s="170">
        <v>96.21</v>
      </c>
      <c r="D14" s="170">
        <v>141542879.52000001</v>
      </c>
      <c r="E14" s="170">
        <v>94.92</v>
      </c>
      <c r="F14" s="119">
        <f>((D14-B14)/B14)</f>
        <v>-8.1068412845017538E-3</v>
      </c>
      <c r="G14" s="119">
        <f>((E14-C14)/C14)</f>
        <v>-1.3408169628936619E-2</v>
      </c>
      <c r="H14" s="170">
        <v>144352358.13999999</v>
      </c>
      <c r="I14" s="170">
        <v>95.44</v>
      </c>
      <c r="J14" s="119">
        <f t="shared" si="0"/>
        <v>1.9848957641157749E-2</v>
      </c>
      <c r="K14" s="119">
        <f t="shared" si="1"/>
        <v>5.4782975136957015E-3</v>
      </c>
      <c r="L14" s="170">
        <v>141962086.53999999</v>
      </c>
      <c r="M14" s="170">
        <v>96.08</v>
      </c>
      <c r="N14" s="119">
        <f t="shared" si="2"/>
        <v>-1.6558590595948504E-2</v>
      </c>
      <c r="O14" s="119">
        <f t="shared" si="3"/>
        <v>6.7057837384744403E-3</v>
      </c>
      <c r="P14" s="170">
        <v>143679156.97</v>
      </c>
      <c r="Q14" s="170">
        <v>97.74</v>
      </c>
      <c r="R14" s="119">
        <f t="shared" si="4"/>
        <v>1.2095274674032043E-2</v>
      </c>
      <c r="S14" s="119">
        <f t="shared" si="5"/>
        <v>1.727726894254784E-2</v>
      </c>
      <c r="T14" s="170">
        <v>158798256.91999999</v>
      </c>
      <c r="U14" s="170">
        <v>102.99</v>
      </c>
      <c r="V14" s="119">
        <f t="shared" si="6"/>
        <v>0.10522820615628219</v>
      </c>
      <c r="W14" s="119">
        <f t="shared" si="7"/>
        <v>5.3713934929404544E-2</v>
      </c>
      <c r="X14" s="170">
        <v>163376243.06</v>
      </c>
      <c r="Y14" s="170">
        <v>104.42</v>
      </c>
      <c r="Z14" s="119">
        <f t="shared" si="8"/>
        <v>2.8828944528694236E-2</v>
      </c>
      <c r="AA14" s="119">
        <f t="shared" si="9"/>
        <v>1.388484318865916E-2</v>
      </c>
      <c r="AB14" s="170">
        <v>164712671.40000001</v>
      </c>
      <c r="AC14" s="170">
        <v>104.11</v>
      </c>
      <c r="AD14" s="119">
        <f t="shared" si="10"/>
        <v>8.1800653202020301E-3</v>
      </c>
      <c r="AE14" s="119">
        <f t="shared" si="11"/>
        <v>-2.9687799272170301E-3</v>
      </c>
      <c r="AF14" s="170">
        <v>175633074.38</v>
      </c>
      <c r="AG14" s="170">
        <v>104.88</v>
      </c>
      <c r="AH14" s="119">
        <f t="shared" si="12"/>
        <v>6.6299713842173702E-2</v>
      </c>
      <c r="AI14" s="119">
        <f t="shared" si="13"/>
        <v>7.3960234367495539E-3</v>
      </c>
      <c r="AJ14" s="120">
        <f t="shared" si="14"/>
        <v>2.6976966285261462E-2</v>
      </c>
      <c r="AK14" s="120">
        <f t="shared" si="15"/>
        <v>1.10099002741722E-2</v>
      </c>
      <c r="AL14" s="121">
        <f t="shared" si="16"/>
        <v>0.24084711979582865</v>
      </c>
      <c r="AM14" s="121">
        <f t="shared" si="17"/>
        <v>0.1049304677623261</v>
      </c>
      <c r="AN14" s="122">
        <f t="shared" si="18"/>
        <v>4.0399398590064729E-2</v>
      </c>
      <c r="AO14" s="208">
        <f t="shared" si="19"/>
        <v>1.9730359400957406E-2</v>
      </c>
      <c r="AP14" s="126"/>
      <c r="AQ14" s="124"/>
      <c r="AR14" s="124"/>
      <c r="AS14" s="125"/>
      <c r="AT14" s="125"/>
    </row>
    <row r="15" spans="1:49" s="290" customFormat="1" ht="12.75" customHeight="1">
      <c r="A15" s="203" t="s">
        <v>164</v>
      </c>
      <c r="B15" s="170">
        <v>257857867.68000001</v>
      </c>
      <c r="C15" s="170">
        <v>1</v>
      </c>
      <c r="D15" s="170">
        <v>254534827.96000001</v>
      </c>
      <c r="E15" s="170">
        <v>0.99</v>
      </c>
      <c r="F15" s="119">
        <f>((D15-B15)/B15)</f>
        <v>-1.2887098423244042E-2</v>
      </c>
      <c r="G15" s="119">
        <f>((E15-C15)/C15)</f>
        <v>-1.0000000000000009E-2</v>
      </c>
      <c r="H15" s="170">
        <v>254536442.38</v>
      </c>
      <c r="I15" s="170">
        <v>0.99</v>
      </c>
      <c r="J15" s="119">
        <f t="shared" si="0"/>
        <v>6.3426290733014819E-6</v>
      </c>
      <c r="K15" s="119">
        <f t="shared" si="1"/>
        <v>0</v>
      </c>
      <c r="L15" s="170">
        <v>257104957.69999999</v>
      </c>
      <c r="M15" s="170">
        <v>1</v>
      </c>
      <c r="N15" s="119">
        <f t="shared" si="2"/>
        <v>1.0090953169548236E-2</v>
      </c>
      <c r="O15" s="119">
        <f t="shared" si="3"/>
        <v>1.0101010101010111E-2</v>
      </c>
      <c r="P15" s="170">
        <v>264555921.44999999</v>
      </c>
      <c r="Q15" s="170">
        <v>1.03</v>
      </c>
      <c r="R15" s="119">
        <f t="shared" si="4"/>
        <v>2.898024144168419E-2</v>
      </c>
      <c r="S15" s="119">
        <f t="shared" si="5"/>
        <v>3.0000000000000027E-2</v>
      </c>
      <c r="T15" s="170">
        <v>279941484.22000003</v>
      </c>
      <c r="U15" s="170">
        <v>1.0900000000000001</v>
      </c>
      <c r="V15" s="119">
        <f t="shared" si="6"/>
        <v>5.8156183712213184E-2</v>
      </c>
      <c r="W15" s="119">
        <f t="shared" si="7"/>
        <v>5.825242718446607E-2</v>
      </c>
      <c r="X15" s="170">
        <v>284041667.02999997</v>
      </c>
      <c r="Y15" s="170">
        <v>1.1000000000000001</v>
      </c>
      <c r="Z15" s="119">
        <f t="shared" si="8"/>
        <v>1.4646570948297527E-2</v>
      </c>
      <c r="AA15" s="119">
        <f t="shared" si="9"/>
        <v>9.174311926605512E-3</v>
      </c>
      <c r="AB15" s="170">
        <v>278494884.47000003</v>
      </c>
      <c r="AC15" s="170">
        <v>1.08</v>
      </c>
      <c r="AD15" s="119">
        <f t="shared" si="10"/>
        <v>-1.9528059449862689E-2</v>
      </c>
      <c r="AE15" s="119">
        <f t="shared" si="11"/>
        <v>-1.8181818181818195E-2</v>
      </c>
      <c r="AF15" s="170">
        <v>270577138.63999999</v>
      </c>
      <c r="AG15" s="170">
        <v>1.05</v>
      </c>
      <c r="AH15" s="119">
        <f t="shared" si="12"/>
        <v>-2.8430489289123572E-2</v>
      </c>
      <c r="AI15" s="119">
        <f t="shared" si="13"/>
        <v>-2.7777777777777801E-2</v>
      </c>
      <c r="AJ15" s="120">
        <f t="shared" si="14"/>
        <v>6.3793305923232659E-3</v>
      </c>
      <c r="AK15" s="120">
        <f t="shared" si="15"/>
        <v>6.4460191565607148E-3</v>
      </c>
      <c r="AL15" s="121">
        <f t="shared" si="16"/>
        <v>6.3025994550816505E-2</v>
      </c>
      <c r="AM15" s="121">
        <f t="shared" si="17"/>
        <v>6.0606060606060663E-2</v>
      </c>
      <c r="AN15" s="122">
        <f t="shared" si="18"/>
        <v>2.820459379262023E-2</v>
      </c>
      <c r="AO15" s="208">
        <f t="shared" si="19"/>
        <v>2.7643955227146095E-2</v>
      </c>
      <c r="AP15" s="126"/>
      <c r="AQ15" s="124"/>
      <c r="AR15" s="124"/>
      <c r="AS15" s="125"/>
      <c r="AT15" s="125"/>
    </row>
    <row r="16" spans="1:49" s="290" customFormat="1" ht="12.75" customHeight="1">
      <c r="A16" s="203" t="s">
        <v>167</v>
      </c>
      <c r="B16" s="170">
        <v>251947183.11000001</v>
      </c>
      <c r="C16" s="170">
        <v>1.011844</v>
      </c>
      <c r="D16" s="170">
        <v>251919696.94</v>
      </c>
      <c r="E16" s="170">
        <v>1.012033</v>
      </c>
      <c r="F16" s="119">
        <f>((D16-B16)/B16)</f>
        <v>-1.090949684800256E-4</v>
      </c>
      <c r="G16" s="119">
        <f>((E16-C16)/C16)</f>
        <v>1.8678768663943723E-4</v>
      </c>
      <c r="H16" s="170">
        <v>254658564.65110001</v>
      </c>
      <c r="I16" s="170">
        <v>1.0232559999999999</v>
      </c>
      <c r="J16" s="119">
        <f>((H16-D16)/D16)</f>
        <v>1.0871987162450148E-2</v>
      </c>
      <c r="K16" s="119">
        <f>((I16-E16)/E16)</f>
        <v>1.1089559332551393E-2</v>
      </c>
      <c r="L16" s="170">
        <v>204961902.80000001</v>
      </c>
      <c r="M16" s="170">
        <v>1.020875</v>
      </c>
      <c r="N16" s="119">
        <f>((L16-H16)/H16)</f>
        <v>-0.19515016869425889</v>
      </c>
      <c r="O16" s="119">
        <f>((M16-I16)/I16)</f>
        <v>-2.32688594056616E-3</v>
      </c>
      <c r="P16" s="170">
        <v>228698413.43000001</v>
      </c>
      <c r="Q16" s="170">
        <v>1.1383529999999999</v>
      </c>
      <c r="R16" s="119">
        <f>((P16-L16)/L16)</f>
        <v>0.11580937874665356</v>
      </c>
      <c r="S16" s="119">
        <f>((Q16-M16)/M16)</f>
        <v>0.11507579282478264</v>
      </c>
      <c r="T16" s="170">
        <v>243510182.86000001</v>
      </c>
      <c r="U16" s="170">
        <v>1.211751</v>
      </c>
      <c r="V16" s="119">
        <f>((T16-P16)/P16)</f>
        <v>6.4765510209949889E-2</v>
      </c>
      <c r="W16" s="119">
        <f>((U16-Q16)/Q16)</f>
        <v>6.4477363348627428E-2</v>
      </c>
      <c r="X16" s="170">
        <v>240490769.62</v>
      </c>
      <c r="Y16" s="170">
        <v>1.1969559999999999</v>
      </c>
      <c r="Z16" s="119">
        <f t="shared" si="8"/>
        <v>-1.2399535840913661E-2</v>
      </c>
      <c r="AA16" s="119">
        <f t="shared" si="9"/>
        <v>-1.2209604118337937E-2</v>
      </c>
      <c r="AB16" s="170">
        <v>243492659.63</v>
      </c>
      <c r="AC16" s="170">
        <v>1.212073</v>
      </c>
      <c r="AD16" s="119">
        <f t="shared" si="10"/>
        <v>1.2482350215533358E-2</v>
      </c>
      <c r="AE16" s="119">
        <f t="shared" si="11"/>
        <v>1.2629536925333971E-2</v>
      </c>
      <c r="AF16" s="170">
        <v>230977648.12</v>
      </c>
      <c r="AG16" s="170">
        <v>1.150765</v>
      </c>
      <c r="AH16" s="119">
        <f t="shared" si="12"/>
        <v>-5.1397900573336437E-2</v>
      </c>
      <c r="AI16" s="119">
        <f t="shared" si="13"/>
        <v>-5.0581111863724312E-2</v>
      </c>
      <c r="AJ16" s="120">
        <f t="shared" si="14"/>
        <v>-6.8909342178002575E-3</v>
      </c>
      <c r="AK16" s="120">
        <f t="shared" si="15"/>
        <v>1.729267977441331E-2</v>
      </c>
      <c r="AL16" s="121">
        <f t="shared" si="16"/>
        <v>-8.3129858738230325E-2</v>
      </c>
      <c r="AM16" s="121">
        <f t="shared" si="17"/>
        <v>0.13708248644065962</v>
      </c>
      <c r="AN16" s="122">
        <f t="shared" si="18"/>
        <v>9.1323292139659229E-2</v>
      </c>
      <c r="AO16" s="208">
        <f t="shared" si="19"/>
        <v>5.0713382870875352E-2</v>
      </c>
      <c r="AP16" s="126"/>
      <c r="AQ16" s="124"/>
      <c r="AR16" s="124"/>
      <c r="AS16" s="125"/>
      <c r="AT16" s="125"/>
    </row>
    <row r="17" spans="1:46">
      <c r="A17" s="203" t="s">
        <v>187</v>
      </c>
      <c r="B17" s="170">
        <v>0</v>
      </c>
      <c r="C17" s="170">
        <v>0</v>
      </c>
      <c r="D17" s="170">
        <v>0</v>
      </c>
      <c r="E17" s="170">
        <v>0</v>
      </c>
      <c r="F17" s="119" t="e">
        <f>((D17-B17)/B17)</f>
        <v>#DIV/0!</v>
      </c>
      <c r="G17" s="119" t="e">
        <f>((E17-C17)/C17)</f>
        <v>#DIV/0!</v>
      </c>
      <c r="H17" s="170">
        <v>0</v>
      </c>
      <c r="I17" s="170">
        <v>0</v>
      </c>
      <c r="J17" s="119" t="e">
        <f t="shared" si="0"/>
        <v>#DIV/0!</v>
      </c>
      <c r="K17" s="119" t="e">
        <f t="shared" si="1"/>
        <v>#DIV/0!</v>
      </c>
      <c r="L17" s="170">
        <v>0</v>
      </c>
      <c r="M17" s="170">
        <v>0</v>
      </c>
      <c r="N17" s="119" t="e">
        <f t="shared" si="2"/>
        <v>#DIV/0!</v>
      </c>
      <c r="O17" s="119" t="e">
        <f t="shared" si="3"/>
        <v>#DIV/0!</v>
      </c>
      <c r="P17" s="170">
        <v>228698413.43000001</v>
      </c>
      <c r="Q17" s="170">
        <v>1.1383529999999999</v>
      </c>
      <c r="R17" s="119" t="e">
        <f t="shared" si="4"/>
        <v>#DIV/0!</v>
      </c>
      <c r="S17" s="119" t="e">
        <f t="shared" si="5"/>
        <v>#DIV/0!</v>
      </c>
      <c r="T17" s="170">
        <v>0</v>
      </c>
      <c r="U17" s="170">
        <v>0</v>
      </c>
      <c r="V17" s="119">
        <f t="shared" si="6"/>
        <v>-1</v>
      </c>
      <c r="W17" s="119">
        <f t="shared" si="7"/>
        <v>-1</v>
      </c>
      <c r="X17" s="170">
        <v>303671999.54000002</v>
      </c>
      <c r="Y17" s="170">
        <v>110.53</v>
      </c>
      <c r="Z17" s="119" t="e">
        <f t="shared" si="8"/>
        <v>#DIV/0!</v>
      </c>
      <c r="AA17" s="119" t="e">
        <f t="shared" si="9"/>
        <v>#DIV/0!</v>
      </c>
      <c r="AB17" s="170">
        <v>302980845.32999998</v>
      </c>
      <c r="AC17" s="170">
        <v>110.3</v>
      </c>
      <c r="AD17" s="119">
        <f t="shared" si="10"/>
        <v>-2.2759892615947246E-3</v>
      </c>
      <c r="AE17" s="119">
        <f t="shared" si="11"/>
        <v>-2.0808830181851439E-3</v>
      </c>
      <c r="AF17" s="170">
        <v>303242594.05000001</v>
      </c>
      <c r="AG17" s="170">
        <v>107.12</v>
      </c>
      <c r="AH17" s="119">
        <f t="shared" si="12"/>
        <v>8.639117753960246E-4</v>
      </c>
      <c r="AI17" s="119">
        <f t="shared" si="13"/>
        <v>-2.8830462375339917E-2</v>
      </c>
      <c r="AJ17" s="120" t="e">
        <f t="shared" si="14"/>
        <v>#DIV/0!</v>
      </c>
      <c r="AK17" s="120" t="e">
        <f t="shared" si="15"/>
        <v>#DIV/0!</v>
      </c>
      <c r="AL17" s="121" t="e">
        <f t="shared" si="16"/>
        <v>#DIV/0!</v>
      </c>
      <c r="AM17" s="121" t="e">
        <f t="shared" si="17"/>
        <v>#DIV/0!</v>
      </c>
      <c r="AN17" s="122" t="e">
        <f t="shared" si="18"/>
        <v>#DIV/0!</v>
      </c>
      <c r="AO17" s="208" t="e">
        <f t="shared" si="19"/>
        <v>#DIV/0!</v>
      </c>
      <c r="AP17" s="126"/>
      <c r="AQ17" s="135">
        <v>100020653.31</v>
      </c>
      <c r="AR17" s="124">
        <v>100</v>
      </c>
      <c r="AS17" s="125" t="e">
        <f>(#REF!/AQ17)-1</f>
        <v>#REF!</v>
      </c>
      <c r="AT17" s="125" t="e">
        <f>(#REF!/AR17)-1</f>
        <v>#REF!</v>
      </c>
    </row>
    <row r="18" spans="1:46">
      <c r="A18" s="205" t="s">
        <v>57</v>
      </c>
      <c r="B18" s="175">
        <f>SUM(B5:B17)</f>
        <v>10768844224.130003</v>
      </c>
      <c r="C18" s="176"/>
      <c r="D18" s="175">
        <f>SUM(D5:D17)</f>
        <v>10774930259.380003</v>
      </c>
      <c r="E18" s="176"/>
      <c r="F18" s="119">
        <f>((D18-B18)/B18)</f>
        <v>5.6515212991593638E-4</v>
      </c>
      <c r="G18" s="119"/>
      <c r="H18" s="175">
        <f>SUM(H5:H17)</f>
        <v>10795071662.461098</v>
      </c>
      <c r="I18" s="176"/>
      <c r="J18" s="119">
        <f>((H18-D18)/D18)</f>
        <v>1.8692838465066495E-3</v>
      </c>
      <c r="K18" s="119"/>
      <c r="L18" s="175">
        <f>SUM(L5:L17)</f>
        <v>10638971706.740002</v>
      </c>
      <c r="M18" s="176"/>
      <c r="N18" s="119">
        <f>((L18-H18)/H18)</f>
        <v>-1.4460298236270146E-2</v>
      </c>
      <c r="O18" s="119"/>
      <c r="P18" s="175">
        <f>SUM(P5:P17)</f>
        <v>11142826943.990002</v>
      </c>
      <c r="Q18" s="176"/>
      <c r="R18" s="119">
        <f>((P18-L18)/L18)</f>
        <v>4.7359392537043556E-2</v>
      </c>
      <c r="S18" s="119"/>
      <c r="T18" s="175">
        <f>SUM(T5:T17)</f>
        <v>11598087912.880001</v>
      </c>
      <c r="U18" s="176"/>
      <c r="V18" s="119">
        <f>((T18-P18)/P18)</f>
        <v>4.085686434675799E-2</v>
      </c>
      <c r="W18" s="119"/>
      <c r="X18" s="175">
        <f>SUM(X5:X17)</f>
        <v>11952197963.090002</v>
      </c>
      <c r="Y18" s="176"/>
      <c r="Z18" s="119">
        <f>((X18-T18)/T18)</f>
        <v>3.0531761172180105E-2</v>
      </c>
      <c r="AA18" s="119"/>
      <c r="AB18" s="175">
        <f>SUM(AB5:AB17)</f>
        <v>11902300920.459997</v>
      </c>
      <c r="AC18" s="176"/>
      <c r="AD18" s="119">
        <f>((AB18-X18)/X18)</f>
        <v>-4.1747168833794149E-3</v>
      </c>
      <c r="AE18" s="119"/>
      <c r="AF18" s="175">
        <f>SUM(AF5:AF17)</f>
        <v>11722557388.009998</v>
      </c>
      <c r="AG18" s="176"/>
      <c r="AH18" s="119">
        <f>((AF18-AB18)/AB18)</f>
        <v>-1.5101578564613553E-2</v>
      </c>
      <c r="AI18" s="119"/>
      <c r="AJ18" s="120">
        <f t="shared" si="14"/>
        <v>1.0930732543517641E-2</v>
      </c>
      <c r="AK18" s="120"/>
      <c r="AL18" s="121">
        <f t="shared" si="16"/>
        <v>8.7947402518456994E-2</v>
      </c>
      <c r="AM18" s="121"/>
      <c r="AN18" s="122">
        <f t="shared" si="18"/>
        <v>2.491968910264987E-2</v>
      </c>
      <c r="AO18" s="208"/>
      <c r="AP18" s="126"/>
      <c r="AQ18" s="136">
        <f>SUM(AQ5:AQ17)</f>
        <v>13501614037.429998</v>
      </c>
      <c r="AR18" s="137"/>
      <c r="AS18" s="125" t="e">
        <f>(#REF!/AQ18)-1</f>
        <v>#REF!</v>
      </c>
      <c r="AT18" s="125" t="e">
        <f>(#REF!/AR18)-1</f>
        <v>#REF!</v>
      </c>
    </row>
    <row r="19" spans="1:46">
      <c r="A19" s="206" t="s">
        <v>60</v>
      </c>
      <c r="B19" s="175"/>
      <c r="C19" s="177"/>
      <c r="D19" s="175"/>
      <c r="E19" s="177"/>
      <c r="F19" s="119"/>
      <c r="G19" s="119"/>
      <c r="H19" s="175"/>
      <c r="I19" s="177"/>
      <c r="J19" s="119"/>
      <c r="K19" s="119"/>
      <c r="L19" s="175"/>
      <c r="M19" s="177"/>
      <c r="N19" s="119"/>
      <c r="O19" s="119"/>
      <c r="P19" s="175"/>
      <c r="Q19" s="177"/>
      <c r="R19" s="119"/>
      <c r="S19" s="119"/>
      <c r="T19" s="175"/>
      <c r="U19" s="177"/>
      <c r="V19" s="119"/>
      <c r="W19" s="119"/>
      <c r="X19" s="175"/>
      <c r="Y19" s="177"/>
      <c r="Z19" s="119"/>
      <c r="AA19" s="119"/>
      <c r="AB19" s="175"/>
      <c r="AC19" s="177"/>
      <c r="AD19" s="119"/>
      <c r="AE19" s="119"/>
      <c r="AF19" s="175"/>
      <c r="AG19" s="177"/>
      <c r="AH19" s="119"/>
      <c r="AI19" s="119"/>
      <c r="AJ19" s="120"/>
      <c r="AK19" s="120"/>
      <c r="AL19" s="121"/>
      <c r="AM19" s="121"/>
      <c r="AN19" s="122"/>
      <c r="AO19" s="208"/>
      <c r="AP19" s="126"/>
      <c r="AQ19" s="136"/>
      <c r="AR19" s="101"/>
      <c r="AS19" s="125" t="e">
        <f>(#REF!/AQ19)-1</f>
        <v>#REF!</v>
      </c>
      <c r="AT19" s="125" t="e">
        <f>(#REF!/AR19)-1</f>
        <v>#REF!</v>
      </c>
    </row>
    <row r="20" spans="1:46">
      <c r="A20" s="203" t="s">
        <v>49</v>
      </c>
      <c r="B20" s="178">
        <v>324204832914.63</v>
      </c>
      <c r="C20" s="178">
        <v>100</v>
      </c>
      <c r="D20" s="178">
        <v>328857537980.19</v>
      </c>
      <c r="E20" s="178">
        <v>100</v>
      </c>
      <c r="F20" s="119">
        <f>((D20-B20)/B20)</f>
        <v>1.4351128031410788E-2</v>
      </c>
      <c r="G20" s="119">
        <f>((E20-C20)/C20)</f>
        <v>0</v>
      </c>
      <c r="H20" s="178">
        <v>332261662032.88</v>
      </c>
      <c r="I20" s="178">
        <v>100</v>
      </c>
      <c r="J20" s="119">
        <f t="shared" ref="J20:J42" si="20">((H20-D20)/D20)</f>
        <v>1.0351363917633728E-2</v>
      </c>
      <c r="K20" s="119">
        <f t="shared" ref="K20:K42" si="21">((I20-E20)/E20)</f>
        <v>0</v>
      </c>
      <c r="L20" s="178">
        <v>336818642577.84998</v>
      </c>
      <c r="M20" s="178">
        <v>100</v>
      </c>
      <c r="N20" s="119">
        <f t="shared" ref="N20:N42" si="22">((L20-H20)/H20)</f>
        <v>1.3715035665231278E-2</v>
      </c>
      <c r="O20" s="119">
        <f t="shared" ref="O20:O42" si="23">((M20-I20)/I20)</f>
        <v>0</v>
      </c>
      <c r="P20" s="178">
        <v>339210061648.03998</v>
      </c>
      <c r="Q20" s="178">
        <v>100</v>
      </c>
      <c r="R20" s="119">
        <f t="shared" ref="R20:R42" si="24">((P20-L20)/L20)</f>
        <v>7.1000199154275315E-3</v>
      </c>
      <c r="S20" s="119">
        <f t="shared" ref="S20:S42" si="25">((Q20-M20)/M20)</f>
        <v>0</v>
      </c>
      <c r="T20" s="178">
        <v>341285316300.15002</v>
      </c>
      <c r="U20" s="178">
        <v>100</v>
      </c>
      <c r="V20" s="119">
        <f t="shared" ref="V20:V42" si="26">((T20-P20)/P20)</f>
        <v>6.1179041742674013E-3</v>
      </c>
      <c r="W20" s="119">
        <f t="shared" ref="W20:W42" si="27">((U20-Q20)/Q20)</f>
        <v>0</v>
      </c>
      <c r="X20" s="178">
        <v>341493171357.06</v>
      </c>
      <c r="Y20" s="178">
        <v>100</v>
      </c>
      <c r="Z20" s="119">
        <f t="shared" ref="Z20:Z39" si="28">((X20-T20)/T20)</f>
        <v>6.090360381258564E-4</v>
      </c>
      <c r="AA20" s="119">
        <f t="shared" ref="AA20:AA39" si="29">((Y20-U20)/U20)</f>
        <v>0</v>
      </c>
      <c r="AB20" s="178">
        <v>335861023970.21997</v>
      </c>
      <c r="AC20" s="178">
        <v>100</v>
      </c>
      <c r="AD20" s="119">
        <f t="shared" ref="AD20:AD42" si="30">((AB20-X20)/X20)</f>
        <v>-1.6492708666643117E-2</v>
      </c>
      <c r="AE20" s="119">
        <f t="shared" ref="AE20:AE42" si="31">((AC20-Y20)/Y20)</f>
        <v>0</v>
      </c>
      <c r="AF20" s="178">
        <v>343005522723.90997</v>
      </c>
      <c r="AG20" s="178">
        <v>100</v>
      </c>
      <c r="AH20" s="119">
        <f t="shared" ref="AH20:AH42" si="32">((AF20-AB20)/AB20)</f>
        <v>2.1272187731802689E-2</v>
      </c>
      <c r="AI20" s="119">
        <f t="shared" ref="AI20:AI42" si="33">((AG20-AC20)/AC20)</f>
        <v>0</v>
      </c>
      <c r="AJ20" s="120">
        <f t="shared" si="14"/>
        <v>7.12799585090702E-3</v>
      </c>
      <c r="AK20" s="120">
        <f t="shared" si="15"/>
        <v>0</v>
      </c>
      <c r="AL20" s="121">
        <f t="shared" si="16"/>
        <v>4.302162216081612E-2</v>
      </c>
      <c r="AM20" s="121">
        <f t="shared" si="17"/>
        <v>0</v>
      </c>
      <c r="AN20" s="122">
        <f t="shared" si="18"/>
        <v>1.1385872100759422E-2</v>
      </c>
      <c r="AO20" s="208">
        <f t="shared" si="19"/>
        <v>0</v>
      </c>
      <c r="AP20" s="126"/>
      <c r="AQ20" s="124">
        <v>58847545464.410004</v>
      </c>
      <c r="AR20" s="138">
        <v>100</v>
      </c>
      <c r="AS20" s="125" t="e">
        <f>(#REF!/AQ20)-1</f>
        <v>#REF!</v>
      </c>
      <c r="AT20" s="125" t="e">
        <f>(#REF!/AR20)-1</f>
        <v>#REF!</v>
      </c>
    </row>
    <row r="21" spans="1:46">
      <c r="A21" s="203" t="s">
        <v>23</v>
      </c>
      <c r="B21" s="178">
        <v>177538650132.42999</v>
      </c>
      <c r="C21" s="178">
        <v>100</v>
      </c>
      <c r="D21" s="178">
        <v>179714009103.41</v>
      </c>
      <c r="E21" s="178">
        <v>100</v>
      </c>
      <c r="F21" s="119">
        <f>((D21-B21)/B21)</f>
        <v>1.2252875468847841E-2</v>
      </c>
      <c r="G21" s="119">
        <f>((E21-C21)/C21)</f>
        <v>0</v>
      </c>
      <c r="H21" s="178">
        <v>184159111749.14999</v>
      </c>
      <c r="I21" s="178">
        <v>100</v>
      </c>
      <c r="J21" s="119">
        <f t="shared" si="20"/>
        <v>2.4734313523561844E-2</v>
      </c>
      <c r="K21" s="119">
        <f t="shared" si="21"/>
        <v>0</v>
      </c>
      <c r="L21" s="178">
        <v>188884456205.75</v>
      </c>
      <c r="M21" s="178">
        <v>100</v>
      </c>
      <c r="N21" s="119">
        <f t="shared" si="22"/>
        <v>2.5659031539186476E-2</v>
      </c>
      <c r="O21" s="119">
        <f t="shared" si="23"/>
        <v>0</v>
      </c>
      <c r="P21" s="178">
        <v>202447499911.09</v>
      </c>
      <c r="Q21" s="178">
        <v>100</v>
      </c>
      <c r="R21" s="119">
        <f t="shared" si="24"/>
        <v>7.1806034110958844E-2</v>
      </c>
      <c r="S21" s="119">
        <f t="shared" si="25"/>
        <v>0</v>
      </c>
      <c r="T21" s="178">
        <v>215417316367.09</v>
      </c>
      <c r="U21" s="178">
        <v>100</v>
      </c>
      <c r="V21" s="119">
        <f t="shared" si="26"/>
        <v>6.4065085820748727E-2</v>
      </c>
      <c r="W21" s="119">
        <f t="shared" si="27"/>
        <v>0</v>
      </c>
      <c r="X21" s="178">
        <v>217634833054.42999</v>
      </c>
      <c r="Y21" s="178">
        <v>100</v>
      </c>
      <c r="Z21" s="119">
        <f t="shared" si="28"/>
        <v>1.0294050286844877E-2</v>
      </c>
      <c r="AA21" s="119">
        <f t="shared" si="29"/>
        <v>0</v>
      </c>
      <c r="AB21" s="178">
        <v>221070480849.34</v>
      </c>
      <c r="AC21" s="178">
        <v>100</v>
      </c>
      <c r="AD21" s="119">
        <f t="shared" si="30"/>
        <v>1.5786295542362723E-2</v>
      </c>
      <c r="AE21" s="119">
        <f t="shared" si="31"/>
        <v>0</v>
      </c>
      <c r="AF21" s="178">
        <v>221713464727.34</v>
      </c>
      <c r="AG21" s="178">
        <v>100</v>
      </c>
      <c r="AH21" s="119">
        <f t="shared" si="32"/>
        <v>2.9085017390367684E-3</v>
      </c>
      <c r="AI21" s="119">
        <f t="shared" si="33"/>
        <v>0</v>
      </c>
      <c r="AJ21" s="120">
        <f t="shared" si="14"/>
        <v>2.8438273503943508E-2</v>
      </c>
      <c r="AK21" s="120">
        <f t="shared" si="15"/>
        <v>0</v>
      </c>
      <c r="AL21" s="121">
        <f t="shared" si="16"/>
        <v>0.23370162311477291</v>
      </c>
      <c r="AM21" s="121">
        <f t="shared" si="17"/>
        <v>0</v>
      </c>
      <c r="AN21" s="122">
        <f t="shared" si="18"/>
        <v>2.5563639523393734E-2</v>
      </c>
      <c r="AO21" s="208">
        <f t="shared" si="19"/>
        <v>0</v>
      </c>
      <c r="AP21" s="126"/>
      <c r="AQ21" s="124">
        <v>56630718400</v>
      </c>
      <c r="AR21" s="138">
        <v>100</v>
      </c>
      <c r="AS21" s="125" t="e">
        <f>(#REF!/AQ21)-1</f>
        <v>#REF!</v>
      </c>
      <c r="AT21" s="125" t="e">
        <f>(#REF!/AR21)-1</f>
        <v>#REF!</v>
      </c>
    </row>
    <row r="22" spans="1:46">
      <c r="A22" s="203" t="s">
        <v>103</v>
      </c>
      <c r="B22" s="178">
        <v>15911207280.290001</v>
      </c>
      <c r="C22" s="178">
        <v>1</v>
      </c>
      <c r="D22" s="178">
        <v>15917579489.01</v>
      </c>
      <c r="E22" s="178">
        <v>1</v>
      </c>
      <c r="F22" s="119">
        <f>((D22-B22)/B22)</f>
        <v>4.0048555761654133E-4</v>
      </c>
      <c r="G22" s="119">
        <f>((E22-C22)/C22)</f>
        <v>0</v>
      </c>
      <c r="H22" s="178">
        <v>16176593993.93</v>
      </c>
      <c r="I22" s="178">
        <v>1</v>
      </c>
      <c r="J22" s="119">
        <f t="shared" si="20"/>
        <v>1.6272229398875116E-2</v>
      </c>
      <c r="K22" s="119">
        <f t="shared" si="21"/>
        <v>0</v>
      </c>
      <c r="L22" s="178">
        <v>16583551433</v>
      </c>
      <c r="M22" s="178">
        <v>1</v>
      </c>
      <c r="N22" s="119">
        <f t="shared" si="22"/>
        <v>2.5157177043740094E-2</v>
      </c>
      <c r="O22" s="119">
        <f t="shared" si="23"/>
        <v>0</v>
      </c>
      <c r="P22" s="178">
        <v>18994842857.470001</v>
      </c>
      <c r="Q22" s="178">
        <v>1</v>
      </c>
      <c r="R22" s="119">
        <f t="shared" si="24"/>
        <v>0.14540259571129713</v>
      </c>
      <c r="S22" s="119">
        <f t="shared" si="25"/>
        <v>0</v>
      </c>
      <c r="T22" s="178">
        <v>19159925245.84</v>
      </c>
      <c r="U22" s="178">
        <v>1</v>
      </c>
      <c r="V22" s="119">
        <f t="shared" si="26"/>
        <v>8.6909057162890858E-3</v>
      </c>
      <c r="W22" s="119">
        <f t="shared" si="27"/>
        <v>0</v>
      </c>
      <c r="X22" s="178">
        <v>19259816628.439999</v>
      </c>
      <c r="Y22" s="178">
        <v>1</v>
      </c>
      <c r="Z22" s="119">
        <f t="shared" si="28"/>
        <v>5.2135580550705368E-3</v>
      </c>
      <c r="AA22" s="119">
        <f t="shared" si="29"/>
        <v>0</v>
      </c>
      <c r="AB22" s="178">
        <v>19049048416.939999</v>
      </c>
      <c r="AC22" s="178">
        <v>1</v>
      </c>
      <c r="AD22" s="119">
        <f t="shared" si="30"/>
        <v>-1.0943417352622622E-2</v>
      </c>
      <c r="AE22" s="119">
        <f t="shared" si="31"/>
        <v>0</v>
      </c>
      <c r="AF22" s="178">
        <v>19041020318.860001</v>
      </c>
      <c r="AG22" s="178">
        <v>1</v>
      </c>
      <c r="AH22" s="119">
        <f t="shared" si="32"/>
        <v>-4.2144352328165452E-4</v>
      </c>
      <c r="AI22" s="119">
        <f t="shared" si="33"/>
        <v>0</v>
      </c>
      <c r="AJ22" s="120">
        <f t="shared" si="14"/>
        <v>2.3721511325873031E-2</v>
      </c>
      <c r="AK22" s="120">
        <f t="shared" si="15"/>
        <v>0</v>
      </c>
      <c r="AL22" s="121">
        <f t="shared" si="16"/>
        <v>0.19622586662793315</v>
      </c>
      <c r="AM22" s="121">
        <f t="shared" si="17"/>
        <v>0</v>
      </c>
      <c r="AN22" s="122">
        <f t="shared" si="18"/>
        <v>5.0371069454281443E-2</v>
      </c>
      <c r="AO22" s="208">
        <f t="shared" si="19"/>
        <v>0</v>
      </c>
      <c r="AP22" s="126"/>
      <c r="AQ22" s="124">
        <v>366113097.69999999</v>
      </c>
      <c r="AR22" s="128">
        <v>1.1357999999999999</v>
      </c>
      <c r="AS22" s="125" t="e">
        <f>(#REF!/AQ22)-1</f>
        <v>#REF!</v>
      </c>
      <c r="AT22" s="125" t="e">
        <f>(#REF!/AR22)-1</f>
        <v>#REF!</v>
      </c>
    </row>
    <row r="23" spans="1:46">
      <c r="A23" s="203" t="s">
        <v>52</v>
      </c>
      <c r="B23" s="178">
        <v>974467878.53999996</v>
      </c>
      <c r="C23" s="178">
        <v>100</v>
      </c>
      <c r="D23" s="178">
        <v>976674844.53999996</v>
      </c>
      <c r="E23" s="178">
        <v>100</v>
      </c>
      <c r="F23" s="119">
        <f>((D23-B23)/B23)</f>
        <v>2.2647909167684364E-3</v>
      </c>
      <c r="G23" s="119">
        <f>((E23-C23)/C23)</f>
        <v>0</v>
      </c>
      <c r="H23" s="178">
        <v>988311446.53999996</v>
      </c>
      <c r="I23" s="178">
        <v>100</v>
      </c>
      <c r="J23" s="119">
        <f t="shared" si="20"/>
        <v>1.1914509793155035E-2</v>
      </c>
      <c r="K23" s="119">
        <f t="shared" si="21"/>
        <v>0</v>
      </c>
      <c r="L23" s="178">
        <v>974131393.53999996</v>
      </c>
      <c r="M23" s="178">
        <v>100</v>
      </c>
      <c r="N23" s="119">
        <f t="shared" si="22"/>
        <v>-1.4347757530931409E-2</v>
      </c>
      <c r="O23" s="119">
        <f t="shared" si="23"/>
        <v>0</v>
      </c>
      <c r="P23" s="178">
        <v>979468940.53999996</v>
      </c>
      <c r="Q23" s="178">
        <v>100</v>
      </c>
      <c r="R23" s="119">
        <f t="shared" si="24"/>
        <v>5.4792885594245342E-3</v>
      </c>
      <c r="S23" s="119">
        <f t="shared" si="25"/>
        <v>0</v>
      </c>
      <c r="T23" s="178">
        <v>964814857.15999997</v>
      </c>
      <c r="U23" s="178">
        <v>100</v>
      </c>
      <c r="V23" s="119">
        <f t="shared" si="26"/>
        <v>-1.4961253770763695E-2</v>
      </c>
      <c r="W23" s="119">
        <f t="shared" si="27"/>
        <v>0</v>
      </c>
      <c r="X23" s="178">
        <v>959871211.15999997</v>
      </c>
      <c r="Y23" s="178">
        <v>100</v>
      </c>
      <c r="Z23" s="119">
        <f t="shared" si="28"/>
        <v>-5.1239322895088573E-3</v>
      </c>
      <c r="AA23" s="119">
        <f t="shared" si="29"/>
        <v>0</v>
      </c>
      <c r="AB23" s="178">
        <v>943771211.15999997</v>
      </c>
      <c r="AC23" s="178">
        <v>100</v>
      </c>
      <c r="AD23" s="119">
        <f t="shared" si="30"/>
        <v>-1.6773083527052784E-2</v>
      </c>
      <c r="AE23" s="119">
        <f t="shared" si="31"/>
        <v>0</v>
      </c>
      <c r="AF23" s="178">
        <v>986133940.15999997</v>
      </c>
      <c r="AG23" s="178">
        <v>100</v>
      </c>
      <c r="AH23" s="119">
        <f t="shared" si="32"/>
        <v>4.4886651022053838E-2</v>
      </c>
      <c r="AI23" s="119">
        <f t="shared" si="33"/>
        <v>0</v>
      </c>
      <c r="AJ23" s="120">
        <f t="shared" si="14"/>
        <v>1.6674016466431373E-3</v>
      </c>
      <c r="AK23" s="120">
        <f t="shared" si="15"/>
        <v>0</v>
      </c>
      <c r="AL23" s="121">
        <f t="shared" si="16"/>
        <v>9.6849997446746012E-3</v>
      </c>
      <c r="AM23" s="121">
        <f t="shared" si="17"/>
        <v>0</v>
      </c>
      <c r="AN23" s="122">
        <f t="shared" si="18"/>
        <v>2.0378438578429182E-2</v>
      </c>
      <c r="AO23" s="208">
        <f t="shared" si="19"/>
        <v>0</v>
      </c>
      <c r="AP23" s="126"/>
      <c r="AQ23" s="124">
        <v>691810420.35000002</v>
      </c>
      <c r="AR23" s="138">
        <v>100</v>
      </c>
      <c r="AS23" s="125" t="e">
        <f>(#REF!/AQ23)-1</f>
        <v>#REF!</v>
      </c>
      <c r="AT23" s="125" t="e">
        <f>(#REF!/AR23)-1</f>
        <v>#REF!</v>
      </c>
    </row>
    <row r="24" spans="1:46">
      <c r="A24" s="203" t="s">
        <v>24</v>
      </c>
      <c r="B24" s="178">
        <v>74838814722.199997</v>
      </c>
      <c r="C24" s="174">
        <v>1</v>
      </c>
      <c r="D24" s="178">
        <v>76006252779.639999</v>
      </c>
      <c r="E24" s="174">
        <v>1</v>
      </c>
      <c r="F24" s="119">
        <f>((D24-B24)/B24)</f>
        <v>1.5599365940969353E-2</v>
      </c>
      <c r="G24" s="119">
        <f>((E24-C24)/C24)</f>
        <v>0</v>
      </c>
      <c r="H24" s="178">
        <v>74615069232.460007</v>
      </c>
      <c r="I24" s="174">
        <v>1</v>
      </c>
      <c r="J24" s="119">
        <f t="shared" si="20"/>
        <v>-1.8303540778590425E-2</v>
      </c>
      <c r="K24" s="119">
        <f t="shared" si="21"/>
        <v>0</v>
      </c>
      <c r="L24" s="178">
        <v>75319880176.009995</v>
      </c>
      <c r="M24" s="174">
        <v>1</v>
      </c>
      <c r="N24" s="119">
        <f t="shared" si="22"/>
        <v>9.4459597880178856E-3</v>
      </c>
      <c r="O24" s="119">
        <f t="shared" si="23"/>
        <v>0</v>
      </c>
      <c r="P24" s="178">
        <v>80680121264.649994</v>
      </c>
      <c r="Q24" s="174">
        <v>1</v>
      </c>
      <c r="R24" s="119">
        <f t="shared" si="24"/>
        <v>7.1166351780087941E-2</v>
      </c>
      <c r="S24" s="119">
        <f t="shared" si="25"/>
        <v>0</v>
      </c>
      <c r="T24" s="178">
        <v>82466463699.740005</v>
      </c>
      <c r="U24" s="174">
        <v>1</v>
      </c>
      <c r="V24" s="119">
        <f t="shared" si="26"/>
        <v>2.214104796930564E-2</v>
      </c>
      <c r="W24" s="119">
        <f t="shared" si="27"/>
        <v>0</v>
      </c>
      <c r="X24" s="178">
        <v>84386703034.779999</v>
      </c>
      <c r="Y24" s="174">
        <v>1</v>
      </c>
      <c r="Z24" s="119">
        <f t="shared" si="28"/>
        <v>2.3285093708293052E-2</v>
      </c>
      <c r="AA24" s="119">
        <f t="shared" si="29"/>
        <v>0</v>
      </c>
      <c r="AB24" s="178">
        <v>86866069697.529999</v>
      </c>
      <c r="AC24" s="174">
        <v>1</v>
      </c>
      <c r="AD24" s="119">
        <f t="shared" si="30"/>
        <v>2.9381011149684666E-2</v>
      </c>
      <c r="AE24" s="119">
        <f t="shared" si="31"/>
        <v>0</v>
      </c>
      <c r="AF24" s="178">
        <v>88353983083.889999</v>
      </c>
      <c r="AG24" s="174">
        <v>1</v>
      </c>
      <c r="AH24" s="119">
        <f t="shared" si="32"/>
        <v>1.7128821317010833E-2</v>
      </c>
      <c r="AI24" s="119">
        <f t="shared" si="33"/>
        <v>0</v>
      </c>
      <c r="AJ24" s="120">
        <f t="shared" si="14"/>
        <v>2.1230513859347371E-2</v>
      </c>
      <c r="AK24" s="120">
        <f t="shared" si="15"/>
        <v>0</v>
      </c>
      <c r="AL24" s="121">
        <f t="shared" si="16"/>
        <v>0.16245676970878928</v>
      </c>
      <c r="AM24" s="121">
        <f t="shared" si="17"/>
        <v>0</v>
      </c>
      <c r="AN24" s="122">
        <f t="shared" si="18"/>
        <v>2.4829187274580725E-2</v>
      </c>
      <c r="AO24" s="208">
        <f t="shared" si="19"/>
        <v>0</v>
      </c>
      <c r="AP24" s="126"/>
      <c r="AQ24" s="124">
        <v>13880602273.7041</v>
      </c>
      <c r="AR24" s="131">
        <v>1</v>
      </c>
      <c r="AS24" s="125" t="e">
        <f>(#REF!/AQ24)-1</f>
        <v>#REF!</v>
      </c>
      <c r="AT24" s="125" t="e">
        <f>(#REF!/AR24)-1</f>
        <v>#REF!</v>
      </c>
    </row>
    <row r="25" spans="1:46">
      <c r="A25" s="203" t="s">
        <v>76</v>
      </c>
      <c r="B25" s="178">
        <v>1599490912.77</v>
      </c>
      <c r="C25" s="174">
        <v>10</v>
      </c>
      <c r="D25" s="178">
        <v>1391866405.5899999</v>
      </c>
      <c r="E25" s="174">
        <v>10</v>
      </c>
      <c r="F25" s="119">
        <f>((D25-B25)/B25)</f>
        <v>-0.1298066187949988</v>
      </c>
      <c r="G25" s="119">
        <f>((E25-C25)/C25)</f>
        <v>0</v>
      </c>
      <c r="H25" s="178">
        <v>1792795390.6400001</v>
      </c>
      <c r="I25" s="174">
        <v>10</v>
      </c>
      <c r="J25" s="119">
        <f t="shared" si="20"/>
        <v>0.28805134130674698</v>
      </c>
      <c r="K25" s="119">
        <f t="shared" si="21"/>
        <v>0</v>
      </c>
      <c r="L25" s="178">
        <v>1826902505.1099999</v>
      </c>
      <c r="M25" s="174">
        <v>10</v>
      </c>
      <c r="N25" s="119">
        <f t="shared" si="22"/>
        <v>1.9024543820265E-2</v>
      </c>
      <c r="O25" s="119">
        <f t="shared" si="23"/>
        <v>0</v>
      </c>
      <c r="P25" s="178">
        <v>1873251674.77</v>
      </c>
      <c r="Q25" s="174">
        <v>10</v>
      </c>
      <c r="R25" s="119">
        <f t="shared" si="24"/>
        <v>2.5370357493274851E-2</v>
      </c>
      <c r="S25" s="119">
        <f t="shared" si="25"/>
        <v>0</v>
      </c>
      <c r="T25" s="178">
        <v>1534904188.21</v>
      </c>
      <c r="U25" s="174">
        <v>10</v>
      </c>
      <c r="V25" s="119">
        <f t="shared" si="26"/>
        <v>-0.1806204105497691</v>
      </c>
      <c r="W25" s="119">
        <f t="shared" si="27"/>
        <v>0</v>
      </c>
      <c r="X25" s="178">
        <v>1581249609.24</v>
      </c>
      <c r="Y25" s="174">
        <v>10</v>
      </c>
      <c r="Z25" s="119">
        <f t="shared" si="28"/>
        <v>3.0194341370615347E-2</v>
      </c>
      <c r="AA25" s="119">
        <f t="shared" si="29"/>
        <v>0</v>
      </c>
      <c r="AB25" s="178">
        <v>1535671875.49</v>
      </c>
      <c r="AC25" s="174">
        <v>10</v>
      </c>
      <c r="AD25" s="119">
        <f t="shared" si="30"/>
        <v>-2.8823870364088906E-2</v>
      </c>
      <c r="AE25" s="119">
        <f t="shared" si="31"/>
        <v>0</v>
      </c>
      <c r="AF25" s="178">
        <v>1593876518.28</v>
      </c>
      <c r="AG25" s="174">
        <v>10</v>
      </c>
      <c r="AH25" s="119">
        <f t="shared" si="32"/>
        <v>3.7901744323752824E-2</v>
      </c>
      <c r="AI25" s="119">
        <f t="shared" si="33"/>
        <v>0</v>
      </c>
      <c r="AJ25" s="120">
        <f t="shared" si="14"/>
        <v>7.6614285757247731E-3</v>
      </c>
      <c r="AK25" s="120">
        <f t="shared" si="15"/>
        <v>0</v>
      </c>
      <c r="AL25" s="121">
        <f t="shared" si="16"/>
        <v>0.14513613654204818</v>
      </c>
      <c r="AM25" s="121">
        <f t="shared" si="17"/>
        <v>0</v>
      </c>
      <c r="AN25" s="122">
        <f t="shared" si="18"/>
        <v>0.13946946957230758</v>
      </c>
      <c r="AO25" s="208">
        <f t="shared" si="19"/>
        <v>0</v>
      </c>
      <c r="AP25" s="126"/>
      <c r="AQ25" s="134">
        <v>246915130.99000001</v>
      </c>
      <c r="AR25" s="131">
        <v>10</v>
      </c>
      <c r="AS25" s="125" t="e">
        <f>(#REF!/AQ25)-1</f>
        <v>#REF!</v>
      </c>
      <c r="AT25" s="125" t="e">
        <f>(#REF!/AR25)-1</f>
        <v>#REF!</v>
      </c>
    </row>
    <row r="26" spans="1:46">
      <c r="A26" s="203" t="s">
        <v>109</v>
      </c>
      <c r="B26" s="178">
        <v>32198796576.759998</v>
      </c>
      <c r="C26" s="174">
        <v>1</v>
      </c>
      <c r="D26" s="178">
        <v>32601979633.060001</v>
      </c>
      <c r="E26" s="174">
        <v>1</v>
      </c>
      <c r="F26" s="119">
        <f>((D26-B26)/B26)</f>
        <v>1.2521680906267377E-2</v>
      </c>
      <c r="G26" s="119">
        <f>((E26-C26)/C26)</f>
        <v>0</v>
      </c>
      <c r="H26" s="178">
        <v>33573837709.43</v>
      </c>
      <c r="I26" s="174">
        <v>1</v>
      </c>
      <c r="J26" s="119">
        <f t="shared" si="20"/>
        <v>2.9809787237106526E-2</v>
      </c>
      <c r="K26" s="119">
        <f t="shared" si="21"/>
        <v>0</v>
      </c>
      <c r="L26" s="178">
        <v>35797286590.68</v>
      </c>
      <c r="M26" s="174">
        <v>1</v>
      </c>
      <c r="N26" s="119">
        <f t="shared" si="22"/>
        <v>6.6225639752392443E-2</v>
      </c>
      <c r="O26" s="119">
        <f t="shared" si="23"/>
        <v>0</v>
      </c>
      <c r="P26" s="178">
        <v>35771474335.669998</v>
      </c>
      <c r="Q26" s="174">
        <v>1</v>
      </c>
      <c r="R26" s="119">
        <f t="shared" si="24"/>
        <v>-7.2106736203638637E-4</v>
      </c>
      <c r="S26" s="119">
        <f t="shared" si="25"/>
        <v>0</v>
      </c>
      <c r="T26" s="178">
        <v>34861065905.849998</v>
      </c>
      <c r="U26" s="174">
        <v>1</v>
      </c>
      <c r="V26" s="119">
        <f t="shared" si="26"/>
        <v>-2.5450682330758E-2</v>
      </c>
      <c r="W26" s="119">
        <f t="shared" si="27"/>
        <v>0</v>
      </c>
      <c r="X26" s="178">
        <v>33851374148.490002</v>
      </c>
      <c r="Y26" s="174">
        <v>1</v>
      </c>
      <c r="Z26" s="119">
        <f t="shared" si="28"/>
        <v>-2.8963307091266006E-2</v>
      </c>
      <c r="AA26" s="119">
        <f t="shared" si="29"/>
        <v>0</v>
      </c>
      <c r="AB26" s="178">
        <v>35799441112.480003</v>
      </c>
      <c r="AC26" s="174">
        <v>1</v>
      </c>
      <c r="AD26" s="119">
        <f t="shared" si="30"/>
        <v>5.7547648005210991E-2</v>
      </c>
      <c r="AE26" s="119">
        <f t="shared" si="31"/>
        <v>0</v>
      </c>
      <c r="AF26" s="178">
        <v>34543167037.959999</v>
      </c>
      <c r="AG26" s="174">
        <v>1</v>
      </c>
      <c r="AH26" s="119">
        <f t="shared" si="32"/>
        <v>-3.5092002430229446E-2</v>
      </c>
      <c r="AI26" s="119">
        <f t="shared" si="33"/>
        <v>0</v>
      </c>
      <c r="AJ26" s="120">
        <f t="shared" si="14"/>
        <v>9.4847120858359384E-3</v>
      </c>
      <c r="AK26" s="120">
        <f t="shared" si="15"/>
        <v>0</v>
      </c>
      <c r="AL26" s="121">
        <f t="shared" si="16"/>
        <v>5.9542010232149792E-2</v>
      </c>
      <c r="AM26" s="121">
        <f t="shared" si="17"/>
        <v>0</v>
      </c>
      <c r="AN26" s="122">
        <f t="shared" si="18"/>
        <v>3.9173394604799988E-2</v>
      </c>
      <c r="AO26" s="208">
        <f t="shared" si="19"/>
        <v>0</v>
      </c>
      <c r="AP26" s="126"/>
      <c r="AQ26" s="134"/>
      <c r="AR26" s="131"/>
      <c r="AS26" s="125"/>
      <c r="AT26" s="125"/>
    </row>
    <row r="27" spans="1:46">
      <c r="A27" s="203" t="s">
        <v>113</v>
      </c>
      <c r="B27" s="178">
        <v>4808778604.1790199</v>
      </c>
      <c r="C27" s="174">
        <v>100</v>
      </c>
      <c r="D27" s="178">
        <v>4639931054.8726501</v>
      </c>
      <c r="E27" s="174">
        <v>100</v>
      </c>
      <c r="F27" s="119">
        <f>((D27-B27)/B27)</f>
        <v>-3.5112356630358187E-2</v>
      </c>
      <c r="G27" s="119">
        <f>((E27-C27)/C27)</f>
        <v>0</v>
      </c>
      <c r="H27" s="178">
        <v>4690126829.7328796</v>
      </c>
      <c r="I27" s="174">
        <v>100</v>
      </c>
      <c r="J27" s="119">
        <f t="shared" si="20"/>
        <v>1.0818215673165254E-2</v>
      </c>
      <c r="K27" s="119">
        <f t="shared" si="21"/>
        <v>0</v>
      </c>
      <c r="L27" s="178">
        <v>4586473807.96</v>
      </c>
      <c r="M27" s="174">
        <v>100</v>
      </c>
      <c r="N27" s="119">
        <f t="shared" si="22"/>
        <v>-2.2100259872670232E-2</v>
      </c>
      <c r="O27" s="119">
        <f t="shared" si="23"/>
        <v>0</v>
      </c>
      <c r="P27" s="178">
        <v>5314162866.7200003</v>
      </c>
      <c r="Q27" s="174">
        <v>100</v>
      </c>
      <c r="R27" s="119">
        <f t="shared" si="24"/>
        <v>0.15865980908842608</v>
      </c>
      <c r="S27" s="119">
        <f t="shared" si="25"/>
        <v>0</v>
      </c>
      <c r="T27" s="178">
        <v>5363692635.6124802</v>
      </c>
      <c r="U27" s="174">
        <v>100</v>
      </c>
      <c r="V27" s="119">
        <f t="shared" si="26"/>
        <v>9.3203332556216108E-3</v>
      </c>
      <c r="W27" s="119">
        <f t="shared" si="27"/>
        <v>0</v>
      </c>
      <c r="X27" s="178">
        <v>5507339826.3136396</v>
      </c>
      <c r="Y27" s="174">
        <v>100</v>
      </c>
      <c r="Z27" s="119">
        <f t="shared" si="28"/>
        <v>2.67813986482759E-2</v>
      </c>
      <c r="AA27" s="119">
        <f t="shared" si="29"/>
        <v>0</v>
      </c>
      <c r="AB27" s="178">
        <v>5618075727.07971</v>
      </c>
      <c r="AC27" s="174">
        <v>100</v>
      </c>
      <c r="AD27" s="119">
        <f t="shared" si="30"/>
        <v>2.0106967112685309E-2</v>
      </c>
      <c r="AE27" s="119">
        <f t="shared" si="31"/>
        <v>0</v>
      </c>
      <c r="AF27" s="178">
        <v>5529824135.6045704</v>
      </c>
      <c r="AG27" s="174">
        <v>100</v>
      </c>
      <c r="AH27" s="119">
        <f t="shared" si="32"/>
        <v>-1.5708508706950629E-2</v>
      </c>
      <c r="AI27" s="119">
        <f t="shared" si="33"/>
        <v>0</v>
      </c>
      <c r="AJ27" s="120">
        <f t="shared" si="14"/>
        <v>1.9095699821024388E-2</v>
      </c>
      <c r="AK27" s="120">
        <f t="shared" si="15"/>
        <v>0</v>
      </c>
      <c r="AL27" s="121">
        <f t="shared" si="16"/>
        <v>0.19179015166559293</v>
      </c>
      <c r="AM27" s="121">
        <f t="shared" si="17"/>
        <v>0</v>
      </c>
      <c r="AN27" s="122">
        <f t="shared" si="18"/>
        <v>6.0414356346682151E-2</v>
      </c>
      <c r="AO27" s="208">
        <f t="shared" si="19"/>
        <v>0</v>
      </c>
      <c r="AP27" s="126"/>
      <c r="AQ27" s="134"/>
      <c r="AR27" s="131"/>
      <c r="AS27" s="125"/>
      <c r="AT27" s="125"/>
    </row>
    <row r="28" spans="1:46">
      <c r="A28" s="203" t="s">
        <v>116</v>
      </c>
      <c r="B28" s="178">
        <v>9216829655.2000008</v>
      </c>
      <c r="C28" s="174">
        <v>100</v>
      </c>
      <c r="D28" s="178">
        <v>8204870632.1800003</v>
      </c>
      <c r="E28" s="174">
        <v>100</v>
      </c>
      <c r="F28" s="119">
        <f>((D28-B28)/B28)</f>
        <v>-0.10979469740433663</v>
      </c>
      <c r="G28" s="119">
        <f>((E28-C28)/C28)</f>
        <v>0</v>
      </c>
      <c r="H28" s="178">
        <v>8772690223.8500004</v>
      </c>
      <c r="I28" s="174">
        <v>100</v>
      </c>
      <c r="J28" s="119">
        <f t="shared" si="20"/>
        <v>6.9205185203405545E-2</v>
      </c>
      <c r="K28" s="119">
        <f t="shared" si="21"/>
        <v>0</v>
      </c>
      <c r="L28" s="178">
        <v>8592629850.4400005</v>
      </c>
      <c r="M28" s="174">
        <v>100</v>
      </c>
      <c r="N28" s="119">
        <f t="shared" si="22"/>
        <v>-2.052510333950652E-2</v>
      </c>
      <c r="O28" s="119">
        <f t="shared" si="23"/>
        <v>0</v>
      </c>
      <c r="P28" s="178">
        <v>7803964415.0600004</v>
      </c>
      <c r="Q28" s="174">
        <v>100</v>
      </c>
      <c r="R28" s="119">
        <f t="shared" si="24"/>
        <v>-9.1783941483248588E-2</v>
      </c>
      <c r="S28" s="119">
        <f t="shared" si="25"/>
        <v>0</v>
      </c>
      <c r="T28" s="178">
        <v>7705647547.4099998</v>
      </c>
      <c r="U28" s="174">
        <v>100</v>
      </c>
      <c r="V28" s="119">
        <f t="shared" si="26"/>
        <v>-1.2598323418834384E-2</v>
      </c>
      <c r="W28" s="119">
        <f t="shared" si="27"/>
        <v>0</v>
      </c>
      <c r="X28" s="178">
        <v>8047109444.9700003</v>
      </c>
      <c r="Y28" s="174">
        <v>100</v>
      </c>
      <c r="Z28" s="119">
        <f t="shared" si="28"/>
        <v>4.4313199566825716E-2</v>
      </c>
      <c r="AA28" s="119">
        <f t="shared" si="29"/>
        <v>0</v>
      </c>
      <c r="AB28" s="178">
        <v>7851050094.9099998</v>
      </c>
      <c r="AC28" s="174">
        <v>100</v>
      </c>
      <c r="AD28" s="119">
        <f t="shared" si="30"/>
        <v>-2.4363947253451496E-2</v>
      </c>
      <c r="AE28" s="119">
        <f t="shared" si="31"/>
        <v>0</v>
      </c>
      <c r="AF28" s="178">
        <v>8150197083.1499996</v>
      </c>
      <c r="AG28" s="174">
        <v>100</v>
      </c>
      <c r="AH28" s="119">
        <f t="shared" si="32"/>
        <v>3.8102799577593195E-2</v>
      </c>
      <c r="AI28" s="119">
        <f t="shared" si="33"/>
        <v>0</v>
      </c>
      <c r="AJ28" s="120">
        <f t="shared" si="14"/>
        <v>-1.3430603568944148E-2</v>
      </c>
      <c r="AK28" s="120">
        <f t="shared" si="15"/>
        <v>0</v>
      </c>
      <c r="AL28" s="121">
        <f t="shared" si="16"/>
        <v>-6.6635479681504926E-3</v>
      </c>
      <c r="AM28" s="121">
        <f t="shared" si="17"/>
        <v>0</v>
      </c>
      <c r="AN28" s="122">
        <f t="shared" si="18"/>
        <v>6.371202935403994E-2</v>
      </c>
      <c r="AO28" s="208">
        <f t="shared" si="19"/>
        <v>0</v>
      </c>
      <c r="AP28" s="126"/>
      <c r="AQ28" s="134"/>
      <c r="AR28" s="131"/>
      <c r="AS28" s="125"/>
      <c r="AT28" s="125"/>
    </row>
    <row r="29" spans="1:46">
      <c r="A29" s="203" t="s">
        <v>122</v>
      </c>
      <c r="B29" s="178">
        <v>698545444.95000005</v>
      </c>
      <c r="C29" s="174">
        <v>10</v>
      </c>
      <c r="D29" s="178">
        <v>696576925.53999996</v>
      </c>
      <c r="E29" s="174">
        <v>10</v>
      </c>
      <c r="F29" s="119">
        <f>((D29-B29)/B29)</f>
        <v>-2.8180262633320683E-3</v>
      </c>
      <c r="G29" s="119">
        <f>((E29-C29)/C29)</f>
        <v>0</v>
      </c>
      <c r="H29" s="178">
        <v>697651073.51999998</v>
      </c>
      <c r="I29" s="174">
        <v>10</v>
      </c>
      <c r="J29" s="119">
        <f t="shared" si="20"/>
        <v>1.5420378433685822E-3</v>
      </c>
      <c r="K29" s="119">
        <f t="shared" si="21"/>
        <v>0</v>
      </c>
      <c r="L29" s="178">
        <v>701975924.70000005</v>
      </c>
      <c r="M29" s="174">
        <v>10</v>
      </c>
      <c r="N29" s="119">
        <f t="shared" si="22"/>
        <v>6.1991607899046447E-3</v>
      </c>
      <c r="O29" s="119">
        <f t="shared" si="23"/>
        <v>0</v>
      </c>
      <c r="P29" s="178">
        <v>689097191.25</v>
      </c>
      <c r="Q29" s="174">
        <v>10</v>
      </c>
      <c r="R29" s="119">
        <f t="shared" si="24"/>
        <v>-1.8346403340690022E-2</v>
      </c>
      <c r="S29" s="119">
        <f t="shared" si="25"/>
        <v>0</v>
      </c>
      <c r="T29" s="178">
        <v>722865399.10000002</v>
      </c>
      <c r="U29" s="174">
        <v>10</v>
      </c>
      <c r="V29" s="119">
        <f t="shared" si="26"/>
        <v>4.9003548815437177E-2</v>
      </c>
      <c r="W29" s="119">
        <f t="shared" si="27"/>
        <v>0</v>
      </c>
      <c r="X29" s="178">
        <v>785274116.96000004</v>
      </c>
      <c r="Y29" s="174">
        <v>10</v>
      </c>
      <c r="Z29" s="119">
        <f t="shared" si="28"/>
        <v>8.6335184859728631E-2</v>
      </c>
      <c r="AA29" s="119">
        <f t="shared" si="29"/>
        <v>0</v>
      </c>
      <c r="AB29" s="178">
        <v>797582630.41999996</v>
      </c>
      <c r="AC29" s="174">
        <v>10</v>
      </c>
      <c r="AD29" s="119">
        <f t="shared" si="30"/>
        <v>1.567416166427256E-2</v>
      </c>
      <c r="AE29" s="119">
        <f t="shared" si="31"/>
        <v>0</v>
      </c>
      <c r="AF29" s="178">
        <v>777585878.61000001</v>
      </c>
      <c r="AG29" s="174">
        <v>10</v>
      </c>
      <c r="AH29" s="119">
        <f t="shared" si="32"/>
        <v>-2.5071699216255287E-2</v>
      </c>
      <c r="AI29" s="119">
        <f t="shared" si="33"/>
        <v>0</v>
      </c>
      <c r="AJ29" s="120">
        <f t="shared" si="14"/>
        <v>1.4064745644054279E-2</v>
      </c>
      <c r="AK29" s="120">
        <f t="shared" si="15"/>
        <v>0</v>
      </c>
      <c r="AL29" s="121">
        <f t="shared" si="16"/>
        <v>0.11629577452224726</v>
      </c>
      <c r="AM29" s="121">
        <f t="shared" si="17"/>
        <v>0</v>
      </c>
      <c r="AN29" s="122">
        <f t="shared" si="18"/>
        <v>3.6901769390897024E-2</v>
      </c>
      <c r="AO29" s="208">
        <f t="shared" si="19"/>
        <v>0</v>
      </c>
      <c r="AP29" s="126"/>
      <c r="AQ29" s="134"/>
      <c r="AR29" s="131"/>
      <c r="AS29" s="125"/>
      <c r="AT29" s="125"/>
    </row>
    <row r="30" spans="1:46">
      <c r="A30" s="203" t="s">
        <v>124</v>
      </c>
      <c r="B30" s="173">
        <v>2177825355</v>
      </c>
      <c r="C30" s="174">
        <v>100</v>
      </c>
      <c r="D30" s="173">
        <v>2184676744</v>
      </c>
      <c r="E30" s="174">
        <v>100</v>
      </c>
      <c r="F30" s="119">
        <f>((D30-B30)/B30)</f>
        <v>3.1459772402181443E-3</v>
      </c>
      <c r="G30" s="119">
        <f>((E30-C30)/C30)</f>
        <v>0</v>
      </c>
      <c r="H30" s="173">
        <v>2192840797</v>
      </c>
      <c r="I30" s="174">
        <v>100</v>
      </c>
      <c r="J30" s="119">
        <f t="shared" si="20"/>
        <v>3.7369615538874433E-3</v>
      </c>
      <c r="K30" s="119">
        <f t="shared" si="21"/>
        <v>0</v>
      </c>
      <c r="L30" s="173">
        <v>2160804047</v>
      </c>
      <c r="M30" s="174">
        <v>100</v>
      </c>
      <c r="N30" s="119">
        <f t="shared" si="22"/>
        <v>-1.4609701736591688E-2</v>
      </c>
      <c r="O30" s="119">
        <f t="shared" si="23"/>
        <v>0</v>
      </c>
      <c r="P30" s="173">
        <v>2455823305</v>
      </c>
      <c r="Q30" s="174">
        <v>100</v>
      </c>
      <c r="R30" s="119">
        <f t="shared" si="24"/>
        <v>0.13653216653754258</v>
      </c>
      <c r="S30" s="119">
        <f t="shared" si="25"/>
        <v>0</v>
      </c>
      <c r="T30" s="173">
        <v>2758765305</v>
      </c>
      <c r="U30" s="174">
        <v>100</v>
      </c>
      <c r="V30" s="119">
        <f t="shared" si="26"/>
        <v>0.12335659466347478</v>
      </c>
      <c r="W30" s="119">
        <f t="shared" si="27"/>
        <v>0</v>
      </c>
      <c r="X30" s="173">
        <v>2758765305</v>
      </c>
      <c r="Y30" s="174">
        <v>100</v>
      </c>
      <c r="Z30" s="119">
        <f t="shared" si="28"/>
        <v>0</v>
      </c>
      <c r="AA30" s="119">
        <f t="shared" si="29"/>
        <v>0</v>
      </c>
      <c r="AB30" s="173">
        <v>2883171027</v>
      </c>
      <c r="AC30" s="174">
        <v>100</v>
      </c>
      <c r="AD30" s="119">
        <f t="shared" si="30"/>
        <v>4.5094710222187605E-2</v>
      </c>
      <c r="AE30" s="119">
        <f t="shared" si="31"/>
        <v>0</v>
      </c>
      <c r="AF30" s="173">
        <v>2781017631</v>
      </c>
      <c r="AG30" s="174">
        <v>100</v>
      </c>
      <c r="AH30" s="119">
        <f t="shared" si="32"/>
        <v>-3.5430917917586305E-2</v>
      </c>
      <c r="AI30" s="119">
        <f t="shared" si="33"/>
        <v>0</v>
      </c>
      <c r="AJ30" s="120">
        <f t="shared" si="14"/>
        <v>3.2728223820391568E-2</v>
      </c>
      <c r="AK30" s="120">
        <f t="shared" si="15"/>
        <v>0</v>
      </c>
      <c r="AL30" s="121">
        <f t="shared" si="16"/>
        <v>0.2729652744451973</v>
      </c>
      <c r="AM30" s="121">
        <f t="shared" si="17"/>
        <v>0</v>
      </c>
      <c r="AN30" s="122">
        <f t="shared" si="18"/>
        <v>6.4159374267402147E-2</v>
      </c>
      <c r="AO30" s="208">
        <f t="shared" si="19"/>
        <v>0</v>
      </c>
      <c r="AP30" s="126"/>
      <c r="AQ30" s="134"/>
      <c r="AR30" s="131"/>
      <c r="AS30" s="125"/>
      <c r="AT30" s="125"/>
    </row>
    <row r="31" spans="1:46">
      <c r="A31" s="203" t="s">
        <v>125</v>
      </c>
      <c r="B31" s="173">
        <v>13122122925.639999</v>
      </c>
      <c r="C31" s="174">
        <v>100</v>
      </c>
      <c r="D31" s="173">
        <v>14278861620.610001</v>
      </c>
      <c r="E31" s="174">
        <v>100</v>
      </c>
      <c r="F31" s="119">
        <f>((D31-B31)/B31)</f>
        <v>8.8151795370685737E-2</v>
      </c>
      <c r="G31" s="119">
        <f>((E31-C31)/C31)</f>
        <v>0</v>
      </c>
      <c r="H31" s="173">
        <v>14826528109.74</v>
      </c>
      <c r="I31" s="174">
        <v>100</v>
      </c>
      <c r="J31" s="119">
        <f t="shared" si="20"/>
        <v>3.8355052642256963E-2</v>
      </c>
      <c r="K31" s="119">
        <f t="shared" si="21"/>
        <v>0</v>
      </c>
      <c r="L31" s="173">
        <v>14962153111.889999</v>
      </c>
      <c r="M31" s="174">
        <v>100</v>
      </c>
      <c r="N31" s="119">
        <f t="shared" si="22"/>
        <v>9.1474552333599534E-3</v>
      </c>
      <c r="O31" s="119">
        <f t="shared" si="23"/>
        <v>0</v>
      </c>
      <c r="P31" s="173">
        <v>15063065358.67</v>
      </c>
      <c r="Q31" s="174">
        <v>100</v>
      </c>
      <c r="R31" s="119">
        <f t="shared" si="24"/>
        <v>6.7445003419867814E-3</v>
      </c>
      <c r="S31" s="119">
        <f t="shared" si="25"/>
        <v>0</v>
      </c>
      <c r="T31" s="173">
        <v>15092163337.360001</v>
      </c>
      <c r="U31" s="174">
        <v>100</v>
      </c>
      <c r="V31" s="119">
        <f t="shared" si="26"/>
        <v>1.9317435061949272E-3</v>
      </c>
      <c r="W31" s="119">
        <f t="shared" si="27"/>
        <v>0</v>
      </c>
      <c r="X31" s="173">
        <v>15961385954.23</v>
      </c>
      <c r="Y31" s="174">
        <v>100</v>
      </c>
      <c r="Z31" s="119">
        <f t="shared" si="28"/>
        <v>5.7594302250776455E-2</v>
      </c>
      <c r="AA31" s="119">
        <f t="shared" si="29"/>
        <v>0</v>
      </c>
      <c r="AB31" s="173">
        <v>16045887430.200001</v>
      </c>
      <c r="AC31" s="174">
        <v>100</v>
      </c>
      <c r="AD31" s="119">
        <f t="shared" si="30"/>
        <v>5.294118957608885E-3</v>
      </c>
      <c r="AE31" s="119">
        <f t="shared" si="31"/>
        <v>0</v>
      </c>
      <c r="AF31" s="173">
        <v>17057812919.32</v>
      </c>
      <c r="AG31" s="174">
        <v>100</v>
      </c>
      <c r="AH31" s="119">
        <f t="shared" si="32"/>
        <v>6.3064476397575356E-2</v>
      </c>
      <c r="AI31" s="119">
        <f t="shared" si="33"/>
        <v>0</v>
      </c>
      <c r="AJ31" s="120">
        <f t="shared" si="14"/>
        <v>3.3785430587555634E-2</v>
      </c>
      <c r="AK31" s="120">
        <f t="shared" si="15"/>
        <v>0</v>
      </c>
      <c r="AL31" s="121">
        <f t="shared" si="16"/>
        <v>0.19461994748228961</v>
      </c>
      <c r="AM31" s="121">
        <f t="shared" si="17"/>
        <v>0</v>
      </c>
      <c r="AN31" s="122">
        <f t="shared" si="18"/>
        <v>3.2875005521015924E-2</v>
      </c>
      <c r="AO31" s="208">
        <f t="shared" si="19"/>
        <v>0</v>
      </c>
      <c r="AP31" s="126"/>
      <c r="AQ31" s="134"/>
      <c r="AR31" s="131"/>
      <c r="AS31" s="125"/>
      <c r="AT31" s="125"/>
    </row>
    <row r="32" spans="1:46">
      <c r="A32" s="203" t="s">
        <v>130</v>
      </c>
      <c r="B32" s="173">
        <v>11688336232.35</v>
      </c>
      <c r="C32" s="174">
        <v>100</v>
      </c>
      <c r="D32" s="173">
        <v>11842949193.879999</v>
      </c>
      <c r="E32" s="174">
        <v>100</v>
      </c>
      <c r="F32" s="119">
        <f>((D32-B32)/B32)</f>
        <v>1.3227970042654483E-2</v>
      </c>
      <c r="G32" s="119">
        <f>((E32-C32)/C32)</f>
        <v>0</v>
      </c>
      <c r="H32" s="173">
        <v>12052576265.200001</v>
      </c>
      <c r="I32" s="174">
        <v>100</v>
      </c>
      <c r="J32" s="119">
        <f t="shared" si="20"/>
        <v>1.7700580141670214E-2</v>
      </c>
      <c r="K32" s="119">
        <f t="shared" si="21"/>
        <v>0</v>
      </c>
      <c r="L32" s="173">
        <v>12256336699.049999</v>
      </c>
      <c r="M32" s="174">
        <v>100</v>
      </c>
      <c r="N32" s="119">
        <f t="shared" si="22"/>
        <v>1.6905965112067038E-2</v>
      </c>
      <c r="O32" s="119">
        <f t="shared" si="23"/>
        <v>0</v>
      </c>
      <c r="P32" s="173">
        <v>12521120690.799999</v>
      </c>
      <c r="Q32" s="174">
        <v>100</v>
      </c>
      <c r="R32" s="119">
        <f t="shared" si="24"/>
        <v>2.1603844464433135E-2</v>
      </c>
      <c r="S32" s="119">
        <f t="shared" si="25"/>
        <v>0</v>
      </c>
      <c r="T32" s="173">
        <v>13824123508.629999</v>
      </c>
      <c r="U32" s="174">
        <v>100</v>
      </c>
      <c r="V32" s="119">
        <f t="shared" si="26"/>
        <v>0.10406439247785483</v>
      </c>
      <c r="W32" s="119">
        <f t="shared" si="27"/>
        <v>0</v>
      </c>
      <c r="X32" s="173">
        <v>15441259524.4</v>
      </c>
      <c r="Y32" s="174">
        <v>100</v>
      </c>
      <c r="Z32" s="119">
        <f t="shared" si="28"/>
        <v>0.11697928007952688</v>
      </c>
      <c r="AA32" s="119">
        <f t="shared" si="29"/>
        <v>0</v>
      </c>
      <c r="AB32" s="173">
        <v>16391255551.35</v>
      </c>
      <c r="AC32" s="174">
        <v>100</v>
      </c>
      <c r="AD32" s="119">
        <f t="shared" si="30"/>
        <v>6.1523221305155459E-2</v>
      </c>
      <c r="AE32" s="119">
        <f t="shared" si="31"/>
        <v>0</v>
      </c>
      <c r="AF32" s="173">
        <v>17004569805.83</v>
      </c>
      <c r="AG32" s="174">
        <v>100</v>
      </c>
      <c r="AH32" s="119">
        <f t="shared" si="32"/>
        <v>3.7417161397955652E-2</v>
      </c>
      <c r="AI32" s="119">
        <f t="shared" si="33"/>
        <v>0</v>
      </c>
      <c r="AJ32" s="120">
        <f t="shared" si="14"/>
        <v>4.8677801877664711E-2</v>
      </c>
      <c r="AK32" s="120">
        <f t="shared" si="15"/>
        <v>0</v>
      </c>
      <c r="AL32" s="121">
        <f t="shared" si="16"/>
        <v>0.43583912482013659</v>
      </c>
      <c r="AM32" s="121">
        <f t="shared" si="17"/>
        <v>0</v>
      </c>
      <c r="AN32" s="122">
        <f t="shared" si="18"/>
        <v>4.137511466058981E-2</v>
      </c>
      <c r="AO32" s="208">
        <f t="shared" si="19"/>
        <v>0</v>
      </c>
      <c r="AP32" s="126"/>
      <c r="AQ32" s="134"/>
      <c r="AR32" s="131"/>
      <c r="AS32" s="125"/>
      <c r="AT32" s="125"/>
    </row>
    <row r="33" spans="1:48">
      <c r="A33" s="203" t="s">
        <v>129</v>
      </c>
      <c r="B33" s="173">
        <v>1148356341.96</v>
      </c>
      <c r="C33" s="174">
        <v>1000000</v>
      </c>
      <c r="D33" s="173">
        <v>1150705584.8499999</v>
      </c>
      <c r="E33" s="174">
        <v>1000000</v>
      </c>
      <c r="F33" s="119">
        <f>((D33-B33)/B33)</f>
        <v>2.0457438202415535E-3</v>
      </c>
      <c r="G33" s="119">
        <f>((E33-C33)/C33)</f>
        <v>0</v>
      </c>
      <c r="H33" s="173">
        <v>1152958967.6300001</v>
      </c>
      <c r="I33" s="174">
        <v>1000000</v>
      </c>
      <c r="J33" s="119">
        <f t="shared" si="20"/>
        <v>1.9582617914329051E-3</v>
      </c>
      <c r="K33" s="119">
        <f t="shared" si="21"/>
        <v>0</v>
      </c>
      <c r="L33" s="173">
        <v>689187488.35000002</v>
      </c>
      <c r="M33" s="174">
        <v>1000000</v>
      </c>
      <c r="N33" s="119">
        <f t="shared" si="22"/>
        <v>-0.40224456576570083</v>
      </c>
      <c r="O33" s="119">
        <f t="shared" si="23"/>
        <v>0</v>
      </c>
      <c r="P33" s="173">
        <v>690595100.75999999</v>
      </c>
      <c r="Q33" s="174">
        <v>1000000</v>
      </c>
      <c r="R33" s="119">
        <f t="shared" si="24"/>
        <v>2.0424230471304183E-3</v>
      </c>
      <c r="S33" s="119">
        <f t="shared" si="25"/>
        <v>0</v>
      </c>
      <c r="T33" s="173">
        <v>663466629.52999997</v>
      </c>
      <c r="U33" s="174">
        <v>1000000</v>
      </c>
      <c r="V33" s="119">
        <f t="shared" si="26"/>
        <v>-3.9282744983486176E-2</v>
      </c>
      <c r="W33" s="119">
        <f t="shared" si="27"/>
        <v>0</v>
      </c>
      <c r="X33" s="173">
        <v>744876051.51999998</v>
      </c>
      <c r="Y33" s="174">
        <v>1000000</v>
      </c>
      <c r="Z33" s="119">
        <f t="shared" si="28"/>
        <v>0.1227031147710782</v>
      </c>
      <c r="AA33" s="119">
        <f t="shared" si="29"/>
        <v>0</v>
      </c>
      <c r="AB33" s="173">
        <v>744981720.96000004</v>
      </c>
      <c r="AC33" s="174">
        <v>1000000</v>
      </c>
      <c r="AD33" s="119">
        <f t="shared" si="30"/>
        <v>1.4186177657937496E-4</v>
      </c>
      <c r="AE33" s="119">
        <f t="shared" si="31"/>
        <v>0</v>
      </c>
      <c r="AF33" s="173">
        <v>738107769.01999998</v>
      </c>
      <c r="AG33" s="174">
        <v>1000000</v>
      </c>
      <c r="AH33" s="119">
        <f t="shared" si="32"/>
        <v>-9.2270075179054448E-3</v>
      </c>
      <c r="AI33" s="119">
        <f t="shared" si="33"/>
        <v>0</v>
      </c>
      <c r="AJ33" s="120">
        <f t="shared" si="14"/>
        <v>-4.0232864132578747E-2</v>
      </c>
      <c r="AK33" s="120">
        <f t="shared" si="15"/>
        <v>0</v>
      </c>
      <c r="AL33" s="121">
        <f t="shared" si="16"/>
        <v>-0.35856071375875354</v>
      </c>
      <c r="AM33" s="121">
        <f t="shared" si="17"/>
        <v>0</v>
      </c>
      <c r="AN33" s="122">
        <f t="shared" si="18"/>
        <v>0.1537845252325192</v>
      </c>
      <c r="AO33" s="208">
        <f t="shared" si="19"/>
        <v>0</v>
      </c>
      <c r="AP33" s="126"/>
      <c r="AQ33" s="134"/>
      <c r="AR33" s="131"/>
      <c r="AS33" s="125"/>
      <c r="AT33" s="125"/>
      <c r="AU33" s="321"/>
    </row>
    <row r="34" spans="1:48">
      <c r="A34" s="203" t="s">
        <v>141</v>
      </c>
      <c r="B34" s="173">
        <v>6221124470.8599997</v>
      </c>
      <c r="C34" s="174">
        <v>1</v>
      </c>
      <c r="D34" s="173">
        <v>6217515945.5799999</v>
      </c>
      <c r="E34" s="174">
        <v>1</v>
      </c>
      <c r="F34" s="119">
        <f>((D34-B34)/B34)</f>
        <v>-5.8004389671066896E-4</v>
      </c>
      <c r="G34" s="119">
        <f>((E34-C34)/C34)</f>
        <v>0</v>
      </c>
      <c r="H34" s="173">
        <v>6221565106.9700003</v>
      </c>
      <c r="I34" s="174">
        <v>1</v>
      </c>
      <c r="J34" s="119">
        <f t="shared" si="20"/>
        <v>6.5125066432340578E-4</v>
      </c>
      <c r="K34" s="119">
        <f t="shared" si="21"/>
        <v>0</v>
      </c>
      <c r="L34" s="173">
        <v>6404768493.8800001</v>
      </c>
      <c r="M34" s="174">
        <v>1</v>
      </c>
      <c r="N34" s="119">
        <f t="shared" si="22"/>
        <v>2.9446511249196387E-2</v>
      </c>
      <c r="O34" s="119">
        <f t="shared" si="23"/>
        <v>0</v>
      </c>
      <c r="P34" s="173">
        <v>6556288454.3100004</v>
      </c>
      <c r="Q34" s="174">
        <v>1</v>
      </c>
      <c r="R34" s="119">
        <f t="shared" si="24"/>
        <v>2.3657367252974622E-2</v>
      </c>
      <c r="S34" s="119">
        <f t="shared" si="25"/>
        <v>0</v>
      </c>
      <c r="T34" s="173">
        <v>7115594002.5200005</v>
      </c>
      <c r="U34" s="174">
        <v>1</v>
      </c>
      <c r="V34" s="119">
        <f t="shared" si="26"/>
        <v>8.5308258187194522E-2</v>
      </c>
      <c r="W34" s="119">
        <f t="shared" si="27"/>
        <v>0</v>
      </c>
      <c r="X34" s="173">
        <v>7153905359.4300003</v>
      </c>
      <c r="Y34" s="174">
        <v>1</v>
      </c>
      <c r="Z34" s="119">
        <f t="shared" si="28"/>
        <v>5.3841403678219716E-3</v>
      </c>
      <c r="AA34" s="119">
        <f t="shared" si="29"/>
        <v>0</v>
      </c>
      <c r="AB34" s="173">
        <v>7219061148.5600004</v>
      </c>
      <c r="AC34" s="174">
        <v>1</v>
      </c>
      <c r="AD34" s="119">
        <f t="shared" si="30"/>
        <v>9.1077231045717261E-3</v>
      </c>
      <c r="AE34" s="119">
        <f t="shared" si="31"/>
        <v>0</v>
      </c>
      <c r="AF34" s="173">
        <v>7126515058.6300001</v>
      </c>
      <c r="AG34" s="174">
        <v>1</v>
      </c>
      <c r="AH34" s="119">
        <f t="shared" si="32"/>
        <v>-1.2819685001346837E-2</v>
      </c>
      <c r="AI34" s="119">
        <f t="shared" si="33"/>
        <v>0</v>
      </c>
      <c r="AJ34" s="120">
        <f t="shared" si="14"/>
        <v>1.7519440241003142E-2</v>
      </c>
      <c r="AK34" s="120">
        <f t="shared" si="15"/>
        <v>0</v>
      </c>
      <c r="AL34" s="121">
        <f t="shared" si="16"/>
        <v>0.14619972365269171</v>
      </c>
      <c r="AM34" s="121">
        <f t="shared" si="17"/>
        <v>0</v>
      </c>
      <c r="AN34" s="122">
        <f t="shared" si="18"/>
        <v>3.053303869509499E-2</v>
      </c>
      <c r="AO34" s="208">
        <f t="shared" si="19"/>
        <v>0</v>
      </c>
      <c r="AP34" s="126"/>
      <c r="AQ34" s="134"/>
      <c r="AR34" s="131"/>
      <c r="AS34" s="125"/>
      <c r="AT34" s="125"/>
    </row>
    <row r="35" spans="1:48" s="268" customFormat="1">
      <c r="A35" s="203" t="s">
        <v>146</v>
      </c>
      <c r="B35" s="173">
        <v>9952835188.5799999</v>
      </c>
      <c r="C35" s="174">
        <v>1</v>
      </c>
      <c r="D35" s="173">
        <v>10321825887</v>
      </c>
      <c r="E35" s="174">
        <v>1</v>
      </c>
      <c r="F35" s="119">
        <f>((D35-B35)/B35)</f>
        <v>3.7073928325808546E-2</v>
      </c>
      <c r="G35" s="119">
        <f>((E35-C35)/C35)</f>
        <v>0</v>
      </c>
      <c r="H35" s="173">
        <v>10787322649.91</v>
      </c>
      <c r="I35" s="174">
        <v>1</v>
      </c>
      <c r="J35" s="119">
        <f t="shared" si="20"/>
        <v>4.5098296367920496E-2</v>
      </c>
      <c r="K35" s="119">
        <f t="shared" si="21"/>
        <v>0</v>
      </c>
      <c r="L35" s="173">
        <v>12294373097.799999</v>
      </c>
      <c r="M35" s="174">
        <v>1</v>
      </c>
      <c r="N35" s="119">
        <f t="shared" si="22"/>
        <v>0.13970569869833022</v>
      </c>
      <c r="O35" s="119">
        <f t="shared" si="23"/>
        <v>0</v>
      </c>
      <c r="P35" s="173">
        <v>13410361718.42</v>
      </c>
      <c r="Q35" s="174">
        <v>1</v>
      </c>
      <c r="R35" s="119">
        <f t="shared" si="24"/>
        <v>9.0772307928388793E-2</v>
      </c>
      <c r="S35" s="119">
        <f t="shared" si="25"/>
        <v>0</v>
      </c>
      <c r="T35" s="173">
        <v>15436152748</v>
      </c>
      <c r="U35" s="174">
        <v>1</v>
      </c>
      <c r="V35" s="119">
        <f t="shared" si="26"/>
        <v>0.15106162474330911</v>
      </c>
      <c r="W35" s="119">
        <f t="shared" si="27"/>
        <v>0</v>
      </c>
      <c r="X35" s="173">
        <v>15980247460.25</v>
      </c>
      <c r="Y35" s="174">
        <v>1</v>
      </c>
      <c r="Z35" s="119">
        <f t="shared" si="28"/>
        <v>3.5248077751789293E-2</v>
      </c>
      <c r="AA35" s="119">
        <f t="shared" si="29"/>
        <v>0</v>
      </c>
      <c r="AB35" s="173">
        <v>16592163212.440001</v>
      </c>
      <c r="AC35" s="174">
        <v>1</v>
      </c>
      <c r="AD35" s="119">
        <f t="shared" si="30"/>
        <v>3.8292007286627308E-2</v>
      </c>
      <c r="AE35" s="119">
        <f t="shared" si="31"/>
        <v>0</v>
      </c>
      <c r="AF35" s="173">
        <v>15694033381.23</v>
      </c>
      <c r="AG35" s="174">
        <v>1</v>
      </c>
      <c r="AH35" s="119">
        <f t="shared" si="32"/>
        <v>-5.4129761123409559E-2</v>
      </c>
      <c r="AI35" s="119">
        <f t="shared" si="33"/>
        <v>0</v>
      </c>
      <c r="AJ35" s="120">
        <f t="shared" si="14"/>
        <v>6.0390272497345528E-2</v>
      </c>
      <c r="AK35" s="120">
        <f t="shared" si="15"/>
        <v>0</v>
      </c>
      <c r="AL35" s="121">
        <f t="shared" si="16"/>
        <v>0.52047065635897982</v>
      </c>
      <c r="AM35" s="121">
        <f t="shared" si="17"/>
        <v>0</v>
      </c>
      <c r="AN35" s="122">
        <f t="shared" si="18"/>
        <v>6.5952468653463589E-2</v>
      </c>
      <c r="AO35" s="208">
        <f t="shared" si="19"/>
        <v>0</v>
      </c>
      <c r="AP35" s="126"/>
      <c r="AQ35" s="134"/>
      <c r="AR35" s="131"/>
      <c r="AS35" s="125"/>
      <c r="AT35" s="125"/>
    </row>
    <row r="36" spans="1:48" s="290" customFormat="1">
      <c r="A36" s="203" t="s">
        <v>149</v>
      </c>
      <c r="B36" s="171">
        <v>654271817.80999994</v>
      </c>
      <c r="C36" s="174">
        <v>100</v>
      </c>
      <c r="D36" s="171">
        <v>657450315.50999999</v>
      </c>
      <c r="E36" s="174">
        <v>100</v>
      </c>
      <c r="F36" s="119">
        <f>((D36-B36)/B36)</f>
        <v>4.8580690983133267E-3</v>
      </c>
      <c r="G36" s="119">
        <f>((E36-C36)/C36)</f>
        <v>0</v>
      </c>
      <c r="H36" s="171">
        <v>663823948.89999998</v>
      </c>
      <c r="I36" s="174">
        <v>100</v>
      </c>
      <c r="J36" s="119">
        <f t="shared" si="20"/>
        <v>9.6944715663506917E-3</v>
      </c>
      <c r="K36" s="119">
        <f t="shared" si="21"/>
        <v>0</v>
      </c>
      <c r="L36" s="171">
        <v>667051424.61000001</v>
      </c>
      <c r="M36" s="174">
        <v>100</v>
      </c>
      <c r="N36" s="119">
        <f t="shared" si="22"/>
        <v>4.8619452723092892E-3</v>
      </c>
      <c r="O36" s="119">
        <f t="shared" si="23"/>
        <v>0</v>
      </c>
      <c r="P36" s="171">
        <v>664849597.36000001</v>
      </c>
      <c r="Q36" s="174">
        <v>100</v>
      </c>
      <c r="R36" s="119">
        <f t="shared" si="24"/>
        <v>-3.3008358407859272E-3</v>
      </c>
      <c r="S36" s="119">
        <f t="shared" si="25"/>
        <v>0</v>
      </c>
      <c r="T36" s="171">
        <v>662922655.54999995</v>
      </c>
      <c r="U36" s="174">
        <v>100</v>
      </c>
      <c r="V36" s="119">
        <f t="shared" si="26"/>
        <v>-2.8983123666639892E-3</v>
      </c>
      <c r="W36" s="119">
        <f t="shared" si="27"/>
        <v>0</v>
      </c>
      <c r="X36" s="171">
        <v>676795365.39999998</v>
      </c>
      <c r="Y36" s="174">
        <v>100</v>
      </c>
      <c r="Z36" s="119">
        <f t="shared" si="28"/>
        <v>2.0926588846915183E-2</v>
      </c>
      <c r="AA36" s="119">
        <f t="shared" si="29"/>
        <v>0</v>
      </c>
      <c r="AB36" s="171">
        <v>689326978.46000004</v>
      </c>
      <c r="AC36" s="174">
        <v>100</v>
      </c>
      <c r="AD36" s="119">
        <f t="shared" si="30"/>
        <v>1.8516103538317851E-2</v>
      </c>
      <c r="AE36" s="119">
        <f t="shared" si="31"/>
        <v>0</v>
      </c>
      <c r="AF36" s="171">
        <v>675266441.65999997</v>
      </c>
      <c r="AG36" s="174">
        <v>100</v>
      </c>
      <c r="AH36" s="119">
        <f t="shared" si="32"/>
        <v>-2.0397485140378806E-2</v>
      </c>
      <c r="AI36" s="119">
        <f t="shared" si="33"/>
        <v>0</v>
      </c>
      <c r="AJ36" s="120">
        <f t="shared" si="14"/>
        <v>4.0325681217972019E-3</v>
      </c>
      <c r="AK36" s="120">
        <f t="shared" si="15"/>
        <v>0</v>
      </c>
      <c r="AL36" s="121">
        <f t="shared" si="16"/>
        <v>2.7098817552744771E-2</v>
      </c>
      <c r="AM36" s="121">
        <f t="shared" si="17"/>
        <v>0</v>
      </c>
      <c r="AN36" s="122">
        <f t="shared" si="18"/>
        <v>1.3240903204919378E-2</v>
      </c>
      <c r="AO36" s="208">
        <f t="shared" si="19"/>
        <v>0</v>
      </c>
      <c r="AP36" s="126"/>
      <c r="AQ36" s="134"/>
      <c r="AR36" s="131"/>
      <c r="AS36" s="125"/>
      <c r="AT36" s="125"/>
    </row>
    <row r="37" spans="1:48" s="290" customFormat="1">
      <c r="A37" s="203" t="s">
        <v>161</v>
      </c>
      <c r="B37" s="171">
        <v>10121114631.25</v>
      </c>
      <c r="C37" s="174">
        <v>1</v>
      </c>
      <c r="D37" s="171">
        <v>10386030720.75</v>
      </c>
      <c r="E37" s="174">
        <v>1</v>
      </c>
      <c r="F37" s="119">
        <f>((D37-B37)/B37)</f>
        <v>2.6174596292195314E-2</v>
      </c>
      <c r="G37" s="119">
        <f>((E37-C37)/C37)</f>
        <v>0</v>
      </c>
      <c r="H37" s="171">
        <v>10701357725.07</v>
      </c>
      <c r="I37" s="174">
        <v>1</v>
      </c>
      <c r="J37" s="119">
        <f t="shared" si="20"/>
        <v>3.0360684731079748E-2</v>
      </c>
      <c r="K37" s="119">
        <f t="shared" si="21"/>
        <v>0</v>
      </c>
      <c r="L37" s="171">
        <v>10083807752.450001</v>
      </c>
      <c r="M37" s="174">
        <v>1</v>
      </c>
      <c r="N37" s="119">
        <f t="shared" si="22"/>
        <v>-5.770762818004567E-2</v>
      </c>
      <c r="O37" s="119">
        <f t="shared" si="23"/>
        <v>0</v>
      </c>
      <c r="P37" s="171">
        <v>12006633532.9</v>
      </c>
      <c r="Q37" s="174">
        <v>1</v>
      </c>
      <c r="R37" s="119">
        <f t="shared" si="24"/>
        <v>0.1906844941567655</v>
      </c>
      <c r="S37" s="119">
        <f t="shared" si="25"/>
        <v>0</v>
      </c>
      <c r="T37" s="171">
        <v>14942917608.17</v>
      </c>
      <c r="U37" s="174">
        <v>1</v>
      </c>
      <c r="V37" s="119">
        <f t="shared" si="26"/>
        <v>0.24455515088589455</v>
      </c>
      <c r="W37" s="119">
        <f t="shared" si="27"/>
        <v>0</v>
      </c>
      <c r="X37" s="171">
        <v>17992899513.509998</v>
      </c>
      <c r="Y37" s="174">
        <v>1</v>
      </c>
      <c r="Z37" s="119">
        <f t="shared" si="28"/>
        <v>0.20410886182444243</v>
      </c>
      <c r="AA37" s="119">
        <f t="shared" si="29"/>
        <v>0</v>
      </c>
      <c r="AB37" s="171">
        <v>19614481152.509998</v>
      </c>
      <c r="AC37" s="174">
        <v>1</v>
      </c>
      <c r="AD37" s="119">
        <f t="shared" si="30"/>
        <v>9.012341995143322E-2</v>
      </c>
      <c r="AE37" s="119">
        <f t="shared" si="31"/>
        <v>0</v>
      </c>
      <c r="AF37" s="171">
        <v>20002346015.77</v>
      </c>
      <c r="AG37" s="174">
        <v>1</v>
      </c>
      <c r="AH37" s="119">
        <f t="shared" si="32"/>
        <v>1.9774413620437182E-2</v>
      </c>
      <c r="AI37" s="119">
        <f t="shared" si="33"/>
        <v>0</v>
      </c>
      <c r="AJ37" s="120">
        <f t="shared" si="14"/>
        <v>9.3509249160275296E-2</v>
      </c>
      <c r="AK37" s="120">
        <f t="shared" si="15"/>
        <v>0</v>
      </c>
      <c r="AL37" s="121">
        <f t="shared" si="16"/>
        <v>0.92588935596038591</v>
      </c>
      <c r="AM37" s="121">
        <f t="shared" si="17"/>
        <v>0</v>
      </c>
      <c r="AN37" s="122">
        <f t="shared" si="18"/>
        <v>0.10778728884779523</v>
      </c>
      <c r="AO37" s="208">
        <f t="shared" si="19"/>
        <v>0</v>
      </c>
      <c r="AP37" s="126"/>
      <c r="AQ37" s="134"/>
      <c r="AR37" s="131"/>
      <c r="AS37" s="125"/>
      <c r="AT37" s="125"/>
    </row>
    <row r="38" spans="1:48" s="290" customFormat="1">
      <c r="A38" s="203" t="s">
        <v>162</v>
      </c>
      <c r="B38" s="171">
        <v>865736279.02999997</v>
      </c>
      <c r="C38" s="174">
        <v>10</v>
      </c>
      <c r="D38" s="171">
        <v>858629352.94000006</v>
      </c>
      <c r="E38" s="174">
        <v>10</v>
      </c>
      <c r="F38" s="119">
        <f>((D38-B38)/B38)</f>
        <v>-8.2091120149923175E-3</v>
      </c>
      <c r="G38" s="119">
        <f>((E38-C38)/C38)</f>
        <v>0</v>
      </c>
      <c r="H38" s="171">
        <v>869101203.89999998</v>
      </c>
      <c r="I38" s="174">
        <v>10</v>
      </c>
      <c r="J38" s="119">
        <f t="shared" si="20"/>
        <v>1.2196008585245371E-2</v>
      </c>
      <c r="K38" s="119">
        <f t="shared" si="21"/>
        <v>0</v>
      </c>
      <c r="L38" s="171">
        <v>889967390.89999998</v>
      </c>
      <c r="M38" s="174">
        <v>10</v>
      </c>
      <c r="N38" s="119">
        <f t="shared" si="22"/>
        <v>2.4008926585724639E-2</v>
      </c>
      <c r="O38" s="119">
        <f t="shared" si="23"/>
        <v>0</v>
      </c>
      <c r="P38" s="171">
        <v>896236822.04999995</v>
      </c>
      <c r="Q38" s="174">
        <v>10</v>
      </c>
      <c r="R38" s="119">
        <f t="shared" si="24"/>
        <v>7.0445627717436584E-3</v>
      </c>
      <c r="S38" s="119">
        <f t="shared" si="25"/>
        <v>0</v>
      </c>
      <c r="T38" s="171">
        <v>889248563.45000005</v>
      </c>
      <c r="U38" s="174">
        <v>10</v>
      </c>
      <c r="V38" s="119">
        <f t="shared" si="26"/>
        <v>-7.7973348428324657E-3</v>
      </c>
      <c r="W38" s="119">
        <f t="shared" si="27"/>
        <v>0</v>
      </c>
      <c r="X38" s="171">
        <v>883843861.72000003</v>
      </c>
      <c r="Y38" s="174">
        <v>10</v>
      </c>
      <c r="Z38" s="119">
        <f t="shared" si="28"/>
        <v>-6.0778301502467484E-3</v>
      </c>
      <c r="AA38" s="119">
        <f t="shared" si="29"/>
        <v>0</v>
      </c>
      <c r="AB38" s="171">
        <v>878660049.61000001</v>
      </c>
      <c r="AC38" s="174">
        <v>10</v>
      </c>
      <c r="AD38" s="119">
        <f t="shared" si="30"/>
        <v>-5.8650767794122391E-3</v>
      </c>
      <c r="AE38" s="119">
        <f t="shared" si="31"/>
        <v>0</v>
      </c>
      <c r="AF38" s="171">
        <v>911968808.61000001</v>
      </c>
      <c r="AG38" s="174">
        <v>10</v>
      </c>
      <c r="AH38" s="119">
        <f t="shared" si="32"/>
        <v>3.7908584798847234E-2</v>
      </c>
      <c r="AI38" s="119">
        <f t="shared" si="33"/>
        <v>0</v>
      </c>
      <c r="AJ38" s="120">
        <f t="shared" si="14"/>
        <v>6.6510911192596417E-3</v>
      </c>
      <c r="AK38" s="120">
        <f t="shared" si="15"/>
        <v>0</v>
      </c>
      <c r="AL38" s="121">
        <f t="shared" si="16"/>
        <v>6.2121630814695954E-2</v>
      </c>
      <c r="AM38" s="121">
        <f t="shared" si="17"/>
        <v>0</v>
      </c>
      <c r="AN38" s="122">
        <f t="shared" si="18"/>
        <v>1.7144298670747477E-2</v>
      </c>
      <c r="AO38" s="208">
        <f t="shared" si="19"/>
        <v>0</v>
      </c>
      <c r="AP38" s="126"/>
      <c r="AQ38" s="134"/>
      <c r="AR38" s="131"/>
      <c r="AS38" s="125"/>
      <c r="AT38" s="125"/>
    </row>
    <row r="39" spans="1:48" s="290" customFormat="1">
      <c r="A39" s="203" t="s">
        <v>174</v>
      </c>
      <c r="B39" s="171">
        <v>1061211341.49</v>
      </c>
      <c r="C39" s="174">
        <v>1</v>
      </c>
      <c r="D39" s="171">
        <v>1067203996.9299999</v>
      </c>
      <c r="E39" s="174">
        <v>1</v>
      </c>
      <c r="F39" s="119">
        <f>((D39-B39)/B39)</f>
        <v>5.646995283320206E-3</v>
      </c>
      <c r="G39" s="119">
        <f>((E39-C39)/C39)</f>
        <v>0</v>
      </c>
      <c r="H39" s="171">
        <v>1197653446.47</v>
      </c>
      <c r="I39" s="174">
        <v>1</v>
      </c>
      <c r="J39" s="119">
        <f t="shared" si="20"/>
        <v>0.12223478352335718</v>
      </c>
      <c r="K39" s="119">
        <f t="shared" si="21"/>
        <v>0</v>
      </c>
      <c r="L39" s="171">
        <v>1204528009.73</v>
      </c>
      <c r="M39" s="174">
        <v>1</v>
      </c>
      <c r="N39" s="119">
        <f t="shared" si="22"/>
        <v>5.7400271174122084E-3</v>
      </c>
      <c r="O39" s="119">
        <f t="shared" si="23"/>
        <v>0</v>
      </c>
      <c r="P39" s="171">
        <v>1223012803.6400001</v>
      </c>
      <c r="Q39" s="174">
        <v>1</v>
      </c>
      <c r="R39" s="119">
        <f t="shared" si="24"/>
        <v>1.5346088891817078E-2</v>
      </c>
      <c r="S39" s="119">
        <f t="shared" si="25"/>
        <v>0</v>
      </c>
      <c r="T39" s="171">
        <v>1229238766.05</v>
      </c>
      <c r="U39" s="174">
        <v>1</v>
      </c>
      <c r="V39" s="119">
        <f t="shared" si="26"/>
        <v>5.0906763947767223E-3</v>
      </c>
      <c r="W39" s="119">
        <f t="shared" si="27"/>
        <v>0</v>
      </c>
      <c r="X39" s="171">
        <v>1326935853.03</v>
      </c>
      <c r="Y39" s="174">
        <v>1</v>
      </c>
      <c r="Z39" s="119">
        <f t="shared" si="28"/>
        <v>7.9477713913902168E-2</v>
      </c>
      <c r="AA39" s="119">
        <f t="shared" si="29"/>
        <v>0</v>
      </c>
      <c r="AB39" s="171">
        <v>1326924596.4100001</v>
      </c>
      <c r="AC39" s="174">
        <v>1</v>
      </c>
      <c r="AD39" s="119">
        <f t="shared" si="30"/>
        <v>-8.4831681759005601E-6</v>
      </c>
      <c r="AE39" s="119">
        <f t="shared" si="31"/>
        <v>0</v>
      </c>
      <c r="AF39" s="171">
        <v>1346978084.98</v>
      </c>
      <c r="AG39" s="174">
        <v>1</v>
      </c>
      <c r="AH39" s="119">
        <f t="shared" si="32"/>
        <v>1.5112756688853857E-2</v>
      </c>
      <c r="AI39" s="119">
        <f t="shared" si="33"/>
        <v>0</v>
      </c>
      <c r="AJ39" s="120">
        <f t="shared" si="14"/>
        <v>3.1080069830657944E-2</v>
      </c>
      <c r="AK39" s="120">
        <f t="shared" si="15"/>
        <v>0</v>
      </c>
      <c r="AL39" s="121">
        <f t="shared" si="16"/>
        <v>0.26215614714227031</v>
      </c>
      <c r="AM39" s="121">
        <f t="shared" si="17"/>
        <v>0</v>
      </c>
      <c r="AN39" s="122">
        <f t="shared" si="18"/>
        <v>4.4856808323382069E-2</v>
      </c>
      <c r="AO39" s="208">
        <f t="shared" si="19"/>
        <v>0</v>
      </c>
      <c r="AP39" s="126"/>
      <c r="AQ39" s="134"/>
      <c r="AR39" s="131"/>
      <c r="AS39" s="125"/>
      <c r="AT39" s="125"/>
    </row>
    <row r="40" spans="1:48" s="290" customFormat="1">
      <c r="A40" s="203" t="s">
        <v>176</v>
      </c>
      <c r="B40" s="171">
        <v>3392399290.8800001</v>
      </c>
      <c r="C40" s="174">
        <v>100</v>
      </c>
      <c r="D40" s="171">
        <v>3595092309.0599999</v>
      </c>
      <c r="E40" s="174">
        <v>100</v>
      </c>
      <c r="F40" s="119">
        <f>((D40-B40)/B40)</f>
        <v>5.9749162996499905E-2</v>
      </c>
      <c r="G40" s="119">
        <f>((E40-C40)/C40)</f>
        <v>0</v>
      </c>
      <c r="H40" s="171">
        <v>3977047653.0599999</v>
      </c>
      <c r="I40" s="174">
        <v>100</v>
      </c>
      <c r="J40" s="119">
        <f>((H40-D40)/D40)</f>
        <v>0.106243542909158</v>
      </c>
      <c r="K40" s="119">
        <f>((I40-E40)/E40)</f>
        <v>0</v>
      </c>
      <c r="L40" s="171">
        <v>4493190452.6499996</v>
      </c>
      <c r="M40" s="174">
        <v>100</v>
      </c>
      <c r="N40" s="119">
        <f>((L40-H40)/H40)</f>
        <v>0.12978039103777689</v>
      </c>
      <c r="O40" s="119">
        <f>((M40-I40)/I40)</f>
        <v>0</v>
      </c>
      <c r="P40" s="171">
        <v>5455878917.5699997</v>
      </c>
      <c r="Q40" s="174">
        <v>100</v>
      </c>
      <c r="R40" s="119">
        <f>((P40-L40)/L40)</f>
        <v>0.21425498764518749</v>
      </c>
      <c r="S40" s="119">
        <f>((Q40-M40)/M40)</f>
        <v>0</v>
      </c>
      <c r="T40" s="171">
        <v>6356955867.3900003</v>
      </c>
      <c r="U40" s="174">
        <v>100</v>
      </c>
      <c r="V40" s="119">
        <f>((T40-P40)/P40)</f>
        <v>0.16515706514640402</v>
      </c>
      <c r="W40" s="119">
        <f>((U40-Q40)/Q40)</f>
        <v>0</v>
      </c>
      <c r="X40" s="171">
        <v>6805859363.2299995</v>
      </c>
      <c r="Y40" s="174">
        <v>100</v>
      </c>
      <c r="Z40" s="119">
        <f t="shared" ref="Z40:AA42" si="34">((X40-T40)/T40)</f>
        <v>7.0616110164110235E-2</v>
      </c>
      <c r="AA40" s="119">
        <f t="shared" si="34"/>
        <v>0</v>
      </c>
      <c r="AB40" s="171">
        <v>7108920971.5500002</v>
      </c>
      <c r="AC40" s="174">
        <v>100</v>
      </c>
      <c r="AD40" s="119">
        <f t="shared" si="30"/>
        <v>4.4529513782983955E-2</v>
      </c>
      <c r="AE40" s="119">
        <f t="shared" si="31"/>
        <v>0</v>
      </c>
      <c r="AF40" s="171">
        <v>7893860003.1499996</v>
      </c>
      <c r="AG40" s="174">
        <v>100</v>
      </c>
      <c r="AH40" s="119">
        <f t="shared" si="32"/>
        <v>0.1104160581811693</v>
      </c>
      <c r="AI40" s="119">
        <f t="shared" si="33"/>
        <v>0</v>
      </c>
      <c r="AJ40" s="120">
        <f t="shared" si="14"/>
        <v>0.11259335398291123</v>
      </c>
      <c r="AK40" s="120">
        <f t="shared" si="15"/>
        <v>0</v>
      </c>
      <c r="AL40" s="121">
        <f t="shared" si="16"/>
        <v>1.1957322161816726</v>
      </c>
      <c r="AM40" s="121">
        <f t="shared" si="17"/>
        <v>0</v>
      </c>
      <c r="AN40" s="122">
        <f t="shared" si="18"/>
        <v>5.6852905834719664E-2</v>
      </c>
      <c r="AO40" s="208">
        <f t="shared" si="19"/>
        <v>0</v>
      </c>
      <c r="AP40" s="126"/>
      <c r="AQ40" s="134"/>
      <c r="AR40" s="131"/>
      <c r="AS40" s="125"/>
      <c r="AT40" s="125"/>
    </row>
    <row r="41" spans="1:48" s="290" customFormat="1">
      <c r="A41" s="203" t="s">
        <v>184</v>
      </c>
      <c r="B41" s="171">
        <v>0</v>
      </c>
      <c r="C41" s="174">
        <v>0</v>
      </c>
      <c r="D41" s="171">
        <v>0</v>
      </c>
      <c r="E41" s="174">
        <v>0</v>
      </c>
      <c r="F41" s="119" t="e">
        <f>((D41-B41)/B41)</f>
        <v>#DIV/0!</v>
      </c>
      <c r="G41" s="119" t="e">
        <f>((E41-C41)/C41)</f>
        <v>#DIV/0!</v>
      </c>
      <c r="H41" s="171">
        <v>0</v>
      </c>
      <c r="I41" s="174">
        <v>0</v>
      </c>
      <c r="J41" s="119" t="e">
        <f>((H41-D41)/D41)</f>
        <v>#DIV/0!</v>
      </c>
      <c r="K41" s="119" t="e">
        <f>((I41-E41)/E41)</f>
        <v>#DIV/0!</v>
      </c>
      <c r="L41" s="171">
        <v>0</v>
      </c>
      <c r="M41" s="174">
        <v>0</v>
      </c>
      <c r="N41" s="119" t="e">
        <f>((L41-H41)/H41)</f>
        <v>#DIV/0!</v>
      </c>
      <c r="O41" s="119" t="e">
        <f>((M41-I41)/I41)</f>
        <v>#DIV/0!</v>
      </c>
      <c r="P41" s="171">
        <v>0</v>
      </c>
      <c r="Q41" s="174">
        <v>0</v>
      </c>
      <c r="R41" s="119" t="e">
        <f>((P41-L41)/L41)</f>
        <v>#DIV/0!</v>
      </c>
      <c r="S41" s="119" t="e">
        <f>((Q41-M41)/M41)</f>
        <v>#DIV/0!</v>
      </c>
      <c r="T41" s="171">
        <v>943228689.63</v>
      </c>
      <c r="U41" s="174">
        <v>1</v>
      </c>
      <c r="V41" s="119" t="e">
        <f>((T41-P41)/P41)</f>
        <v>#DIV/0!</v>
      </c>
      <c r="W41" s="119" t="e">
        <f>((U41-Q41)/Q41)</f>
        <v>#DIV/0!</v>
      </c>
      <c r="X41" s="171">
        <v>940528824.19000006</v>
      </c>
      <c r="Y41" s="174">
        <v>1</v>
      </c>
      <c r="Z41" s="119">
        <f t="shared" si="34"/>
        <v>-2.8623656910383138E-3</v>
      </c>
      <c r="AA41" s="119">
        <f t="shared" si="34"/>
        <v>0</v>
      </c>
      <c r="AB41" s="171">
        <v>920458819.88</v>
      </c>
      <c r="AC41" s="174">
        <v>1</v>
      </c>
      <c r="AD41" s="119">
        <f t="shared" si="30"/>
        <v>-2.1339063507473791E-2</v>
      </c>
      <c r="AE41" s="119">
        <f t="shared" si="31"/>
        <v>0</v>
      </c>
      <c r="AF41" s="171">
        <v>921756722</v>
      </c>
      <c r="AG41" s="174">
        <v>1</v>
      </c>
      <c r="AH41" s="119">
        <f t="shared" si="32"/>
        <v>1.4100599526757883E-3</v>
      </c>
      <c r="AI41" s="119">
        <f t="shared" si="33"/>
        <v>0</v>
      </c>
      <c r="AJ41" s="120" t="e">
        <f t="shared" si="14"/>
        <v>#DIV/0!</v>
      </c>
      <c r="AK41" s="120" t="e">
        <f t="shared" si="15"/>
        <v>#DIV/0!</v>
      </c>
      <c r="AL41" s="121" t="e">
        <f t="shared" si="16"/>
        <v>#DIV/0!</v>
      </c>
      <c r="AM41" s="121" t="e">
        <f t="shared" si="17"/>
        <v>#DIV/0!</v>
      </c>
      <c r="AN41" s="122" t="e">
        <f t="shared" si="18"/>
        <v>#DIV/0!</v>
      </c>
      <c r="AO41" s="208" t="e">
        <f t="shared" si="19"/>
        <v>#DIV/0!</v>
      </c>
      <c r="AP41" s="126"/>
      <c r="AQ41" s="134"/>
      <c r="AR41" s="131"/>
      <c r="AS41" s="125"/>
      <c r="AT41" s="125"/>
    </row>
    <row r="42" spans="1:48">
      <c r="A42" s="203" t="s">
        <v>192</v>
      </c>
      <c r="B42" s="171">
        <v>0</v>
      </c>
      <c r="C42" s="174">
        <v>0</v>
      </c>
      <c r="D42" s="171">
        <v>0</v>
      </c>
      <c r="E42" s="174">
        <v>0</v>
      </c>
      <c r="F42" s="119" t="e">
        <f>((D42-B42)/B42)</f>
        <v>#DIV/0!</v>
      </c>
      <c r="G42" s="119" t="e">
        <f>((E42-C42)/C42)</f>
        <v>#DIV/0!</v>
      </c>
      <c r="H42" s="171">
        <v>0</v>
      </c>
      <c r="I42" s="174">
        <v>0</v>
      </c>
      <c r="J42" s="119" t="e">
        <f t="shared" si="20"/>
        <v>#DIV/0!</v>
      </c>
      <c r="K42" s="119" t="e">
        <f t="shared" si="21"/>
        <v>#DIV/0!</v>
      </c>
      <c r="L42" s="171">
        <v>0</v>
      </c>
      <c r="M42" s="174">
        <v>0</v>
      </c>
      <c r="N42" s="119" t="e">
        <f t="shared" si="22"/>
        <v>#DIV/0!</v>
      </c>
      <c r="O42" s="119" t="e">
        <f t="shared" si="23"/>
        <v>#DIV/0!</v>
      </c>
      <c r="P42" s="171">
        <v>0</v>
      </c>
      <c r="Q42" s="174">
        <v>0</v>
      </c>
      <c r="R42" s="119" t="e">
        <f t="shared" si="24"/>
        <v>#DIV/0!</v>
      </c>
      <c r="S42" s="119" t="e">
        <f t="shared" si="25"/>
        <v>#DIV/0!</v>
      </c>
      <c r="T42" s="171">
        <v>0</v>
      </c>
      <c r="U42" s="174">
        <v>0</v>
      </c>
      <c r="V42" s="119" t="e">
        <f t="shared" si="26"/>
        <v>#DIV/0!</v>
      </c>
      <c r="W42" s="119" t="e">
        <f t="shared" si="27"/>
        <v>#DIV/0!</v>
      </c>
      <c r="X42" s="171">
        <v>442176141.31</v>
      </c>
      <c r="Y42" s="174">
        <v>100</v>
      </c>
      <c r="Z42" s="119" t="e">
        <f t="shared" si="34"/>
        <v>#DIV/0!</v>
      </c>
      <c r="AA42" s="119" t="e">
        <f t="shared" si="34"/>
        <v>#DIV/0!</v>
      </c>
      <c r="AB42" s="171">
        <v>469183061.54000002</v>
      </c>
      <c r="AC42" s="174">
        <v>100</v>
      </c>
      <c r="AD42" s="119">
        <f t="shared" si="30"/>
        <v>6.1077289584166097E-2</v>
      </c>
      <c r="AE42" s="119">
        <f t="shared" si="31"/>
        <v>0</v>
      </c>
      <c r="AF42" s="171">
        <v>416907912.85000002</v>
      </c>
      <c r="AG42" s="174">
        <v>100</v>
      </c>
      <c r="AH42" s="119">
        <f t="shared" si="32"/>
        <v>-0.11141738262761922</v>
      </c>
      <c r="AI42" s="119">
        <f t="shared" si="33"/>
        <v>0</v>
      </c>
      <c r="AJ42" s="120" t="e">
        <f t="shared" si="14"/>
        <v>#DIV/0!</v>
      </c>
      <c r="AK42" s="120" t="e">
        <f t="shared" si="15"/>
        <v>#DIV/0!</v>
      </c>
      <c r="AL42" s="121" t="e">
        <f t="shared" si="16"/>
        <v>#DIV/0!</v>
      </c>
      <c r="AM42" s="121" t="e">
        <f t="shared" si="17"/>
        <v>#DIV/0!</v>
      </c>
      <c r="AN42" s="122" t="e">
        <f t="shared" si="18"/>
        <v>#DIV/0!</v>
      </c>
      <c r="AO42" s="208" t="e">
        <f t="shared" si="19"/>
        <v>#DIV/0!</v>
      </c>
      <c r="AP42" s="126"/>
      <c r="AQ42" s="135">
        <v>2266908745.4000001</v>
      </c>
      <c r="AR42" s="131">
        <v>1</v>
      </c>
      <c r="AS42" s="125" t="e">
        <f>(#REF!/AQ42)-1</f>
        <v>#REF!</v>
      </c>
      <c r="AT42" s="125" t="e">
        <f>(#REF!/AR42)-1</f>
        <v>#REF!</v>
      </c>
    </row>
    <row r="43" spans="1:48">
      <c r="A43" s="205" t="s">
        <v>57</v>
      </c>
      <c r="B43" s="179">
        <f>SUM(B20:B42)</f>
        <v>702395747996.79895</v>
      </c>
      <c r="C43" s="180"/>
      <c r="D43" s="179">
        <f>SUM(D20:D42)</f>
        <v>711568220519.1427</v>
      </c>
      <c r="E43" s="180"/>
      <c r="F43" s="119">
        <f>((D43-B43)/B43)</f>
        <v>1.3058838337935884E-2</v>
      </c>
      <c r="G43" s="119"/>
      <c r="H43" s="179">
        <f>SUM(H20:H42)</f>
        <v>722370625555.98291</v>
      </c>
      <c r="I43" s="180"/>
      <c r="J43" s="119">
        <f>((H43-D43)/D43)</f>
        <v>1.5181123503462592E-2</v>
      </c>
      <c r="K43" s="119"/>
      <c r="L43" s="179">
        <f>SUM(L20:L42)</f>
        <v>736192098433.34985</v>
      </c>
      <c r="M43" s="180"/>
      <c r="N43" s="119">
        <f>((L43-H43)/H43)</f>
        <v>1.9133492404579781E-2</v>
      </c>
      <c r="O43" s="119"/>
      <c r="P43" s="179">
        <f>SUM(P20:P42)</f>
        <v>764707811406.74036</v>
      </c>
      <c r="Q43" s="180"/>
      <c r="R43" s="119">
        <f>((P43-L43)/L43)</f>
        <v>3.873406551642327E-2</v>
      </c>
      <c r="S43" s="119"/>
      <c r="T43" s="179">
        <f>SUM(T20:T42)</f>
        <v>789396789827.4425</v>
      </c>
      <c r="U43" s="180"/>
      <c r="V43" s="119">
        <f>((T43-P43)/P43)</f>
        <v>3.2285505721832274E-2</v>
      </c>
      <c r="W43" s="119"/>
      <c r="X43" s="179">
        <f>SUM(X20:X42)</f>
        <v>800616221009.0636</v>
      </c>
      <c r="Y43" s="180"/>
      <c r="Z43" s="119">
        <f>((X43-T43)/T43)</f>
        <v>1.4212663803805935E-2</v>
      </c>
      <c r="AA43" s="119"/>
      <c r="AB43" s="179">
        <f>SUM(AB20:AB42)</f>
        <v>806276691306.03967</v>
      </c>
      <c r="AC43" s="180"/>
      <c r="AD43" s="119">
        <f>((AB43-X43)/X43)</f>
        <v>7.0701419087435564E-3</v>
      </c>
      <c r="AE43" s="119"/>
      <c r="AF43" s="179">
        <f>SUM(AF20:AF42)</f>
        <v>816265916001.81458</v>
      </c>
      <c r="AG43" s="180"/>
      <c r="AH43" s="119">
        <f>((AF43-AB43)/AB43)</f>
        <v>1.2389325901997678E-2</v>
      </c>
      <c r="AI43" s="119"/>
      <c r="AJ43" s="120">
        <f t="shared" si="14"/>
        <v>1.900814463734762E-2</v>
      </c>
      <c r="AK43" s="120"/>
      <c r="AL43" s="121">
        <f t="shared" si="16"/>
        <v>0.14713655340915452</v>
      </c>
      <c r="AM43" s="121"/>
      <c r="AN43" s="122">
        <f t="shared" si="18"/>
        <v>1.0854739762531368E-2</v>
      </c>
      <c r="AO43" s="208"/>
      <c r="AP43" s="126"/>
      <c r="AQ43" s="139">
        <f>SUM(AQ20:AQ42)</f>
        <v>132930613532.55411</v>
      </c>
      <c r="AR43" s="140"/>
      <c r="AS43" s="125" t="e">
        <f>(#REF!/AQ43)-1</f>
        <v>#REF!</v>
      </c>
      <c r="AT43" s="125" t="e">
        <f>(#REF!/AR43)-1</f>
        <v>#REF!</v>
      </c>
    </row>
    <row r="44" spans="1:48">
      <c r="A44" s="206" t="s">
        <v>82</v>
      </c>
      <c r="B44" s="175"/>
      <c r="C44" s="177"/>
      <c r="D44" s="175"/>
      <c r="E44" s="177"/>
      <c r="F44" s="119"/>
      <c r="G44" s="119"/>
      <c r="H44" s="175"/>
      <c r="I44" s="177"/>
      <c r="J44" s="119"/>
      <c r="K44" s="119"/>
      <c r="L44" s="175"/>
      <c r="M44" s="177"/>
      <c r="N44" s="119"/>
      <c r="O44" s="119"/>
      <c r="P44" s="175"/>
      <c r="Q44" s="177"/>
      <c r="R44" s="119"/>
      <c r="S44" s="119"/>
      <c r="T44" s="175"/>
      <c r="U44" s="177"/>
      <c r="V44" s="119"/>
      <c r="W44" s="119"/>
      <c r="X44" s="175"/>
      <c r="Y44" s="177"/>
      <c r="Z44" s="119"/>
      <c r="AA44" s="119"/>
      <c r="AB44" s="175"/>
      <c r="AC44" s="177"/>
      <c r="AD44" s="119"/>
      <c r="AE44" s="119"/>
      <c r="AF44" s="175"/>
      <c r="AG44" s="177"/>
      <c r="AH44" s="119"/>
      <c r="AI44" s="119"/>
      <c r="AJ44" s="120"/>
      <c r="AK44" s="120"/>
      <c r="AL44" s="121"/>
      <c r="AM44" s="121"/>
      <c r="AN44" s="122"/>
      <c r="AO44" s="208"/>
      <c r="AP44" s="126"/>
      <c r="AQ44" s="136"/>
      <c r="AR44" s="101"/>
      <c r="AS44" s="125" t="e">
        <f>(#REF!/AQ44)-1</f>
        <v>#REF!</v>
      </c>
      <c r="AT44" s="125" t="e">
        <f>(#REF!/AR44)-1</f>
        <v>#REF!</v>
      </c>
    </row>
    <row r="45" spans="1:48">
      <c r="A45" s="203" t="s">
        <v>25</v>
      </c>
      <c r="B45" s="170">
        <v>6144838579.9399996</v>
      </c>
      <c r="C45" s="182">
        <v>209.9</v>
      </c>
      <c r="D45" s="170">
        <v>7987322581.8699999</v>
      </c>
      <c r="E45" s="182">
        <v>210.2</v>
      </c>
      <c r="F45" s="119">
        <f>((D45-B45)/B45)</f>
        <v>0.2998425390611304</v>
      </c>
      <c r="G45" s="119">
        <f>((E45-C45)/C45)</f>
        <v>1.4292520247736204E-3</v>
      </c>
      <c r="H45" s="170">
        <v>11892505238.24</v>
      </c>
      <c r="I45" s="182">
        <v>210.45</v>
      </c>
      <c r="J45" s="119">
        <f t="shared" ref="J45:J53" si="35">((H45-D45)/D45)</f>
        <v>0.48892261660173425</v>
      </c>
      <c r="K45" s="119">
        <f t="shared" ref="K45:K53" si="36">((I45-E45)/E45)</f>
        <v>1.1893434823977164E-3</v>
      </c>
      <c r="L45" s="170">
        <v>12194854691.98</v>
      </c>
      <c r="M45" s="182">
        <v>210.7</v>
      </c>
      <c r="N45" s="119">
        <f t="shared" ref="N45:N53" si="37">((L45-H45)/H45)</f>
        <v>2.5423529162535412E-2</v>
      </c>
      <c r="O45" s="119">
        <f t="shared" ref="O45:O53" si="38">((M45-I45)/I45)</f>
        <v>1.1879306248515087E-3</v>
      </c>
      <c r="P45" s="170">
        <v>14091743590.309999</v>
      </c>
      <c r="Q45" s="182">
        <v>211.08</v>
      </c>
      <c r="R45" s="119">
        <f t="shared" ref="R45:R53" si="39">((P45-L45)/L45)</f>
        <v>0.15554829854409805</v>
      </c>
      <c r="S45" s="119">
        <f t="shared" ref="S45:S53" si="40">((Q45-M45)/M45)</f>
        <v>1.8035121025155381E-3</v>
      </c>
      <c r="T45" s="170">
        <v>16549985662.77</v>
      </c>
      <c r="U45" s="182">
        <v>211.39</v>
      </c>
      <c r="V45" s="119">
        <f t="shared" ref="V45:V53" si="41">((T45-P45)/P45)</f>
        <v>0.17444555790458596</v>
      </c>
      <c r="W45" s="119">
        <f t="shared" ref="W45:W53" si="42">((U45-Q45)/Q45)</f>
        <v>1.468637483418485E-3</v>
      </c>
      <c r="X45" s="170">
        <v>21590662528.830002</v>
      </c>
      <c r="Y45" s="182">
        <v>211.63</v>
      </c>
      <c r="Z45" s="119">
        <f t="shared" ref="Z45:Z53" si="43">((X45-T45)/T45)</f>
        <v>0.30457288415658568</v>
      </c>
      <c r="AA45" s="119">
        <f t="shared" ref="AA45:AA53" si="44">((Y45-U45)/U45)</f>
        <v>1.1353422583850188E-3</v>
      </c>
      <c r="AB45" s="170">
        <v>22823863009.150002</v>
      </c>
      <c r="AC45" s="182">
        <v>211.9</v>
      </c>
      <c r="AD45" s="119">
        <f t="shared" ref="AD45:AD53" si="45">((AB45-X45)/X45)</f>
        <v>5.7117306088838526E-2</v>
      </c>
      <c r="AE45" s="119">
        <f t="shared" ref="AE45:AE53" si="46">((AC45-Y45)/Y45)</f>
        <v>1.2758115579077174E-3</v>
      </c>
      <c r="AF45" s="170">
        <v>25613522911.029999</v>
      </c>
      <c r="AG45" s="182">
        <v>212.18</v>
      </c>
      <c r="AH45" s="119">
        <f t="shared" ref="AH45:AH53" si="47">((AF45-AB45)/AB45)</f>
        <v>0.12222558033938571</v>
      </c>
      <c r="AI45" s="119">
        <f t="shared" ref="AI45:AI53" si="48">((AG45-AC45)/AC45)</f>
        <v>1.3213780084945783E-3</v>
      </c>
      <c r="AJ45" s="120">
        <f t="shared" si="14"/>
        <v>0.20351228898236173</v>
      </c>
      <c r="AK45" s="120">
        <f t="shared" si="15"/>
        <v>1.3514009428430228E-3</v>
      </c>
      <c r="AL45" s="121">
        <f t="shared" si="16"/>
        <v>2.2067720626645002</v>
      </c>
      <c r="AM45" s="121">
        <f t="shared" si="17"/>
        <v>9.4196003805900007E-3</v>
      </c>
      <c r="AN45" s="122">
        <f t="shared" si="18"/>
        <v>0.15299479996573198</v>
      </c>
      <c r="AO45" s="208">
        <f t="shared" si="19"/>
        <v>2.1728564158927303E-4</v>
      </c>
      <c r="AP45" s="126"/>
      <c r="AQ45" s="124">
        <v>1092437778.4100001</v>
      </c>
      <c r="AR45" s="128">
        <v>143.21</v>
      </c>
      <c r="AS45" s="125" t="e">
        <f>(#REF!/AQ45)-1</f>
        <v>#REF!</v>
      </c>
      <c r="AT45" s="125" t="e">
        <f>(#REF!/AR45)-1</f>
        <v>#REF!</v>
      </c>
    </row>
    <row r="46" spans="1:48">
      <c r="A46" s="203" t="s">
        <v>101</v>
      </c>
      <c r="B46" s="173">
        <v>3826775772.0700002</v>
      </c>
      <c r="C46" s="182">
        <v>1.673</v>
      </c>
      <c r="D46" s="173">
        <v>3818327183</v>
      </c>
      <c r="E46" s="182">
        <v>1.6791</v>
      </c>
      <c r="F46" s="119">
        <f>((D46-B46)/B46)</f>
        <v>-2.2077564961247038E-3</v>
      </c>
      <c r="G46" s="119">
        <f>((E46-C46)/C46)</f>
        <v>3.6461446503287471E-3</v>
      </c>
      <c r="H46" s="173">
        <v>4242329872.4899998</v>
      </c>
      <c r="I46" s="182">
        <v>1.6868000000000001</v>
      </c>
      <c r="J46" s="119">
        <f t="shared" si="35"/>
        <v>0.11104409579612491</v>
      </c>
      <c r="K46" s="119">
        <f t="shared" si="36"/>
        <v>4.5857900065511522E-3</v>
      </c>
      <c r="L46" s="173">
        <v>4253587009.27</v>
      </c>
      <c r="M46" s="182">
        <v>1.6915</v>
      </c>
      <c r="N46" s="119">
        <f t="shared" si="37"/>
        <v>2.6535269812464931E-3</v>
      </c>
      <c r="O46" s="119">
        <f t="shared" si="38"/>
        <v>2.7863410007113623E-3</v>
      </c>
      <c r="P46" s="173">
        <v>4334015767.1199999</v>
      </c>
      <c r="Q46" s="182">
        <v>1.7250000000000001</v>
      </c>
      <c r="R46" s="119">
        <f t="shared" si="39"/>
        <v>1.8908454834641569E-2</v>
      </c>
      <c r="S46" s="119">
        <f t="shared" si="40"/>
        <v>1.9804906887378116E-2</v>
      </c>
      <c r="T46" s="173">
        <v>6278765159.1899996</v>
      </c>
      <c r="U46" s="182">
        <v>1.7064999999999999</v>
      </c>
      <c r="V46" s="119">
        <f t="shared" si="41"/>
        <v>0.44871765507265482</v>
      </c>
      <c r="W46" s="119">
        <f t="shared" si="42"/>
        <v>-1.0724637681159525E-2</v>
      </c>
      <c r="X46" s="173">
        <v>7838887374.9200001</v>
      </c>
      <c r="Y46" s="182">
        <v>1.7133</v>
      </c>
      <c r="Z46" s="119">
        <f t="shared" si="43"/>
        <v>0.24847596241858266</v>
      </c>
      <c r="AA46" s="119">
        <f t="shared" si="44"/>
        <v>3.9847641371228478E-3</v>
      </c>
      <c r="AB46" s="173">
        <v>8373940911.0799999</v>
      </c>
      <c r="AC46" s="182">
        <v>1.7481</v>
      </c>
      <c r="AD46" s="119">
        <f t="shared" si="45"/>
        <v>6.82563112045554E-2</v>
      </c>
      <c r="AE46" s="119">
        <f t="shared" si="46"/>
        <v>2.0311679215548908E-2</v>
      </c>
      <c r="AF46" s="173">
        <v>9727711177.1399994</v>
      </c>
      <c r="AG46" s="182">
        <v>1.7511000000000001</v>
      </c>
      <c r="AH46" s="119">
        <f t="shared" si="47"/>
        <v>0.16166465472293398</v>
      </c>
      <c r="AI46" s="119">
        <f t="shared" si="48"/>
        <v>1.7161489617299431E-3</v>
      </c>
      <c r="AJ46" s="120">
        <f t="shared" si="14"/>
        <v>0.1321891130668269</v>
      </c>
      <c r="AK46" s="120">
        <f t="shared" si="15"/>
        <v>5.7638921472764441E-3</v>
      </c>
      <c r="AL46" s="121">
        <f t="shared" si="16"/>
        <v>1.5476368867628281</v>
      </c>
      <c r="AM46" s="121">
        <f t="shared" si="17"/>
        <v>4.2880114346971629E-2</v>
      </c>
      <c r="AN46" s="122">
        <f t="shared" si="18"/>
        <v>0.15436078602793143</v>
      </c>
      <c r="AO46" s="208">
        <f t="shared" si="19"/>
        <v>1.0106206938147629E-2</v>
      </c>
      <c r="AP46" s="126"/>
      <c r="AQ46" s="124">
        <v>609639394.97000003</v>
      </c>
      <c r="AR46" s="128">
        <v>1.1629</v>
      </c>
      <c r="AS46" s="125" t="e">
        <f>(#REF!/AQ46)-1</f>
        <v>#REF!</v>
      </c>
      <c r="AT46" s="125" t="e">
        <f>(#REF!/AR46)-1</f>
        <v>#REF!</v>
      </c>
    </row>
    <row r="47" spans="1:48">
      <c r="A47" s="203" t="s">
        <v>26</v>
      </c>
      <c r="B47" s="170">
        <v>1329924649.8499999</v>
      </c>
      <c r="C47" s="174">
        <v>304.54000000000002</v>
      </c>
      <c r="D47" s="170">
        <v>1380959849.79</v>
      </c>
      <c r="E47" s="174">
        <v>316.22000000000003</v>
      </c>
      <c r="F47" s="119">
        <f>((D47-B47)/B47)</f>
        <v>3.8374504860674806E-2</v>
      </c>
      <c r="G47" s="119">
        <f>((E47-C47)/C47)</f>
        <v>3.8352925724042836E-2</v>
      </c>
      <c r="H47" s="170">
        <v>1369773690.9300001</v>
      </c>
      <c r="I47" s="174">
        <v>313.66000000000003</v>
      </c>
      <c r="J47" s="119">
        <f t="shared" si="35"/>
        <v>-8.1002781230033252E-3</v>
      </c>
      <c r="K47" s="119">
        <f t="shared" si="36"/>
        <v>-8.0956296249446655E-3</v>
      </c>
      <c r="L47" s="170">
        <v>1382504845.3599999</v>
      </c>
      <c r="M47" s="174">
        <v>313.77</v>
      </c>
      <c r="N47" s="119">
        <f t="shared" si="37"/>
        <v>9.2943487776846433E-3</v>
      </c>
      <c r="O47" s="119">
        <f t="shared" si="38"/>
        <v>3.5069820825083464E-4</v>
      </c>
      <c r="P47" s="170">
        <v>1400755772.0599999</v>
      </c>
      <c r="Q47" s="174">
        <v>315.54000000000002</v>
      </c>
      <c r="R47" s="119">
        <f t="shared" si="39"/>
        <v>1.3201347366885765E-2</v>
      </c>
      <c r="S47" s="119">
        <f t="shared" si="40"/>
        <v>5.6410746725309583E-3</v>
      </c>
      <c r="T47" s="170">
        <v>1432010567.01</v>
      </c>
      <c r="U47" s="174">
        <v>322.69</v>
      </c>
      <c r="V47" s="119">
        <f t="shared" si="41"/>
        <v>2.2312808252102124E-2</v>
      </c>
      <c r="W47" s="119">
        <f t="shared" si="42"/>
        <v>2.2659567725169479E-2</v>
      </c>
      <c r="X47" s="170">
        <v>1426525259.99</v>
      </c>
      <c r="Y47" s="174">
        <v>320.83999999999997</v>
      </c>
      <c r="Z47" s="119">
        <f t="shared" si="43"/>
        <v>-3.8304933960460613E-3</v>
      </c>
      <c r="AA47" s="119">
        <f t="shared" si="44"/>
        <v>-5.7330564938486558E-3</v>
      </c>
      <c r="AB47" s="170">
        <v>1533061932.02</v>
      </c>
      <c r="AC47" s="174">
        <v>318.70999999999998</v>
      </c>
      <c r="AD47" s="119">
        <f t="shared" si="45"/>
        <v>7.4682639710667867E-2</v>
      </c>
      <c r="AE47" s="119">
        <f t="shared" si="46"/>
        <v>-6.6388230893903366E-3</v>
      </c>
      <c r="AF47" s="170">
        <v>1603646865.75</v>
      </c>
      <c r="AG47" s="174">
        <v>323.45</v>
      </c>
      <c r="AH47" s="119">
        <f t="shared" si="47"/>
        <v>4.6041801870975674E-2</v>
      </c>
      <c r="AI47" s="119">
        <f t="shared" si="48"/>
        <v>1.4872454582535877E-2</v>
      </c>
      <c r="AJ47" s="120">
        <f t="shared" si="14"/>
        <v>2.3997084914992688E-2</v>
      </c>
      <c r="AK47" s="120">
        <f t="shared" si="15"/>
        <v>7.6761514630432903E-3</v>
      </c>
      <c r="AL47" s="121">
        <f t="shared" si="16"/>
        <v>0.16125524286159634</v>
      </c>
      <c r="AM47" s="121">
        <f t="shared" si="17"/>
        <v>2.2863828979824048E-2</v>
      </c>
      <c r="AN47" s="122">
        <f t="shared" si="18"/>
        <v>2.7779425147212992E-2</v>
      </c>
      <c r="AO47" s="208">
        <f t="shared" si="19"/>
        <v>1.6512472587276623E-2</v>
      </c>
      <c r="AP47" s="126"/>
      <c r="AQ47" s="127">
        <v>1186217562.8099999</v>
      </c>
      <c r="AR47" s="131">
        <v>212.98</v>
      </c>
      <c r="AS47" s="125" t="e">
        <f>(#REF!/AQ47)-1</f>
        <v>#REF!</v>
      </c>
      <c r="AT47" s="125" t="e">
        <f>(#REF!/AR47)-1</f>
        <v>#REF!</v>
      </c>
      <c r="AU47" s="234"/>
      <c r="AV47" s="234"/>
    </row>
    <row r="48" spans="1:48">
      <c r="A48" s="203" t="s">
        <v>29</v>
      </c>
      <c r="B48" s="170">
        <v>7582770643.8900003</v>
      </c>
      <c r="C48" s="174">
        <v>1267.26</v>
      </c>
      <c r="D48" s="170">
        <v>8200409138.1000004</v>
      </c>
      <c r="E48" s="174">
        <v>1281.26</v>
      </c>
      <c r="F48" s="119">
        <f>((D48-B48)/B48)</f>
        <v>8.1452878270514104E-2</v>
      </c>
      <c r="G48" s="119">
        <f>((E48-C48)/C48)</f>
        <v>1.1047456717642788E-2</v>
      </c>
      <c r="H48" s="170">
        <v>8292967825.4499998</v>
      </c>
      <c r="I48" s="174">
        <v>1280.1600000000001</v>
      </c>
      <c r="J48" s="119">
        <f t="shared" si="35"/>
        <v>1.1287081631081261E-2</v>
      </c>
      <c r="K48" s="119">
        <f t="shared" si="36"/>
        <v>-8.5852988464473184E-4</v>
      </c>
      <c r="L48" s="170">
        <v>8344459697.1999998</v>
      </c>
      <c r="M48" s="174">
        <v>1287.47</v>
      </c>
      <c r="N48" s="119">
        <f t="shared" si="37"/>
        <v>6.2091006300516918E-3</v>
      </c>
      <c r="O48" s="119">
        <f t="shared" si="38"/>
        <v>5.7102237220347024E-3</v>
      </c>
      <c r="P48" s="170">
        <v>8292967825.4499998</v>
      </c>
      <c r="Q48" s="174">
        <v>1280.1600000000001</v>
      </c>
      <c r="R48" s="119">
        <f t="shared" si="39"/>
        <v>-6.1707856012868274E-3</v>
      </c>
      <c r="S48" s="119">
        <f t="shared" si="40"/>
        <v>-5.6778022012162963E-3</v>
      </c>
      <c r="T48" s="170">
        <v>8344459697.1999998</v>
      </c>
      <c r="U48" s="174">
        <v>1287.47</v>
      </c>
      <c r="V48" s="119">
        <f t="shared" si="41"/>
        <v>6.2091006300516918E-3</v>
      </c>
      <c r="W48" s="119">
        <f t="shared" si="42"/>
        <v>5.7102237220347024E-3</v>
      </c>
      <c r="X48" s="170">
        <v>9844546566</v>
      </c>
      <c r="Y48" s="174">
        <v>1303.44</v>
      </c>
      <c r="Z48" s="119">
        <f t="shared" si="43"/>
        <v>0.17977040134825714</v>
      </c>
      <c r="AA48" s="119">
        <f t="shared" si="44"/>
        <v>1.2404172524408357E-2</v>
      </c>
      <c r="AB48" s="170">
        <v>9964904149.1000004</v>
      </c>
      <c r="AC48" s="174">
        <v>1312.16</v>
      </c>
      <c r="AD48" s="119">
        <f t="shared" si="45"/>
        <v>1.2225812767819902E-2</v>
      </c>
      <c r="AE48" s="119">
        <f t="shared" si="46"/>
        <v>6.6899895660713395E-3</v>
      </c>
      <c r="AF48" s="170">
        <v>10057974698.469999</v>
      </c>
      <c r="AG48" s="174">
        <v>1320.28</v>
      </c>
      <c r="AH48" s="119">
        <f t="shared" si="47"/>
        <v>9.3398338787237384E-3</v>
      </c>
      <c r="AI48" s="119">
        <f t="shared" si="48"/>
        <v>6.1882697232044041E-3</v>
      </c>
      <c r="AJ48" s="120">
        <f t="shared" si="14"/>
        <v>3.7540427944401586E-2</v>
      </c>
      <c r="AK48" s="120">
        <f t="shared" si="15"/>
        <v>5.1517504861919089E-3</v>
      </c>
      <c r="AL48" s="121">
        <f t="shared" si="16"/>
        <v>0.22652108316639294</v>
      </c>
      <c r="AM48" s="121">
        <f t="shared" si="17"/>
        <v>3.045439645349108E-2</v>
      </c>
      <c r="AN48" s="122">
        <f t="shared" si="18"/>
        <v>6.3422601199236844E-2</v>
      </c>
      <c r="AO48" s="208">
        <f t="shared" si="19"/>
        <v>5.9139543845680483E-3</v>
      </c>
      <c r="AP48" s="126"/>
      <c r="AQ48" s="127">
        <v>4662655514.79</v>
      </c>
      <c r="AR48" s="131">
        <v>1067.58</v>
      </c>
      <c r="AS48" s="125" t="e">
        <f>(#REF!/AQ48)-1</f>
        <v>#REF!</v>
      </c>
      <c r="AT48" s="125" t="e">
        <f>(#REF!/AR48)-1</f>
        <v>#REF!</v>
      </c>
    </row>
    <row r="49" spans="1:49">
      <c r="A49" s="203" t="s">
        <v>87</v>
      </c>
      <c r="B49" s="170">
        <v>2479610850.2600002</v>
      </c>
      <c r="C49" s="174">
        <v>43446.07</v>
      </c>
      <c r="D49" s="170">
        <v>2527039947.77</v>
      </c>
      <c r="E49" s="174">
        <v>43451.59</v>
      </c>
      <c r="F49" s="119">
        <f>((D49-B49)/B49)</f>
        <v>1.9127637510146626E-2</v>
      </c>
      <c r="G49" s="119">
        <f>((E49-C49)/C49)</f>
        <v>1.2705406956248973E-4</v>
      </c>
      <c r="H49" s="170">
        <v>2603774570.9000001</v>
      </c>
      <c r="I49" s="174">
        <v>43667.62</v>
      </c>
      <c r="J49" s="119">
        <f t="shared" si="35"/>
        <v>3.0365417530385696E-2</v>
      </c>
      <c r="K49" s="119">
        <f t="shared" si="36"/>
        <v>4.9717398143544608E-3</v>
      </c>
      <c r="L49" s="170">
        <v>2641024497.9299998</v>
      </c>
      <c r="M49" s="174">
        <v>43770.27</v>
      </c>
      <c r="N49" s="119">
        <f t="shared" si="37"/>
        <v>1.4306125978150334E-2</v>
      </c>
      <c r="O49" s="119">
        <f t="shared" si="38"/>
        <v>2.3507120378897265E-3</v>
      </c>
      <c r="P49" s="170">
        <v>2743870980.8699999</v>
      </c>
      <c r="Q49" s="174">
        <v>43892.49</v>
      </c>
      <c r="R49" s="119">
        <f t="shared" si="39"/>
        <v>3.8941889036095564E-2</v>
      </c>
      <c r="S49" s="119">
        <f t="shared" si="40"/>
        <v>2.792306284608278E-3</v>
      </c>
      <c r="T49" s="170">
        <v>2833421609.98</v>
      </c>
      <c r="U49" s="174">
        <v>43715.06</v>
      </c>
      <c r="V49" s="119">
        <f t="shared" si="41"/>
        <v>3.2636603446130799E-2</v>
      </c>
      <c r="W49" s="119">
        <f t="shared" si="42"/>
        <v>-4.0423771811533204E-3</v>
      </c>
      <c r="X49" s="170">
        <v>2996492138.6599998</v>
      </c>
      <c r="Y49" s="174">
        <v>43663.23</v>
      </c>
      <c r="Z49" s="119">
        <f t="shared" si="43"/>
        <v>5.7552511107286597E-2</v>
      </c>
      <c r="AA49" s="119">
        <f t="shared" si="44"/>
        <v>-1.1856325943506534E-3</v>
      </c>
      <c r="AB49" s="170">
        <v>2996492138.6599998</v>
      </c>
      <c r="AC49" s="174">
        <v>43663.23</v>
      </c>
      <c r="AD49" s="119">
        <f t="shared" si="45"/>
        <v>0</v>
      </c>
      <c r="AE49" s="119">
        <f t="shared" si="46"/>
        <v>0</v>
      </c>
      <c r="AF49" s="170">
        <v>3267100600.9200001</v>
      </c>
      <c r="AG49" s="174">
        <v>43966.239999999998</v>
      </c>
      <c r="AH49" s="119">
        <f t="shared" si="47"/>
        <v>9.0308417221816414E-2</v>
      </c>
      <c r="AI49" s="119">
        <f t="shared" si="48"/>
        <v>6.9397064761355202E-3</v>
      </c>
      <c r="AJ49" s="120">
        <f t="shared" si="14"/>
        <v>3.5404825228751505E-2</v>
      </c>
      <c r="AK49" s="120">
        <f t="shared" si="15"/>
        <v>1.4941886133808127E-3</v>
      </c>
      <c r="AL49" s="121">
        <f t="shared" si="16"/>
        <v>0.29285672899752557</v>
      </c>
      <c r="AM49" s="121">
        <f t="shared" si="17"/>
        <v>1.1844215597173809E-2</v>
      </c>
      <c r="AN49" s="122">
        <f t="shared" si="18"/>
        <v>2.8066496308519595E-2</v>
      </c>
      <c r="AO49" s="208">
        <f t="shared" si="19"/>
        <v>3.5071850330007288E-3</v>
      </c>
      <c r="AP49" s="126"/>
      <c r="AQ49" s="127">
        <v>136891964.13</v>
      </c>
      <c r="AR49" s="127">
        <v>33401.089999999997</v>
      </c>
      <c r="AS49" s="125" t="e">
        <f>(#REF!/AQ49)-1</f>
        <v>#REF!</v>
      </c>
      <c r="AT49" s="125" t="e">
        <f>(#REF!/AR49)-1</f>
        <v>#REF!</v>
      </c>
    </row>
    <row r="50" spans="1:49">
      <c r="A50" s="203" t="s">
        <v>86</v>
      </c>
      <c r="B50" s="170">
        <v>484279331.51999998</v>
      </c>
      <c r="C50" s="174">
        <v>43242.71</v>
      </c>
      <c r="D50" s="170">
        <v>485439833.61000001</v>
      </c>
      <c r="E50" s="174">
        <v>43349.82</v>
      </c>
      <c r="F50" s="119">
        <f>((D50-B50)/B50)</f>
        <v>2.3963485832806113E-3</v>
      </c>
      <c r="G50" s="119">
        <f>((E50-C50)/C50)</f>
        <v>2.4769492938809938E-3</v>
      </c>
      <c r="H50" s="170">
        <v>486435208.55000001</v>
      </c>
      <c r="I50" s="174">
        <v>4332.59</v>
      </c>
      <c r="J50" s="119">
        <f t="shared" si="35"/>
        <v>2.0504599562789008E-3</v>
      </c>
      <c r="K50" s="119">
        <f t="shared" si="36"/>
        <v>-0.90005517900651022</v>
      </c>
      <c r="L50" s="170">
        <v>487735136.66000003</v>
      </c>
      <c r="M50" s="174">
        <v>433558.82</v>
      </c>
      <c r="N50" s="119">
        <f t="shared" si="37"/>
        <v>2.6723561270881905E-3</v>
      </c>
      <c r="O50" s="119">
        <f t="shared" si="38"/>
        <v>99.069201101419694</v>
      </c>
      <c r="P50" s="170">
        <v>488919510.56999999</v>
      </c>
      <c r="Q50" s="174">
        <v>43669.86</v>
      </c>
      <c r="R50" s="119">
        <f t="shared" si="39"/>
        <v>2.4283136911368215E-3</v>
      </c>
      <c r="S50" s="119">
        <f t="shared" si="40"/>
        <v>-0.89927581221851283</v>
      </c>
      <c r="T50" s="170">
        <v>487085170.51999998</v>
      </c>
      <c r="U50" s="174">
        <v>43486.62</v>
      </c>
      <c r="V50" s="119">
        <f t="shared" si="41"/>
        <v>-3.7518241967097452E-3</v>
      </c>
      <c r="W50" s="119">
        <f t="shared" si="42"/>
        <v>-4.1960290232210028E-3</v>
      </c>
      <c r="X50" s="170">
        <v>486311634.33999997</v>
      </c>
      <c r="Y50" s="174">
        <v>43420.85</v>
      </c>
      <c r="Z50" s="119">
        <f t="shared" si="43"/>
        <v>-1.588092240981591E-3</v>
      </c>
      <c r="AA50" s="119">
        <f t="shared" si="44"/>
        <v>-1.5124192222804179E-3</v>
      </c>
      <c r="AB50" s="170">
        <v>486311634.33999997</v>
      </c>
      <c r="AC50" s="174">
        <v>43420.85</v>
      </c>
      <c r="AD50" s="119">
        <f t="shared" si="45"/>
        <v>0</v>
      </c>
      <c r="AE50" s="119">
        <f t="shared" si="46"/>
        <v>0</v>
      </c>
      <c r="AF50" s="170">
        <v>489267307.64999998</v>
      </c>
      <c r="AG50" s="174">
        <v>43704.04</v>
      </c>
      <c r="AH50" s="119">
        <f t="shared" si="47"/>
        <v>6.0777351420171297E-3</v>
      </c>
      <c r="AI50" s="119">
        <f t="shared" si="48"/>
        <v>6.5219819510673408E-3</v>
      </c>
      <c r="AJ50" s="120">
        <f t="shared" si="14"/>
        <v>1.2856621327637899E-3</v>
      </c>
      <c r="AK50" s="120">
        <f t="shared" si="15"/>
        <v>12.159145074149263</v>
      </c>
      <c r="AL50" s="121">
        <f t="shared" si="16"/>
        <v>7.8845487638225745E-3</v>
      </c>
      <c r="AM50" s="121">
        <f t="shared" si="17"/>
        <v>8.1711988654163074E-3</v>
      </c>
      <c r="AN50" s="122">
        <f t="shared" si="18"/>
        <v>3.0071043614806905E-3</v>
      </c>
      <c r="AO50" s="208">
        <f t="shared" si="19"/>
        <v>35.11932109715832</v>
      </c>
      <c r="AP50" s="126"/>
      <c r="AQ50" s="127"/>
      <c r="AR50" s="127"/>
      <c r="AS50" s="125"/>
      <c r="AT50" s="125"/>
    </row>
    <row r="51" spans="1:49" s="275" customFormat="1">
      <c r="A51" s="203" t="s">
        <v>134</v>
      </c>
      <c r="B51" s="170">
        <v>12965785838.41</v>
      </c>
      <c r="C51" s="174">
        <v>40428.559999999998</v>
      </c>
      <c r="D51" s="170">
        <v>13076560652.27</v>
      </c>
      <c r="E51" s="174">
        <v>40500.78</v>
      </c>
      <c r="F51" s="119">
        <f>((D51-B51)/B51)</f>
        <v>8.5436251408564819E-3</v>
      </c>
      <c r="G51" s="119">
        <f>((E51-C51)/C51)</f>
        <v>1.7863609290066518E-3</v>
      </c>
      <c r="H51" s="170">
        <v>13167988968.75</v>
      </c>
      <c r="I51" s="174">
        <v>40637.69</v>
      </c>
      <c r="J51" s="119">
        <f t="shared" si="35"/>
        <v>6.9917709183055119E-3</v>
      </c>
      <c r="K51" s="119">
        <f t="shared" si="36"/>
        <v>3.380428722607404E-3</v>
      </c>
      <c r="L51" s="170">
        <v>13373632263.23</v>
      </c>
      <c r="M51" s="174">
        <v>40746.82</v>
      </c>
      <c r="N51" s="119">
        <f t="shared" si="37"/>
        <v>1.5616909686667263E-2</v>
      </c>
      <c r="O51" s="119">
        <f t="shared" si="38"/>
        <v>2.6854380748511388E-3</v>
      </c>
      <c r="P51" s="170">
        <v>15277006164.65</v>
      </c>
      <c r="Q51" s="174">
        <v>40838.199999999997</v>
      </c>
      <c r="R51" s="119">
        <f t="shared" si="39"/>
        <v>0.1423228831147999</v>
      </c>
      <c r="S51" s="119">
        <f t="shared" si="40"/>
        <v>2.2426289953423944E-3</v>
      </c>
      <c r="T51" s="170">
        <v>15251830569.440001</v>
      </c>
      <c r="U51" s="174">
        <v>40606.49</v>
      </c>
      <c r="V51" s="119">
        <f t="shared" si="41"/>
        <v>-1.6479403712131621E-3</v>
      </c>
      <c r="W51" s="119">
        <f t="shared" si="42"/>
        <v>-5.673854381436967E-3</v>
      </c>
      <c r="X51" s="170">
        <v>16182637068.620001</v>
      </c>
      <c r="Y51" s="174">
        <v>40566.57</v>
      </c>
      <c r="Z51" s="119">
        <f t="shared" si="43"/>
        <v>6.1029165970742656E-2</v>
      </c>
      <c r="AA51" s="119">
        <f t="shared" si="44"/>
        <v>-9.8309408175880882E-4</v>
      </c>
      <c r="AB51" s="170">
        <v>16489317809.629999</v>
      </c>
      <c r="AC51" s="174">
        <v>40714.410000000003</v>
      </c>
      <c r="AD51" s="119">
        <f t="shared" si="45"/>
        <v>1.8951221590743552E-2</v>
      </c>
      <c r="AE51" s="119">
        <f t="shared" si="46"/>
        <v>3.6443800893199447E-3</v>
      </c>
      <c r="AF51" s="170">
        <v>16963310002.92</v>
      </c>
      <c r="AG51" s="174">
        <v>40897.449999999997</v>
      </c>
      <c r="AH51" s="119">
        <f t="shared" si="47"/>
        <v>2.8745409528900139E-2</v>
      </c>
      <c r="AI51" s="119">
        <f t="shared" si="48"/>
        <v>4.4957055745126501E-3</v>
      </c>
      <c r="AJ51" s="120">
        <f t="shared" si="14"/>
        <v>3.506913069747529E-2</v>
      </c>
      <c r="AK51" s="120">
        <f t="shared" si="15"/>
        <v>1.4472492403055509E-3</v>
      </c>
      <c r="AL51" s="121">
        <f t="shared" si="16"/>
        <v>0.29723024685204874</v>
      </c>
      <c r="AM51" s="121">
        <f t="shared" si="17"/>
        <v>9.7941323599199381E-3</v>
      </c>
      <c r="AN51" s="122">
        <f t="shared" si="18"/>
        <v>4.7352085592470256E-2</v>
      </c>
      <c r="AO51" s="208">
        <f t="shared" si="19"/>
        <v>3.3113457695124874E-3</v>
      </c>
      <c r="AP51" s="126"/>
      <c r="AQ51" s="127"/>
      <c r="AR51" s="127"/>
      <c r="AS51" s="125"/>
      <c r="AT51" s="125"/>
    </row>
    <row r="52" spans="1:49" s="290" customFormat="1">
      <c r="A52" s="203" t="s">
        <v>158</v>
      </c>
      <c r="B52" s="170">
        <v>2237744710.23</v>
      </c>
      <c r="C52" s="174">
        <v>306.45</v>
      </c>
      <c r="D52" s="170">
        <v>2242387177.46</v>
      </c>
      <c r="E52" s="174">
        <v>306.39999999999998</v>
      </c>
      <c r="F52" s="119">
        <f>((D52-B52)/B52)</f>
        <v>2.0746187930985463E-3</v>
      </c>
      <c r="G52" s="119">
        <f>((E52-C52)/C52)</f>
        <v>-1.6315875346716062E-4</v>
      </c>
      <c r="H52" s="170">
        <v>2264624282.4699998</v>
      </c>
      <c r="I52" s="174">
        <v>306.45</v>
      </c>
      <c r="J52" s="119">
        <f t="shared" si="35"/>
        <v>9.9167107418033831E-3</v>
      </c>
      <c r="K52" s="119">
        <f t="shared" si="36"/>
        <v>1.6318537859011544E-4</v>
      </c>
      <c r="L52" s="170">
        <v>2265852119.8000002</v>
      </c>
      <c r="M52" s="174">
        <v>306.5</v>
      </c>
      <c r="N52" s="119">
        <f t="shared" si="37"/>
        <v>5.4218147332643293E-4</v>
      </c>
      <c r="O52" s="119">
        <f t="shared" si="38"/>
        <v>1.6315875346716062E-4</v>
      </c>
      <c r="P52" s="170">
        <v>2267780225.48</v>
      </c>
      <c r="Q52" s="174">
        <v>306.5</v>
      </c>
      <c r="R52" s="119">
        <f t="shared" si="39"/>
        <v>8.5094065193010756E-4</v>
      </c>
      <c r="S52" s="119">
        <f t="shared" si="40"/>
        <v>0</v>
      </c>
      <c r="T52" s="170">
        <v>2271029161.02</v>
      </c>
      <c r="U52" s="174">
        <v>306.45</v>
      </c>
      <c r="V52" s="119">
        <f t="shared" si="41"/>
        <v>1.4326500881769926E-3</v>
      </c>
      <c r="W52" s="119">
        <f t="shared" si="42"/>
        <v>-1.6313213703103219E-4</v>
      </c>
      <c r="X52" s="170">
        <v>2251585195.1599998</v>
      </c>
      <c r="Y52" s="174">
        <v>306.39999999999998</v>
      </c>
      <c r="Z52" s="119">
        <f t="shared" si="43"/>
        <v>-8.5617420479388098E-3</v>
      </c>
      <c r="AA52" s="119">
        <f t="shared" si="44"/>
        <v>-1.6315875346716062E-4</v>
      </c>
      <c r="AB52" s="170">
        <v>2252558785.1700001</v>
      </c>
      <c r="AC52" s="174">
        <v>306.45</v>
      </c>
      <c r="AD52" s="119">
        <f t="shared" si="45"/>
        <v>4.3240203039754161E-4</v>
      </c>
      <c r="AE52" s="119">
        <f t="shared" si="46"/>
        <v>1.6318537859011544E-4</v>
      </c>
      <c r="AF52" s="170">
        <v>2254322791.2800002</v>
      </c>
      <c r="AG52" s="174">
        <v>306.5</v>
      </c>
      <c r="AH52" s="119">
        <f t="shared" si="47"/>
        <v>7.8311213079706793E-4</v>
      </c>
      <c r="AI52" s="119">
        <f t="shared" si="48"/>
        <v>1.6315875346716062E-4</v>
      </c>
      <c r="AJ52" s="120">
        <f t="shared" si="14"/>
        <v>9.3385923269890766E-4</v>
      </c>
      <c r="AK52" s="120">
        <f t="shared" si="15"/>
        <v>2.0404827518649836E-5</v>
      </c>
      <c r="AL52" s="121">
        <f t="shared" si="16"/>
        <v>5.322726574596229E-3</v>
      </c>
      <c r="AM52" s="121">
        <f t="shared" si="17"/>
        <v>3.2637075718023088E-4</v>
      </c>
      <c r="AN52" s="122">
        <f t="shared" si="18"/>
        <v>4.9690852935254512E-3</v>
      </c>
      <c r="AO52" s="208">
        <f t="shared" si="19"/>
        <v>1.6169781743681819E-4</v>
      </c>
      <c r="AP52" s="126"/>
      <c r="AQ52" s="127"/>
      <c r="AR52" s="127"/>
      <c r="AS52" s="125"/>
      <c r="AT52" s="125"/>
    </row>
    <row r="53" spans="1:49">
      <c r="A53" s="203" t="s">
        <v>169</v>
      </c>
      <c r="B53" s="170">
        <v>448915881.60000002</v>
      </c>
      <c r="C53" s="174">
        <v>37708.33</v>
      </c>
      <c r="D53" s="170">
        <v>454421088</v>
      </c>
      <c r="E53" s="174">
        <v>38172.71</v>
      </c>
      <c r="F53" s="119">
        <f>((D53-B53)/B53)</f>
        <v>1.2263336241031701E-2</v>
      </c>
      <c r="G53" s="119">
        <f>((E53-C53)/C53)</f>
        <v>1.2315050812380112E-2</v>
      </c>
      <c r="H53" s="170">
        <v>449140287.60000002</v>
      </c>
      <c r="I53" s="174">
        <v>37745.019999999997</v>
      </c>
      <c r="J53" s="119">
        <f t="shared" si="35"/>
        <v>-1.1620940443679357E-2</v>
      </c>
      <c r="K53" s="119">
        <f t="shared" si="36"/>
        <v>-1.1204077467908418E-2</v>
      </c>
      <c r="L53" s="170">
        <v>475164025.19999999</v>
      </c>
      <c r="M53" s="174">
        <v>38101.75</v>
      </c>
      <c r="N53" s="119">
        <f t="shared" si="37"/>
        <v>5.794122308434832E-2</v>
      </c>
      <c r="O53" s="119">
        <f t="shared" si="38"/>
        <v>9.4510481117774797E-3</v>
      </c>
      <c r="P53" s="170">
        <v>461836699.19999999</v>
      </c>
      <c r="Q53" s="174">
        <v>37060.35</v>
      </c>
      <c r="R53" s="119">
        <f t="shared" si="39"/>
        <v>-2.8047843046178488E-2</v>
      </c>
      <c r="S53" s="119">
        <f t="shared" si="40"/>
        <v>-2.7332077922930086E-2</v>
      </c>
      <c r="T53" s="170">
        <v>485571754.80000001</v>
      </c>
      <c r="U53" s="174">
        <v>39250.870000000003</v>
      </c>
      <c r="V53" s="119">
        <f t="shared" si="41"/>
        <v>5.1392744753966546E-2</v>
      </c>
      <c r="W53" s="119">
        <f t="shared" si="42"/>
        <v>5.9106835202581851E-2</v>
      </c>
      <c r="X53" s="170">
        <v>488328170.39999998</v>
      </c>
      <c r="Y53" s="174">
        <v>39478.32</v>
      </c>
      <c r="Z53" s="119">
        <f t="shared" si="43"/>
        <v>5.6766390811493804E-3</v>
      </c>
      <c r="AA53" s="119">
        <f t="shared" si="44"/>
        <v>5.794776013881911E-3</v>
      </c>
      <c r="AB53" s="170">
        <v>490746862.80000001</v>
      </c>
      <c r="AC53" s="174">
        <v>39678.97</v>
      </c>
      <c r="AD53" s="119">
        <f t="shared" si="45"/>
        <v>4.9530060860892653E-3</v>
      </c>
      <c r="AE53" s="119">
        <f t="shared" si="46"/>
        <v>5.0825364402538268E-3</v>
      </c>
      <c r="AF53" s="170">
        <v>490746862.80000001</v>
      </c>
      <c r="AG53" s="174">
        <v>39678.97</v>
      </c>
      <c r="AH53" s="119">
        <f t="shared" si="47"/>
        <v>0</v>
      </c>
      <c r="AI53" s="119">
        <f t="shared" si="48"/>
        <v>0</v>
      </c>
      <c r="AJ53" s="120">
        <f t="shared" si="14"/>
        <v>1.156977071959092E-2</v>
      </c>
      <c r="AK53" s="120">
        <f t="shared" si="15"/>
        <v>6.651761398754584E-3</v>
      </c>
      <c r="AL53" s="121">
        <f t="shared" si="16"/>
        <v>7.9938576266073313E-2</v>
      </c>
      <c r="AM53" s="121">
        <f t="shared" si="17"/>
        <v>3.9459079536139877E-2</v>
      </c>
      <c r="AN53" s="122">
        <f t="shared" si="18"/>
        <v>2.9414273654787361E-2</v>
      </c>
      <c r="AO53" s="208">
        <f t="shared" si="19"/>
        <v>2.4821127976411252E-2</v>
      </c>
      <c r="AP53" s="126"/>
      <c r="AQ53" s="127">
        <v>165890525.49000001</v>
      </c>
      <c r="AR53" s="127">
        <v>33407.480000000003</v>
      </c>
      <c r="AS53" s="125" t="e">
        <f>(#REF!/AQ53)-1</f>
        <v>#REF!</v>
      </c>
      <c r="AT53" s="125" t="e">
        <f>(#REF!/AR53)-1</f>
        <v>#REF!</v>
      </c>
      <c r="AV53" s="233"/>
      <c r="AW53" s="234"/>
    </row>
    <row r="54" spans="1:49">
      <c r="A54" s="205" t="s">
        <v>57</v>
      </c>
      <c r="B54" s="186">
        <f>SUM(B45:B53)</f>
        <v>37500646257.770004</v>
      </c>
      <c r="C54" s="180"/>
      <c r="D54" s="186">
        <f>SUM(D45:D53)</f>
        <v>40172867451.870003</v>
      </c>
      <c r="E54" s="180"/>
      <c r="F54" s="119">
        <f>((D54-B54)/B54)</f>
        <v>7.125800381496955E-2</v>
      </c>
      <c r="G54" s="119"/>
      <c r="H54" s="186">
        <f>SUM(H45:H53)</f>
        <v>44769539945.379997</v>
      </c>
      <c r="I54" s="180"/>
      <c r="J54" s="119">
        <f>((H54-D54)/D54)</f>
        <v>0.114422314987028</v>
      </c>
      <c r="K54" s="119"/>
      <c r="L54" s="186">
        <f>SUM(L45:L53)</f>
        <v>45418814286.630005</v>
      </c>
      <c r="M54" s="180"/>
      <c r="N54" s="119">
        <f>((L54-H54)/H54)</f>
        <v>1.4502591316375804E-2</v>
      </c>
      <c r="O54" s="119"/>
      <c r="P54" s="186">
        <f>SUM(P45:P53)</f>
        <v>49358896535.709999</v>
      </c>
      <c r="Q54" s="180"/>
      <c r="R54" s="119">
        <f>((P54-L54)/L54)</f>
        <v>8.6750002415625402E-2</v>
      </c>
      <c r="S54" s="119"/>
      <c r="T54" s="186">
        <f>SUM(T45:T53)</f>
        <v>53934159351.93</v>
      </c>
      <c r="U54" s="180"/>
      <c r="V54" s="119">
        <f>((T54-P54)/P54)</f>
        <v>9.2693782425016455E-2</v>
      </c>
      <c r="W54" s="119"/>
      <c r="X54" s="186">
        <f>SUM(X45:X53)</f>
        <v>63105975936.920006</v>
      </c>
      <c r="Y54" s="180"/>
      <c r="Z54" s="119">
        <f>((X54-T54)/T54)</f>
        <v>0.17005579942652427</v>
      </c>
      <c r="AA54" s="119"/>
      <c r="AB54" s="186">
        <f>SUM(AB45:AB53)</f>
        <v>65411197231.950005</v>
      </c>
      <c r="AC54" s="180"/>
      <c r="AD54" s="119">
        <f>((AB54-X54)/X54)</f>
        <v>3.6529366051390615E-2</v>
      </c>
      <c r="AE54" s="119"/>
      <c r="AF54" s="186">
        <f>SUM(AF45:AF53)</f>
        <v>70467603217.960007</v>
      </c>
      <c r="AG54" s="180"/>
      <c r="AH54" s="119">
        <f>((AF54-AB54)/AB54)</f>
        <v>7.730184127466494E-2</v>
      </c>
      <c r="AI54" s="119"/>
      <c r="AJ54" s="120">
        <f t="shared" si="14"/>
        <v>8.2939212713949356E-2</v>
      </c>
      <c r="AK54" s="120"/>
      <c r="AL54" s="121">
        <f t="shared" si="16"/>
        <v>0.75410937002157707</v>
      </c>
      <c r="AM54" s="121"/>
      <c r="AN54" s="122">
        <f t="shared" si="18"/>
        <v>4.7352530134887987E-2</v>
      </c>
      <c r="AO54" s="208"/>
      <c r="AP54" s="126"/>
      <c r="AQ54" s="139">
        <f>SUM(AQ45:AQ53)</f>
        <v>7853732740.5999994</v>
      </c>
      <c r="AR54" s="140"/>
      <c r="AS54" s="125" t="e">
        <f>(#REF!/AQ54)-1</f>
        <v>#REF!</v>
      </c>
      <c r="AT54" s="125" t="e">
        <f>(#REF!/AR54)-1</f>
        <v>#REF!</v>
      </c>
    </row>
    <row r="55" spans="1:49">
      <c r="A55" s="206" t="s">
        <v>63</v>
      </c>
      <c r="B55" s="175"/>
      <c r="C55" s="180"/>
      <c r="D55" s="175"/>
      <c r="E55" s="180"/>
      <c r="F55" s="119"/>
      <c r="G55" s="119"/>
      <c r="H55" s="175"/>
      <c r="I55" s="180"/>
      <c r="J55" s="119"/>
      <c r="K55" s="119"/>
      <c r="L55" s="175"/>
      <c r="M55" s="180"/>
      <c r="N55" s="119"/>
      <c r="O55" s="119"/>
      <c r="P55" s="175"/>
      <c r="Q55" s="180"/>
      <c r="R55" s="119"/>
      <c r="S55" s="119"/>
      <c r="T55" s="175"/>
      <c r="U55" s="180"/>
      <c r="V55" s="119"/>
      <c r="W55" s="119"/>
      <c r="X55" s="175"/>
      <c r="Y55" s="180"/>
      <c r="Z55" s="119"/>
      <c r="AA55" s="119"/>
      <c r="AB55" s="175"/>
      <c r="AC55" s="180"/>
      <c r="AD55" s="119"/>
      <c r="AE55" s="119"/>
      <c r="AF55" s="175"/>
      <c r="AG55" s="180"/>
      <c r="AH55" s="119"/>
      <c r="AI55" s="119"/>
      <c r="AJ55" s="120"/>
      <c r="AK55" s="120"/>
      <c r="AL55" s="121"/>
      <c r="AM55" s="121"/>
      <c r="AN55" s="122"/>
      <c r="AO55" s="208"/>
      <c r="AP55" s="126"/>
      <c r="AQ55" s="136"/>
      <c r="AR55" s="140"/>
      <c r="AS55" s="125" t="e">
        <f>(#REF!/AQ55)-1</f>
        <v>#REF!</v>
      </c>
      <c r="AT55" s="125" t="e">
        <f>(#REF!/AR55)-1</f>
        <v>#REF!</v>
      </c>
    </row>
    <row r="56" spans="1:49">
      <c r="A56" s="204" t="s">
        <v>27</v>
      </c>
      <c r="B56" s="174">
        <v>3599016122.9699998</v>
      </c>
      <c r="C56" s="174">
        <v>3071.28</v>
      </c>
      <c r="D56" s="174">
        <v>3674072688.5899992</v>
      </c>
      <c r="E56" s="174">
        <v>3089.1437000000001</v>
      </c>
      <c r="F56" s="119">
        <f>((D56-B56)/B56)</f>
        <v>2.0854745590320061E-2</v>
      </c>
      <c r="G56" s="119">
        <f>((E56-C56)/C56)</f>
        <v>5.8163697220702379E-3</v>
      </c>
      <c r="H56" s="174">
        <v>3547998371.3800001</v>
      </c>
      <c r="I56" s="174">
        <v>3091.92</v>
      </c>
      <c r="J56" s="119">
        <f t="shared" ref="J56:J75" si="49">((H56-D56)/D56)</f>
        <v>-3.4314595245088279E-2</v>
      </c>
      <c r="K56" s="119">
        <f t="shared" ref="K56:K75" si="50">((I56-E56)/E56)</f>
        <v>8.9872801967742452E-4</v>
      </c>
      <c r="L56" s="174">
        <v>3657313025.2800002</v>
      </c>
      <c r="M56" s="174">
        <v>3097.25</v>
      </c>
      <c r="N56" s="119">
        <f t="shared" ref="N56:N75" si="51">((L56-H56)/H56)</f>
        <v>3.0810232265546945E-2</v>
      </c>
      <c r="O56" s="119">
        <f t="shared" ref="O56:O75" si="52">((M56-I56)/I56)</f>
        <v>1.7238479650184763E-3</v>
      </c>
      <c r="P56" s="174">
        <v>3736502385.0300002</v>
      </c>
      <c r="Q56" s="174">
        <v>3072.01</v>
      </c>
      <c r="R56" s="119">
        <f t="shared" ref="R56:R75" si="53">((P56-L56)/L56)</f>
        <v>2.1652333066004746E-2</v>
      </c>
      <c r="S56" s="119">
        <f t="shared" ref="S56:S75" si="54">((Q56-M56)/M56)</f>
        <v>-8.1491645814835041E-3</v>
      </c>
      <c r="T56" s="174">
        <v>3863154233.0100002</v>
      </c>
      <c r="U56" s="174">
        <v>3084.05</v>
      </c>
      <c r="V56" s="119">
        <f t="shared" ref="V56:V75" si="55">((T56-P56)/P56)</f>
        <v>3.3895829556384219E-2</v>
      </c>
      <c r="W56" s="119">
        <f t="shared" ref="W56:W75" si="56">((U56-Q56)/Q56)</f>
        <v>3.9192580753317739E-3</v>
      </c>
      <c r="X56" s="174">
        <v>4129051206.8899999</v>
      </c>
      <c r="Y56" s="174">
        <v>3092.04</v>
      </c>
      <c r="Z56" s="119">
        <f t="shared" ref="Z56:Z75" si="57">((X56-T56)/T56)</f>
        <v>6.8828982184546222E-2</v>
      </c>
      <c r="AA56" s="119">
        <f t="shared" ref="AA56:AA75" si="58">((Y56-U56)/U56)</f>
        <v>2.5907491772181974E-3</v>
      </c>
      <c r="AB56" s="174">
        <v>4483653031.2799997</v>
      </c>
      <c r="AC56" s="174">
        <v>3099.04</v>
      </c>
      <c r="AD56" s="119">
        <f t="shared" ref="AD56:AD75" si="59">((AB56-X56)/X56)</f>
        <v>8.5879735227862644E-2</v>
      </c>
      <c r="AE56" s="119">
        <f t="shared" ref="AE56:AE75" si="60">((AC56-Y56)/Y56)</f>
        <v>2.2638775695010415E-3</v>
      </c>
      <c r="AF56" s="174">
        <v>4859269259.3699999</v>
      </c>
      <c r="AG56" s="174">
        <v>3102.59</v>
      </c>
      <c r="AH56" s="119">
        <f t="shared" ref="AH56:AH75" si="61">((AF56-AB56)/AB56)</f>
        <v>8.3774597514466614E-2</v>
      </c>
      <c r="AI56" s="119">
        <f t="shared" ref="AI56:AI75" si="62">((AG56-AC56)/AC56)</f>
        <v>1.1455160307708781E-3</v>
      </c>
      <c r="AJ56" s="120">
        <f t="shared" si="14"/>
        <v>3.8922732520005401E-2</v>
      </c>
      <c r="AK56" s="120">
        <f t="shared" si="15"/>
        <v>1.2761477472630657E-3</v>
      </c>
      <c r="AL56" s="121">
        <f t="shared" si="16"/>
        <v>0.32258386570866787</v>
      </c>
      <c r="AM56" s="121">
        <f t="shared" si="17"/>
        <v>4.3527596336810307E-3</v>
      </c>
      <c r="AN56" s="122">
        <f t="shared" si="18"/>
        <v>3.9983105551386101E-2</v>
      </c>
      <c r="AO56" s="208">
        <f t="shared" si="19"/>
        <v>4.1317566859590052E-3</v>
      </c>
      <c r="AP56" s="126"/>
      <c r="AQ56" s="141">
        <v>1198249163.9190199</v>
      </c>
      <c r="AR56" s="141">
        <v>1987.7461478934799</v>
      </c>
      <c r="AS56" s="125" t="e">
        <f>(#REF!/AQ56)-1</f>
        <v>#REF!</v>
      </c>
      <c r="AT56" s="125" t="e">
        <f>(#REF!/AR56)-1</f>
        <v>#REF!</v>
      </c>
    </row>
    <row r="57" spans="1:49">
      <c r="A57" s="203" t="s">
        <v>69</v>
      </c>
      <c r="B57" s="174">
        <v>2554256565.1199999</v>
      </c>
      <c r="C57" s="174">
        <v>1</v>
      </c>
      <c r="D57" s="174">
        <v>2555552406.5599999</v>
      </c>
      <c r="E57" s="174">
        <v>1</v>
      </c>
      <c r="F57" s="119">
        <f>((D57-B57)/B57)</f>
        <v>5.0732626381217827E-4</v>
      </c>
      <c r="G57" s="119">
        <f>((E57-C57)/C57)</f>
        <v>0</v>
      </c>
      <c r="H57" s="174">
        <v>2562116198.8400002</v>
      </c>
      <c r="I57" s="174">
        <v>1</v>
      </c>
      <c r="J57" s="119">
        <f t="shared" si="49"/>
        <v>2.5684436222678194E-3</v>
      </c>
      <c r="K57" s="119">
        <f t="shared" si="50"/>
        <v>0</v>
      </c>
      <c r="L57" s="174">
        <v>2567631392.5300002</v>
      </c>
      <c r="M57" s="174">
        <v>1</v>
      </c>
      <c r="N57" s="119">
        <f t="shared" si="51"/>
        <v>2.1525931152135353E-3</v>
      </c>
      <c r="O57" s="119">
        <f t="shared" si="52"/>
        <v>0</v>
      </c>
      <c r="P57" s="174">
        <v>2577087046.8200002</v>
      </c>
      <c r="Q57" s="174">
        <v>1</v>
      </c>
      <c r="R57" s="119">
        <f t="shared" si="53"/>
        <v>3.6826369694299812E-3</v>
      </c>
      <c r="S57" s="119">
        <f t="shared" si="54"/>
        <v>0</v>
      </c>
      <c r="T57" s="174">
        <v>2578088046.8200002</v>
      </c>
      <c r="U57" s="174">
        <v>1</v>
      </c>
      <c r="V57" s="119">
        <f t="shared" si="55"/>
        <v>3.8842304579318933E-4</v>
      </c>
      <c r="W57" s="119">
        <f t="shared" si="56"/>
        <v>0</v>
      </c>
      <c r="X57" s="174">
        <v>2817349383.79</v>
      </c>
      <c r="Y57" s="174">
        <v>1</v>
      </c>
      <c r="Z57" s="119">
        <f t="shared" si="57"/>
        <v>9.2805727587590342E-2</v>
      </c>
      <c r="AA57" s="119">
        <f t="shared" si="58"/>
        <v>0</v>
      </c>
      <c r="AB57" s="174">
        <v>2809296551.4400001</v>
      </c>
      <c r="AC57" s="174">
        <v>1</v>
      </c>
      <c r="AD57" s="119">
        <f t="shared" si="59"/>
        <v>-2.8583009250939778E-3</v>
      </c>
      <c r="AE57" s="119">
        <f t="shared" si="60"/>
        <v>0</v>
      </c>
      <c r="AF57" s="174">
        <v>2359752865.98</v>
      </c>
      <c r="AG57" s="174">
        <v>1</v>
      </c>
      <c r="AH57" s="119">
        <f t="shared" si="61"/>
        <v>-0.16002001826029053</v>
      </c>
      <c r="AI57" s="119">
        <f t="shared" si="62"/>
        <v>0</v>
      </c>
      <c r="AJ57" s="120">
        <f t="shared" si="14"/>
        <v>-7.5966460726596824E-3</v>
      </c>
      <c r="AK57" s="120">
        <f t="shared" si="15"/>
        <v>0</v>
      </c>
      <c r="AL57" s="121">
        <f t="shared" si="16"/>
        <v>-7.6617305940347921E-2</v>
      </c>
      <c r="AM57" s="121">
        <f t="shared" si="17"/>
        <v>0</v>
      </c>
      <c r="AN57" s="122">
        <f t="shared" si="18"/>
        <v>6.9478678719289311E-2</v>
      </c>
      <c r="AO57" s="208">
        <f t="shared" si="19"/>
        <v>0</v>
      </c>
      <c r="AP57" s="126"/>
      <c r="AQ57" s="124">
        <v>4056683843.0900002</v>
      </c>
      <c r="AR57" s="131">
        <v>1</v>
      </c>
      <c r="AS57" s="125" t="e">
        <f>(#REF!/AQ57)-1</f>
        <v>#REF!</v>
      </c>
      <c r="AT57" s="125" t="e">
        <f>(#REF!/AR57)-1</f>
        <v>#REF!</v>
      </c>
    </row>
    <row r="58" spans="1:49">
      <c r="A58" s="203" t="s">
        <v>28</v>
      </c>
      <c r="B58" s="174">
        <v>1217098428.5799999</v>
      </c>
      <c r="C58" s="174">
        <v>22.7742</v>
      </c>
      <c r="D58" s="174">
        <v>1237318637.3</v>
      </c>
      <c r="E58" s="174">
        <v>22.817799999999998</v>
      </c>
      <c r="F58" s="119">
        <f>((D58-B58)/B58)</f>
        <v>1.661345396985775E-2</v>
      </c>
      <c r="G58" s="119">
        <f>((E58-C58)/C58)</f>
        <v>1.91444704973162E-3</v>
      </c>
      <c r="H58" s="174">
        <v>1478413632.98</v>
      </c>
      <c r="I58" s="174">
        <v>22.858799999999999</v>
      </c>
      <c r="J58" s="119">
        <f t="shared" si="49"/>
        <v>0.19485279572455372</v>
      </c>
      <c r="K58" s="119">
        <f t="shared" si="50"/>
        <v>1.7968428156965339E-3</v>
      </c>
      <c r="L58" s="174">
        <v>1561708546.8800001</v>
      </c>
      <c r="M58" s="174">
        <v>22.894500000000001</v>
      </c>
      <c r="N58" s="119">
        <f t="shared" si="51"/>
        <v>5.6340737153583127E-2</v>
      </c>
      <c r="O58" s="119">
        <f t="shared" si="52"/>
        <v>1.5617617722716007E-3</v>
      </c>
      <c r="P58" s="174">
        <v>1657895183.1199999</v>
      </c>
      <c r="Q58" s="174">
        <v>22.9221</v>
      </c>
      <c r="R58" s="119">
        <f t="shared" si="53"/>
        <v>6.1590644702663996E-2</v>
      </c>
      <c r="S58" s="119">
        <f t="shared" si="54"/>
        <v>1.2055297123763184E-3</v>
      </c>
      <c r="T58" s="174">
        <v>2263595987.9499998</v>
      </c>
      <c r="U58" s="174">
        <v>22.9465</v>
      </c>
      <c r="V58" s="119">
        <f t="shared" si="55"/>
        <v>0.36534324425150272</v>
      </c>
      <c r="W58" s="119">
        <f t="shared" si="56"/>
        <v>1.0644748954066153E-3</v>
      </c>
      <c r="X58" s="174">
        <v>3058065328.4400001</v>
      </c>
      <c r="Y58" s="174">
        <v>22.966000000000001</v>
      </c>
      <c r="Z58" s="119">
        <f t="shared" si="57"/>
        <v>0.35097665162832459</v>
      </c>
      <c r="AA58" s="119">
        <f t="shared" si="58"/>
        <v>8.4980280217029783E-4</v>
      </c>
      <c r="AB58" s="174">
        <v>4639593947.6999998</v>
      </c>
      <c r="AC58" s="174">
        <v>22.978300000000001</v>
      </c>
      <c r="AD58" s="119">
        <f t="shared" si="59"/>
        <v>0.5171663942401058</v>
      </c>
      <c r="AE58" s="119">
        <f t="shared" si="60"/>
        <v>5.3557432726638308E-4</v>
      </c>
      <c r="AF58" s="174">
        <v>7646385633.4799995</v>
      </c>
      <c r="AG58" s="174">
        <v>22.991299999999999</v>
      </c>
      <c r="AH58" s="119">
        <f t="shared" si="61"/>
        <v>0.64807216314060545</v>
      </c>
      <c r="AI58" s="119">
        <f t="shared" si="62"/>
        <v>5.6575116522972213E-4</v>
      </c>
      <c r="AJ58" s="120">
        <f t="shared" si="14"/>
        <v>0.27636951060139964</v>
      </c>
      <c r="AK58" s="120">
        <f t="shared" si="15"/>
        <v>1.1867730675186364E-3</v>
      </c>
      <c r="AL58" s="121">
        <f t="shared" si="16"/>
        <v>5.1798031670851321</v>
      </c>
      <c r="AM58" s="121">
        <f t="shared" si="17"/>
        <v>7.6037128908133418E-3</v>
      </c>
      <c r="AN58" s="122">
        <f t="shared" si="18"/>
        <v>0.23246792650951242</v>
      </c>
      <c r="AO58" s="208">
        <f t="shared" si="19"/>
        <v>5.3196356850415216E-4</v>
      </c>
      <c r="AP58" s="126"/>
      <c r="AQ58" s="124">
        <v>739078842.02999997</v>
      </c>
      <c r="AR58" s="128">
        <v>16.871500000000001</v>
      </c>
      <c r="AS58" s="125" t="e">
        <f>(#REF!/AQ58)-1</f>
        <v>#REF!</v>
      </c>
      <c r="AT58" s="125" t="e">
        <f>(#REF!/AR58)-1</f>
        <v>#REF!</v>
      </c>
    </row>
    <row r="59" spans="1:49">
      <c r="A59" s="203" t="s">
        <v>138</v>
      </c>
      <c r="B59" s="174">
        <v>346325241.82999998</v>
      </c>
      <c r="C59" s="174">
        <v>1.9018999999999999</v>
      </c>
      <c r="D59" s="174">
        <v>362429863.74000001</v>
      </c>
      <c r="E59" s="174">
        <v>1.9186000000000001</v>
      </c>
      <c r="F59" s="119">
        <f>((D59-B59)/B59)</f>
        <v>4.6501438430829919E-2</v>
      </c>
      <c r="G59" s="119">
        <f>((E59-C59)/C59)</f>
        <v>8.780692991219391E-3</v>
      </c>
      <c r="H59" s="174">
        <v>362429863.74000001</v>
      </c>
      <c r="I59" s="174">
        <v>1.9186000000000001</v>
      </c>
      <c r="J59" s="119">
        <f t="shared" si="49"/>
        <v>0</v>
      </c>
      <c r="K59" s="119">
        <f t="shared" si="50"/>
        <v>0</v>
      </c>
      <c r="L59" s="174">
        <v>362429863.74000001</v>
      </c>
      <c r="M59" s="174">
        <v>1.9186000000000001</v>
      </c>
      <c r="N59" s="119">
        <f t="shared" si="51"/>
        <v>0</v>
      </c>
      <c r="O59" s="119">
        <f t="shared" si="52"/>
        <v>0</v>
      </c>
      <c r="P59" s="174">
        <v>409451311.88</v>
      </c>
      <c r="Q59" s="174">
        <v>1.9315</v>
      </c>
      <c r="R59" s="119">
        <f t="shared" si="53"/>
        <v>0.12973944159781556</v>
      </c>
      <c r="S59" s="119">
        <f t="shared" si="54"/>
        <v>6.7236526634003495E-3</v>
      </c>
      <c r="T59" s="174">
        <v>411049958.99000001</v>
      </c>
      <c r="U59" s="174">
        <v>1.9390000000000001</v>
      </c>
      <c r="V59" s="119">
        <f t="shared" si="55"/>
        <v>3.9043643618085124E-3</v>
      </c>
      <c r="W59" s="119">
        <f t="shared" si="56"/>
        <v>3.8829924928812124E-3</v>
      </c>
      <c r="X59" s="174">
        <v>426908810.19999999</v>
      </c>
      <c r="Y59" s="174">
        <v>1.9414</v>
      </c>
      <c r="Z59" s="119">
        <f t="shared" si="57"/>
        <v>3.8581322934484935E-2</v>
      </c>
      <c r="AA59" s="119">
        <f t="shared" si="58"/>
        <v>1.2377514182568116E-3</v>
      </c>
      <c r="AB59" s="174">
        <v>428946979.30000001</v>
      </c>
      <c r="AC59" s="174">
        <v>1.9501999999999999</v>
      </c>
      <c r="AD59" s="119">
        <f t="shared" si="59"/>
        <v>4.7742493274973031E-3</v>
      </c>
      <c r="AE59" s="119">
        <f t="shared" si="60"/>
        <v>4.5328113732357673E-3</v>
      </c>
      <c r="AF59" s="174">
        <v>428600096.12</v>
      </c>
      <c r="AG59" s="174">
        <v>1.9617</v>
      </c>
      <c r="AH59" s="119">
        <f t="shared" si="61"/>
        <v>-8.086854477121787E-4</v>
      </c>
      <c r="AI59" s="119">
        <f t="shared" si="62"/>
        <v>5.8968310942467779E-3</v>
      </c>
      <c r="AJ59" s="120">
        <f t="shared" si="14"/>
        <v>2.7836516400590507E-2</v>
      </c>
      <c r="AK59" s="120">
        <f t="shared" si="15"/>
        <v>3.8818415041550389E-3</v>
      </c>
      <c r="AL59" s="121">
        <f t="shared" si="16"/>
        <v>0.1825738963593497</v>
      </c>
      <c r="AM59" s="121">
        <f t="shared" si="17"/>
        <v>2.2464296883143914E-2</v>
      </c>
      <c r="AN59" s="122">
        <f t="shared" si="18"/>
        <v>4.5234221067249718E-2</v>
      </c>
      <c r="AO59" s="208">
        <f t="shared" si="19"/>
        <v>3.2444938414320705E-3</v>
      </c>
      <c r="AP59" s="126"/>
      <c r="AQ59" s="132">
        <v>0</v>
      </c>
      <c r="AR59" s="133">
        <v>0</v>
      </c>
      <c r="AS59" s="125" t="e">
        <f>(#REF!/AQ59)-1</f>
        <v>#REF!</v>
      </c>
      <c r="AT59" s="125" t="e">
        <f>(#REF!/AR59)-1</f>
        <v>#REF!</v>
      </c>
    </row>
    <row r="60" spans="1:49">
      <c r="A60" s="203" t="s">
        <v>88</v>
      </c>
      <c r="B60" s="170">
        <v>10044929670.700001</v>
      </c>
      <c r="C60" s="182">
        <v>273.13</v>
      </c>
      <c r="D60" s="170">
        <v>10452050148.35</v>
      </c>
      <c r="E60" s="182">
        <v>273.61</v>
      </c>
      <c r="F60" s="119">
        <f>((D60-B60)/B60)</f>
        <v>4.0529948043093532E-2</v>
      </c>
      <c r="G60" s="119">
        <f>((E60-C60)/C60)</f>
        <v>1.757404898766222E-3</v>
      </c>
      <c r="H60" s="170">
        <v>10286281083.049999</v>
      </c>
      <c r="I60" s="182">
        <v>274.02</v>
      </c>
      <c r="J60" s="119">
        <f t="shared" si="49"/>
        <v>-1.5859956941191109E-2</v>
      </c>
      <c r="K60" s="119">
        <f t="shared" si="50"/>
        <v>1.498483242571427E-3</v>
      </c>
      <c r="L60" s="170">
        <v>10433550756.379999</v>
      </c>
      <c r="M60" s="182">
        <v>274.39999999999998</v>
      </c>
      <c r="N60" s="119">
        <f t="shared" si="51"/>
        <v>1.4317095959265076E-2</v>
      </c>
      <c r="O60" s="119">
        <f t="shared" si="52"/>
        <v>1.3867600905043262E-3</v>
      </c>
      <c r="P60" s="170">
        <v>10883587628.639999</v>
      </c>
      <c r="Q60" s="182">
        <v>275.23</v>
      </c>
      <c r="R60" s="119">
        <f t="shared" si="53"/>
        <v>4.3133625624508294E-2</v>
      </c>
      <c r="S60" s="119">
        <f t="shared" si="54"/>
        <v>3.024781341108021E-3</v>
      </c>
      <c r="T60" s="170">
        <v>11753747215.6</v>
      </c>
      <c r="U60" s="182">
        <v>274.83999999999997</v>
      </c>
      <c r="V60" s="119">
        <f t="shared" si="55"/>
        <v>7.9951539570480318E-2</v>
      </c>
      <c r="W60" s="119">
        <f t="shared" si="56"/>
        <v>-1.4169966936745384E-3</v>
      </c>
      <c r="X60" s="170">
        <v>11615596256.139999</v>
      </c>
      <c r="Y60" s="182">
        <v>275.66000000000003</v>
      </c>
      <c r="Z60" s="119">
        <f t="shared" si="57"/>
        <v>-1.1753780043579805E-2</v>
      </c>
      <c r="AA60" s="119">
        <f t="shared" si="58"/>
        <v>2.9835540678214601E-3</v>
      </c>
      <c r="AB60" s="170">
        <v>12403486703.92</v>
      </c>
      <c r="AC60" s="182">
        <v>276.44</v>
      </c>
      <c r="AD60" s="119">
        <f t="shared" si="59"/>
        <v>6.7830392035494708E-2</v>
      </c>
      <c r="AE60" s="119">
        <f t="shared" si="60"/>
        <v>2.8295726619747973E-3</v>
      </c>
      <c r="AF60" s="170">
        <v>12826980374.190001</v>
      </c>
      <c r="AG60" s="182">
        <v>276.64999999999998</v>
      </c>
      <c r="AH60" s="119">
        <f t="shared" si="61"/>
        <v>3.4143114785309479E-2</v>
      </c>
      <c r="AI60" s="119">
        <f t="shared" si="62"/>
        <v>7.5965851541014162E-4</v>
      </c>
      <c r="AJ60" s="120">
        <f t="shared" si="14"/>
        <v>3.1536497379172565E-2</v>
      </c>
      <c r="AK60" s="120">
        <f t="shared" si="15"/>
        <v>1.602902265560232E-3</v>
      </c>
      <c r="AL60" s="121">
        <f t="shared" si="16"/>
        <v>0.22722147254669606</v>
      </c>
      <c r="AM60" s="121">
        <f t="shared" si="17"/>
        <v>1.111070501809131E-2</v>
      </c>
      <c r="AN60" s="122">
        <f t="shared" si="18"/>
        <v>3.443505871126222E-2</v>
      </c>
      <c r="AO60" s="208">
        <f t="shared" si="19"/>
        <v>1.4805887510441599E-3</v>
      </c>
      <c r="AP60" s="126"/>
      <c r="AQ60" s="124">
        <v>3320655667.8400002</v>
      </c>
      <c r="AR60" s="128">
        <v>177.09</v>
      </c>
      <c r="AS60" s="125" t="e">
        <f>(#REF!/AQ60)-1</f>
        <v>#REF!</v>
      </c>
      <c r="AT60" s="125" t="e">
        <f>(#REF!/AR60)-1</f>
        <v>#REF!</v>
      </c>
    </row>
    <row r="61" spans="1:49">
      <c r="A61" s="203" t="s">
        <v>50</v>
      </c>
      <c r="B61" s="170">
        <v>3018853988.52</v>
      </c>
      <c r="C61" s="182">
        <v>1.03</v>
      </c>
      <c r="D61" s="170">
        <v>3228135835.4299998</v>
      </c>
      <c r="E61" s="182">
        <v>1.03</v>
      </c>
      <c r="F61" s="119">
        <f>((D61-B61)/B61)</f>
        <v>6.9324931813810831E-2</v>
      </c>
      <c r="G61" s="119">
        <f>((E61-C61)/C61)</f>
        <v>0</v>
      </c>
      <c r="H61" s="170">
        <v>3280881935.8499999</v>
      </c>
      <c r="I61" s="182">
        <v>1.03</v>
      </c>
      <c r="J61" s="119">
        <f t="shared" si="49"/>
        <v>1.6339492236073797E-2</v>
      </c>
      <c r="K61" s="119">
        <f t="shared" si="50"/>
        <v>0</v>
      </c>
      <c r="L61" s="170">
        <v>3283072962.7800002</v>
      </c>
      <c r="M61" s="182">
        <v>1.03</v>
      </c>
      <c r="N61" s="119">
        <f t="shared" si="51"/>
        <v>6.6781645083265127E-4</v>
      </c>
      <c r="O61" s="119">
        <f t="shared" si="52"/>
        <v>0</v>
      </c>
      <c r="P61" s="170">
        <v>3472795021.54</v>
      </c>
      <c r="Q61" s="182">
        <v>1</v>
      </c>
      <c r="R61" s="119">
        <f t="shared" si="53"/>
        <v>5.7787950773822962E-2</v>
      </c>
      <c r="S61" s="119">
        <f t="shared" si="54"/>
        <v>-2.9126213592233035E-2</v>
      </c>
      <c r="T61" s="170">
        <v>3636462007.8200002</v>
      </c>
      <c r="U61" s="182">
        <v>1</v>
      </c>
      <c r="V61" s="119">
        <f t="shared" si="55"/>
        <v>4.7128317469028909E-2</v>
      </c>
      <c r="W61" s="119">
        <f t="shared" si="56"/>
        <v>0</v>
      </c>
      <c r="X61" s="170">
        <v>3986875908.9499998</v>
      </c>
      <c r="Y61" s="182">
        <v>1</v>
      </c>
      <c r="Z61" s="119">
        <f t="shared" si="57"/>
        <v>9.6361216032631425E-2</v>
      </c>
      <c r="AA61" s="119">
        <f t="shared" si="58"/>
        <v>0</v>
      </c>
      <c r="AB61" s="170">
        <v>3828391156.0999999</v>
      </c>
      <c r="AC61" s="182">
        <v>1</v>
      </c>
      <c r="AD61" s="119">
        <f t="shared" si="59"/>
        <v>-3.9751614163416264E-2</v>
      </c>
      <c r="AE61" s="119">
        <f t="shared" si="60"/>
        <v>0</v>
      </c>
      <c r="AF61" s="170">
        <v>3895362589.77</v>
      </c>
      <c r="AG61" s="182">
        <v>1.01</v>
      </c>
      <c r="AH61" s="119">
        <f t="shared" si="61"/>
        <v>1.7493362339240225E-2</v>
      </c>
      <c r="AI61" s="119">
        <f t="shared" si="62"/>
        <v>1.0000000000000009E-2</v>
      </c>
      <c r="AJ61" s="120">
        <f t="shared" si="14"/>
        <v>3.3168934119003061E-2</v>
      </c>
      <c r="AK61" s="120">
        <f t="shared" si="15"/>
        <v>-2.3907766990291283E-3</v>
      </c>
      <c r="AL61" s="121">
        <f t="shared" si="16"/>
        <v>0.206691040388368</v>
      </c>
      <c r="AM61" s="121">
        <f t="shared" si="17"/>
        <v>-1.9417475728155355E-2</v>
      </c>
      <c r="AN61" s="122">
        <f t="shared" si="18"/>
        <v>4.3101481087452216E-2</v>
      </c>
      <c r="AO61" s="208">
        <f t="shared" si="19"/>
        <v>1.1355362562139124E-2</v>
      </c>
      <c r="AP61" s="126"/>
      <c r="AQ61" s="142">
        <v>1300500308</v>
      </c>
      <c r="AR61" s="128">
        <v>1.19</v>
      </c>
      <c r="AS61" s="125" t="e">
        <f>(#REF!/AQ61)-1</f>
        <v>#REF!</v>
      </c>
      <c r="AT61" s="125" t="e">
        <f>(#REF!/AR61)-1</f>
        <v>#REF!</v>
      </c>
    </row>
    <row r="62" spans="1:49">
      <c r="A62" s="203" t="s">
        <v>67</v>
      </c>
      <c r="B62" s="171">
        <v>3524469459.3099999</v>
      </c>
      <c r="C62" s="182">
        <v>3.63</v>
      </c>
      <c r="D62" s="171">
        <v>3614451389.4099998</v>
      </c>
      <c r="E62" s="182">
        <v>3.64</v>
      </c>
      <c r="F62" s="119">
        <f>((D62-B62)/B62)</f>
        <v>2.5530631245026036E-2</v>
      </c>
      <c r="G62" s="119">
        <f>((E62-C62)/C62)</f>
        <v>2.7548209366391823E-3</v>
      </c>
      <c r="H62" s="171">
        <v>3901890834.6599998</v>
      </c>
      <c r="I62" s="182">
        <v>3.65</v>
      </c>
      <c r="J62" s="119">
        <f t="shared" si="49"/>
        <v>7.9525054920414853E-2</v>
      </c>
      <c r="K62" s="119">
        <f t="shared" si="50"/>
        <v>2.7472527472526885E-3</v>
      </c>
      <c r="L62" s="171">
        <v>5410957159.0500002</v>
      </c>
      <c r="M62" s="182">
        <v>3.65</v>
      </c>
      <c r="N62" s="119">
        <f t="shared" si="51"/>
        <v>0.38675257415844549</v>
      </c>
      <c r="O62" s="119">
        <f t="shared" si="52"/>
        <v>0</v>
      </c>
      <c r="P62" s="171">
        <v>5661477508.7600002</v>
      </c>
      <c r="Q62" s="182">
        <v>3.66</v>
      </c>
      <c r="R62" s="119">
        <f t="shared" si="53"/>
        <v>4.629871247289339E-2</v>
      </c>
      <c r="S62" s="119">
        <f t="shared" si="54"/>
        <v>2.7397260273973236E-3</v>
      </c>
      <c r="T62" s="171">
        <v>5834843622.6899996</v>
      </c>
      <c r="U62" s="182">
        <v>3.66</v>
      </c>
      <c r="V62" s="119">
        <f t="shared" si="55"/>
        <v>3.062206176068881E-2</v>
      </c>
      <c r="W62" s="119">
        <f t="shared" si="56"/>
        <v>0</v>
      </c>
      <c r="X62" s="171">
        <v>7545340803.75</v>
      </c>
      <c r="Y62" s="182">
        <v>3.67</v>
      </c>
      <c r="Z62" s="119">
        <f t="shared" si="57"/>
        <v>0.29315218910209989</v>
      </c>
      <c r="AA62" s="119">
        <f t="shared" si="58"/>
        <v>2.7322404371584114E-3</v>
      </c>
      <c r="AB62" s="171">
        <v>7987556956.1999998</v>
      </c>
      <c r="AC62" s="182">
        <v>3.67</v>
      </c>
      <c r="AD62" s="119">
        <f t="shared" si="59"/>
        <v>5.8607843429712335E-2</v>
      </c>
      <c r="AE62" s="119">
        <f t="shared" si="60"/>
        <v>0</v>
      </c>
      <c r="AF62" s="171">
        <v>8542561518.0699997</v>
      </c>
      <c r="AG62" s="182">
        <v>3.68</v>
      </c>
      <c r="AH62" s="119">
        <f t="shared" si="61"/>
        <v>6.9483643736549666E-2</v>
      </c>
      <c r="AI62" s="119">
        <f t="shared" si="62"/>
        <v>2.7247956403270383E-3</v>
      </c>
      <c r="AJ62" s="120">
        <f t="shared" si="14"/>
        <v>0.12374658885322883</v>
      </c>
      <c r="AK62" s="120">
        <f t="shared" si="15"/>
        <v>1.7123544735968305E-3</v>
      </c>
      <c r="AL62" s="121">
        <f t="shared" si="16"/>
        <v>1.3634462322826904</v>
      </c>
      <c r="AM62" s="121">
        <f t="shared" si="17"/>
        <v>1.0989010989010999E-2</v>
      </c>
      <c r="AN62" s="122">
        <f t="shared" si="18"/>
        <v>0.13697246780932387</v>
      </c>
      <c r="AO62" s="208">
        <f t="shared" si="19"/>
        <v>1.4179926000937048E-3</v>
      </c>
      <c r="AP62" s="126"/>
      <c r="AQ62" s="127">
        <v>776682398.99000001</v>
      </c>
      <c r="AR62" s="131">
        <v>2.4700000000000002</v>
      </c>
      <c r="AS62" s="125" t="e">
        <f>(#REF!/AQ62)-1</f>
        <v>#REF!</v>
      </c>
      <c r="AT62" s="125" t="e">
        <f>(#REF!/AR62)-1</f>
        <v>#REF!</v>
      </c>
    </row>
    <row r="63" spans="1:49">
      <c r="A63" s="204" t="s">
        <v>93</v>
      </c>
      <c r="B63" s="170">
        <v>16776223596.82</v>
      </c>
      <c r="C63" s="170">
        <v>3696.76</v>
      </c>
      <c r="D63" s="170">
        <v>16708996694.219999</v>
      </c>
      <c r="E63" s="170">
        <v>3704.24</v>
      </c>
      <c r="F63" s="119">
        <f>((D63-B63)/B63)</f>
        <v>-4.0072726863716523E-3</v>
      </c>
      <c r="G63" s="119">
        <f>((E63-C63)/C63)</f>
        <v>2.0233934580550436E-3</v>
      </c>
      <c r="H63" s="170">
        <v>16979346485.52</v>
      </c>
      <c r="I63" s="170">
        <v>3710.71</v>
      </c>
      <c r="J63" s="119">
        <f t="shared" si="49"/>
        <v>1.617989375708722E-2</v>
      </c>
      <c r="K63" s="119">
        <f t="shared" si="50"/>
        <v>1.7466470855020881E-3</v>
      </c>
      <c r="L63" s="170">
        <v>17827193546.040001</v>
      </c>
      <c r="M63" s="170">
        <v>3717.46</v>
      </c>
      <c r="N63" s="119">
        <f t="shared" si="51"/>
        <v>4.9934021974464393E-2</v>
      </c>
      <c r="O63" s="119">
        <f t="shared" si="52"/>
        <v>1.8190588863047773E-3</v>
      </c>
      <c r="P63" s="170">
        <v>21261173057.799999</v>
      </c>
      <c r="Q63" s="170">
        <v>3721.98</v>
      </c>
      <c r="R63" s="119">
        <f t="shared" si="53"/>
        <v>0.19262591741608129</v>
      </c>
      <c r="S63" s="119">
        <f t="shared" si="54"/>
        <v>1.215883963781717E-3</v>
      </c>
      <c r="T63" s="170">
        <v>25218143809.279999</v>
      </c>
      <c r="U63" s="170">
        <v>3726.43</v>
      </c>
      <c r="V63" s="119">
        <f t="shared" si="55"/>
        <v>0.18611253201893871</v>
      </c>
      <c r="W63" s="119">
        <f t="shared" si="56"/>
        <v>1.1956001912959817E-3</v>
      </c>
      <c r="X63" s="170">
        <v>26993134305.209999</v>
      </c>
      <c r="Y63" s="170">
        <v>3733.61</v>
      </c>
      <c r="Z63" s="119">
        <f t="shared" si="57"/>
        <v>7.0385453796834307E-2</v>
      </c>
      <c r="AA63" s="119">
        <f t="shared" si="58"/>
        <v>1.9267771030182484E-3</v>
      </c>
      <c r="AB63" s="170">
        <v>27061500129.349998</v>
      </c>
      <c r="AC63" s="170">
        <v>3743.23</v>
      </c>
      <c r="AD63" s="119">
        <f t="shared" si="59"/>
        <v>2.5327115912880099E-3</v>
      </c>
      <c r="AE63" s="119">
        <f t="shared" si="60"/>
        <v>2.5765947702089641E-3</v>
      </c>
      <c r="AF63" s="170">
        <v>27239644377.470001</v>
      </c>
      <c r="AG63" s="170">
        <v>3747.67</v>
      </c>
      <c r="AH63" s="119">
        <f t="shared" si="61"/>
        <v>6.5829406081887327E-3</v>
      </c>
      <c r="AI63" s="119">
        <f t="shared" si="62"/>
        <v>1.1861413805724079E-3</v>
      </c>
      <c r="AJ63" s="120">
        <f t="shared" si="14"/>
        <v>6.5043274809563886E-2</v>
      </c>
      <c r="AK63" s="120">
        <f t="shared" si="15"/>
        <v>1.7112621048424035E-3</v>
      </c>
      <c r="AL63" s="121">
        <f t="shared" si="16"/>
        <v>0.63023818102093343</v>
      </c>
      <c r="AM63" s="121">
        <f t="shared" si="17"/>
        <v>1.1724402306546091E-2</v>
      </c>
      <c r="AN63" s="122">
        <f t="shared" si="18"/>
        <v>8.0775450159624271E-2</v>
      </c>
      <c r="AO63" s="208">
        <f t="shared" si="19"/>
        <v>4.9173222207364044E-4</v>
      </c>
      <c r="AP63" s="126"/>
      <c r="AQ63" s="124">
        <v>8144502990.9799995</v>
      </c>
      <c r="AR63" s="124">
        <v>2263.5700000000002</v>
      </c>
      <c r="AS63" s="125" t="e">
        <f>(#REF!/AQ63)-1</f>
        <v>#REF!</v>
      </c>
      <c r="AT63" s="125" t="e">
        <f>(#REF!/AR63)-1</f>
        <v>#REF!</v>
      </c>
    </row>
    <row r="64" spans="1:49">
      <c r="A64" s="204" t="s">
        <v>94</v>
      </c>
      <c r="B64" s="170">
        <v>249258187.91999999</v>
      </c>
      <c r="C64" s="170">
        <v>3094.03</v>
      </c>
      <c r="D64" s="170">
        <v>251440538.31</v>
      </c>
      <c r="E64" s="170">
        <v>3121.16</v>
      </c>
      <c r="F64" s="119">
        <f>((D64-B64)/B64)</f>
        <v>8.755380949413168E-3</v>
      </c>
      <c r="G64" s="119">
        <f>((E64-C64)/C64)</f>
        <v>8.7684993358175759E-3</v>
      </c>
      <c r="H64" s="170">
        <v>251684717.93000001</v>
      </c>
      <c r="I64" s="170">
        <v>3124.2</v>
      </c>
      <c r="J64" s="119">
        <f t="shared" si="49"/>
        <v>9.7112272206065957E-4</v>
      </c>
      <c r="K64" s="119">
        <f t="shared" si="50"/>
        <v>9.7399684732598257E-4</v>
      </c>
      <c r="L64" s="170">
        <v>249890876.16999999</v>
      </c>
      <c r="M64" s="170">
        <v>3114.25</v>
      </c>
      <c r="N64" s="119">
        <f t="shared" si="51"/>
        <v>-7.1273368313881248E-3</v>
      </c>
      <c r="O64" s="119">
        <f t="shared" si="52"/>
        <v>-3.1848153127199985E-3</v>
      </c>
      <c r="P64" s="170">
        <v>252510955.09999999</v>
      </c>
      <c r="Q64" s="170">
        <v>3146.99</v>
      </c>
      <c r="R64" s="119">
        <f t="shared" si="53"/>
        <v>1.048489232643122E-2</v>
      </c>
      <c r="S64" s="119">
        <f t="shared" si="54"/>
        <v>1.05129645982178E-2</v>
      </c>
      <c r="T64" s="170">
        <v>259615483.47</v>
      </c>
      <c r="U64" s="170">
        <v>3235.9</v>
      </c>
      <c r="V64" s="119">
        <f t="shared" si="55"/>
        <v>2.8135525316857847E-2</v>
      </c>
      <c r="W64" s="119">
        <f t="shared" si="56"/>
        <v>2.8252393557018075E-2</v>
      </c>
      <c r="X64" s="170">
        <v>259061622.91</v>
      </c>
      <c r="Y64" s="170">
        <v>3243.38</v>
      </c>
      <c r="Z64" s="119">
        <f t="shared" si="57"/>
        <v>-2.1333880113664485E-3</v>
      </c>
      <c r="AA64" s="119">
        <f t="shared" si="58"/>
        <v>2.3115671065236931E-3</v>
      </c>
      <c r="AB64" s="170">
        <v>259122140.25</v>
      </c>
      <c r="AC64" s="170">
        <v>3244.1</v>
      </c>
      <c r="AD64" s="119">
        <f t="shared" si="59"/>
        <v>2.3360210331511652E-4</v>
      </c>
      <c r="AE64" s="119">
        <f t="shared" si="60"/>
        <v>2.2199063939464382E-4</v>
      </c>
      <c r="AF64" s="170">
        <v>259083646.11000001</v>
      </c>
      <c r="AG64" s="170">
        <v>3243.49</v>
      </c>
      <c r="AH64" s="119">
        <f t="shared" si="61"/>
        <v>-1.4855596655247871E-4</v>
      </c>
      <c r="AI64" s="119">
        <f t="shared" si="62"/>
        <v>-1.8803366110789658E-4</v>
      </c>
      <c r="AJ64" s="120">
        <f t="shared" si="14"/>
        <v>4.8964053260963699E-3</v>
      </c>
      <c r="AK64" s="120">
        <f t="shared" si="15"/>
        <v>5.958570388808735E-3</v>
      </c>
      <c r="AL64" s="121">
        <f t="shared" si="16"/>
        <v>3.0397277429373204E-2</v>
      </c>
      <c r="AM64" s="121">
        <f t="shared" si="17"/>
        <v>3.9193761293877895E-2</v>
      </c>
      <c r="AN64" s="122">
        <f t="shared" si="18"/>
        <v>1.0972492615996155E-2</v>
      </c>
      <c r="AO64" s="208">
        <f t="shared" si="19"/>
        <v>1.0128389772907297E-2</v>
      </c>
      <c r="AP64" s="126"/>
      <c r="AQ64" s="124"/>
      <c r="AR64" s="124"/>
      <c r="AS64" s="125"/>
      <c r="AT64" s="125"/>
    </row>
    <row r="65" spans="1:46">
      <c r="A65" s="204" t="s">
        <v>118</v>
      </c>
      <c r="B65" s="170">
        <v>54841516.140000001</v>
      </c>
      <c r="C65" s="170">
        <v>12.293120999999999</v>
      </c>
      <c r="D65" s="170">
        <v>55426254.740000002</v>
      </c>
      <c r="E65" s="170">
        <v>12.315106</v>
      </c>
      <c r="F65" s="119">
        <f>((D65-B65)/B65)</f>
        <v>1.0662334690151064E-2</v>
      </c>
      <c r="G65" s="119">
        <f>((E65-C65)/C65)</f>
        <v>1.7883985685979021E-3</v>
      </c>
      <c r="H65" s="170">
        <v>55528155.560000002</v>
      </c>
      <c r="I65" s="170">
        <v>12.340448</v>
      </c>
      <c r="J65" s="119">
        <f t="shared" si="49"/>
        <v>1.8384936972200025E-3</v>
      </c>
      <c r="K65" s="119">
        <f t="shared" si="50"/>
        <v>2.0577979596765302E-3</v>
      </c>
      <c r="L65" s="170">
        <v>55654569.25</v>
      </c>
      <c r="M65" s="170">
        <v>12.370797</v>
      </c>
      <c r="N65" s="119">
        <f t="shared" si="51"/>
        <v>2.2765692237589892E-3</v>
      </c>
      <c r="O65" s="119">
        <f t="shared" si="52"/>
        <v>2.4593110395991534E-3</v>
      </c>
      <c r="P65" s="170">
        <v>55707588.75</v>
      </c>
      <c r="Q65" s="170">
        <v>12.385744000000001</v>
      </c>
      <c r="R65" s="119">
        <f t="shared" si="53"/>
        <v>9.5265313728036809E-4</v>
      </c>
      <c r="S65" s="119">
        <f t="shared" si="54"/>
        <v>1.2082487490499725E-3</v>
      </c>
      <c r="T65" s="170">
        <v>55826233.509999998</v>
      </c>
      <c r="U65" s="170">
        <v>12.411678</v>
      </c>
      <c r="V65" s="119">
        <f t="shared" si="55"/>
        <v>2.1297773366648885E-3</v>
      </c>
      <c r="W65" s="119">
        <f t="shared" si="56"/>
        <v>2.0938588751712819E-3</v>
      </c>
      <c r="X65" s="170">
        <v>55842821.840000004</v>
      </c>
      <c r="Y65" s="170">
        <v>12.416153</v>
      </c>
      <c r="Z65" s="119">
        <f t="shared" si="57"/>
        <v>2.9714220281463626E-4</v>
      </c>
      <c r="AA65" s="119">
        <f t="shared" si="58"/>
        <v>3.6054754240315778E-4</v>
      </c>
      <c r="AB65" s="170">
        <v>56500274.109999999</v>
      </c>
      <c r="AC65" s="170">
        <v>12.566266000000001</v>
      </c>
      <c r="AD65" s="119">
        <f t="shared" si="59"/>
        <v>1.1773263748807643E-2</v>
      </c>
      <c r="AE65" s="119">
        <f t="shared" si="60"/>
        <v>1.209013774234266E-2</v>
      </c>
      <c r="AF65" s="170">
        <v>56264192.829999998</v>
      </c>
      <c r="AG65" s="170">
        <v>12.59906</v>
      </c>
      <c r="AH65" s="119">
        <f t="shared" si="61"/>
        <v>-4.1784094629412974E-3</v>
      </c>
      <c r="AI65" s="119">
        <f t="shared" si="62"/>
        <v>2.6096853273676604E-3</v>
      </c>
      <c r="AJ65" s="120">
        <f t="shared" si="14"/>
        <v>3.2189780717195369E-3</v>
      </c>
      <c r="AK65" s="120">
        <f t="shared" si="15"/>
        <v>3.0834982255260402E-3</v>
      </c>
      <c r="AL65" s="121">
        <f t="shared" si="16"/>
        <v>1.5118071641872515E-2</v>
      </c>
      <c r="AM65" s="121">
        <f t="shared" si="17"/>
        <v>2.3057373602793155E-2</v>
      </c>
      <c r="AN65" s="122">
        <f t="shared" si="18"/>
        <v>5.3579618575911852E-3</v>
      </c>
      <c r="AO65" s="208">
        <f t="shared" si="19"/>
        <v>3.7104758053318658E-3</v>
      </c>
      <c r="AP65" s="126"/>
      <c r="AQ65" s="124">
        <v>421796041.39999998</v>
      </c>
      <c r="AR65" s="124">
        <v>2004.5</v>
      </c>
      <c r="AS65" s="125" t="e">
        <f>(#REF!/AQ65)-1</f>
        <v>#REF!</v>
      </c>
      <c r="AT65" s="125" t="e">
        <f>(#REF!/AR65)-1</f>
        <v>#REF!</v>
      </c>
    </row>
    <row r="66" spans="1:46">
      <c r="A66" s="203" t="s">
        <v>112</v>
      </c>
      <c r="B66" s="170">
        <v>5996375655.9099998</v>
      </c>
      <c r="C66" s="170">
        <v>1117.69</v>
      </c>
      <c r="D66" s="170">
        <v>6091488659.1599998</v>
      </c>
      <c r="E66" s="170">
        <v>1120.22</v>
      </c>
      <c r="F66" s="119">
        <f>((D66-B66)/B66)</f>
        <v>1.5861748614141122E-2</v>
      </c>
      <c r="G66" s="119">
        <f>((E66-C66)/C66)</f>
        <v>2.2635972407375683E-3</v>
      </c>
      <c r="H66" s="170">
        <v>6265498304.4899998</v>
      </c>
      <c r="I66" s="170">
        <v>1123.33</v>
      </c>
      <c r="J66" s="119">
        <f t="shared" si="49"/>
        <v>2.85660295974343E-2</v>
      </c>
      <c r="K66" s="119">
        <f t="shared" si="50"/>
        <v>2.7762403813535734E-3</v>
      </c>
      <c r="L66" s="170">
        <v>6293604339.4899998</v>
      </c>
      <c r="M66" s="170">
        <v>1125.57</v>
      </c>
      <c r="N66" s="119">
        <f t="shared" si="51"/>
        <v>4.4858419289425982E-3</v>
      </c>
      <c r="O66" s="119">
        <f t="shared" si="52"/>
        <v>1.9940711990243378E-3</v>
      </c>
      <c r="P66" s="170">
        <v>6402170269.1700001</v>
      </c>
      <c r="Q66" s="170">
        <v>1130.42</v>
      </c>
      <c r="R66" s="119">
        <f t="shared" si="53"/>
        <v>1.7250199380788832E-2</v>
      </c>
      <c r="S66" s="119">
        <f t="shared" si="54"/>
        <v>4.3089279209646107E-3</v>
      </c>
      <c r="T66" s="170">
        <v>6490234443.5900002</v>
      </c>
      <c r="U66" s="170">
        <v>1131.27</v>
      </c>
      <c r="V66" s="119">
        <f t="shared" si="55"/>
        <v>1.3755362746923166E-2</v>
      </c>
      <c r="W66" s="119">
        <f t="shared" si="56"/>
        <v>7.5193290989181811E-4</v>
      </c>
      <c r="X66" s="170">
        <v>6549110066.6599998</v>
      </c>
      <c r="Y66" s="170">
        <v>1104.5999999999999</v>
      </c>
      <c r="Z66" s="119">
        <f t="shared" si="57"/>
        <v>9.0714170006828462E-3</v>
      </c>
      <c r="AA66" s="119">
        <f t="shared" si="58"/>
        <v>-2.357527380731397E-2</v>
      </c>
      <c r="AB66" s="170">
        <v>5722986258.2399998</v>
      </c>
      <c r="AC66" s="170">
        <v>1107.03</v>
      </c>
      <c r="AD66" s="119">
        <f t="shared" si="59"/>
        <v>-0.12614291102322508</v>
      </c>
      <c r="AE66" s="119">
        <f t="shared" si="60"/>
        <v>2.1998913633895201E-3</v>
      </c>
      <c r="AF66" s="170">
        <v>5880531491.5200005</v>
      </c>
      <c r="AG66" s="170">
        <v>1109.54</v>
      </c>
      <c r="AH66" s="119">
        <f t="shared" si="61"/>
        <v>2.7528501060642221E-2</v>
      </c>
      <c r="AI66" s="119">
        <f t="shared" si="62"/>
        <v>2.2673278953596479E-3</v>
      </c>
      <c r="AJ66" s="120">
        <f t="shared" si="14"/>
        <v>-1.2029763367087496E-3</v>
      </c>
      <c r="AK66" s="120">
        <f t="shared" si="15"/>
        <v>-8.7666061207411158E-4</v>
      </c>
      <c r="AL66" s="121">
        <f t="shared" si="16"/>
        <v>-3.4631463578738704E-2</v>
      </c>
      <c r="AM66" s="121">
        <f t="shared" si="17"/>
        <v>-9.5338415668351426E-3</v>
      </c>
      <c r="AN66" s="122">
        <f t="shared" si="18"/>
        <v>5.1151150020270396E-2</v>
      </c>
      <c r="AO66" s="208">
        <f t="shared" si="19"/>
        <v>9.2239248560831259E-3</v>
      </c>
      <c r="AP66" s="126"/>
      <c r="AQ66" s="124"/>
      <c r="AR66" s="124"/>
      <c r="AS66" s="125"/>
      <c r="AT66" s="125"/>
    </row>
    <row r="67" spans="1:46">
      <c r="A67" s="203" t="s">
        <v>120</v>
      </c>
      <c r="B67" s="170">
        <v>78528349305.399994</v>
      </c>
      <c r="C67" s="182">
        <v>419.97</v>
      </c>
      <c r="D67" s="170">
        <v>79037809166.580002</v>
      </c>
      <c r="E67" s="182">
        <v>420.78</v>
      </c>
      <c r="F67" s="119">
        <f>((D67-B67)/B67)</f>
        <v>6.4875916237421153E-3</v>
      </c>
      <c r="G67" s="119">
        <f>((E67-C67)/C67)</f>
        <v>1.9287091935136923E-3</v>
      </c>
      <c r="H67" s="170">
        <v>80709418976.100006</v>
      </c>
      <c r="I67" s="182">
        <v>421.84</v>
      </c>
      <c r="J67" s="119">
        <f t="shared" si="49"/>
        <v>2.1149495755846688E-2</v>
      </c>
      <c r="K67" s="119">
        <f t="shared" si="50"/>
        <v>2.5191311374114793E-3</v>
      </c>
      <c r="L67" s="170">
        <v>81532511221.160004</v>
      </c>
      <c r="M67" s="182">
        <v>422.83</v>
      </c>
      <c r="N67" s="119">
        <f t="shared" si="51"/>
        <v>1.0198217946578637E-2</v>
      </c>
      <c r="O67" s="119">
        <f t="shared" si="52"/>
        <v>2.3468613692395439E-3</v>
      </c>
      <c r="P67" s="170">
        <v>82115031322.169998</v>
      </c>
      <c r="Q67" s="182">
        <v>423.71</v>
      </c>
      <c r="R67" s="119">
        <f t="shared" si="53"/>
        <v>7.1446358303608095E-3</v>
      </c>
      <c r="S67" s="119">
        <f t="shared" si="54"/>
        <v>2.0812146725634308E-3</v>
      </c>
      <c r="T67" s="170">
        <v>83535135312.75</v>
      </c>
      <c r="U67" s="182">
        <v>421.34</v>
      </c>
      <c r="V67" s="119">
        <f t="shared" si="55"/>
        <v>1.7294080848710487E-2</v>
      </c>
      <c r="W67" s="119">
        <f t="shared" si="56"/>
        <v>-5.5934483491067114E-3</v>
      </c>
      <c r="X67" s="170">
        <v>84765307995.779999</v>
      </c>
      <c r="Y67" s="182">
        <v>420.89</v>
      </c>
      <c r="Z67" s="119">
        <f t="shared" si="57"/>
        <v>1.4726410371208641E-2</v>
      </c>
      <c r="AA67" s="119">
        <f t="shared" si="58"/>
        <v>-1.0680210756158653E-3</v>
      </c>
      <c r="AB67" s="170">
        <v>82526612602.600006</v>
      </c>
      <c r="AC67" s="182">
        <v>421.95</v>
      </c>
      <c r="AD67" s="119">
        <f t="shared" si="59"/>
        <v>-2.6410514467681109E-2</v>
      </c>
      <c r="AE67" s="119">
        <f t="shared" si="60"/>
        <v>2.5184727601035954E-3</v>
      </c>
      <c r="AF67" s="170">
        <v>84537302650.929993</v>
      </c>
      <c r="AG67" s="182">
        <v>424.83</v>
      </c>
      <c r="AH67" s="119">
        <f t="shared" si="61"/>
        <v>2.4364141274188681E-2</v>
      </c>
      <c r="AI67" s="119">
        <f t="shared" si="62"/>
        <v>6.8254532527550552E-3</v>
      </c>
      <c r="AJ67" s="120">
        <f t="shared" si="14"/>
        <v>9.3692573978693683E-3</v>
      </c>
      <c r="AK67" s="120">
        <f t="shared" si="15"/>
        <v>1.4447966201080276E-3</v>
      </c>
      <c r="AL67" s="121">
        <f t="shared" si="16"/>
        <v>6.9580540532939925E-2</v>
      </c>
      <c r="AM67" s="121">
        <f t="shared" si="17"/>
        <v>9.6249821759589616E-3</v>
      </c>
      <c r="AN67" s="122">
        <f t="shared" si="18"/>
        <v>1.5808020848545639E-2</v>
      </c>
      <c r="AO67" s="208">
        <f t="shared" si="19"/>
        <v>3.55693499787087E-3</v>
      </c>
      <c r="AP67" s="126"/>
      <c r="AQ67" s="124"/>
      <c r="AR67" s="124"/>
      <c r="AS67" s="125"/>
      <c r="AT67" s="125"/>
    </row>
    <row r="68" spans="1:46">
      <c r="A68" s="203" t="s">
        <v>127</v>
      </c>
      <c r="B68" s="170">
        <v>233131080.96000001</v>
      </c>
      <c r="C68" s="182">
        <v>0.76719999999999999</v>
      </c>
      <c r="D68" s="170">
        <v>233693811.88</v>
      </c>
      <c r="E68" s="182">
        <v>0.76859999999999995</v>
      </c>
      <c r="F68" s="119">
        <f>((D68-B68)/B68)</f>
        <v>2.4137962114821518E-3</v>
      </c>
      <c r="G68" s="119">
        <f>((E68-C68)/C68)</f>
        <v>1.824817518248119E-3</v>
      </c>
      <c r="H68" s="170">
        <v>234626427.99000001</v>
      </c>
      <c r="I68" s="182">
        <v>0.76980000000000004</v>
      </c>
      <c r="J68" s="119">
        <f t="shared" si="49"/>
        <v>3.9907608271583404E-3</v>
      </c>
      <c r="K68" s="119">
        <f t="shared" si="50"/>
        <v>1.5612802498049571E-3</v>
      </c>
      <c r="L68" s="170">
        <v>234562964.13</v>
      </c>
      <c r="M68" s="182">
        <v>0.77100000000000002</v>
      </c>
      <c r="N68" s="119">
        <f t="shared" si="51"/>
        <v>-2.7048896641225425E-4</v>
      </c>
      <c r="O68" s="119">
        <f t="shared" si="52"/>
        <v>1.5588464536242905E-3</v>
      </c>
      <c r="P68" s="170">
        <v>234607287.55000001</v>
      </c>
      <c r="Q68" s="182">
        <v>0.77159999999999995</v>
      </c>
      <c r="R68" s="119">
        <f t="shared" si="53"/>
        <v>1.8896171509604417E-4</v>
      </c>
      <c r="S68" s="119">
        <f t="shared" si="54"/>
        <v>7.782101167314318E-4</v>
      </c>
      <c r="T68" s="170">
        <v>231207449.33000001</v>
      </c>
      <c r="U68" s="182">
        <v>0.76049999999999995</v>
      </c>
      <c r="V68" s="119">
        <f t="shared" si="55"/>
        <v>-1.4491613860355544E-2</v>
      </c>
      <c r="W68" s="119">
        <f t="shared" si="56"/>
        <v>-1.4385692068429237E-2</v>
      </c>
      <c r="X68" s="170">
        <v>232977085.96000001</v>
      </c>
      <c r="Y68" s="182">
        <v>0.76080000000000003</v>
      </c>
      <c r="Z68" s="119">
        <f t="shared" si="57"/>
        <v>7.6538910624553928E-3</v>
      </c>
      <c r="AA68" s="119">
        <f t="shared" si="58"/>
        <v>3.9447731755434318E-4</v>
      </c>
      <c r="AB68" s="170">
        <v>204216988.30000001</v>
      </c>
      <c r="AC68" s="182">
        <v>0.76090000000000002</v>
      </c>
      <c r="AD68" s="119">
        <f t="shared" si="59"/>
        <v>-0.12344603565407217</v>
      </c>
      <c r="AE68" s="119">
        <f t="shared" si="60"/>
        <v>1.3144058885382359E-4</v>
      </c>
      <c r="AF68" s="170">
        <v>205308796.94999999</v>
      </c>
      <c r="AG68" s="182">
        <v>0.76090000000000002</v>
      </c>
      <c r="AH68" s="119">
        <f t="shared" si="61"/>
        <v>5.3463164797831666E-3</v>
      </c>
      <c r="AI68" s="119">
        <f t="shared" si="62"/>
        <v>0</v>
      </c>
      <c r="AJ68" s="120">
        <f t="shared" si="14"/>
        <v>-1.4826801523108109E-2</v>
      </c>
      <c r="AK68" s="120">
        <f t="shared" si="15"/>
        <v>-1.0170774779515339E-3</v>
      </c>
      <c r="AL68" s="121">
        <f t="shared" si="16"/>
        <v>-0.12146241572102687</v>
      </c>
      <c r="AM68" s="121">
        <f t="shared" si="17"/>
        <v>-1.0018214936247631E-2</v>
      </c>
      <c r="AN68" s="122">
        <f t="shared" si="18"/>
        <v>4.4399621695585562E-2</v>
      </c>
      <c r="AO68" s="208">
        <f t="shared" si="19"/>
        <v>5.4464748854646129E-3</v>
      </c>
      <c r="AP68" s="126"/>
      <c r="AQ68" s="124"/>
      <c r="AR68" s="124"/>
      <c r="AS68" s="125"/>
      <c r="AT68" s="125"/>
    </row>
    <row r="69" spans="1:46">
      <c r="A69" s="203" t="s">
        <v>131</v>
      </c>
      <c r="B69" s="170">
        <v>432940584.44999999</v>
      </c>
      <c r="C69" s="181">
        <v>1201.47</v>
      </c>
      <c r="D69" s="170">
        <v>491519162.94999999</v>
      </c>
      <c r="E69" s="181">
        <v>1211.8</v>
      </c>
      <c r="F69" s="119">
        <f>((D69-B69)/B69)</f>
        <v>0.1353039668813151</v>
      </c>
      <c r="G69" s="119">
        <f>((E69-C69)/C69)</f>
        <v>8.5978010270751047E-3</v>
      </c>
      <c r="H69" s="170">
        <v>493570912.06</v>
      </c>
      <c r="I69" s="181">
        <v>1213.6400000000001</v>
      </c>
      <c r="J69" s="119">
        <f t="shared" si="49"/>
        <v>4.1743013592508279E-3</v>
      </c>
      <c r="K69" s="119">
        <f t="shared" si="50"/>
        <v>1.518402376629927E-3</v>
      </c>
      <c r="L69" s="170">
        <v>502351443.88999999</v>
      </c>
      <c r="M69" s="181">
        <v>1228.23</v>
      </c>
      <c r="N69" s="119">
        <f t="shared" si="51"/>
        <v>1.7789808141960753E-2</v>
      </c>
      <c r="O69" s="119">
        <f t="shared" si="52"/>
        <v>1.2021686826406443E-2</v>
      </c>
      <c r="P69" s="170">
        <v>504362006.19999999</v>
      </c>
      <c r="Q69" s="182">
        <v>1205.48</v>
      </c>
      <c r="R69" s="119">
        <f t="shared" si="53"/>
        <v>4.0023022416956679E-3</v>
      </c>
      <c r="S69" s="119">
        <f t="shared" si="54"/>
        <v>-1.8522589417291551E-2</v>
      </c>
      <c r="T69" s="170">
        <v>666821457.78999996</v>
      </c>
      <c r="U69" s="182">
        <v>1168.97</v>
      </c>
      <c r="V69" s="119">
        <f t="shared" si="55"/>
        <v>0.32210882182425576</v>
      </c>
      <c r="W69" s="119">
        <f t="shared" si="56"/>
        <v>-3.0286690778776909E-2</v>
      </c>
      <c r="X69" s="170">
        <v>498588270.13999999</v>
      </c>
      <c r="Y69" s="182">
        <v>1168.76</v>
      </c>
      <c r="Z69" s="119">
        <f t="shared" si="57"/>
        <v>-0.25229120281696327</v>
      </c>
      <c r="AA69" s="119">
        <f t="shared" si="58"/>
        <v>-1.7964532879375552E-4</v>
      </c>
      <c r="AB69" s="170">
        <v>503863808.14999998</v>
      </c>
      <c r="AC69" s="182">
        <v>1180.6400000000001</v>
      </c>
      <c r="AD69" s="119">
        <f t="shared" si="59"/>
        <v>1.0580950908689964E-2</v>
      </c>
      <c r="AE69" s="119">
        <f t="shared" si="60"/>
        <v>1.0164618912351646E-2</v>
      </c>
      <c r="AF69" s="170">
        <v>510588731.82999998</v>
      </c>
      <c r="AG69" s="182">
        <v>1185.8499999999999</v>
      </c>
      <c r="AH69" s="119">
        <f t="shared" si="61"/>
        <v>1.3346709113106217E-2</v>
      </c>
      <c r="AI69" s="119">
        <f t="shared" si="62"/>
        <v>4.41286082124933E-3</v>
      </c>
      <c r="AJ69" s="120">
        <f t="shared" si="14"/>
        <v>3.1876957206663878E-2</v>
      </c>
      <c r="AK69" s="120">
        <f t="shared" si="15"/>
        <v>-1.5341944451437205E-3</v>
      </c>
      <c r="AL69" s="121">
        <f t="shared" si="16"/>
        <v>3.8797203277992756E-2</v>
      </c>
      <c r="AM69" s="121">
        <f t="shared" si="17"/>
        <v>-2.1414424822578021E-2</v>
      </c>
      <c r="AN69" s="122">
        <f t="shared" si="18"/>
        <v>0.15956324138933481</v>
      </c>
      <c r="AO69" s="208">
        <f t="shared" si="19"/>
        <v>1.5048083453776085E-2</v>
      </c>
      <c r="AP69" s="126"/>
      <c r="AQ69" s="124"/>
      <c r="AR69" s="124"/>
      <c r="AS69" s="125"/>
      <c r="AT69" s="125"/>
    </row>
    <row r="70" spans="1:46" s="290" customFormat="1">
      <c r="A70" s="203" t="s">
        <v>132</v>
      </c>
      <c r="B70" s="170">
        <v>314390020.12</v>
      </c>
      <c r="C70" s="182">
        <v>142.18</v>
      </c>
      <c r="D70" s="170">
        <v>315331513.87</v>
      </c>
      <c r="E70" s="182">
        <v>142.61000000000001</v>
      </c>
      <c r="F70" s="119">
        <f>((D70-B70)/B70)</f>
        <v>2.9946680547958864E-3</v>
      </c>
      <c r="G70" s="119">
        <f>((E70-C70)/C70)</f>
        <v>3.0243353495569476E-3</v>
      </c>
      <c r="H70" s="170">
        <v>316286867.16000003</v>
      </c>
      <c r="I70" s="181">
        <v>143.04</v>
      </c>
      <c r="J70" s="119">
        <f t="shared" si="49"/>
        <v>3.0296790773467687E-3</v>
      </c>
      <c r="K70" s="119">
        <f t="shared" si="50"/>
        <v>3.0152163242407851E-3</v>
      </c>
      <c r="L70" s="170">
        <v>317257931.27999997</v>
      </c>
      <c r="M70" s="181">
        <v>143.47999999999999</v>
      </c>
      <c r="N70" s="119">
        <f t="shared" si="51"/>
        <v>3.0702005705115572E-3</v>
      </c>
      <c r="O70" s="119">
        <f t="shared" si="52"/>
        <v>3.0760626398210135E-3</v>
      </c>
      <c r="P70" s="170">
        <v>318458269.85000002</v>
      </c>
      <c r="Q70" s="181">
        <v>143.02000000000001</v>
      </c>
      <c r="R70" s="119">
        <f t="shared" si="53"/>
        <v>3.7834785253664108E-3</v>
      </c>
      <c r="S70" s="119">
        <f t="shared" si="54"/>
        <v>-3.2060217451908252E-3</v>
      </c>
      <c r="T70" s="170">
        <v>320530483.47000003</v>
      </c>
      <c r="U70" s="181">
        <v>144.97</v>
      </c>
      <c r="V70" s="119">
        <f t="shared" si="55"/>
        <v>6.5070177671192435E-3</v>
      </c>
      <c r="W70" s="119">
        <f t="shared" si="56"/>
        <v>1.3634456719339872E-2</v>
      </c>
      <c r="X70" s="170">
        <v>322584272.57999998</v>
      </c>
      <c r="Y70" s="181">
        <v>146.06</v>
      </c>
      <c r="Z70" s="119">
        <f t="shared" si="57"/>
        <v>6.4074689176705987E-3</v>
      </c>
      <c r="AA70" s="119">
        <f t="shared" si="58"/>
        <v>7.5187969924812269E-3</v>
      </c>
      <c r="AB70" s="170">
        <v>322883142.41000003</v>
      </c>
      <c r="AC70" s="181">
        <v>146.19</v>
      </c>
      <c r="AD70" s="119">
        <f t="shared" si="59"/>
        <v>9.2648605466630134E-4</v>
      </c>
      <c r="AE70" s="119">
        <f t="shared" si="60"/>
        <v>8.9004518690945808E-4</v>
      </c>
      <c r="AF70" s="170">
        <v>312931280.33999997</v>
      </c>
      <c r="AG70" s="181">
        <v>141.16</v>
      </c>
      <c r="AH70" s="119">
        <f t="shared" si="61"/>
        <v>-3.0821869471782722E-2</v>
      </c>
      <c r="AI70" s="119">
        <f t="shared" si="62"/>
        <v>-3.4407278199603264E-2</v>
      </c>
      <c r="AJ70" s="120">
        <f t="shared" ref="AJ70:AJ111" si="63">AVERAGE(F70,J70,N70,R70,V70,Z70,AD70,AH70)</f>
        <v>-5.1285881303824452E-4</v>
      </c>
      <c r="AK70" s="120">
        <f t="shared" ref="AK70:AK111" si="64">AVERAGE(G70,K70,O70,S70,W70,AA70,AE70,AI70)</f>
        <v>-8.067983415555981E-4</v>
      </c>
      <c r="AL70" s="121">
        <f t="shared" ref="AL70:AL111" si="65">((AF70-D70)/D70)</f>
        <v>-7.6117781586193195E-3</v>
      </c>
      <c r="AM70" s="121">
        <f t="shared" ref="AM70:AM111" si="66">((AG70-E70)/E70)</f>
        <v>-1.0167589930580022E-2</v>
      </c>
      <c r="AN70" s="122">
        <f t="shared" ref="AN70:AN111" si="67">STDEV(F70,J70,N70,R70,V70,Z70,AD70,AH70)</f>
        <v>1.2386782081638136E-2</v>
      </c>
      <c r="AO70" s="208">
        <f t="shared" ref="AO70:AO111" si="68">STDEV(G70,K70,O70,S70,W70,AA70,AE70,AI70)</f>
        <v>1.4441285923436535E-2</v>
      </c>
      <c r="AP70" s="126"/>
      <c r="AQ70" s="124"/>
      <c r="AR70" s="124"/>
      <c r="AS70" s="125"/>
      <c r="AT70" s="125"/>
    </row>
    <row r="71" spans="1:46">
      <c r="A71" s="203" t="s">
        <v>137</v>
      </c>
      <c r="B71" s="170">
        <v>378072706.18000001</v>
      </c>
      <c r="C71" s="182">
        <v>147.750427</v>
      </c>
      <c r="D71" s="170">
        <v>373639195.19999999</v>
      </c>
      <c r="E71" s="182">
        <v>148.35637299999999</v>
      </c>
      <c r="F71" s="119">
        <f>((D71-B71)/B71)</f>
        <v>-1.1726609478890098E-2</v>
      </c>
      <c r="G71" s="119">
        <f>((E71-C71)/C71)</f>
        <v>4.1011455080261034E-3</v>
      </c>
      <c r="H71" s="170">
        <v>375501337.44</v>
      </c>
      <c r="I71" s="182">
        <v>148.752408</v>
      </c>
      <c r="J71" s="119">
        <f t="shared" si="49"/>
        <v>4.9837979096471665E-3</v>
      </c>
      <c r="K71" s="119">
        <f t="shared" si="50"/>
        <v>2.669484242513882E-3</v>
      </c>
      <c r="L71" s="170">
        <v>381494964.14999998</v>
      </c>
      <c r="M71" s="182">
        <v>149.13618700000001</v>
      </c>
      <c r="N71" s="119">
        <f t="shared" si="51"/>
        <v>1.5961665412064421E-2</v>
      </c>
      <c r="O71" s="119">
        <f t="shared" si="52"/>
        <v>2.5799851253500653E-3</v>
      </c>
      <c r="P71" s="170">
        <v>404800699.25999999</v>
      </c>
      <c r="Q71" s="182">
        <v>149.497063</v>
      </c>
      <c r="R71" s="119">
        <f t="shared" si="53"/>
        <v>6.1090544568332579E-2</v>
      </c>
      <c r="S71" s="119">
        <f t="shared" si="54"/>
        <v>2.4197748866946049E-3</v>
      </c>
      <c r="T71" s="170">
        <v>418487508.18000001</v>
      </c>
      <c r="U71" s="182">
        <v>149.86323999999999</v>
      </c>
      <c r="V71" s="119">
        <f t="shared" si="55"/>
        <v>3.3811228451483225E-2</v>
      </c>
      <c r="W71" s="119">
        <f t="shared" si="56"/>
        <v>2.4493926011107878E-3</v>
      </c>
      <c r="X71" s="170">
        <v>429849704.05000001</v>
      </c>
      <c r="Y71" s="182">
        <v>150.21230399999999</v>
      </c>
      <c r="Z71" s="119">
        <f t="shared" si="57"/>
        <v>2.7150621339724419E-2</v>
      </c>
      <c r="AA71" s="119">
        <f t="shared" si="58"/>
        <v>2.3292169580745653E-3</v>
      </c>
      <c r="AB71" s="170">
        <v>444112127.67000002</v>
      </c>
      <c r="AC71" s="182">
        <v>150.468997</v>
      </c>
      <c r="AD71" s="119">
        <f t="shared" si="59"/>
        <v>3.3180024286677191E-2</v>
      </c>
      <c r="AE71" s="119">
        <f t="shared" si="60"/>
        <v>1.7088680032496721E-3</v>
      </c>
      <c r="AF71" s="170">
        <v>456447538.38999999</v>
      </c>
      <c r="AG71" s="181">
        <v>148.53830300000001</v>
      </c>
      <c r="AH71" s="119">
        <f t="shared" si="61"/>
        <v>2.7775442172040535E-2</v>
      </c>
      <c r="AI71" s="119">
        <f t="shared" si="62"/>
        <v>-1.2831174783467111E-2</v>
      </c>
      <c r="AJ71" s="120">
        <f t="shared" si="63"/>
        <v>2.4028339332634929E-2</v>
      </c>
      <c r="AK71" s="120">
        <f t="shared" si="64"/>
        <v>6.7833656769407131E-4</v>
      </c>
      <c r="AL71" s="121">
        <f t="shared" si="65"/>
        <v>0.22162648954876027</v>
      </c>
      <c r="AM71" s="121">
        <f t="shared" si="66"/>
        <v>1.226303908090437E-3</v>
      </c>
      <c r="AN71" s="122">
        <f t="shared" si="67"/>
        <v>2.1656529497824695E-2</v>
      </c>
      <c r="AO71" s="208">
        <f t="shared" si="68"/>
        <v>5.5001311969331565E-3</v>
      </c>
      <c r="AP71" s="126"/>
      <c r="AQ71" s="124"/>
      <c r="AR71" s="124"/>
      <c r="AS71" s="125"/>
      <c r="AT71" s="125"/>
    </row>
    <row r="72" spans="1:46" s="290" customFormat="1">
      <c r="A72" s="203" t="s">
        <v>143</v>
      </c>
      <c r="B72" s="170">
        <v>656871961.13999999</v>
      </c>
      <c r="C72" s="182">
        <v>1.3380000000000001</v>
      </c>
      <c r="D72" s="170">
        <v>681265096.16999996</v>
      </c>
      <c r="E72" s="182">
        <v>1.385</v>
      </c>
      <c r="F72" s="119">
        <f>((D72-B72)/B72)</f>
        <v>3.7135296485582572E-2</v>
      </c>
      <c r="G72" s="119">
        <f>((E72-C72)/C72)</f>
        <v>3.512705530642745E-2</v>
      </c>
      <c r="H72" s="170">
        <v>660695100.87</v>
      </c>
      <c r="I72" s="182">
        <v>1.3413999999999999</v>
      </c>
      <c r="J72" s="119">
        <f t="shared" si="49"/>
        <v>-3.0193819433348753E-2</v>
      </c>
      <c r="K72" s="119">
        <f t="shared" si="50"/>
        <v>-3.1480144404332187E-2</v>
      </c>
      <c r="L72" s="170">
        <v>827892440.40999997</v>
      </c>
      <c r="M72" s="182">
        <v>1.3540000000000001</v>
      </c>
      <c r="N72" s="119">
        <f t="shared" si="51"/>
        <v>0.25306278088006912</v>
      </c>
      <c r="O72" s="119">
        <f t="shared" si="52"/>
        <v>9.3931713135531284E-3</v>
      </c>
      <c r="P72" s="170">
        <v>846180534.37</v>
      </c>
      <c r="Q72" s="182">
        <v>1.3540000000000001</v>
      </c>
      <c r="R72" s="119">
        <f t="shared" si="53"/>
        <v>2.2089939546909215E-2</v>
      </c>
      <c r="S72" s="119">
        <f t="shared" si="54"/>
        <v>0</v>
      </c>
      <c r="T72" s="170">
        <v>909715284.21000004</v>
      </c>
      <c r="U72" s="182">
        <v>1.347</v>
      </c>
      <c r="V72" s="119">
        <f t="shared" si="55"/>
        <v>7.5084154337470135E-2</v>
      </c>
      <c r="W72" s="119">
        <f t="shared" si="56"/>
        <v>-5.1698670605613865E-3</v>
      </c>
      <c r="X72" s="170">
        <v>920252897.76999998</v>
      </c>
      <c r="Y72" s="182">
        <v>1.3480000000000001</v>
      </c>
      <c r="Z72" s="119">
        <f t="shared" si="57"/>
        <v>1.1583419277330097E-2</v>
      </c>
      <c r="AA72" s="119">
        <f t="shared" si="58"/>
        <v>7.4239049740171638E-4</v>
      </c>
      <c r="AB72" s="170">
        <v>939470330.09000003</v>
      </c>
      <c r="AC72" s="182">
        <v>1.3480000000000001</v>
      </c>
      <c r="AD72" s="119">
        <f t="shared" si="59"/>
        <v>2.088277294922802E-2</v>
      </c>
      <c r="AE72" s="119">
        <f t="shared" si="60"/>
        <v>0</v>
      </c>
      <c r="AF72" s="170">
        <v>872413988.38</v>
      </c>
      <c r="AG72" s="182">
        <v>1.381</v>
      </c>
      <c r="AH72" s="119">
        <f t="shared" si="61"/>
        <v>-7.1376753008874833E-2</v>
      </c>
      <c r="AI72" s="119">
        <f t="shared" si="62"/>
        <v>2.4480712166172043E-2</v>
      </c>
      <c r="AJ72" s="120">
        <f t="shared" si="63"/>
        <v>3.9783473879295692E-2</v>
      </c>
      <c r="AK72" s="120">
        <f t="shared" si="64"/>
        <v>4.1366647273325952E-3</v>
      </c>
      <c r="AL72" s="121">
        <f t="shared" si="65"/>
        <v>0.28057931234789335</v>
      </c>
      <c r="AM72" s="121">
        <f t="shared" si="66"/>
        <v>-2.8880866425992804E-3</v>
      </c>
      <c r="AN72" s="122">
        <f t="shared" si="67"/>
        <v>9.670291178406408E-2</v>
      </c>
      <c r="AO72" s="208">
        <f t="shared" si="68"/>
        <v>2.0010101557002193E-2</v>
      </c>
      <c r="AP72" s="126"/>
      <c r="AQ72" s="124"/>
      <c r="AR72" s="124"/>
      <c r="AS72" s="125"/>
      <c r="AT72" s="125"/>
    </row>
    <row r="73" spans="1:46" s="290" customFormat="1">
      <c r="A73" s="203" t="s">
        <v>165</v>
      </c>
      <c r="B73" s="170">
        <v>1691166412.4200001</v>
      </c>
      <c r="C73" s="181">
        <v>392.13</v>
      </c>
      <c r="D73" s="170">
        <v>1761680764.1440001</v>
      </c>
      <c r="E73" s="181">
        <v>396.2</v>
      </c>
      <c r="F73" s="119">
        <f>((D73-B73)/B73)</f>
        <v>4.1695690741100043E-2</v>
      </c>
      <c r="G73" s="119">
        <f>((E73-C73)/C73)</f>
        <v>1.0379210975951835E-2</v>
      </c>
      <c r="H73" s="170">
        <v>1630545770.46</v>
      </c>
      <c r="I73" s="182">
        <v>394.76</v>
      </c>
      <c r="J73" s="119">
        <f t="shared" si="49"/>
        <v>-7.4437432906703987E-2</v>
      </c>
      <c r="K73" s="119">
        <f t="shared" si="50"/>
        <v>-3.6345280161534524E-3</v>
      </c>
      <c r="L73" s="170">
        <v>1823325603.8</v>
      </c>
      <c r="M73" s="182">
        <v>401.02</v>
      </c>
      <c r="N73" s="119">
        <f t="shared" si="51"/>
        <v>0.11823024954743466</v>
      </c>
      <c r="O73" s="119">
        <f t="shared" si="52"/>
        <v>1.5857736346134337E-2</v>
      </c>
      <c r="P73" s="170">
        <v>1830431822.3299999</v>
      </c>
      <c r="Q73" s="182">
        <v>401.47</v>
      </c>
      <c r="R73" s="119">
        <f t="shared" si="53"/>
        <v>3.8973941435308502E-3</v>
      </c>
      <c r="S73" s="119">
        <f t="shared" si="54"/>
        <v>1.1221385467060133E-3</v>
      </c>
      <c r="T73" s="170">
        <v>1839535299.23</v>
      </c>
      <c r="U73" s="182">
        <v>399.08</v>
      </c>
      <c r="V73" s="119">
        <f t="shared" si="55"/>
        <v>4.9734039743758738E-3</v>
      </c>
      <c r="W73" s="119">
        <f t="shared" si="56"/>
        <v>-5.9531222756371415E-3</v>
      </c>
      <c r="X73" s="170">
        <v>1844028294.3</v>
      </c>
      <c r="Y73" s="182">
        <v>398.2</v>
      </c>
      <c r="Z73" s="119">
        <f t="shared" si="57"/>
        <v>2.4424620021592566E-3</v>
      </c>
      <c r="AA73" s="119">
        <f t="shared" si="58"/>
        <v>-2.2050716648290957E-3</v>
      </c>
      <c r="AB73" s="170">
        <v>1909655749.3</v>
      </c>
      <c r="AC73" s="182">
        <v>402.86</v>
      </c>
      <c r="AD73" s="119">
        <f t="shared" si="59"/>
        <v>3.5589180059144604E-2</v>
      </c>
      <c r="AE73" s="119">
        <f t="shared" si="60"/>
        <v>1.1702661978905135E-2</v>
      </c>
      <c r="AF73" s="170">
        <v>1909655749.3</v>
      </c>
      <c r="AG73" s="182">
        <v>402.86</v>
      </c>
      <c r="AH73" s="119">
        <f t="shared" si="61"/>
        <v>0</v>
      </c>
      <c r="AI73" s="119">
        <f t="shared" si="62"/>
        <v>0</v>
      </c>
      <c r="AJ73" s="120">
        <f t="shared" si="63"/>
        <v>1.6548868445130163E-2</v>
      </c>
      <c r="AK73" s="120">
        <f t="shared" si="64"/>
        <v>3.4086282363847034E-3</v>
      </c>
      <c r="AL73" s="121">
        <f t="shared" si="65"/>
        <v>8.3996481183071153E-2</v>
      </c>
      <c r="AM73" s="121">
        <f t="shared" si="66"/>
        <v>1.6809692074709805E-2</v>
      </c>
      <c r="AN73" s="122">
        <f t="shared" si="67"/>
        <v>5.3956878766777357E-2</v>
      </c>
      <c r="AO73" s="208">
        <f t="shared" si="68"/>
        <v>8.088520462996884E-3</v>
      </c>
      <c r="AP73" s="126"/>
      <c r="AQ73" s="124"/>
      <c r="AR73" s="124"/>
      <c r="AS73" s="125"/>
      <c r="AT73" s="125"/>
    </row>
    <row r="74" spans="1:46" s="290" customFormat="1">
      <c r="A74" s="203" t="s">
        <v>173</v>
      </c>
      <c r="B74" s="170">
        <v>1708431958.4400001</v>
      </c>
      <c r="C74" s="182">
        <v>101.88</v>
      </c>
      <c r="D74" s="170">
        <v>1677623592.03</v>
      </c>
      <c r="E74" s="182">
        <v>119.32</v>
      </c>
      <c r="F74" s="119">
        <f>((D74-B74)/B74)</f>
        <v>-1.8033124619216183E-2</v>
      </c>
      <c r="G74" s="119">
        <f>((E74-C74)/C74)</f>
        <v>0.17118178248920296</v>
      </c>
      <c r="H74" s="170">
        <v>1475228483.6700001</v>
      </c>
      <c r="I74" s="182">
        <v>103</v>
      </c>
      <c r="J74" s="119">
        <f>((H74-D74)/D74)</f>
        <v>-0.12064393307386237</v>
      </c>
      <c r="K74" s="119">
        <f>((I74-E74)/E74)</f>
        <v>-0.13677505866577266</v>
      </c>
      <c r="L74" s="170">
        <v>1511122320.4300001</v>
      </c>
      <c r="M74" s="182">
        <v>104.13</v>
      </c>
      <c r="N74" s="119">
        <f>((L74-H74)/H74)</f>
        <v>2.4331035603857843E-2</v>
      </c>
      <c r="O74" s="119">
        <f>((M74-I74)/I74)</f>
        <v>1.0970873786407723E-2</v>
      </c>
      <c r="P74" s="170">
        <v>1527949929.3</v>
      </c>
      <c r="Q74" s="182">
        <v>104.28</v>
      </c>
      <c r="R74" s="119">
        <f>((P74-L74)/L74)</f>
        <v>1.1135835029695992E-2</v>
      </c>
      <c r="S74" s="119">
        <f>((Q74-M74)/M74)</f>
        <v>1.4405070584846413E-3</v>
      </c>
      <c r="T74" s="170">
        <v>1590667038.45</v>
      </c>
      <c r="U74" s="182">
        <v>104.45</v>
      </c>
      <c r="V74" s="119">
        <f>((T74-P74)/P74)</f>
        <v>4.104657354755905E-2</v>
      </c>
      <c r="W74" s="119">
        <f>((U74-Q74)/Q74)</f>
        <v>1.6302263137706339E-3</v>
      </c>
      <c r="X74" s="170">
        <v>1224497042.29</v>
      </c>
      <c r="Y74" s="182">
        <v>104.68</v>
      </c>
      <c r="Z74" s="119">
        <f t="shared" si="57"/>
        <v>-0.23019902173669768</v>
      </c>
      <c r="AA74" s="119">
        <f t="shared" si="58"/>
        <v>2.2020105313547531E-3</v>
      </c>
      <c r="AB74" s="170">
        <v>1277301236.9300001</v>
      </c>
      <c r="AC74" s="182">
        <v>104.89</v>
      </c>
      <c r="AD74" s="119">
        <f t="shared" si="59"/>
        <v>4.3123170425342999E-2</v>
      </c>
      <c r="AE74" s="119">
        <f t="shared" si="60"/>
        <v>2.0061138708444186E-3</v>
      </c>
      <c r="AF74" s="170">
        <v>2178279463.6999998</v>
      </c>
      <c r="AG74" s="182">
        <v>105.04</v>
      </c>
      <c r="AH74" s="119">
        <f t="shared" si="61"/>
        <v>0.7053764614958844</v>
      </c>
      <c r="AI74" s="119">
        <f t="shared" si="62"/>
        <v>1.4300695967204278E-3</v>
      </c>
      <c r="AJ74" s="120">
        <f t="shared" si="63"/>
        <v>5.7017124584070503E-2</v>
      </c>
      <c r="AK74" s="120">
        <f t="shared" si="64"/>
        <v>6.7608156226266125E-3</v>
      </c>
      <c r="AL74" s="121">
        <f t="shared" si="65"/>
        <v>0.2984315874243183</v>
      </c>
      <c r="AM74" s="121">
        <f t="shared" si="66"/>
        <v>-0.11967817633255103</v>
      </c>
      <c r="AN74" s="122">
        <f t="shared" si="67"/>
        <v>0.27869094746389389</v>
      </c>
      <c r="AO74" s="208">
        <f t="shared" si="68"/>
        <v>8.2618712441546394E-2</v>
      </c>
      <c r="AP74" s="126"/>
      <c r="AQ74" s="124"/>
      <c r="AR74" s="124"/>
      <c r="AS74" s="125"/>
      <c r="AT74" s="125"/>
    </row>
    <row r="75" spans="1:46">
      <c r="A75" s="203" t="s">
        <v>189</v>
      </c>
      <c r="B75" s="170">
        <v>0</v>
      </c>
      <c r="C75" s="182">
        <v>0</v>
      </c>
      <c r="D75" s="170">
        <v>0</v>
      </c>
      <c r="E75" s="182">
        <v>0</v>
      </c>
      <c r="F75" s="119" t="e">
        <f>((D75-B75)/B75)</f>
        <v>#DIV/0!</v>
      </c>
      <c r="G75" s="119" t="e">
        <f>((E75-C75)/C75)</f>
        <v>#DIV/0!</v>
      </c>
      <c r="H75" s="170">
        <v>0</v>
      </c>
      <c r="I75" s="182">
        <v>0</v>
      </c>
      <c r="J75" s="119" t="e">
        <f t="shared" si="49"/>
        <v>#DIV/0!</v>
      </c>
      <c r="K75" s="119" t="e">
        <f t="shared" si="50"/>
        <v>#DIV/0!</v>
      </c>
      <c r="L75" s="170">
        <v>0</v>
      </c>
      <c r="M75" s="182">
        <v>0</v>
      </c>
      <c r="N75" s="119" t="e">
        <f t="shared" si="51"/>
        <v>#DIV/0!</v>
      </c>
      <c r="O75" s="119" t="e">
        <f t="shared" si="52"/>
        <v>#DIV/0!</v>
      </c>
      <c r="P75" s="170">
        <v>0</v>
      </c>
      <c r="Q75" s="182">
        <v>0</v>
      </c>
      <c r="R75" s="119" t="e">
        <f t="shared" si="53"/>
        <v>#DIV/0!</v>
      </c>
      <c r="S75" s="119" t="e">
        <f t="shared" si="54"/>
        <v>#DIV/0!</v>
      </c>
      <c r="T75" s="170">
        <v>0</v>
      </c>
      <c r="U75" s="182">
        <v>0</v>
      </c>
      <c r="V75" s="119" t="e">
        <f t="shared" si="55"/>
        <v>#DIV/0!</v>
      </c>
      <c r="W75" s="119" t="e">
        <f t="shared" si="56"/>
        <v>#DIV/0!</v>
      </c>
      <c r="X75" s="170">
        <v>440990102.85000002</v>
      </c>
      <c r="Y75" s="182">
        <v>1.1599999999999999</v>
      </c>
      <c r="Z75" s="119" t="e">
        <f t="shared" si="57"/>
        <v>#DIV/0!</v>
      </c>
      <c r="AA75" s="119" t="e">
        <f t="shared" si="58"/>
        <v>#DIV/0!</v>
      </c>
      <c r="AB75" s="170">
        <v>525817891.16000003</v>
      </c>
      <c r="AC75" s="182">
        <v>1.17</v>
      </c>
      <c r="AD75" s="119">
        <f t="shared" si="59"/>
        <v>0.19235757846214893</v>
      </c>
      <c r="AE75" s="119">
        <f t="shared" si="60"/>
        <v>8.6206896551724223E-3</v>
      </c>
      <c r="AF75" s="170">
        <v>599521423.48000002</v>
      </c>
      <c r="AG75" s="182">
        <v>1.18</v>
      </c>
      <c r="AH75" s="119">
        <f t="shared" si="61"/>
        <v>0.14016931253024423</v>
      </c>
      <c r="AI75" s="119">
        <f t="shared" si="62"/>
        <v>8.5470085470085548E-3</v>
      </c>
      <c r="AJ75" s="120" t="e">
        <f t="shared" si="63"/>
        <v>#DIV/0!</v>
      </c>
      <c r="AK75" s="120" t="e">
        <f t="shared" si="64"/>
        <v>#DIV/0!</v>
      </c>
      <c r="AL75" s="121" t="e">
        <f t="shared" si="65"/>
        <v>#DIV/0!</v>
      </c>
      <c r="AM75" s="121" t="e">
        <f t="shared" si="66"/>
        <v>#DIV/0!</v>
      </c>
      <c r="AN75" s="122" t="e">
        <f t="shared" si="67"/>
        <v>#DIV/0!</v>
      </c>
      <c r="AO75" s="208" t="e">
        <f t="shared" si="68"/>
        <v>#DIV/0!</v>
      </c>
      <c r="AP75" s="126"/>
      <c r="AQ75" s="136">
        <f>SUM(AQ56:AQ65)</f>
        <v>19958149256.249023</v>
      </c>
      <c r="AR75" s="101"/>
      <c r="AS75" s="125" t="e">
        <f>(#REF!/AQ75)-1</f>
        <v>#REF!</v>
      </c>
      <c r="AT75" s="125" t="e">
        <f>(#REF!/AR75)-1</f>
        <v>#REF!</v>
      </c>
    </row>
    <row r="76" spans="1:46">
      <c r="A76" s="205" t="s">
        <v>57</v>
      </c>
      <c r="B76" s="175">
        <f>SUM(B56:B75)</f>
        <v>131325002462.92999</v>
      </c>
      <c r="C76" s="177"/>
      <c r="D76" s="175">
        <f>SUM(D56:D75)</f>
        <v>132803925418.63399</v>
      </c>
      <c r="E76" s="177"/>
      <c r="F76" s="119">
        <f>((D76-B76)/B76)</f>
        <v>1.1261549042205124E-2</v>
      </c>
      <c r="G76" s="119"/>
      <c r="H76" s="175">
        <f>SUM(H56:H75)</f>
        <v>134867943459.75002</v>
      </c>
      <c r="I76" s="177"/>
      <c r="J76" s="119">
        <f>((H76-D76)/D76)</f>
        <v>1.5541845127014757E-2</v>
      </c>
      <c r="K76" s="119"/>
      <c r="L76" s="175">
        <f>SUM(L56:L75)</f>
        <v>138833525926.84</v>
      </c>
      <c r="M76" s="177"/>
      <c r="N76" s="119">
        <f>((L76-H76)/H76)</f>
        <v>2.9403447293414608E-2</v>
      </c>
      <c r="O76" s="119"/>
      <c r="P76" s="175">
        <f>SUM(P56:P75)</f>
        <v>144152179827.63998</v>
      </c>
      <c r="Q76" s="177"/>
      <c r="R76" s="119">
        <f>((P76-L76)/L76)</f>
        <v>3.8309578794409618E-2</v>
      </c>
      <c r="S76" s="119"/>
      <c r="T76" s="175">
        <f>SUM(T56:T75)</f>
        <v>151876860876.13998</v>
      </c>
      <c r="U76" s="177"/>
      <c r="V76" s="119">
        <f>((T76-P76)/P76)</f>
        <v>5.3586987430479745E-2</v>
      </c>
      <c r="W76" s="119"/>
      <c r="X76" s="175">
        <f>SUM(X56:X75)</f>
        <v>158115412180.49997</v>
      </c>
      <c r="Y76" s="177"/>
      <c r="Z76" s="119">
        <f>((X76-T76)/T76)</f>
        <v>4.107637772055156E-2</v>
      </c>
      <c r="AA76" s="119"/>
      <c r="AB76" s="175">
        <f>SUM(AB56:AB75)</f>
        <v>158334968004.49997</v>
      </c>
      <c r="AC76" s="177"/>
      <c r="AD76" s="119">
        <f>((AB76-X76)/X76)</f>
        <v>1.3885795253745501E-3</v>
      </c>
      <c r="AE76" s="119"/>
      <c r="AF76" s="175">
        <f>SUM(AF56:AF75)</f>
        <v>165576885668.21002</v>
      </c>
      <c r="AG76" s="177"/>
      <c r="AH76" s="119">
        <f>((AF76-AB76)/AB76)</f>
        <v>4.5737955140169879E-2</v>
      </c>
      <c r="AI76" s="119"/>
      <c r="AJ76" s="120">
        <f t="shared" si="63"/>
        <v>2.9538290009202481E-2</v>
      </c>
      <c r="AK76" s="120"/>
      <c r="AL76" s="121">
        <f t="shared" si="65"/>
        <v>0.24677704477685261</v>
      </c>
      <c r="AM76" s="121"/>
      <c r="AN76" s="122">
        <f t="shared" si="67"/>
        <v>1.8412713331515906E-2</v>
      </c>
      <c r="AO76" s="208"/>
      <c r="AP76" s="126"/>
      <c r="AQ76" s="136"/>
      <c r="AR76" s="101"/>
      <c r="AS76" s="125" t="e">
        <f>(#REF!/AQ76)-1</f>
        <v>#REF!</v>
      </c>
      <c r="AT76" s="125" t="e">
        <f>(#REF!/AR76)-1</f>
        <v>#REF!</v>
      </c>
    </row>
    <row r="77" spans="1:46">
      <c r="A77" s="206" t="s">
        <v>59</v>
      </c>
      <c r="B77" s="175"/>
      <c r="C77" s="177"/>
      <c r="D77" s="175"/>
      <c r="E77" s="177"/>
      <c r="F77" s="119"/>
      <c r="G77" s="119"/>
      <c r="H77" s="175"/>
      <c r="I77" s="177"/>
      <c r="J77" s="119"/>
      <c r="K77" s="119"/>
      <c r="L77" s="175"/>
      <c r="M77" s="177"/>
      <c r="N77" s="119"/>
      <c r="O77" s="119"/>
      <c r="P77" s="175"/>
      <c r="Q77" s="177"/>
      <c r="R77" s="119"/>
      <c r="S77" s="119"/>
      <c r="T77" s="175"/>
      <c r="U77" s="177"/>
      <c r="V77" s="119"/>
      <c r="W77" s="119"/>
      <c r="X77" s="175"/>
      <c r="Y77" s="177"/>
      <c r="Z77" s="119"/>
      <c r="AA77" s="119"/>
      <c r="AB77" s="175"/>
      <c r="AC77" s="177"/>
      <c r="AD77" s="119"/>
      <c r="AE77" s="119"/>
      <c r="AF77" s="175"/>
      <c r="AG77" s="177"/>
      <c r="AH77" s="119"/>
      <c r="AI77" s="119"/>
      <c r="AJ77" s="120"/>
      <c r="AK77" s="120"/>
      <c r="AL77" s="121"/>
      <c r="AM77" s="121"/>
      <c r="AN77" s="122"/>
      <c r="AO77" s="208"/>
      <c r="AP77" s="126"/>
      <c r="AQ77" s="142">
        <v>2412598749</v>
      </c>
      <c r="AR77" s="143">
        <v>100</v>
      </c>
      <c r="AS77" s="125" t="e">
        <f>(#REF!/AQ77)-1</f>
        <v>#REF!</v>
      </c>
      <c r="AT77" s="125" t="e">
        <f>(#REF!/AR77)-1</f>
        <v>#REF!</v>
      </c>
    </row>
    <row r="78" spans="1:46">
      <c r="A78" s="203" t="s">
        <v>31</v>
      </c>
      <c r="B78" s="170">
        <v>2371415962.1599998</v>
      </c>
      <c r="C78" s="182">
        <v>85.5</v>
      </c>
      <c r="D78" s="170">
        <v>2373165962.1599998</v>
      </c>
      <c r="E78" s="182">
        <v>85.5</v>
      </c>
      <c r="F78" s="119">
        <f>((D78-B78)/B78)</f>
        <v>7.3795573105867756E-4</v>
      </c>
      <c r="G78" s="119">
        <f>((E78-C78)/C78)</f>
        <v>0</v>
      </c>
      <c r="H78" s="170">
        <v>2376665962.1599998</v>
      </c>
      <c r="I78" s="182">
        <v>85.5</v>
      </c>
      <c r="J78" s="119">
        <f t="shared" ref="J78:K80" si="69">((H78-D78)/D78)</f>
        <v>1.4748231079525439E-3</v>
      </c>
      <c r="K78" s="119">
        <f t="shared" si="69"/>
        <v>0</v>
      </c>
      <c r="L78" s="170">
        <v>2378665962.1599998</v>
      </c>
      <c r="M78" s="182">
        <v>85.5</v>
      </c>
      <c r="N78" s="119">
        <f t="shared" ref="N78:O80" si="70">((L78-H78)/H78)</f>
        <v>8.4151497595494145E-4</v>
      </c>
      <c r="O78" s="119">
        <f t="shared" si="70"/>
        <v>0</v>
      </c>
      <c r="P78" s="170">
        <v>2381809568.79</v>
      </c>
      <c r="Q78" s="182">
        <v>85.5</v>
      </c>
      <c r="R78" s="119">
        <f t="shared" ref="R78:S80" si="71">((P78-L78)/L78)</f>
        <v>1.3215838961875477E-3</v>
      </c>
      <c r="S78" s="119">
        <f t="shared" si="71"/>
        <v>0</v>
      </c>
      <c r="T78" s="170">
        <v>2383809568.79</v>
      </c>
      <c r="U78" s="182">
        <v>85.5</v>
      </c>
      <c r="V78" s="119">
        <f t="shared" ref="V78:W80" si="72">((T78-P78)/P78)</f>
        <v>8.3969769296713098E-4</v>
      </c>
      <c r="W78" s="119">
        <f t="shared" si="72"/>
        <v>0</v>
      </c>
      <c r="X78" s="170">
        <v>2375569536.8499999</v>
      </c>
      <c r="Y78" s="182">
        <v>85.5</v>
      </c>
      <c r="Z78" s="119">
        <f t="shared" ref="Z78:AA80" si="73">((X78-T78)/T78)</f>
        <v>-3.4566653510761025E-3</v>
      </c>
      <c r="AA78" s="119">
        <f t="shared" si="73"/>
        <v>0</v>
      </c>
      <c r="AB78" s="170">
        <v>2376700624.8099999</v>
      </c>
      <c r="AC78" s="182">
        <v>85.5</v>
      </c>
      <c r="AD78" s="119">
        <f t="shared" ref="AD78:AE80" si="74">((AB78-X78)/X78)</f>
        <v>4.7613338294439419E-4</v>
      </c>
      <c r="AE78" s="119">
        <f t="shared" si="74"/>
        <v>0</v>
      </c>
      <c r="AF78" s="170">
        <v>2444343044.1500001</v>
      </c>
      <c r="AG78" s="182">
        <v>85.5</v>
      </c>
      <c r="AH78" s="119">
        <f t="shared" ref="AH78:AH80" si="75">((AF78-AB78)/AB78)</f>
        <v>2.8460639356043285E-2</v>
      </c>
      <c r="AI78" s="119">
        <f t="shared" ref="AI78:AI80" si="76">((AG78-AC78)/AC78)</f>
        <v>0</v>
      </c>
      <c r="AJ78" s="120">
        <f t="shared" si="63"/>
        <v>3.8369603490040522E-3</v>
      </c>
      <c r="AK78" s="120">
        <f t="shared" si="64"/>
        <v>0</v>
      </c>
      <c r="AL78" s="121">
        <f t="shared" si="65"/>
        <v>2.9992458650138627E-2</v>
      </c>
      <c r="AM78" s="121">
        <f t="shared" si="66"/>
        <v>0</v>
      </c>
      <c r="AN78" s="122">
        <f t="shared" si="67"/>
        <v>1.0073193696068194E-2</v>
      </c>
      <c r="AO78" s="208">
        <f t="shared" si="68"/>
        <v>0</v>
      </c>
      <c r="AP78" s="126"/>
      <c r="AQ78" s="142">
        <v>12153673145</v>
      </c>
      <c r="AR78" s="144">
        <v>45.22</v>
      </c>
      <c r="AS78" s="125" t="e">
        <f>(#REF!/AQ78)-1</f>
        <v>#REF!</v>
      </c>
      <c r="AT78" s="125" t="e">
        <f>(#REF!/AR78)-1</f>
        <v>#REF!</v>
      </c>
    </row>
    <row r="79" spans="1:46">
      <c r="A79" s="203" t="s">
        <v>32</v>
      </c>
      <c r="B79" s="170">
        <v>9759922567.3700008</v>
      </c>
      <c r="C79" s="182">
        <v>40.700000000000003</v>
      </c>
      <c r="D79" s="170">
        <v>9690743512.2000008</v>
      </c>
      <c r="E79" s="182">
        <v>40.700000000000003</v>
      </c>
      <c r="F79" s="119">
        <f>((D79-B79)/B79)</f>
        <v>-7.0880741821952491E-3</v>
      </c>
      <c r="G79" s="119">
        <f>((E79-C79)/C79)</f>
        <v>0</v>
      </c>
      <c r="H79" s="170">
        <v>9727932991.9099998</v>
      </c>
      <c r="I79" s="182">
        <v>40.700000000000003</v>
      </c>
      <c r="J79" s="119">
        <f t="shared" si="69"/>
        <v>3.8376291419930787E-3</v>
      </c>
      <c r="K79" s="119">
        <f t="shared" si="69"/>
        <v>0</v>
      </c>
      <c r="L79" s="170">
        <v>9791643996.0300007</v>
      </c>
      <c r="M79" s="182">
        <v>40.700000000000003</v>
      </c>
      <c r="N79" s="119">
        <f t="shared" si="70"/>
        <v>6.5492848452990528E-3</v>
      </c>
      <c r="O79" s="119">
        <f t="shared" si="70"/>
        <v>0</v>
      </c>
      <c r="P79" s="170">
        <v>9808227443.3799992</v>
      </c>
      <c r="Q79" s="182">
        <v>40.700000000000003</v>
      </c>
      <c r="R79" s="119">
        <f t="shared" si="71"/>
        <v>1.6936325867977016E-3</v>
      </c>
      <c r="S79" s="119">
        <f t="shared" si="71"/>
        <v>0</v>
      </c>
      <c r="T79" s="170">
        <v>9799095270.8600006</v>
      </c>
      <c r="U79" s="182">
        <v>40.700000000000003</v>
      </c>
      <c r="V79" s="119">
        <f t="shared" si="72"/>
        <v>-9.3107267064470982E-4</v>
      </c>
      <c r="W79" s="119">
        <f t="shared" si="72"/>
        <v>0</v>
      </c>
      <c r="X79" s="170">
        <v>9807170979.2299995</v>
      </c>
      <c r="Y79" s="182">
        <v>40.700000000000003</v>
      </c>
      <c r="Z79" s="119">
        <f t="shared" si="73"/>
        <v>8.2412795740582499E-4</v>
      </c>
      <c r="AA79" s="119">
        <f t="shared" si="73"/>
        <v>0</v>
      </c>
      <c r="AB79" s="170">
        <v>9840249870.2900009</v>
      </c>
      <c r="AC79" s="182">
        <v>40.700000000000003</v>
      </c>
      <c r="AD79" s="119">
        <f t="shared" si="74"/>
        <v>3.3729289649438261E-3</v>
      </c>
      <c r="AE79" s="119">
        <f t="shared" si="74"/>
        <v>0</v>
      </c>
      <c r="AF79" s="170">
        <v>9837329189.2399998</v>
      </c>
      <c r="AG79" s="182">
        <v>40.700000000000003</v>
      </c>
      <c r="AH79" s="119">
        <f t="shared" si="75"/>
        <v>-2.9680964289528446E-4</v>
      </c>
      <c r="AI79" s="119">
        <f t="shared" si="76"/>
        <v>0</v>
      </c>
      <c r="AJ79" s="120">
        <f t="shared" si="63"/>
        <v>9.9520587508803013E-4</v>
      </c>
      <c r="AK79" s="120">
        <f t="shared" si="64"/>
        <v>0</v>
      </c>
      <c r="AL79" s="121">
        <f t="shared" si="65"/>
        <v>1.5126360207083946E-2</v>
      </c>
      <c r="AM79" s="121">
        <f t="shared" si="66"/>
        <v>0</v>
      </c>
      <c r="AN79" s="122">
        <f t="shared" si="67"/>
        <v>4.0675908537065181E-3</v>
      </c>
      <c r="AO79" s="208">
        <f t="shared" si="68"/>
        <v>0</v>
      </c>
      <c r="AP79" s="126"/>
      <c r="AQ79" s="145">
        <v>31507613595.857655</v>
      </c>
      <c r="AR79" s="145">
        <v>11.808257597614354</v>
      </c>
      <c r="AS79" s="125" t="e">
        <f>(#REF!/AQ79)-1</f>
        <v>#REF!</v>
      </c>
      <c r="AT79" s="125" t="e">
        <f>(#REF!/AR79)-1</f>
        <v>#REF!</v>
      </c>
    </row>
    <row r="80" spans="1:46">
      <c r="A80" s="203" t="s">
        <v>33</v>
      </c>
      <c r="B80" s="170">
        <v>33989566800.8321</v>
      </c>
      <c r="C80" s="182">
        <v>12.74</v>
      </c>
      <c r="D80" s="170">
        <v>33989566800.832088</v>
      </c>
      <c r="E80" s="182">
        <v>12.74</v>
      </c>
      <c r="F80" s="119">
        <f>((D80-B80)/B80)</f>
        <v>-3.3669425279626798E-16</v>
      </c>
      <c r="G80" s="119">
        <f>((E80-C80)/C80)</f>
        <v>0</v>
      </c>
      <c r="H80" s="170">
        <v>33989566800.8321</v>
      </c>
      <c r="I80" s="182">
        <v>12.74</v>
      </c>
      <c r="J80" s="119">
        <f t="shared" si="69"/>
        <v>3.3669425279626808E-16</v>
      </c>
      <c r="K80" s="119">
        <f t="shared" si="69"/>
        <v>0</v>
      </c>
      <c r="L80" s="170">
        <v>33989566800.8321</v>
      </c>
      <c r="M80" s="182">
        <v>12.74</v>
      </c>
      <c r="N80" s="119">
        <f t="shared" si="70"/>
        <v>0</v>
      </c>
      <c r="O80" s="119">
        <f t="shared" si="70"/>
        <v>0</v>
      </c>
      <c r="P80" s="170">
        <v>32767023980.578201</v>
      </c>
      <c r="Q80" s="182">
        <v>12.28</v>
      </c>
      <c r="R80" s="119">
        <f t="shared" si="71"/>
        <v>-3.5968178924362444E-2</v>
      </c>
      <c r="S80" s="119">
        <f t="shared" si="71"/>
        <v>-3.6106750392464741E-2</v>
      </c>
      <c r="T80" s="170">
        <v>32767023980.578247</v>
      </c>
      <c r="U80" s="182">
        <v>12.280252793272286</v>
      </c>
      <c r="V80" s="119">
        <f t="shared" si="72"/>
        <v>1.3970254733732532E-15</v>
      </c>
      <c r="W80" s="119">
        <f t="shared" si="72"/>
        <v>2.0585771358849072E-5</v>
      </c>
      <c r="X80" s="170">
        <v>32767023980.578201</v>
      </c>
      <c r="Y80" s="182">
        <v>12.280252793272286</v>
      </c>
      <c r="Z80" s="119">
        <f t="shared" si="73"/>
        <v>-1.3970254733732512E-15</v>
      </c>
      <c r="AA80" s="119">
        <f t="shared" si="73"/>
        <v>0</v>
      </c>
      <c r="AB80" s="170">
        <v>32767023980.578201</v>
      </c>
      <c r="AC80" s="182">
        <v>12.280252793272286</v>
      </c>
      <c r="AD80" s="119">
        <f t="shared" si="74"/>
        <v>0</v>
      </c>
      <c r="AE80" s="119">
        <f t="shared" si="74"/>
        <v>0</v>
      </c>
      <c r="AF80" s="170">
        <v>32767023980.578201</v>
      </c>
      <c r="AG80" s="182">
        <v>12.280252793272286</v>
      </c>
      <c r="AH80" s="119">
        <f t="shared" si="75"/>
        <v>0</v>
      </c>
      <c r="AI80" s="119">
        <f t="shared" si="76"/>
        <v>0</v>
      </c>
      <c r="AJ80" s="120">
        <f t="shared" si="63"/>
        <v>-4.4960223655453055E-3</v>
      </c>
      <c r="AK80" s="120">
        <f t="shared" si="64"/>
        <v>-4.5107705776382366E-3</v>
      </c>
      <c r="AL80" s="121">
        <f t="shared" si="65"/>
        <v>-3.5968178924362118E-2</v>
      </c>
      <c r="AM80" s="121">
        <f t="shared" si="66"/>
        <v>-3.6086907906413987E-2</v>
      </c>
      <c r="AN80" s="122">
        <f t="shared" si="67"/>
        <v>1.2716671612173873E-2</v>
      </c>
      <c r="AO80" s="208">
        <f t="shared" si="68"/>
        <v>1.2766705795293367E-2</v>
      </c>
      <c r="AP80" s="126"/>
      <c r="AQ80" s="136">
        <f>SUM(AQ77:AQ79)</f>
        <v>46073885489.857651</v>
      </c>
      <c r="AR80" s="101"/>
      <c r="AS80" s="125" t="e">
        <f>(#REF!/AQ80)-1</f>
        <v>#REF!</v>
      </c>
      <c r="AT80" s="125" t="e">
        <f>(#REF!/AR80)-1</f>
        <v>#REF!</v>
      </c>
    </row>
    <row r="81" spans="1:47">
      <c r="A81" s="205" t="s">
        <v>57</v>
      </c>
      <c r="B81" s="175">
        <f>SUM(B78:B80)</f>
        <v>46120905330.362099</v>
      </c>
      <c r="C81" s="177"/>
      <c r="D81" s="175">
        <f>SUM(D78:D80)</f>
        <v>46053476275.192093</v>
      </c>
      <c r="E81" s="177"/>
      <c r="F81" s="119">
        <f>((D81-B81)/B81)</f>
        <v>-1.4620063220141565E-3</v>
      </c>
      <c r="G81" s="119"/>
      <c r="H81" s="175">
        <f>SUM(H78:H80)</f>
        <v>46094165754.9021</v>
      </c>
      <c r="I81" s="177"/>
      <c r="J81" s="119">
        <f>((H81-D81)/D81)</f>
        <v>8.8352678236203338E-4</v>
      </c>
      <c r="K81" s="119"/>
      <c r="L81" s="175">
        <f>SUM(L78:L80)</f>
        <v>46159876759.022102</v>
      </c>
      <c r="M81" s="177"/>
      <c r="N81" s="119">
        <f>((L81-H81)/H81)</f>
        <v>1.425581807238032E-3</v>
      </c>
      <c r="O81" s="119"/>
      <c r="P81" s="175">
        <f>SUM(P78:P80)</f>
        <v>44957060992.748199</v>
      </c>
      <c r="Q81" s="177"/>
      <c r="R81" s="119">
        <f>((P81-L81)/L81)</f>
        <v>-2.6057603501699309E-2</v>
      </c>
      <c r="S81" s="119"/>
      <c r="T81" s="175">
        <f>SUM(T78:T80)</f>
        <v>44949928820.228249</v>
      </c>
      <c r="U81" s="177"/>
      <c r="V81" s="119">
        <f>((T81-P81)/P81)</f>
        <v>-1.5864410089221184E-4</v>
      </c>
      <c r="W81" s="119"/>
      <c r="X81" s="175">
        <f>SUM(X78:X80)</f>
        <v>44949764496.658203</v>
      </c>
      <c r="Y81" s="177"/>
      <c r="Z81" s="119">
        <f>((X81-T81)/T81)</f>
        <v>-3.6557025641278151E-6</v>
      </c>
      <c r="AA81" s="119"/>
      <c r="AB81" s="175">
        <f>SUM(AB78:AB80)</f>
        <v>44983974475.6782</v>
      </c>
      <c r="AC81" s="177"/>
      <c r="AD81" s="119">
        <f>((AB81-X81)/X81)</f>
        <v>7.6107137385647452E-4</v>
      </c>
      <c r="AE81" s="119"/>
      <c r="AF81" s="175">
        <f>SUM(AF78:AF80)</f>
        <v>45048696213.968201</v>
      </c>
      <c r="AG81" s="177"/>
      <c r="AH81" s="119">
        <f>((AF81-AB81)/AB81)</f>
        <v>1.4387732307867655E-3</v>
      </c>
      <c r="AI81" s="119"/>
      <c r="AJ81" s="120">
        <f t="shared" si="63"/>
        <v>-2.8966195541158118E-3</v>
      </c>
      <c r="AK81" s="120"/>
      <c r="AL81" s="121">
        <f t="shared" si="65"/>
        <v>-2.1817681150057791E-2</v>
      </c>
      <c r="AM81" s="121"/>
      <c r="AN81" s="122">
        <f t="shared" si="67"/>
        <v>9.4074461877813528E-3</v>
      </c>
      <c r="AO81" s="208"/>
      <c r="AP81" s="126"/>
      <c r="AQ81" s="136"/>
      <c r="AR81" s="101"/>
      <c r="AS81" s="125" t="e">
        <f>(#REF!/AQ81)-1</f>
        <v>#REF!</v>
      </c>
      <c r="AT81" s="125" t="e">
        <f>(#REF!/AR81)-1</f>
        <v>#REF!</v>
      </c>
    </row>
    <row r="82" spans="1:47">
      <c r="A82" s="206" t="s">
        <v>83</v>
      </c>
      <c r="B82" s="175"/>
      <c r="C82" s="177"/>
      <c r="D82" s="175"/>
      <c r="E82" s="177"/>
      <c r="F82" s="119"/>
      <c r="G82" s="119"/>
      <c r="H82" s="175"/>
      <c r="I82" s="177"/>
      <c r="J82" s="119"/>
      <c r="K82" s="119"/>
      <c r="L82" s="175"/>
      <c r="M82" s="177"/>
      <c r="N82" s="119"/>
      <c r="O82" s="119"/>
      <c r="P82" s="175"/>
      <c r="Q82" s="177"/>
      <c r="R82" s="119"/>
      <c r="S82" s="119"/>
      <c r="T82" s="175"/>
      <c r="U82" s="177"/>
      <c r="V82" s="119"/>
      <c r="W82" s="119"/>
      <c r="X82" s="175"/>
      <c r="Y82" s="177"/>
      <c r="Z82" s="119"/>
      <c r="AA82" s="119"/>
      <c r="AB82" s="175"/>
      <c r="AC82" s="177"/>
      <c r="AD82" s="119"/>
      <c r="AE82" s="119"/>
      <c r="AF82" s="175"/>
      <c r="AG82" s="177"/>
      <c r="AH82" s="119"/>
      <c r="AI82" s="119"/>
      <c r="AJ82" s="120"/>
      <c r="AK82" s="120"/>
      <c r="AL82" s="121"/>
      <c r="AM82" s="121"/>
      <c r="AN82" s="122"/>
      <c r="AO82" s="208"/>
      <c r="AP82" s="126"/>
      <c r="AQ82" s="124">
        <v>885354617.76999998</v>
      </c>
      <c r="AR82" s="124">
        <v>1763.14</v>
      </c>
      <c r="AS82" s="125" t="e">
        <f>(#REF!/AQ82)-1</f>
        <v>#REF!</v>
      </c>
      <c r="AT82" s="125" t="e">
        <f>(#REF!/AR82)-1</f>
        <v>#REF!</v>
      </c>
    </row>
    <row r="83" spans="1:47">
      <c r="A83" s="203" t="s">
        <v>36</v>
      </c>
      <c r="B83" s="170">
        <v>1150818706.71</v>
      </c>
      <c r="C83" s="170">
        <v>2500.25</v>
      </c>
      <c r="D83" s="170">
        <v>1166750802.6500001</v>
      </c>
      <c r="E83" s="170">
        <v>2529.84</v>
      </c>
      <c r="F83" s="119">
        <f>((D83-B83)/B83)</f>
        <v>1.3844140564544071E-2</v>
      </c>
      <c r="G83" s="119">
        <f>((E83-C83)/C83)</f>
        <v>1.1834816518348223E-2</v>
      </c>
      <c r="H83" s="170">
        <v>1173630931.8199999</v>
      </c>
      <c r="I83" s="170">
        <v>2534.64</v>
      </c>
      <c r="J83" s="119">
        <f t="shared" ref="J83:J102" si="77">((H83-D83)/D83)</f>
        <v>5.8968283153294108E-3</v>
      </c>
      <c r="K83" s="119">
        <f t="shared" ref="K83:K102" si="78">((I83-E83)/E83)</f>
        <v>1.8973531922966381E-3</v>
      </c>
      <c r="L83" s="170">
        <v>1177817222.79</v>
      </c>
      <c r="M83" s="170">
        <v>2542.44</v>
      </c>
      <c r="N83" s="119">
        <f t="shared" ref="N83:N102" si="79">((L83-H83)/H83)</f>
        <v>3.5669569167780602E-3</v>
      </c>
      <c r="O83" s="119">
        <f t="shared" ref="O83:O102" si="80">((M83-I83)/I83)</f>
        <v>3.0773600984755952E-3</v>
      </c>
      <c r="P83" s="170">
        <v>1197491377.48</v>
      </c>
      <c r="Q83" s="170">
        <v>2580.8000000000002</v>
      </c>
      <c r="R83" s="119">
        <f t="shared" ref="R83:R102" si="81">((P83-L83)/L83)</f>
        <v>1.6703911531702809E-2</v>
      </c>
      <c r="S83" s="119">
        <f t="shared" ref="S83:S102" si="82">((Q83-M83)/M83)</f>
        <v>1.5087868346942358E-2</v>
      </c>
      <c r="T83" s="170">
        <v>1192244155.22</v>
      </c>
      <c r="U83" s="170">
        <v>2666.42</v>
      </c>
      <c r="V83" s="119">
        <f t="shared" ref="V83:V102" si="83">((T83-P83)/P83)</f>
        <v>-4.3818455470153285E-3</v>
      </c>
      <c r="W83" s="119">
        <f t="shared" ref="W83:W102" si="84">((U83-Q83)/Q83)</f>
        <v>3.3175759454432692E-2</v>
      </c>
      <c r="X83" s="170">
        <v>1205819248.29</v>
      </c>
      <c r="Y83" s="170">
        <v>2677.39</v>
      </c>
      <c r="Z83" s="119">
        <f t="shared" ref="Z83:Z102" si="85">((X83-T83)/T83)</f>
        <v>1.1386168689159962E-2</v>
      </c>
      <c r="AA83" s="119">
        <f t="shared" ref="AA83:AA102" si="86">((Y83-U83)/U83)</f>
        <v>4.1141305570764541E-3</v>
      </c>
      <c r="AB83" s="170">
        <v>1210730437.1199999</v>
      </c>
      <c r="AC83" s="170">
        <v>2680.25</v>
      </c>
      <c r="AD83" s="119">
        <f t="shared" ref="AD83:AD102" si="87">((AB83-X83)/X83)</f>
        <v>4.0729063140803184E-3</v>
      </c>
      <c r="AE83" s="119">
        <f t="shared" ref="AE83:AE102" si="88">((AC83-Y83)/Y83)</f>
        <v>1.0682044827238944E-3</v>
      </c>
      <c r="AF83" s="170">
        <v>1220307581.9000001</v>
      </c>
      <c r="AG83" s="170">
        <v>2678.57</v>
      </c>
      <c r="AH83" s="119">
        <f t="shared" ref="AH83:AH102" si="89">((AF83-AB83)/AB83)</f>
        <v>7.910220546517065E-3</v>
      </c>
      <c r="AI83" s="119">
        <f t="shared" ref="AI83:AI102" si="90">((AG83-AC83)/AC83)</f>
        <v>-6.2680720082075787E-4</v>
      </c>
      <c r="AJ83" s="120">
        <f t="shared" si="63"/>
        <v>7.3749109163870454E-3</v>
      </c>
      <c r="AK83" s="120">
        <f t="shared" si="64"/>
        <v>8.7035856811843865E-3</v>
      </c>
      <c r="AL83" s="121">
        <f t="shared" si="65"/>
        <v>4.5902500455417189E-2</v>
      </c>
      <c r="AM83" s="121">
        <f t="shared" si="66"/>
        <v>5.8790279227144804E-2</v>
      </c>
      <c r="AN83" s="122">
        <f t="shared" si="67"/>
        <v>6.6662018401249046E-3</v>
      </c>
      <c r="AO83" s="208">
        <f t="shared" si="68"/>
        <v>1.1300117266236417E-2</v>
      </c>
      <c r="AP83" s="126"/>
      <c r="AQ83" s="129">
        <v>113791197</v>
      </c>
      <c r="AR83" s="128">
        <v>81.52</v>
      </c>
      <c r="AS83" s="125" t="e">
        <f>(#REF!/AQ83)-1</f>
        <v>#REF!</v>
      </c>
      <c r="AT83" s="125" t="e">
        <f>(#REF!/AR83)-1</f>
        <v>#REF!</v>
      </c>
    </row>
    <row r="84" spans="1:47">
      <c r="A84" s="203" t="s">
        <v>34</v>
      </c>
      <c r="B84" s="170">
        <v>151534216</v>
      </c>
      <c r="C84" s="170">
        <v>111.23</v>
      </c>
      <c r="D84" s="170">
        <v>151207333</v>
      </c>
      <c r="E84" s="170">
        <v>111.03</v>
      </c>
      <c r="F84" s="119">
        <f>((D84-B84)/B84)</f>
        <v>-2.1571563745048841E-3</v>
      </c>
      <c r="G84" s="119">
        <f>((E84-C84)/C84)</f>
        <v>-1.798076058617305E-3</v>
      </c>
      <c r="H84" s="170">
        <v>151207333</v>
      </c>
      <c r="I84" s="170">
        <v>111.37</v>
      </c>
      <c r="J84" s="119">
        <f t="shared" si="77"/>
        <v>0</v>
      </c>
      <c r="K84" s="119">
        <f t="shared" si="78"/>
        <v>3.0622354318652922E-3</v>
      </c>
      <c r="L84" s="170">
        <v>151912962</v>
      </c>
      <c r="M84" s="170">
        <v>111.37</v>
      </c>
      <c r="N84" s="119">
        <f t="shared" si="79"/>
        <v>4.6666321401224635E-3</v>
      </c>
      <c r="O84" s="119">
        <f t="shared" si="80"/>
        <v>0</v>
      </c>
      <c r="P84" s="170">
        <v>156499723</v>
      </c>
      <c r="Q84" s="170">
        <v>111.93</v>
      </c>
      <c r="R84" s="119">
        <f t="shared" si="81"/>
        <v>3.0193348478058112E-2</v>
      </c>
      <c r="S84" s="119">
        <f t="shared" si="82"/>
        <v>5.02828409805156E-3</v>
      </c>
      <c r="T84" s="170">
        <v>159354750</v>
      </c>
      <c r="U84" s="170">
        <v>111.95</v>
      </c>
      <c r="V84" s="119">
        <f t="shared" si="83"/>
        <v>1.824301631511514E-2</v>
      </c>
      <c r="W84" s="119">
        <f t="shared" si="84"/>
        <v>1.7868310551233824E-4</v>
      </c>
      <c r="X84" s="170">
        <v>161238133</v>
      </c>
      <c r="Y84" s="170">
        <v>116.6</v>
      </c>
      <c r="Z84" s="119">
        <f t="shared" si="85"/>
        <v>1.1818806781724422E-2</v>
      </c>
      <c r="AA84" s="119">
        <f t="shared" si="86"/>
        <v>4.1536400178651109E-2</v>
      </c>
      <c r="AB84" s="170">
        <v>160599679</v>
      </c>
      <c r="AC84" s="170">
        <v>117.25</v>
      </c>
      <c r="AD84" s="119">
        <f t="shared" si="87"/>
        <v>-3.9596960602365696E-3</v>
      </c>
      <c r="AE84" s="119">
        <f t="shared" si="88"/>
        <v>5.5746140651801515E-3</v>
      </c>
      <c r="AF84" s="170">
        <v>157330306</v>
      </c>
      <c r="AG84" s="170">
        <v>115.85</v>
      </c>
      <c r="AH84" s="119">
        <f t="shared" si="89"/>
        <v>-2.0357282283235446E-2</v>
      </c>
      <c r="AI84" s="119">
        <f t="shared" si="90"/>
        <v>-1.1940298507462735E-2</v>
      </c>
      <c r="AJ84" s="120">
        <f t="shared" si="63"/>
        <v>4.8059586246304038E-3</v>
      </c>
      <c r="AK84" s="120">
        <f t="shared" si="64"/>
        <v>5.2052302891475513E-3</v>
      </c>
      <c r="AL84" s="121">
        <f t="shared" si="65"/>
        <v>4.0493889274536704E-2</v>
      </c>
      <c r="AM84" s="121">
        <f t="shared" si="66"/>
        <v>4.3411690534089824E-2</v>
      </c>
      <c r="AN84" s="122">
        <f t="shared" si="67"/>
        <v>1.538032666347104E-2</v>
      </c>
      <c r="AO84" s="208">
        <f t="shared" si="68"/>
        <v>1.5675687012947581E-2</v>
      </c>
      <c r="AP84" s="126"/>
      <c r="AQ84" s="124">
        <v>1066913090.3099999</v>
      </c>
      <c r="AR84" s="128">
        <v>1.1691</v>
      </c>
      <c r="AS84" s="125" t="e">
        <f>(#REF!/AQ84)-1</f>
        <v>#REF!</v>
      </c>
      <c r="AT84" s="125" t="e">
        <f>(#REF!/AR84)-1</f>
        <v>#REF!</v>
      </c>
    </row>
    <row r="85" spans="1:47">
      <c r="A85" s="203" t="s">
        <v>100</v>
      </c>
      <c r="B85" s="170">
        <v>788799642.83000004</v>
      </c>
      <c r="C85" s="170">
        <v>1.1845000000000001</v>
      </c>
      <c r="D85" s="170">
        <v>792844787.52999997</v>
      </c>
      <c r="E85" s="170">
        <v>1.1907000000000001</v>
      </c>
      <c r="F85" s="119">
        <f>((D85-B85)/B85)</f>
        <v>5.1282283616243055E-3</v>
      </c>
      <c r="G85" s="119">
        <f>((E85-C85)/C85)</f>
        <v>5.2342760658505554E-3</v>
      </c>
      <c r="H85" s="170">
        <v>798758511.67999995</v>
      </c>
      <c r="I85" s="170">
        <v>1.1996</v>
      </c>
      <c r="J85" s="119">
        <f t="shared" si="77"/>
        <v>7.4588674139151228E-3</v>
      </c>
      <c r="K85" s="119">
        <f t="shared" si="78"/>
        <v>7.474594776182E-3</v>
      </c>
      <c r="L85" s="170">
        <v>803428441.64999998</v>
      </c>
      <c r="M85" s="170">
        <v>1.2065999999999999</v>
      </c>
      <c r="N85" s="119">
        <f t="shared" si="79"/>
        <v>5.8464853916585296E-3</v>
      </c>
      <c r="O85" s="119">
        <f t="shared" si="80"/>
        <v>5.8352784261419596E-3</v>
      </c>
      <c r="P85" s="170">
        <v>847631768.94000006</v>
      </c>
      <c r="Q85" s="170">
        <v>1.2732000000000001</v>
      </c>
      <c r="R85" s="119">
        <f t="shared" si="81"/>
        <v>5.5018375002034735E-2</v>
      </c>
      <c r="S85" s="119">
        <f t="shared" si="82"/>
        <v>5.5196419691695857E-2</v>
      </c>
      <c r="T85" s="170">
        <v>846653632.94000006</v>
      </c>
      <c r="U85" s="170">
        <v>1.2718</v>
      </c>
      <c r="V85" s="119">
        <f t="shared" si="83"/>
        <v>-1.1539633551290805E-3</v>
      </c>
      <c r="W85" s="119">
        <f t="shared" si="84"/>
        <v>-1.0995915802702386E-3</v>
      </c>
      <c r="X85" s="170">
        <v>847326936.74000001</v>
      </c>
      <c r="Y85" s="170">
        <v>1.2719</v>
      </c>
      <c r="Z85" s="119">
        <f t="shared" si="85"/>
        <v>7.9525295091678583E-4</v>
      </c>
      <c r="AA85" s="119">
        <f t="shared" si="86"/>
        <v>7.8628715206784862E-5</v>
      </c>
      <c r="AB85" s="170">
        <v>834396778.05999994</v>
      </c>
      <c r="AC85" s="170">
        <v>1.2742</v>
      </c>
      <c r="AD85" s="119">
        <f t="shared" si="87"/>
        <v>-1.5259940548741992E-2</v>
      </c>
      <c r="AE85" s="119">
        <f t="shared" si="88"/>
        <v>1.808318264014442E-3</v>
      </c>
      <c r="AF85" s="170">
        <v>826920303.04999995</v>
      </c>
      <c r="AG85" s="170">
        <v>1.2411000000000001</v>
      </c>
      <c r="AH85" s="119">
        <f t="shared" si="89"/>
        <v>-8.9603354262501374E-3</v>
      </c>
      <c r="AI85" s="119">
        <f t="shared" si="90"/>
        <v>-2.5977083660335826E-2</v>
      </c>
      <c r="AJ85" s="120">
        <f t="shared" si="63"/>
        <v>6.1091212237535325E-3</v>
      </c>
      <c r="AK85" s="120">
        <f t="shared" si="64"/>
        <v>6.0688550873106897E-3</v>
      </c>
      <c r="AL85" s="121">
        <f t="shared" si="65"/>
        <v>4.297879743418332E-2</v>
      </c>
      <c r="AM85" s="121">
        <f t="shared" si="66"/>
        <v>4.2328042328042326E-2</v>
      </c>
      <c r="AN85" s="122">
        <f t="shared" si="67"/>
        <v>2.1245782662843868E-2</v>
      </c>
      <c r="AO85" s="208">
        <f t="shared" si="68"/>
        <v>2.2515418818750431E-2</v>
      </c>
      <c r="AP85" s="126"/>
      <c r="AQ85" s="124">
        <v>4173976375.3699999</v>
      </c>
      <c r="AR85" s="128">
        <v>299.53579999999999</v>
      </c>
      <c r="AS85" s="125" t="e">
        <f>(#REF!/AQ85)-1</f>
        <v>#REF!</v>
      </c>
      <c r="AT85" s="125" t="e">
        <f>(#REF!/AR85)-1</f>
        <v>#REF!</v>
      </c>
    </row>
    <row r="86" spans="1:47">
      <c r="A86" s="203" t="s">
        <v>10</v>
      </c>
      <c r="B86" s="170">
        <v>3553327448.4699998</v>
      </c>
      <c r="C86" s="170">
        <v>354.1857</v>
      </c>
      <c r="D86" s="170">
        <v>3549792141.48</v>
      </c>
      <c r="E86" s="170">
        <v>354.13470000000001</v>
      </c>
      <c r="F86" s="119">
        <f>((D86-B86)/B86)</f>
        <v>-9.9492856801644113E-4</v>
      </c>
      <c r="G86" s="119">
        <f>((E86-C86)/C86)</f>
        <v>-1.4399226168641964E-4</v>
      </c>
      <c r="H86" s="170">
        <v>3555704420.0599999</v>
      </c>
      <c r="I86" s="170">
        <v>355.1798</v>
      </c>
      <c r="J86" s="119">
        <f t="shared" si="77"/>
        <v>1.6655281054104036E-3</v>
      </c>
      <c r="K86" s="119">
        <f t="shared" si="78"/>
        <v>2.9511369543848451E-3</v>
      </c>
      <c r="L86" s="170">
        <v>3507736578.4000001</v>
      </c>
      <c r="M86" s="170">
        <v>350.23099999999999</v>
      </c>
      <c r="N86" s="119">
        <f t="shared" si="79"/>
        <v>-1.3490390649285304E-2</v>
      </c>
      <c r="O86" s="119">
        <f t="shared" si="80"/>
        <v>-1.3933224806140456E-2</v>
      </c>
      <c r="P86" s="170">
        <v>3592116898.23</v>
      </c>
      <c r="Q86" s="170">
        <v>358.48970000000003</v>
      </c>
      <c r="R86" s="119">
        <f t="shared" si="81"/>
        <v>2.4055489328816335E-2</v>
      </c>
      <c r="S86" s="119">
        <f t="shared" si="82"/>
        <v>2.3580722437477074E-2</v>
      </c>
      <c r="T86" s="170">
        <v>3771185893.1700001</v>
      </c>
      <c r="U86" s="170">
        <v>377.97230000000002</v>
      </c>
      <c r="V86" s="119">
        <f t="shared" si="83"/>
        <v>4.9850547744767305E-2</v>
      </c>
      <c r="W86" s="119">
        <f t="shared" si="84"/>
        <v>5.434633128929503E-2</v>
      </c>
      <c r="X86" s="170">
        <v>3773883471.6599998</v>
      </c>
      <c r="Y86" s="170">
        <v>378.89420000000001</v>
      </c>
      <c r="Z86" s="119">
        <f t="shared" si="85"/>
        <v>7.1531305176055079E-4</v>
      </c>
      <c r="AA86" s="119">
        <f t="shared" si="86"/>
        <v>2.4390676247968267E-3</v>
      </c>
      <c r="AB86" s="170">
        <v>3776145799.9899998</v>
      </c>
      <c r="AC86" s="170">
        <v>379.08629999999999</v>
      </c>
      <c r="AD86" s="119">
        <f t="shared" si="87"/>
        <v>5.9946957742306871E-4</v>
      </c>
      <c r="AE86" s="119">
        <f t="shared" si="88"/>
        <v>5.0700169070939114E-4</v>
      </c>
      <c r="AF86" s="170">
        <v>3732084896.8800001</v>
      </c>
      <c r="AG86" s="170">
        <v>374.09539999999998</v>
      </c>
      <c r="AH86" s="119">
        <f t="shared" si="89"/>
        <v>-1.1668220837796131E-2</v>
      </c>
      <c r="AI86" s="119">
        <f t="shared" si="90"/>
        <v>-1.3165603716093171E-2</v>
      </c>
      <c r="AJ86" s="120">
        <f t="shared" si="63"/>
        <v>6.341600969134973E-3</v>
      </c>
      <c r="AK86" s="120">
        <f t="shared" si="64"/>
        <v>7.072679901592889E-3</v>
      </c>
      <c r="AL86" s="121">
        <f t="shared" si="65"/>
        <v>5.1353078753506268E-2</v>
      </c>
      <c r="AM86" s="121">
        <f t="shared" si="66"/>
        <v>5.6364710941909882E-2</v>
      </c>
      <c r="AN86" s="122">
        <f t="shared" si="67"/>
        <v>2.0924317278979494E-2</v>
      </c>
      <c r="AO86" s="208">
        <f t="shared" si="68"/>
        <v>2.2334456745292223E-2</v>
      </c>
      <c r="AP86" s="126"/>
      <c r="AQ86" s="124">
        <v>2336951594.8200002</v>
      </c>
      <c r="AR86" s="128">
        <v>9.7842000000000002</v>
      </c>
      <c r="AS86" s="125" t="e">
        <f>(#REF!/AQ86)-1</f>
        <v>#REF!</v>
      </c>
      <c r="AT86" s="125" t="e">
        <f>(#REF!/AR86)-1</f>
        <v>#REF!</v>
      </c>
    </row>
    <row r="87" spans="1:47">
      <c r="A87" s="203" t="s">
        <v>20</v>
      </c>
      <c r="B87" s="170">
        <v>2117884229.3800001</v>
      </c>
      <c r="C87" s="170">
        <v>10.462</v>
      </c>
      <c r="D87" s="170">
        <v>2123838835.3499999</v>
      </c>
      <c r="E87" s="170">
        <v>10.4916</v>
      </c>
      <c r="F87" s="119">
        <f>((D87-B87)/B87)</f>
        <v>2.8115823742372219E-3</v>
      </c>
      <c r="G87" s="119">
        <f>((E87-C87)/C87)</f>
        <v>2.829286943223121E-3</v>
      </c>
      <c r="H87" s="170">
        <v>2094846666.0599999</v>
      </c>
      <c r="I87" s="170">
        <v>10.3476</v>
      </c>
      <c r="J87" s="119">
        <f t="shared" si="77"/>
        <v>-1.3650833013994761E-2</v>
      </c>
      <c r="K87" s="119">
        <f t="shared" si="78"/>
        <v>-1.3725265927027348E-2</v>
      </c>
      <c r="L87" s="170">
        <v>2078041562.1800001</v>
      </c>
      <c r="M87" s="170">
        <v>10.2631</v>
      </c>
      <c r="N87" s="119">
        <f t="shared" si="79"/>
        <v>-8.0221164404395365E-3</v>
      </c>
      <c r="O87" s="119">
        <f t="shared" si="80"/>
        <v>-8.1661448065252079E-3</v>
      </c>
      <c r="P87" s="170">
        <v>2137085006.76</v>
      </c>
      <c r="Q87" s="170">
        <v>10.565300000000001</v>
      </c>
      <c r="R87" s="119">
        <f t="shared" si="81"/>
        <v>2.8413023904131893E-2</v>
      </c>
      <c r="S87" s="119">
        <f t="shared" si="82"/>
        <v>2.9445294306788487E-2</v>
      </c>
      <c r="T87" s="170">
        <v>2246427495.0999999</v>
      </c>
      <c r="U87" s="170">
        <v>11.108499999999999</v>
      </c>
      <c r="V87" s="119">
        <f t="shared" si="83"/>
        <v>5.1164314004416837E-2</v>
      </c>
      <c r="W87" s="119">
        <f t="shared" si="84"/>
        <v>5.141358977028563E-2</v>
      </c>
      <c r="X87" s="170">
        <v>2263429521.9000001</v>
      </c>
      <c r="Y87" s="170">
        <v>11.913</v>
      </c>
      <c r="Z87" s="119">
        <f t="shared" si="85"/>
        <v>7.5684734259555278E-3</v>
      </c>
      <c r="AA87" s="119">
        <f t="shared" si="86"/>
        <v>7.2422019174506094E-2</v>
      </c>
      <c r="AB87" s="170">
        <v>2245443684.52</v>
      </c>
      <c r="AC87" s="170">
        <v>11.119300000000001</v>
      </c>
      <c r="AD87" s="119">
        <f t="shared" si="87"/>
        <v>-7.9462767477302271E-3</v>
      </c>
      <c r="AE87" s="119">
        <f t="shared" si="88"/>
        <v>-6.6624695710568241E-2</v>
      </c>
      <c r="AF87" s="170">
        <v>2213531141.3099999</v>
      </c>
      <c r="AG87" s="170">
        <v>10.949199999999999</v>
      </c>
      <c r="AH87" s="119">
        <f t="shared" si="89"/>
        <v>-1.4212132519734896E-2</v>
      </c>
      <c r="AI87" s="119">
        <f t="shared" si="90"/>
        <v>-1.5297725576250434E-2</v>
      </c>
      <c r="AJ87" s="120">
        <f t="shared" si="63"/>
        <v>5.7657543733552578E-3</v>
      </c>
      <c r="AK87" s="120">
        <f t="shared" si="64"/>
        <v>6.5370447718040119E-3</v>
      </c>
      <c r="AL87" s="121">
        <f t="shared" si="65"/>
        <v>4.2231220404828462E-2</v>
      </c>
      <c r="AM87" s="121">
        <f t="shared" si="66"/>
        <v>4.3615845056997914E-2</v>
      </c>
      <c r="AN87" s="122">
        <f t="shared" si="67"/>
        <v>2.311508465880141E-2</v>
      </c>
      <c r="AO87" s="208">
        <f t="shared" si="68"/>
        <v>4.3669885002813193E-2</v>
      </c>
      <c r="AP87" s="126"/>
      <c r="AQ87" s="146">
        <v>0</v>
      </c>
      <c r="AR87" s="147">
        <v>0</v>
      </c>
      <c r="AS87" s="125" t="e">
        <f>(#REF!/AQ87)-1</f>
        <v>#REF!</v>
      </c>
      <c r="AT87" s="125" t="e">
        <f>(#REF!/AR87)-1</f>
        <v>#REF!</v>
      </c>
    </row>
    <row r="88" spans="1:47">
      <c r="A88" s="204" t="s">
        <v>168</v>
      </c>
      <c r="B88" s="170">
        <v>2841433475.4299998</v>
      </c>
      <c r="C88" s="170">
        <v>144.21</v>
      </c>
      <c r="D88" s="170">
        <v>2846152688.5900002</v>
      </c>
      <c r="E88" s="170">
        <v>144.46</v>
      </c>
      <c r="F88" s="119">
        <f>((D88-B88)/B88)</f>
        <v>1.6608564658675165E-3</v>
      </c>
      <c r="G88" s="119">
        <f>((E88-C88)/C88)</f>
        <v>1.7335829692809097E-3</v>
      </c>
      <c r="H88" s="170">
        <v>2851484500.52</v>
      </c>
      <c r="I88" s="170">
        <v>144.81</v>
      </c>
      <c r="J88" s="119">
        <f t="shared" si="77"/>
        <v>1.8733400886658817E-3</v>
      </c>
      <c r="K88" s="119">
        <f t="shared" si="78"/>
        <v>2.4228160044302526E-3</v>
      </c>
      <c r="L88" s="170">
        <v>2872717645.4699998</v>
      </c>
      <c r="M88" s="170">
        <v>145.87</v>
      </c>
      <c r="N88" s="119">
        <f t="shared" si="79"/>
        <v>7.4463476642176061E-3</v>
      </c>
      <c r="O88" s="119">
        <f t="shared" si="80"/>
        <v>7.3199364684759499E-3</v>
      </c>
      <c r="P88" s="170">
        <v>2916765636.9400001</v>
      </c>
      <c r="Q88" s="170">
        <v>148.13</v>
      </c>
      <c r="R88" s="119">
        <f t="shared" si="81"/>
        <v>1.5333212973248423E-2</v>
      </c>
      <c r="S88" s="119">
        <f t="shared" si="82"/>
        <v>1.5493247412079187E-2</v>
      </c>
      <c r="T88" s="170">
        <v>3016012677.4000001</v>
      </c>
      <c r="U88" s="170">
        <v>153.25</v>
      </c>
      <c r="V88" s="119">
        <f t="shared" si="83"/>
        <v>3.4026402122633623E-2</v>
      </c>
      <c r="W88" s="119">
        <f t="shared" si="84"/>
        <v>3.4564234118679572E-2</v>
      </c>
      <c r="X88" s="170">
        <v>3028913147.6399999</v>
      </c>
      <c r="Y88" s="170">
        <v>153.93</v>
      </c>
      <c r="Z88" s="119">
        <f t="shared" si="85"/>
        <v>4.2773262647956833E-3</v>
      </c>
      <c r="AA88" s="119">
        <f t="shared" si="86"/>
        <v>4.4371941272431112E-3</v>
      </c>
      <c r="AB88" s="170">
        <v>3032697120.1100001</v>
      </c>
      <c r="AC88" s="170">
        <v>154.08000000000001</v>
      </c>
      <c r="AD88" s="119">
        <f t="shared" si="87"/>
        <v>1.2492839132573271E-3</v>
      </c>
      <c r="AE88" s="119">
        <f t="shared" si="88"/>
        <v>9.744689144416662E-4</v>
      </c>
      <c r="AF88" s="170">
        <v>2987946849.8899999</v>
      </c>
      <c r="AG88" s="170">
        <v>151.79</v>
      </c>
      <c r="AH88" s="119">
        <f t="shared" si="89"/>
        <v>-1.4755931254479219E-2</v>
      </c>
      <c r="AI88" s="119">
        <f t="shared" si="90"/>
        <v>-1.4862409138110204E-2</v>
      </c>
      <c r="AJ88" s="120">
        <f t="shared" si="63"/>
        <v>6.3888547797758544E-3</v>
      </c>
      <c r="AK88" s="120">
        <f t="shared" si="64"/>
        <v>6.5103838595650552E-3</v>
      </c>
      <c r="AL88" s="121">
        <f t="shared" si="65"/>
        <v>4.9819590448692802E-2</v>
      </c>
      <c r="AM88" s="121">
        <f t="shared" si="66"/>
        <v>5.0740689464211432E-2</v>
      </c>
      <c r="AN88" s="122">
        <f t="shared" si="67"/>
        <v>1.3967684216486528E-2</v>
      </c>
      <c r="AO88" s="208">
        <f t="shared" si="68"/>
        <v>1.4140279425272906E-2</v>
      </c>
      <c r="AP88" s="126"/>
      <c r="AQ88" s="148">
        <v>4131236617.7600002</v>
      </c>
      <c r="AR88" s="144">
        <v>103.24</v>
      </c>
      <c r="AS88" s="125" t="e">
        <f>(#REF!/AQ88)-1</f>
        <v>#REF!</v>
      </c>
      <c r="AT88" s="125" t="e">
        <f>(#REF!/AR88)-1</f>
        <v>#REF!</v>
      </c>
    </row>
    <row r="89" spans="1:47">
      <c r="A89" s="203" t="s">
        <v>166</v>
      </c>
      <c r="B89" s="170">
        <v>4953041598.8500004</v>
      </c>
      <c r="C89" s="181">
        <v>103.2</v>
      </c>
      <c r="D89" s="170">
        <v>4981490954.2799997</v>
      </c>
      <c r="E89" s="181">
        <v>103.2</v>
      </c>
      <c r="F89" s="119">
        <f>((D89-B89)/B89)</f>
        <v>5.7438151612949784E-3</v>
      </c>
      <c r="G89" s="119">
        <f>((E89-C89)/C89)</f>
        <v>0</v>
      </c>
      <c r="H89" s="170">
        <v>4679650890.9399996</v>
      </c>
      <c r="I89" s="181">
        <v>103.2</v>
      </c>
      <c r="J89" s="119">
        <f t="shared" si="77"/>
        <v>-6.0592313849464098E-2</v>
      </c>
      <c r="K89" s="119">
        <f t="shared" si="78"/>
        <v>0</v>
      </c>
      <c r="L89" s="170">
        <v>4692064463.6700001</v>
      </c>
      <c r="M89" s="181">
        <v>103.2</v>
      </c>
      <c r="N89" s="119">
        <f t="shared" si="79"/>
        <v>2.6526706840533112E-3</v>
      </c>
      <c r="O89" s="119">
        <f t="shared" si="80"/>
        <v>0</v>
      </c>
      <c r="P89" s="170">
        <v>4777483238.3900003</v>
      </c>
      <c r="Q89" s="181">
        <v>103.2</v>
      </c>
      <c r="R89" s="119">
        <f t="shared" si="81"/>
        <v>1.82049448342805E-2</v>
      </c>
      <c r="S89" s="119">
        <f t="shared" si="82"/>
        <v>0</v>
      </c>
      <c r="T89" s="170">
        <v>4975266329.96</v>
      </c>
      <c r="U89" s="181">
        <v>103.2</v>
      </c>
      <c r="V89" s="119">
        <f t="shared" si="83"/>
        <v>4.1399013183487821E-2</v>
      </c>
      <c r="W89" s="119">
        <f t="shared" si="84"/>
        <v>0</v>
      </c>
      <c r="X89" s="170">
        <v>4988601519.4700003</v>
      </c>
      <c r="Y89" s="181">
        <v>103.2</v>
      </c>
      <c r="Z89" s="119">
        <f t="shared" si="85"/>
        <v>2.6802966164240377E-3</v>
      </c>
      <c r="AA89" s="119">
        <f t="shared" si="86"/>
        <v>0</v>
      </c>
      <c r="AB89" s="170">
        <v>4979518172.1700001</v>
      </c>
      <c r="AC89" s="181">
        <v>103.2</v>
      </c>
      <c r="AD89" s="119">
        <f t="shared" si="87"/>
        <v>-1.8208203771234918E-3</v>
      </c>
      <c r="AE89" s="119">
        <f t="shared" si="88"/>
        <v>0</v>
      </c>
      <c r="AF89" s="170">
        <v>4983954731.2700005</v>
      </c>
      <c r="AG89" s="181">
        <v>103.2</v>
      </c>
      <c r="AH89" s="119">
        <f t="shared" si="89"/>
        <v>8.9096152410806338E-4</v>
      </c>
      <c r="AI89" s="119">
        <f t="shared" si="90"/>
        <v>0</v>
      </c>
      <c r="AJ89" s="120">
        <f t="shared" si="63"/>
        <v>1.1448209721326397E-3</v>
      </c>
      <c r="AK89" s="120">
        <f t="shared" si="64"/>
        <v>0</v>
      </c>
      <c r="AL89" s="121">
        <f t="shared" si="65"/>
        <v>4.9458626194711763E-4</v>
      </c>
      <c r="AM89" s="121">
        <f t="shared" si="66"/>
        <v>0</v>
      </c>
      <c r="AN89" s="122">
        <f t="shared" si="67"/>
        <v>2.8679418079751492E-2</v>
      </c>
      <c r="AO89" s="208">
        <f t="shared" si="68"/>
        <v>0</v>
      </c>
      <c r="AP89" s="126"/>
      <c r="AQ89" s="141">
        <v>2931134847.0043802</v>
      </c>
      <c r="AR89" s="145">
        <v>2254.1853324818899</v>
      </c>
      <c r="AS89" s="125" t="e">
        <f>(#REF!/AQ89)-1</f>
        <v>#REF!</v>
      </c>
      <c r="AT89" s="125" t="e">
        <f>(#REF!/AR89)-1</f>
        <v>#REF!</v>
      </c>
    </row>
    <row r="90" spans="1:47">
      <c r="A90" s="203" t="s">
        <v>12</v>
      </c>
      <c r="B90" s="170">
        <v>1996200014.73</v>
      </c>
      <c r="C90" s="181">
        <v>3101.83</v>
      </c>
      <c r="D90" s="170">
        <v>1991486844.7</v>
      </c>
      <c r="E90" s="181">
        <v>3094.5</v>
      </c>
      <c r="F90" s="119">
        <f>((D90-B90)/B90)</f>
        <v>-2.3610710325725854E-3</v>
      </c>
      <c r="G90" s="119">
        <f>((E90-C90)/C90)</f>
        <v>-2.3631211252711877E-3</v>
      </c>
      <c r="H90" s="170">
        <v>1983865919.75</v>
      </c>
      <c r="I90" s="181">
        <v>3082.66</v>
      </c>
      <c r="J90" s="119">
        <f t="shared" si="77"/>
        <v>-3.8267513392226666E-3</v>
      </c>
      <c r="K90" s="119">
        <f t="shared" si="78"/>
        <v>-3.8261431572144595E-3</v>
      </c>
      <c r="L90" s="170">
        <v>1986363802.8399999</v>
      </c>
      <c r="M90" s="181">
        <v>3090.52</v>
      </c>
      <c r="N90" s="119">
        <f t="shared" si="79"/>
        <v>1.2590987450979997E-3</v>
      </c>
      <c r="O90" s="119">
        <f t="shared" si="80"/>
        <v>2.5497459985856785E-3</v>
      </c>
      <c r="P90" s="170">
        <v>2001004329.8599999</v>
      </c>
      <c r="Q90" s="181">
        <v>3113.37</v>
      </c>
      <c r="R90" s="119">
        <f t="shared" si="81"/>
        <v>7.3705164175201518E-3</v>
      </c>
      <c r="S90" s="119">
        <f t="shared" si="82"/>
        <v>7.3935777797910739E-3</v>
      </c>
      <c r="T90" s="170">
        <v>2059187070.9300001</v>
      </c>
      <c r="U90" s="181">
        <v>3203.51</v>
      </c>
      <c r="V90" s="119">
        <f t="shared" si="83"/>
        <v>2.9076769201229525E-2</v>
      </c>
      <c r="W90" s="119">
        <f t="shared" si="84"/>
        <v>2.8952549809370658E-2</v>
      </c>
      <c r="X90" s="170">
        <v>2072430310.0999999</v>
      </c>
      <c r="Y90" s="181">
        <v>3225.27</v>
      </c>
      <c r="Z90" s="119">
        <f t="shared" si="85"/>
        <v>6.4312948332657964E-3</v>
      </c>
      <c r="AA90" s="119">
        <f t="shared" si="86"/>
        <v>6.7925494223522826E-3</v>
      </c>
      <c r="AB90" s="170">
        <v>2070411826.22</v>
      </c>
      <c r="AC90" s="181">
        <v>3222.64</v>
      </c>
      <c r="AD90" s="119">
        <f t="shared" si="87"/>
        <v>-9.7396948411861389E-4</v>
      </c>
      <c r="AE90" s="119">
        <f t="shared" si="88"/>
        <v>-8.1543560694146821E-4</v>
      </c>
      <c r="AF90" s="170">
        <v>2052850657.8800001</v>
      </c>
      <c r="AG90" s="181">
        <v>3194.84</v>
      </c>
      <c r="AH90" s="119">
        <f t="shared" si="89"/>
        <v>-8.4819687163697061E-3</v>
      </c>
      <c r="AI90" s="119">
        <f t="shared" si="90"/>
        <v>-8.626467740734221E-3</v>
      </c>
      <c r="AJ90" s="120">
        <f t="shared" si="63"/>
        <v>3.5617398281037379E-3</v>
      </c>
      <c r="AK90" s="120">
        <f t="shared" si="64"/>
        <v>3.7571569224922946E-3</v>
      </c>
      <c r="AL90" s="121">
        <f t="shared" si="65"/>
        <v>3.0813064792925601E-2</v>
      </c>
      <c r="AM90" s="121">
        <f t="shared" si="66"/>
        <v>3.2425270641460703E-2</v>
      </c>
      <c r="AN90" s="122">
        <f t="shared" si="67"/>
        <v>1.1553311643943501E-2</v>
      </c>
      <c r="AO90" s="208">
        <f t="shared" si="68"/>
        <v>1.1513531379974828E-2</v>
      </c>
      <c r="AP90" s="126"/>
      <c r="AQ90" s="149">
        <v>1131224777.76</v>
      </c>
      <c r="AR90" s="150">
        <v>0.6573</v>
      </c>
      <c r="AS90" s="125" t="e">
        <f>(#REF!/AQ90)-1</f>
        <v>#REF!</v>
      </c>
      <c r="AT90" s="125" t="e">
        <f>(#REF!/AR90)-1</f>
        <v>#REF!</v>
      </c>
    </row>
    <row r="91" spans="1:47">
      <c r="A91" s="203" t="s">
        <v>17</v>
      </c>
      <c r="B91" s="170">
        <v>1580617278.3099999</v>
      </c>
      <c r="C91" s="181">
        <v>0.90229999999999999</v>
      </c>
      <c r="D91" s="170">
        <v>1582758933.6199999</v>
      </c>
      <c r="E91" s="181">
        <v>0.90359999999999996</v>
      </c>
      <c r="F91" s="119">
        <f>((D91-B91)/B91)</f>
        <v>1.3549486895966406E-3</v>
      </c>
      <c r="G91" s="119">
        <f>((E91-C91)/C91)</f>
        <v>1.4407624958439188E-3</v>
      </c>
      <c r="H91" s="170">
        <v>1584833963.6500001</v>
      </c>
      <c r="I91" s="181">
        <v>0.90480000000000005</v>
      </c>
      <c r="J91" s="119">
        <f t="shared" si="77"/>
        <v>1.3110208926474447E-3</v>
      </c>
      <c r="K91" s="119">
        <f t="shared" si="78"/>
        <v>1.3280212483400729E-3</v>
      </c>
      <c r="L91" s="170">
        <v>1587749510.49</v>
      </c>
      <c r="M91" s="181">
        <v>0.9052</v>
      </c>
      <c r="N91" s="119">
        <f t="shared" si="79"/>
        <v>1.8396544413303558E-3</v>
      </c>
      <c r="O91" s="119">
        <f t="shared" si="80"/>
        <v>4.42086648983152E-4</v>
      </c>
      <c r="P91" s="170">
        <v>1598803432.2</v>
      </c>
      <c r="Q91" s="181">
        <v>0.9083</v>
      </c>
      <c r="R91" s="119">
        <f t="shared" si="81"/>
        <v>6.9620060576108473E-3</v>
      </c>
      <c r="S91" s="119">
        <f t="shared" si="82"/>
        <v>3.424657534246566E-3</v>
      </c>
      <c r="T91" s="170">
        <v>1611143953.25</v>
      </c>
      <c r="U91" s="181">
        <v>0.92</v>
      </c>
      <c r="V91" s="119">
        <f t="shared" si="83"/>
        <v>7.7185980474279046E-3</v>
      </c>
      <c r="W91" s="119">
        <f t="shared" si="84"/>
        <v>1.2881206649785362E-2</v>
      </c>
      <c r="X91" s="170">
        <v>1614866260.3599999</v>
      </c>
      <c r="Y91" s="181">
        <v>0.92159999999999997</v>
      </c>
      <c r="Z91" s="119">
        <f t="shared" si="85"/>
        <v>2.3103504205761729E-3</v>
      </c>
      <c r="AA91" s="119">
        <f t="shared" si="86"/>
        <v>1.7391304347825379E-3</v>
      </c>
      <c r="AB91" s="170">
        <v>1600960150.5</v>
      </c>
      <c r="AC91" s="181">
        <v>0.92159999999999997</v>
      </c>
      <c r="AD91" s="119">
        <f t="shared" si="87"/>
        <v>-8.6113074508720154E-3</v>
      </c>
      <c r="AE91" s="119">
        <f t="shared" si="88"/>
        <v>0</v>
      </c>
      <c r="AF91" s="170">
        <v>1587831234.3099999</v>
      </c>
      <c r="AG91" s="181">
        <v>0.90639999999999998</v>
      </c>
      <c r="AH91" s="119">
        <f t="shared" si="89"/>
        <v>-8.2006514565023565E-3</v>
      </c>
      <c r="AI91" s="119">
        <f t="shared" si="90"/>
        <v>-1.6493055555555546E-2</v>
      </c>
      <c r="AJ91" s="120">
        <f t="shared" si="63"/>
        <v>5.8557745522687431E-4</v>
      </c>
      <c r="AK91" s="120">
        <f t="shared" si="64"/>
        <v>5.9535118205325793E-4</v>
      </c>
      <c r="AL91" s="121">
        <f t="shared" si="65"/>
        <v>3.2047209352336226E-3</v>
      </c>
      <c r="AM91" s="121">
        <f t="shared" si="66"/>
        <v>3.0987162461266322E-3</v>
      </c>
      <c r="AN91" s="122">
        <f t="shared" si="67"/>
        <v>6.0825873970780263E-3</v>
      </c>
      <c r="AO91" s="208">
        <f t="shared" si="68"/>
        <v>8.0524934344238953E-3</v>
      </c>
      <c r="AP91" s="126"/>
      <c r="AQ91" s="124">
        <v>318569106.36000001</v>
      </c>
      <c r="AR91" s="131">
        <v>123.8</v>
      </c>
      <c r="AS91" s="125" t="e">
        <f>(#REF!/AQ91)-1</f>
        <v>#REF!</v>
      </c>
      <c r="AT91" s="125" t="e">
        <f>(#REF!/AR91)-1</f>
        <v>#REF!</v>
      </c>
    </row>
    <row r="92" spans="1:47">
      <c r="A92" s="203" t="s">
        <v>21</v>
      </c>
      <c r="B92" s="170">
        <v>318596972.86000001</v>
      </c>
      <c r="C92" s="174">
        <v>147.91999999999999</v>
      </c>
      <c r="D92" s="170">
        <v>316299619.82999998</v>
      </c>
      <c r="E92" s="174">
        <v>147.01</v>
      </c>
      <c r="F92" s="119">
        <f>((D92-B92)/B92)</f>
        <v>-7.2108438739295526E-3</v>
      </c>
      <c r="G92" s="119">
        <f>((E92-C92)/C92)</f>
        <v>-6.1519740400216112E-3</v>
      </c>
      <c r="H92" s="170">
        <v>316230569.69999999</v>
      </c>
      <c r="I92" s="174">
        <v>147.07</v>
      </c>
      <c r="J92" s="119">
        <f t="shared" si="77"/>
        <v>-2.1830607965038739E-4</v>
      </c>
      <c r="K92" s="119">
        <f t="shared" si="78"/>
        <v>4.0813550098634297E-4</v>
      </c>
      <c r="L92" s="170">
        <v>317259999.5</v>
      </c>
      <c r="M92" s="174">
        <v>147.62</v>
      </c>
      <c r="N92" s="119">
        <f t="shared" si="79"/>
        <v>3.255313997557561E-3</v>
      </c>
      <c r="O92" s="119">
        <f t="shared" si="80"/>
        <v>3.7397157816006759E-3</v>
      </c>
      <c r="P92" s="170">
        <v>327971141.64999998</v>
      </c>
      <c r="Q92" s="174">
        <v>152.58000000000001</v>
      </c>
      <c r="R92" s="119">
        <f t="shared" si="81"/>
        <v>3.3761401269875424E-2</v>
      </c>
      <c r="S92" s="119">
        <f t="shared" si="82"/>
        <v>3.3599783227205041E-2</v>
      </c>
      <c r="T92" s="170">
        <v>348874880.02999997</v>
      </c>
      <c r="U92" s="174">
        <v>162.19999999999999</v>
      </c>
      <c r="V92" s="119">
        <f t="shared" si="83"/>
        <v>6.3736517410753715E-2</v>
      </c>
      <c r="W92" s="119">
        <f t="shared" si="84"/>
        <v>6.3048892384322819E-2</v>
      </c>
      <c r="X92" s="170">
        <v>354154599.19999999</v>
      </c>
      <c r="Y92" s="174">
        <v>164.69</v>
      </c>
      <c r="Z92" s="119">
        <f t="shared" si="85"/>
        <v>1.5133560689568736E-2</v>
      </c>
      <c r="AA92" s="119">
        <f t="shared" si="86"/>
        <v>1.5351418002466149E-2</v>
      </c>
      <c r="AB92" s="170">
        <v>350643933.11000001</v>
      </c>
      <c r="AC92" s="174">
        <v>163.19</v>
      </c>
      <c r="AD92" s="119">
        <f t="shared" si="87"/>
        <v>-9.9128067175471377E-3</v>
      </c>
      <c r="AE92" s="119">
        <f t="shared" si="88"/>
        <v>-9.1080211306090227E-3</v>
      </c>
      <c r="AF92" s="170">
        <v>340777737.44</v>
      </c>
      <c r="AG92" s="174">
        <v>158.78</v>
      </c>
      <c r="AH92" s="119">
        <f t="shared" si="89"/>
        <v>-2.8137363115034723E-2</v>
      </c>
      <c r="AI92" s="119">
        <f t="shared" si="90"/>
        <v>-2.7023714688400004E-2</v>
      </c>
      <c r="AJ92" s="120">
        <f t="shared" si="63"/>
        <v>8.8009341976992041E-3</v>
      </c>
      <c r="AK92" s="120">
        <f t="shared" si="64"/>
        <v>9.2330293796937975E-3</v>
      </c>
      <c r="AL92" s="121">
        <f t="shared" si="65"/>
        <v>7.7389020015756413E-2</v>
      </c>
      <c r="AM92" s="121">
        <f t="shared" si="66"/>
        <v>8.0062580776817979E-2</v>
      </c>
      <c r="AN92" s="122">
        <f t="shared" si="67"/>
        <v>2.8695855650777778E-2</v>
      </c>
      <c r="AO92" s="208">
        <f t="shared" si="68"/>
        <v>2.8089193865410506E-2</v>
      </c>
      <c r="AP92" s="126"/>
      <c r="AQ92" s="151">
        <v>107042123.67</v>
      </c>
      <c r="AR92" s="143">
        <v>98.67</v>
      </c>
      <c r="AS92" s="125" t="e">
        <f>(#REF!/AQ92)-1</f>
        <v>#REF!</v>
      </c>
      <c r="AT92" s="125" t="e">
        <f>(#REF!/AR92)-1</f>
        <v>#REF!</v>
      </c>
      <c r="AU92" s="269"/>
    </row>
    <row r="93" spans="1:47">
      <c r="A93" s="203" t="s">
        <v>42</v>
      </c>
      <c r="B93" s="170">
        <v>1101622038.3699999</v>
      </c>
      <c r="C93" s="171">
        <v>552.20000000000005</v>
      </c>
      <c r="D93" s="170">
        <v>1091111781.73</v>
      </c>
      <c r="E93" s="171">
        <v>552.20000000000005</v>
      </c>
      <c r="F93" s="119">
        <f>((D93-B93)/B93)</f>
        <v>-9.5407102199509593E-3</v>
      </c>
      <c r="G93" s="119">
        <f>((E93-C93)/C93)</f>
        <v>0</v>
      </c>
      <c r="H93" s="170">
        <v>1092791976.8599999</v>
      </c>
      <c r="I93" s="171">
        <v>552.20000000000005</v>
      </c>
      <c r="J93" s="119">
        <f t="shared" si="77"/>
        <v>1.5398927572167367E-3</v>
      </c>
      <c r="K93" s="119">
        <f t="shared" si="78"/>
        <v>0</v>
      </c>
      <c r="L93" s="170">
        <v>1093493610.46</v>
      </c>
      <c r="M93" s="171">
        <v>552.20000000000005</v>
      </c>
      <c r="N93" s="119">
        <f t="shared" si="79"/>
        <v>6.4205595836839765E-4</v>
      </c>
      <c r="O93" s="119">
        <f t="shared" si="80"/>
        <v>0</v>
      </c>
      <c r="P93" s="170">
        <v>1112565489.8</v>
      </c>
      <c r="Q93" s="171">
        <v>552.20000000000005</v>
      </c>
      <c r="R93" s="119">
        <f t="shared" si="81"/>
        <v>1.7441235282551808E-2</v>
      </c>
      <c r="S93" s="119">
        <f t="shared" si="82"/>
        <v>0</v>
      </c>
      <c r="T93" s="170">
        <v>1111837282.25</v>
      </c>
      <c r="U93" s="171">
        <v>552.20000000000005</v>
      </c>
      <c r="V93" s="119">
        <f t="shared" si="83"/>
        <v>-6.5453005389449776E-4</v>
      </c>
      <c r="W93" s="119">
        <f t="shared" si="84"/>
        <v>0</v>
      </c>
      <c r="X93" s="170">
        <v>1112348846.25</v>
      </c>
      <c r="Y93" s="171">
        <v>552.20000000000005</v>
      </c>
      <c r="Z93" s="119">
        <f t="shared" si="85"/>
        <v>4.6010689528665514E-4</v>
      </c>
      <c r="AA93" s="119">
        <f t="shared" si="86"/>
        <v>0</v>
      </c>
      <c r="AB93" s="170">
        <v>1119629651.1900001</v>
      </c>
      <c r="AC93" s="171">
        <v>552.20000000000005</v>
      </c>
      <c r="AD93" s="119">
        <f t="shared" si="87"/>
        <v>6.5454330847246629E-3</v>
      </c>
      <c r="AE93" s="119">
        <f t="shared" si="88"/>
        <v>0</v>
      </c>
      <c r="AF93" s="170">
        <v>1119629651.1900001</v>
      </c>
      <c r="AG93" s="171">
        <v>552.20000000000005</v>
      </c>
      <c r="AH93" s="119">
        <f t="shared" si="89"/>
        <v>0</v>
      </c>
      <c r="AI93" s="119">
        <f t="shared" si="90"/>
        <v>0</v>
      </c>
      <c r="AJ93" s="120">
        <f t="shared" si="63"/>
        <v>2.0541854630378503E-3</v>
      </c>
      <c r="AK93" s="120">
        <f t="shared" si="64"/>
        <v>0</v>
      </c>
      <c r="AL93" s="121">
        <f t="shared" si="65"/>
        <v>2.6136524174254494E-2</v>
      </c>
      <c r="AM93" s="121">
        <f t="shared" si="66"/>
        <v>0</v>
      </c>
      <c r="AN93" s="122">
        <f t="shared" si="67"/>
        <v>7.6319883584116174E-3</v>
      </c>
      <c r="AO93" s="208">
        <f t="shared" si="68"/>
        <v>0</v>
      </c>
      <c r="AP93" s="126"/>
      <c r="AQ93" s="124">
        <v>1812522091.8199999</v>
      </c>
      <c r="AR93" s="128">
        <v>1.6227</v>
      </c>
      <c r="AS93" s="125" t="e">
        <f>(#REF!/AQ93)-1</f>
        <v>#REF!</v>
      </c>
      <c r="AT93" s="125" t="e">
        <f>(#REF!/AR93)-1</f>
        <v>#REF!</v>
      </c>
    </row>
    <row r="94" spans="1:47">
      <c r="A94" s="203" t="s">
        <v>72</v>
      </c>
      <c r="B94" s="170">
        <v>1571319125.71</v>
      </c>
      <c r="C94" s="170">
        <v>2.21</v>
      </c>
      <c r="D94" s="170">
        <v>1571508506.48</v>
      </c>
      <c r="E94" s="170">
        <v>2.2000000000000002</v>
      </c>
      <c r="F94" s="119">
        <f>((D94-B94)/B94)</f>
        <v>1.205234295830322E-4</v>
      </c>
      <c r="G94" s="119">
        <f>((E94-C94)/C94)</f>
        <v>-4.5248868778279576E-3</v>
      </c>
      <c r="H94" s="170">
        <v>1570792362.4000001</v>
      </c>
      <c r="I94" s="171">
        <v>2.2000000000000002</v>
      </c>
      <c r="J94" s="119">
        <f t="shared" si="77"/>
        <v>-4.5570487022307299E-4</v>
      </c>
      <c r="K94" s="119">
        <f t="shared" si="78"/>
        <v>0</v>
      </c>
      <c r="L94" s="170">
        <v>1574533094.0699999</v>
      </c>
      <c r="M94" s="171">
        <v>2.21</v>
      </c>
      <c r="N94" s="119">
        <f t="shared" si="79"/>
        <v>2.3814297545249113E-3</v>
      </c>
      <c r="O94" s="119">
        <f t="shared" si="80"/>
        <v>4.5454545454544481E-3</v>
      </c>
      <c r="P94" s="170">
        <v>1597876130.4200001</v>
      </c>
      <c r="Q94" s="171">
        <v>2.2400000000000002</v>
      </c>
      <c r="R94" s="119">
        <f t="shared" si="81"/>
        <v>1.4825370414832556E-2</v>
      </c>
      <c r="S94" s="119">
        <f t="shared" si="82"/>
        <v>1.3574660633484276E-2</v>
      </c>
      <c r="T94" s="170">
        <v>1655483073.9000001</v>
      </c>
      <c r="U94" s="171">
        <v>2.3199999999999998</v>
      </c>
      <c r="V94" s="119">
        <f t="shared" si="83"/>
        <v>3.6052196026520586E-2</v>
      </c>
      <c r="W94" s="119">
        <f t="shared" si="84"/>
        <v>3.5714285714285546E-2</v>
      </c>
      <c r="X94" s="170">
        <v>1676200850.1099999</v>
      </c>
      <c r="Y94" s="171">
        <v>2.35</v>
      </c>
      <c r="Z94" s="119">
        <f t="shared" si="85"/>
        <v>1.251464091456562E-2</v>
      </c>
      <c r="AA94" s="119">
        <f t="shared" si="86"/>
        <v>1.2931034482758728E-2</v>
      </c>
      <c r="AB94" s="170">
        <v>1645567528.97</v>
      </c>
      <c r="AC94" s="171">
        <v>2.31</v>
      </c>
      <c r="AD94" s="119">
        <f t="shared" si="87"/>
        <v>-1.8275447800894247E-2</v>
      </c>
      <c r="AE94" s="119">
        <f t="shared" si="88"/>
        <v>-1.7021276595744695E-2</v>
      </c>
      <c r="AF94" s="170">
        <v>1652059742.6600001</v>
      </c>
      <c r="AG94" s="171">
        <v>2.3199999999999998</v>
      </c>
      <c r="AH94" s="119">
        <f t="shared" si="89"/>
        <v>3.9452733331847454E-3</v>
      </c>
      <c r="AI94" s="119">
        <f t="shared" si="90"/>
        <v>4.3290043290042362E-3</v>
      </c>
      <c r="AJ94" s="120">
        <f t="shared" si="63"/>
        <v>6.3885351502617664E-3</v>
      </c>
      <c r="AK94" s="120">
        <f t="shared" si="64"/>
        <v>6.193534528926823E-3</v>
      </c>
      <c r="AL94" s="121">
        <f t="shared" si="65"/>
        <v>5.1257270226570811E-2</v>
      </c>
      <c r="AM94" s="121">
        <f t="shared" si="66"/>
        <v>5.454545454545439E-2</v>
      </c>
      <c r="AN94" s="122">
        <f t="shared" si="67"/>
        <v>1.5607288622679958E-2</v>
      </c>
      <c r="AO94" s="208">
        <f t="shared" si="68"/>
        <v>1.5444435901521432E-2</v>
      </c>
      <c r="AP94" s="126"/>
      <c r="AQ94" s="124">
        <v>146744114.84999999</v>
      </c>
      <c r="AR94" s="128">
        <v>1.0862860000000001</v>
      </c>
      <c r="AS94" s="125" t="e">
        <f>(#REF!/AQ94)-1</f>
        <v>#REF!</v>
      </c>
      <c r="AT94" s="125" t="e">
        <f>(#REF!/AR94)-1</f>
        <v>#REF!</v>
      </c>
    </row>
    <row r="95" spans="1:47">
      <c r="A95" s="204" t="s">
        <v>68</v>
      </c>
      <c r="B95" s="170">
        <v>126779063.55</v>
      </c>
      <c r="C95" s="170">
        <v>1.316821</v>
      </c>
      <c r="D95" s="170">
        <v>127041545.88</v>
      </c>
      <c r="E95" s="170">
        <v>1.3198270000000001</v>
      </c>
      <c r="F95" s="119">
        <f>((D95-B95)/B95)</f>
        <v>2.0703917717177223E-3</v>
      </c>
      <c r="G95" s="119">
        <f>((E95-C95)/C95)</f>
        <v>2.2827703993177997E-3</v>
      </c>
      <c r="H95" s="170">
        <v>128354191.17</v>
      </c>
      <c r="I95" s="170">
        <v>1.3335680000000001</v>
      </c>
      <c r="J95" s="119">
        <f t="shared" si="77"/>
        <v>1.033240961378017E-2</v>
      </c>
      <c r="K95" s="119">
        <f t="shared" si="78"/>
        <v>1.0411212984732092E-2</v>
      </c>
      <c r="L95" s="170">
        <v>128934185</v>
      </c>
      <c r="M95" s="170">
        <v>1.339777</v>
      </c>
      <c r="N95" s="119">
        <f t="shared" si="79"/>
        <v>4.5186980239065163E-3</v>
      </c>
      <c r="O95" s="119">
        <f t="shared" si="80"/>
        <v>4.6559305562220363E-3</v>
      </c>
      <c r="P95" s="170">
        <v>131758263.14</v>
      </c>
      <c r="Q95" s="170">
        <v>1.3690150000000001</v>
      </c>
      <c r="R95" s="119">
        <f t="shared" si="81"/>
        <v>2.1903253508757204E-2</v>
      </c>
      <c r="S95" s="119">
        <f t="shared" si="82"/>
        <v>2.1823034728913913E-2</v>
      </c>
      <c r="T95" s="170">
        <v>134073064.69</v>
      </c>
      <c r="U95" s="170">
        <v>1.3929069999999999</v>
      </c>
      <c r="V95" s="119">
        <f t="shared" si="83"/>
        <v>1.7568549363316973E-2</v>
      </c>
      <c r="W95" s="119">
        <f t="shared" si="84"/>
        <v>1.7451963638090016E-2</v>
      </c>
      <c r="X95" s="170">
        <v>139401866.90000001</v>
      </c>
      <c r="Y95" s="170">
        <v>1.4477899999999999</v>
      </c>
      <c r="Z95" s="119">
        <f t="shared" si="85"/>
        <v>3.9745509079852213E-2</v>
      </c>
      <c r="AA95" s="119">
        <f t="shared" si="86"/>
        <v>3.9401769105905864E-2</v>
      </c>
      <c r="AB95" s="170">
        <v>138749269.80000001</v>
      </c>
      <c r="AC95" s="170">
        <v>1.441411</v>
      </c>
      <c r="AD95" s="119">
        <f t="shared" si="87"/>
        <v>-4.6814086103174994E-3</v>
      </c>
      <c r="AE95" s="119">
        <f t="shared" si="88"/>
        <v>-4.406025735776537E-3</v>
      </c>
      <c r="AF95" s="170">
        <v>136806691.12</v>
      </c>
      <c r="AG95" s="170">
        <v>1.4218</v>
      </c>
      <c r="AH95" s="119">
        <f t="shared" si="89"/>
        <v>-1.4000640744272997E-2</v>
      </c>
      <c r="AI95" s="119">
        <f t="shared" si="90"/>
        <v>-1.3605418579433655E-2</v>
      </c>
      <c r="AJ95" s="120">
        <f t="shared" si="63"/>
        <v>9.6820952508425359E-3</v>
      </c>
      <c r="AK95" s="120">
        <f t="shared" si="64"/>
        <v>9.7519046372464419E-3</v>
      </c>
      <c r="AL95" s="121">
        <f t="shared" si="65"/>
        <v>7.6865762080885733E-2</v>
      </c>
      <c r="AM95" s="121">
        <f t="shared" si="66"/>
        <v>7.7262398784082961E-2</v>
      </c>
      <c r="AN95" s="122">
        <f t="shared" si="67"/>
        <v>1.6765464313877272E-2</v>
      </c>
      <c r="AO95" s="208">
        <f t="shared" si="68"/>
        <v>1.6528420109478397E-2</v>
      </c>
      <c r="AP95" s="126"/>
      <c r="AQ95" s="124"/>
      <c r="AR95" s="128"/>
      <c r="AS95" s="125"/>
      <c r="AT95" s="125"/>
    </row>
    <row r="96" spans="1:47">
      <c r="A96" s="203" t="s">
        <v>133</v>
      </c>
      <c r="B96" s="170">
        <v>532946764.42000002</v>
      </c>
      <c r="C96" s="170">
        <v>1.0746</v>
      </c>
      <c r="D96" s="170">
        <v>535359168.58999997</v>
      </c>
      <c r="E96" s="170">
        <v>1.0781000000000001</v>
      </c>
      <c r="F96" s="119">
        <f>((D96-B96)/B96)</f>
        <v>4.5265387296709635E-3</v>
      </c>
      <c r="G96" s="119">
        <f>((E96-C96)/C96)</f>
        <v>3.2570258700912514E-3</v>
      </c>
      <c r="H96" s="170">
        <v>538331669.17999995</v>
      </c>
      <c r="I96" s="170">
        <v>1.0840000000000001</v>
      </c>
      <c r="J96" s="119">
        <f t="shared" si="77"/>
        <v>5.5523483380863449E-3</v>
      </c>
      <c r="K96" s="119">
        <f t="shared" si="78"/>
        <v>5.4725906687691454E-3</v>
      </c>
      <c r="L96" s="170">
        <v>542850540.59000003</v>
      </c>
      <c r="M96" s="170">
        <v>1.0931</v>
      </c>
      <c r="N96" s="119">
        <f t="shared" si="79"/>
        <v>8.3942143267984621E-3</v>
      </c>
      <c r="O96" s="119">
        <f t="shared" si="80"/>
        <v>8.3948339483393784E-3</v>
      </c>
      <c r="P96" s="170">
        <v>545026321.00999999</v>
      </c>
      <c r="Q96" s="170">
        <v>1.0978000000000001</v>
      </c>
      <c r="R96" s="119">
        <f t="shared" si="81"/>
        <v>4.0080653095328931E-3</v>
      </c>
      <c r="S96" s="119">
        <f t="shared" si="82"/>
        <v>4.2996981063033101E-3</v>
      </c>
      <c r="T96" s="170">
        <v>555722206.07000005</v>
      </c>
      <c r="U96" s="170">
        <v>1.119</v>
      </c>
      <c r="V96" s="119">
        <f t="shared" si="83"/>
        <v>1.9624529399202752E-2</v>
      </c>
      <c r="W96" s="119">
        <f t="shared" si="84"/>
        <v>1.931134997267251E-2</v>
      </c>
      <c r="X96" s="170">
        <v>555337841.21000004</v>
      </c>
      <c r="Y96" s="170">
        <v>1.1183000000000001</v>
      </c>
      <c r="Z96" s="119">
        <f t="shared" si="85"/>
        <v>-6.9164927332703854E-4</v>
      </c>
      <c r="AA96" s="119">
        <f t="shared" si="86"/>
        <v>-6.255585344056505E-4</v>
      </c>
      <c r="AB96" s="170">
        <v>548404660.70000005</v>
      </c>
      <c r="AC96" s="170">
        <v>1.113</v>
      </c>
      <c r="AD96" s="119">
        <f t="shared" si="87"/>
        <v>-1.2484617462576659E-2</v>
      </c>
      <c r="AE96" s="119">
        <f t="shared" si="88"/>
        <v>-4.7393364928910685E-3</v>
      </c>
      <c r="AF96" s="170">
        <v>548585346.21000004</v>
      </c>
      <c r="AG96" s="170">
        <v>1.1057999999999999</v>
      </c>
      <c r="AH96" s="119">
        <f t="shared" si="89"/>
        <v>3.2947478923566788E-4</v>
      </c>
      <c r="AI96" s="119">
        <f t="shared" si="90"/>
        <v>-6.4690026954178749E-3</v>
      </c>
      <c r="AJ96" s="120">
        <f t="shared" si="63"/>
        <v>3.6573630195779229E-3</v>
      </c>
      <c r="AK96" s="120">
        <f t="shared" si="64"/>
        <v>3.6127001054326248E-3</v>
      </c>
      <c r="AL96" s="121">
        <f t="shared" si="65"/>
        <v>2.4705241632144746E-2</v>
      </c>
      <c r="AM96" s="121">
        <f t="shared" si="66"/>
        <v>2.5693349411000682E-2</v>
      </c>
      <c r="AN96" s="122">
        <f t="shared" si="67"/>
        <v>9.042833565502454E-3</v>
      </c>
      <c r="AO96" s="208">
        <f t="shared" si="68"/>
        <v>8.1304907431463385E-3</v>
      </c>
      <c r="AP96" s="126"/>
      <c r="AQ96" s="124"/>
      <c r="AR96" s="128"/>
      <c r="AS96" s="125"/>
      <c r="AT96" s="125"/>
    </row>
    <row r="97" spans="1:46">
      <c r="A97" s="203" t="s">
        <v>142</v>
      </c>
      <c r="B97" s="170">
        <v>97331402.290000007</v>
      </c>
      <c r="C97" s="170">
        <v>0.93</v>
      </c>
      <c r="D97" s="170">
        <v>99057142.959999993</v>
      </c>
      <c r="E97" s="170">
        <v>0.95</v>
      </c>
      <c r="F97" s="119">
        <f>((D97-B97)/B97)</f>
        <v>1.7730564128297703E-2</v>
      </c>
      <c r="G97" s="119">
        <f>((E97-C97)/C97)</f>
        <v>2.1505376344085919E-2</v>
      </c>
      <c r="H97" s="170">
        <v>97860795.519999996</v>
      </c>
      <c r="I97" s="170">
        <v>0.93520000000000003</v>
      </c>
      <c r="J97" s="119">
        <f t="shared" si="77"/>
        <v>-1.2077346511831979E-2</v>
      </c>
      <c r="K97" s="119">
        <f t="shared" si="78"/>
        <v>-1.5578947368420974E-2</v>
      </c>
      <c r="L97" s="170">
        <v>98388393.629999995</v>
      </c>
      <c r="M97" s="170">
        <v>0.93269999999999997</v>
      </c>
      <c r="N97" s="119">
        <f t="shared" si="79"/>
        <v>5.3913122941267443E-3</v>
      </c>
      <c r="O97" s="119">
        <f t="shared" si="80"/>
        <v>-2.6732249786142618E-3</v>
      </c>
      <c r="P97" s="170">
        <v>99379989.180000007</v>
      </c>
      <c r="Q97" s="170">
        <v>0.93269999999999997</v>
      </c>
      <c r="R97" s="119">
        <f t="shared" si="81"/>
        <v>1.007837930283741E-2</v>
      </c>
      <c r="S97" s="119">
        <f t="shared" si="82"/>
        <v>0</v>
      </c>
      <c r="T97" s="170">
        <v>102275034.84999999</v>
      </c>
      <c r="U97" s="170">
        <v>0.97</v>
      </c>
      <c r="V97" s="119">
        <f t="shared" si="83"/>
        <v>2.9131072501491155E-2</v>
      </c>
      <c r="W97" s="119">
        <f t="shared" si="84"/>
        <v>3.9991422751152569E-2</v>
      </c>
      <c r="X97" s="170">
        <v>103382993.48</v>
      </c>
      <c r="Y97" s="170">
        <v>0.98</v>
      </c>
      <c r="Z97" s="119">
        <f t="shared" si="85"/>
        <v>1.0833128843465852E-2</v>
      </c>
      <c r="AA97" s="119">
        <f t="shared" si="86"/>
        <v>1.0309278350515474E-2</v>
      </c>
      <c r="AB97" s="170">
        <v>104184175.52</v>
      </c>
      <c r="AC97" s="170">
        <v>0.98</v>
      </c>
      <c r="AD97" s="119">
        <f t="shared" si="87"/>
        <v>7.749650237734552E-3</v>
      </c>
      <c r="AE97" s="119">
        <f t="shared" si="88"/>
        <v>0</v>
      </c>
      <c r="AF97" s="170">
        <v>102643114.69</v>
      </c>
      <c r="AG97" s="170">
        <v>0.96</v>
      </c>
      <c r="AH97" s="119">
        <f t="shared" si="89"/>
        <v>-1.479169770560947E-2</v>
      </c>
      <c r="AI97" s="119">
        <f t="shared" si="90"/>
        <v>-2.0408163265306142E-2</v>
      </c>
      <c r="AJ97" s="120">
        <f t="shared" si="63"/>
        <v>6.7556328863139972E-3</v>
      </c>
      <c r="AK97" s="120">
        <f t="shared" si="64"/>
        <v>4.1432177291765727E-3</v>
      </c>
      <c r="AL97" s="121">
        <f t="shared" si="65"/>
        <v>3.6201041367082895E-2</v>
      </c>
      <c r="AM97" s="121">
        <f t="shared" si="66"/>
        <v>1.0526315789473694E-2</v>
      </c>
      <c r="AN97" s="122">
        <f t="shared" si="67"/>
        <v>1.449430450009166E-2</v>
      </c>
      <c r="AO97" s="208">
        <f t="shared" si="68"/>
        <v>1.9629020647345403E-2</v>
      </c>
      <c r="AP97" s="126"/>
      <c r="AQ97" s="124"/>
      <c r="AR97" s="128"/>
      <c r="AS97" s="125"/>
      <c r="AT97" s="125"/>
    </row>
    <row r="98" spans="1:46" s="270" customFormat="1">
      <c r="A98" s="203" t="s">
        <v>144</v>
      </c>
      <c r="B98" s="170">
        <v>233795085.90000001</v>
      </c>
      <c r="C98" s="171">
        <v>116.76</v>
      </c>
      <c r="D98" s="170">
        <v>234715864.12</v>
      </c>
      <c r="E98" s="171">
        <v>116.66</v>
      </c>
      <c r="F98" s="119">
        <f>((D98-B98)/B98)</f>
        <v>3.9383985187517526E-3</v>
      </c>
      <c r="G98" s="119">
        <f>((E98-C98)/C98)</f>
        <v>-8.5645769099013808E-4</v>
      </c>
      <c r="H98" s="170">
        <v>235736623.81</v>
      </c>
      <c r="I98" s="171">
        <v>117.17</v>
      </c>
      <c r="J98" s="119">
        <f t="shared" si="77"/>
        <v>4.3489164817514317E-3</v>
      </c>
      <c r="K98" s="119">
        <f t="shared" si="78"/>
        <v>4.3716783816218508E-3</v>
      </c>
      <c r="L98" s="170">
        <v>234436862.02000001</v>
      </c>
      <c r="M98" s="171">
        <v>117.2</v>
      </c>
      <c r="N98" s="119">
        <f t="shared" si="79"/>
        <v>-5.513618414453832E-3</v>
      </c>
      <c r="O98" s="119">
        <f t="shared" si="80"/>
        <v>2.5603823504310948E-4</v>
      </c>
      <c r="P98" s="170">
        <v>236382544.72</v>
      </c>
      <c r="Q98" s="171">
        <v>117.49</v>
      </c>
      <c r="R98" s="119">
        <f t="shared" si="81"/>
        <v>8.299388940950763E-3</v>
      </c>
      <c r="S98" s="119">
        <f t="shared" si="82"/>
        <v>2.4744027303753588E-3</v>
      </c>
      <c r="T98" s="170">
        <v>243536094.66</v>
      </c>
      <c r="U98" s="171">
        <v>120.29</v>
      </c>
      <c r="V98" s="119">
        <f t="shared" si="83"/>
        <v>3.0262598063124861E-2</v>
      </c>
      <c r="W98" s="119">
        <f t="shared" si="84"/>
        <v>2.3831815473657432E-2</v>
      </c>
      <c r="X98" s="170">
        <v>244309090.84</v>
      </c>
      <c r="Y98" s="171">
        <v>121.46</v>
      </c>
      <c r="Z98" s="119">
        <f t="shared" si="85"/>
        <v>3.1740518015581417E-3</v>
      </c>
      <c r="AA98" s="119">
        <f t="shared" si="86"/>
        <v>9.7264943054284434E-3</v>
      </c>
      <c r="AB98" s="170">
        <v>241836162.41999999</v>
      </c>
      <c r="AC98" s="171">
        <v>120.7</v>
      </c>
      <c r="AD98" s="119">
        <f t="shared" si="87"/>
        <v>-1.0122130173287565E-2</v>
      </c>
      <c r="AE98" s="119">
        <f t="shared" si="88"/>
        <v>-6.2572040177835582E-3</v>
      </c>
      <c r="AF98" s="170">
        <v>240298940.81</v>
      </c>
      <c r="AG98" s="171">
        <v>119.08</v>
      </c>
      <c r="AH98" s="119">
        <f t="shared" si="89"/>
        <v>-6.3564588298844734E-3</v>
      </c>
      <c r="AI98" s="119">
        <f t="shared" si="90"/>
        <v>-1.3421706710853392E-2</v>
      </c>
      <c r="AJ98" s="120">
        <f t="shared" si="63"/>
        <v>3.5038932985638851E-3</v>
      </c>
      <c r="AK98" s="120">
        <f t="shared" si="64"/>
        <v>2.5156325883123874E-3</v>
      </c>
      <c r="AL98" s="121">
        <f t="shared" si="65"/>
        <v>2.3786533181010778E-2</v>
      </c>
      <c r="AM98" s="121">
        <f t="shared" si="66"/>
        <v>2.0744042516715255E-2</v>
      </c>
      <c r="AN98" s="122">
        <f t="shared" si="67"/>
        <v>1.255984127947703E-2</v>
      </c>
      <c r="AO98" s="208">
        <f t="shared" si="68"/>
        <v>1.106642922755883E-2</v>
      </c>
      <c r="AP98" s="126"/>
      <c r="AQ98" s="124"/>
      <c r="AR98" s="128"/>
      <c r="AS98" s="125"/>
      <c r="AT98" s="125"/>
    </row>
    <row r="99" spans="1:46" s="290" customFormat="1">
      <c r="A99" s="203" t="s">
        <v>150</v>
      </c>
      <c r="B99" s="170">
        <v>107636772.78</v>
      </c>
      <c r="C99" s="171">
        <v>2.4710000000000001</v>
      </c>
      <c r="D99" s="170">
        <v>107684853.14</v>
      </c>
      <c r="E99" s="171">
        <v>2.4721000000000002</v>
      </c>
      <c r="F99" s="119">
        <f>((D99-B99)/B99)</f>
        <v>4.4669083583796576E-4</v>
      </c>
      <c r="G99" s="119">
        <f>((E99-C99)/C99)</f>
        <v>4.4516390125459363E-4</v>
      </c>
      <c r="H99" s="170">
        <v>108174420.43000001</v>
      </c>
      <c r="I99" s="171">
        <v>2.4832999999999998</v>
      </c>
      <c r="J99" s="119">
        <f t="shared" si="77"/>
        <v>4.5462966770593539E-3</v>
      </c>
      <c r="K99" s="119">
        <f t="shared" si="78"/>
        <v>4.5305610614455941E-3</v>
      </c>
      <c r="L99" s="170">
        <v>108841279.23</v>
      </c>
      <c r="M99" s="171">
        <v>2.4986000000000002</v>
      </c>
      <c r="N99" s="119">
        <f t="shared" si="79"/>
        <v>6.1646625639332486E-3</v>
      </c>
      <c r="O99" s="119">
        <f t="shared" si="80"/>
        <v>6.1611565255910742E-3</v>
      </c>
      <c r="P99" s="170">
        <v>109284178.53</v>
      </c>
      <c r="Q99" s="171">
        <v>2.5087999999999999</v>
      </c>
      <c r="R99" s="119">
        <f t="shared" si="81"/>
        <v>4.0692217431961266E-3</v>
      </c>
      <c r="S99" s="119">
        <f t="shared" si="82"/>
        <v>4.0822860802048203E-3</v>
      </c>
      <c r="T99" s="170">
        <v>110110706.12</v>
      </c>
      <c r="U99" s="171">
        <v>2.5278</v>
      </c>
      <c r="V99" s="119">
        <f t="shared" si="83"/>
        <v>7.5631038373327793E-3</v>
      </c>
      <c r="W99" s="119">
        <f t="shared" si="84"/>
        <v>7.5733418367347448E-3</v>
      </c>
      <c r="X99" s="170">
        <v>110439121.87</v>
      </c>
      <c r="Y99" s="171">
        <v>2.5352999999999999</v>
      </c>
      <c r="Z99" s="119">
        <f t="shared" si="85"/>
        <v>2.9825959851904724E-3</v>
      </c>
      <c r="AA99" s="119">
        <f t="shared" si="86"/>
        <v>2.9670068834559064E-3</v>
      </c>
      <c r="AB99" s="170">
        <v>110383768.13</v>
      </c>
      <c r="AC99" s="171">
        <v>2.5339999999999998</v>
      </c>
      <c r="AD99" s="119">
        <f t="shared" si="87"/>
        <v>-5.0121495954275584E-4</v>
      </c>
      <c r="AE99" s="119">
        <f t="shared" si="88"/>
        <v>-5.1275983118371745E-4</v>
      </c>
      <c r="AF99" s="170">
        <v>109836958.05</v>
      </c>
      <c r="AG99" s="171">
        <v>2.5215000000000001</v>
      </c>
      <c r="AH99" s="119">
        <f t="shared" si="89"/>
        <v>-4.9537181893991415E-3</v>
      </c>
      <c r="AI99" s="119">
        <f t="shared" si="90"/>
        <v>-4.9329123914758225E-3</v>
      </c>
      <c r="AJ99" s="120">
        <f t="shared" si="63"/>
        <v>2.5397048117010066E-3</v>
      </c>
      <c r="AK99" s="120">
        <f t="shared" si="64"/>
        <v>2.5392305082533994E-3</v>
      </c>
      <c r="AL99" s="121">
        <f t="shared" si="65"/>
        <v>1.9985214700549078E-2</v>
      </c>
      <c r="AM99" s="121">
        <f t="shared" si="66"/>
        <v>1.9983010396019532E-2</v>
      </c>
      <c r="AN99" s="122">
        <f t="shared" si="67"/>
        <v>4.0482117896549668E-3</v>
      </c>
      <c r="AO99" s="208">
        <f t="shared" si="68"/>
        <v>4.0447976276506625E-3</v>
      </c>
      <c r="AP99" s="126"/>
      <c r="AQ99" s="124"/>
      <c r="AR99" s="128"/>
      <c r="AS99" s="125"/>
      <c r="AT99" s="125"/>
    </row>
    <row r="100" spans="1:46" s="290" customFormat="1">
      <c r="A100" s="203" t="s">
        <v>159</v>
      </c>
      <c r="B100" s="170">
        <v>455190751.13999999</v>
      </c>
      <c r="C100" s="171">
        <v>99.21</v>
      </c>
      <c r="D100" s="170">
        <v>453080178.31999999</v>
      </c>
      <c r="E100" s="171">
        <v>98.7</v>
      </c>
      <c r="F100" s="119">
        <f>((D100-B100)/B100)</f>
        <v>-4.6366777328277877E-3</v>
      </c>
      <c r="G100" s="119">
        <f>((E100-C100)/C100)</f>
        <v>-5.1406108255215291E-3</v>
      </c>
      <c r="H100" s="170">
        <v>459536172.02999997</v>
      </c>
      <c r="I100" s="171">
        <v>98.94</v>
      </c>
      <c r="J100" s="119">
        <f t="shared" si="77"/>
        <v>1.4249119734035816E-2</v>
      </c>
      <c r="K100" s="119">
        <f t="shared" si="78"/>
        <v>2.4316109422491882E-3</v>
      </c>
      <c r="L100" s="170">
        <v>460058696.26999998</v>
      </c>
      <c r="M100" s="171">
        <v>99.01</v>
      </c>
      <c r="N100" s="119">
        <f t="shared" si="79"/>
        <v>1.1370687919772667E-3</v>
      </c>
      <c r="O100" s="119">
        <f t="shared" si="80"/>
        <v>7.0749949464329279E-4</v>
      </c>
      <c r="P100" s="170">
        <v>468279201.39999998</v>
      </c>
      <c r="Q100" s="171">
        <v>100.79</v>
      </c>
      <c r="R100" s="119">
        <f t="shared" si="81"/>
        <v>1.7868383309888641E-2</v>
      </c>
      <c r="S100" s="119">
        <f t="shared" si="82"/>
        <v>1.7977982022017988E-2</v>
      </c>
      <c r="T100" s="170">
        <v>499697373.92000002</v>
      </c>
      <c r="U100" s="171">
        <v>107.65</v>
      </c>
      <c r="V100" s="119">
        <f t="shared" si="83"/>
        <v>6.7092820748967913E-2</v>
      </c>
      <c r="W100" s="119">
        <f t="shared" si="84"/>
        <v>6.806230776862783E-2</v>
      </c>
      <c r="X100" s="170">
        <v>504904755.99000001</v>
      </c>
      <c r="Y100" s="171">
        <v>108.65</v>
      </c>
      <c r="Z100" s="119">
        <f t="shared" si="85"/>
        <v>1.0421071516044586E-2</v>
      </c>
      <c r="AA100" s="119">
        <f t="shared" si="86"/>
        <v>9.2893636785880158E-3</v>
      </c>
      <c r="AB100" s="170">
        <v>492639590.44999999</v>
      </c>
      <c r="AC100" s="171">
        <v>108.25</v>
      </c>
      <c r="AD100" s="119">
        <f t="shared" si="87"/>
        <v>-2.429203804181029E-2</v>
      </c>
      <c r="AE100" s="119">
        <f t="shared" si="88"/>
        <v>-3.6815462494248106E-3</v>
      </c>
      <c r="AF100" s="170">
        <v>484502560.33999997</v>
      </c>
      <c r="AG100" s="171">
        <v>106.35</v>
      </c>
      <c r="AH100" s="119">
        <f t="shared" si="89"/>
        <v>-1.6517207036826399E-2</v>
      </c>
      <c r="AI100" s="119">
        <f t="shared" si="90"/>
        <v>-1.7551963048498896E-2</v>
      </c>
      <c r="AJ100" s="120">
        <f t="shared" si="63"/>
        <v>8.1653176611812192E-3</v>
      </c>
      <c r="AK100" s="120">
        <f t="shared" si="64"/>
        <v>9.0118304728351341E-3</v>
      </c>
      <c r="AL100" s="121">
        <f t="shared" si="65"/>
        <v>6.9352806685370125E-2</v>
      </c>
      <c r="AM100" s="121">
        <f t="shared" si="66"/>
        <v>7.7507598784194442E-2</v>
      </c>
      <c r="AN100" s="122">
        <f t="shared" si="67"/>
        <v>2.7991568907169178E-2</v>
      </c>
      <c r="AO100" s="208">
        <f t="shared" si="68"/>
        <v>2.6040456169942591E-2</v>
      </c>
      <c r="AP100" s="126"/>
      <c r="AQ100" s="124"/>
      <c r="AR100" s="128"/>
      <c r="AS100" s="125"/>
      <c r="AT100" s="125"/>
    </row>
    <row r="101" spans="1:46" s="290" customFormat="1">
      <c r="A101" s="203" t="s">
        <v>160</v>
      </c>
      <c r="B101" s="170">
        <v>282467456.79000002</v>
      </c>
      <c r="C101" s="171">
        <v>101.1</v>
      </c>
      <c r="D101" s="170">
        <v>280925327.80000001</v>
      </c>
      <c r="E101" s="171">
        <v>100.48</v>
      </c>
      <c r="F101" s="119">
        <f>((D101-B101)/B101)</f>
        <v>-5.4594925996961936E-3</v>
      </c>
      <c r="G101" s="119">
        <f>((E101-C101)/C101)</f>
        <v>-6.1325420375864526E-3</v>
      </c>
      <c r="H101" s="170">
        <v>281819439.19</v>
      </c>
      <c r="I101" s="171">
        <v>100.76</v>
      </c>
      <c r="J101" s="119">
        <f t="shared" si="77"/>
        <v>3.1827368397218106E-3</v>
      </c>
      <c r="K101" s="119">
        <f t="shared" si="78"/>
        <v>2.7866242038216671E-3</v>
      </c>
      <c r="L101" s="170">
        <v>281584236.63</v>
      </c>
      <c r="M101" s="171">
        <v>100.62</v>
      </c>
      <c r="N101" s="119">
        <f t="shared" si="79"/>
        <v>-8.3458600540834598E-4</v>
      </c>
      <c r="O101" s="119">
        <f t="shared" si="80"/>
        <v>-1.3894402540690807E-3</v>
      </c>
      <c r="P101" s="170">
        <v>287254947.31999999</v>
      </c>
      <c r="Q101" s="171">
        <v>102.65</v>
      </c>
      <c r="R101" s="119">
        <f t="shared" si="81"/>
        <v>2.0138594254660917E-2</v>
      </c>
      <c r="S101" s="119">
        <f t="shared" si="82"/>
        <v>2.0174915523752744E-2</v>
      </c>
      <c r="T101" s="170">
        <v>313529917.45999998</v>
      </c>
      <c r="U101" s="171">
        <v>112.2</v>
      </c>
      <c r="V101" s="119">
        <f t="shared" si="83"/>
        <v>9.1469164883450568E-2</v>
      </c>
      <c r="W101" s="119">
        <f t="shared" si="84"/>
        <v>9.3034583536288323E-2</v>
      </c>
      <c r="X101" s="170">
        <v>316380367.44999999</v>
      </c>
      <c r="Y101" s="171">
        <v>113.19</v>
      </c>
      <c r="Z101" s="119">
        <f t="shared" si="85"/>
        <v>9.0914768615778709E-3</v>
      </c>
      <c r="AA101" s="119">
        <f t="shared" si="86"/>
        <v>8.8235294117646607E-3</v>
      </c>
      <c r="AB101" s="170">
        <v>332214875.63999999</v>
      </c>
      <c r="AC101" s="171">
        <v>118.93</v>
      </c>
      <c r="AD101" s="119">
        <f t="shared" si="87"/>
        <v>5.0048959477558122E-2</v>
      </c>
      <c r="AE101" s="119">
        <f t="shared" si="88"/>
        <v>5.0711193568336504E-2</v>
      </c>
      <c r="AF101" s="170">
        <v>324977190.16000003</v>
      </c>
      <c r="AG101" s="171">
        <v>116.12</v>
      </c>
      <c r="AH101" s="119">
        <f t="shared" si="89"/>
        <v>-2.1786157125134206E-2</v>
      </c>
      <c r="AI101" s="119">
        <f t="shared" si="90"/>
        <v>-2.362734381568992E-2</v>
      </c>
      <c r="AJ101" s="120">
        <f t="shared" si="63"/>
        <v>1.8231337073341316E-2</v>
      </c>
      <c r="AK101" s="120">
        <f t="shared" si="64"/>
        <v>1.8047690017077303E-2</v>
      </c>
      <c r="AL101" s="121">
        <f t="shared" si="65"/>
        <v>0.15680986369218367</v>
      </c>
      <c r="AM101" s="121">
        <f t="shared" si="66"/>
        <v>0.15565286624203822</v>
      </c>
      <c r="AN101" s="122">
        <f t="shared" si="67"/>
        <v>3.6284471760962889E-2</v>
      </c>
      <c r="AO101" s="208">
        <f t="shared" si="68"/>
        <v>3.7247709653935548E-2</v>
      </c>
      <c r="AP101" s="126"/>
      <c r="AQ101" s="124"/>
      <c r="AR101" s="128"/>
      <c r="AS101" s="125"/>
      <c r="AT101" s="125"/>
    </row>
    <row r="102" spans="1:46">
      <c r="A102" s="203" t="s">
        <v>171</v>
      </c>
      <c r="B102" s="170">
        <v>157033958.11000001</v>
      </c>
      <c r="C102" s="171">
        <v>104.831661</v>
      </c>
      <c r="D102" s="170">
        <v>156769277.44999999</v>
      </c>
      <c r="E102" s="171">
        <v>104.739474</v>
      </c>
      <c r="F102" s="119">
        <f>((D102-B102)/B102)</f>
        <v>-1.6854995135168233E-3</v>
      </c>
      <c r="G102" s="119">
        <f>((E102-C102)/C102)</f>
        <v>-8.7938127776107243E-4</v>
      </c>
      <c r="H102" s="170">
        <v>135241271.47999999</v>
      </c>
      <c r="I102" s="171">
        <v>94.035571000000004</v>
      </c>
      <c r="J102" s="119">
        <f t="shared" si="77"/>
        <v>-0.13732286274564315</v>
      </c>
      <c r="K102" s="119">
        <f t="shared" si="78"/>
        <v>-0.10219550080994293</v>
      </c>
      <c r="L102" s="170">
        <v>151649845.16999999</v>
      </c>
      <c r="M102" s="171">
        <v>105.309061</v>
      </c>
      <c r="N102" s="119">
        <f t="shared" si="79"/>
        <v>0.12132815308843471</v>
      </c>
      <c r="O102" s="119">
        <f t="shared" si="80"/>
        <v>0.11988537826818742</v>
      </c>
      <c r="P102" s="170">
        <v>161675239.78999999</v>
      </c>
      <c r="Q102" s="171">
        <v>106.700547</v>
      </c>
      <c r="R102" s="119">
        <f t="shared" si="81"/>
        <v>6.6108835183850689E-2</v>
      </c>
      <c r="S102" s="119">
        <f t="shared" si="82"/>
        <v>1.3213354926790207E-2</v>
      </c>
      <c r="T102" s="170">
        <v>166342735.91999999</v>
      </c>
      <c r="U102" s="171">
        <v>109.78371</v>
      </c>
      <c r="V102" s="119">
        <f t="shared" si="83"/>
        <v>2.8869579139406919E-2</v>
      </c>
      <c r="W102" s="119">
        <f t="shared" si="84"/>
        <v>2.8895475109420001E-2</v>
      </c>
      <c r="X102" s="170">
        <v>167620870.88999999</v>
      </c>
      <c r="Y102" s="171">
        <v>110.66225</v>
      </c>
      <c r="Z102" s="119">
        <f t="shared" si="85"/>
        <v>7.6837438252470398E-3</v>
      </c>
      <c r="AA102" s="119">
        <f t="shared" si="86"/>
        <v>8.0024622960911135E-3</v>
      </c>
      <c r="AB102" s="170">
        <v>163766456.69999999</v>
      </c>
      <c r="AC102" s="171">
        <v>110.172996</v>
      </c>
      <c r="AD102" s="119">
        <f t="shared" si="87"/>
        <v>-2.2994834530655969E-2</v>
      </c>
      <c r="AE102" s="119">
        <f t="shared" si="88"/>
        <v>-4.4211463258699559E-3</v>
      </c>
      <c r="AF102" s="170">
        <v>161216883.22999999</v>
      </c>
      <c r="AG102" s="171">
        <v>108.51174</v>
      </c>
      <c r="AH102" s="119">
        <f t="shared" si="89"/>
        <v>-1.5568349718101943E-2</v>
      </c>
      <c r="AI102" s="119">
        <f t="shared" si="90"/>
        <v>-1.5078613274708393E-2</v>
      </c>
      <c r="AJ102" s="120">
        <f t="shared" si="63"/>
        <v>5.8023455911276863E-3</v>
      </c>
      <c r="AK102" s="120">
        <f t="shared" si="64"/>
        <v>5.927753614025799E-3</v>
      </c>
      <c r="AL102" s="121">
        <f t="shared" si="65"/>
        <v>2.8370391522781122E-2</v>
      </c>
      <c r="AM102" s="121">
        <f t="shared" si="66"/>
        <v>3.6015705024449542E-2</v>
      </c>
      <c r="AN102" s="122">
        <f t="shared" si="67"/>
        <v>7.4971993908687418E-2</v>
      </c>
      <c r="AO102" s="208">
        <f t="shared" si="68"/>
        <v>6.0776620578508765E-2</v>
      </c>
      <c r="AP102" s="126"/>
      <c r="AQ102" s="152">
        <f>SUM(AQ82:AQ94)</f>
        <v>19155460554.494381</v>
      </c>
      <c r="AR102" s="153"/>
      <c r="AS102" s="125" t="e">
        <f>(#REF!/AQ102)-1</f>
        <v>#REF!</v>
      </c>
      <c r="AT102" s="125" t="e">
        <f>(#REF!/AR102)-1</f>
        <v>#REF!</v>
      </c>
    </row>
    <row r="103" spans="1:46">
      <c r="A103" s="205" t="s">
        <v>57</v>
      </c>
      <c r="B103" s="185">
        <f>SUM(B83:B102)</f>
        <v>24118376002.630001</v>
      </c>
      <c r="C103" s="73"/>
      <c r="D103" s="185">
        <f>SUM(D83:D102)</f>
        <v>24159876587.5</v>
      </c>
      <c r="E103" s="73"/>
      <c r="F103" s="119">
        <f>((D103-B103)/B103)</f>
        <v>1.7207039506090078E-3</v>
      </c>
      <c r="G103" s="119"/>
      <c r="H103" s="185">
        <f>SUM(H83:H102)</f>
        <v>23838852629.25</v>
      </c>
      <c r="I103" s="73"/>
      <c r="J103" s="119">
        <f>((H103-D103)/D103)</f>
        <v>-1.328748336471609E-2</v>
      </c>
      <c r="K103" s="119"/>
      <c r="L103" s="185">
        <f>SUM(L83:L102)</f>
        <v>23849862932.060001</v>
      </c>
      <c r="M103" s="73"/>
      <c r="N103" s="119">
        <f>((L103-H103)/H103)</f>
        <v>4.6186378938774334E-4</v>
      </c>
      <c r="O103" s="119"/>
      <c r="P103" s="185">
        <f>SUM(P83:P102)</f>
        <v>24302334858.760006</v>
      </c>
      <c r="Q103" s="73"/>
      <c r="R103" s="119">
        <f>((P103-L103)/L103)</f>
        <v>1.8971678285487022E-2</v>
      </c>
      <c r="S103" s="119"/>
      <c r="T103" s="185">
        <f>SUM(T83:T102)</f>
        <v>25118958327.839993</v>
      </c>
      <c r="U103" s="73"/>
      <c r="V103" s="119">
        <f>((T103-P103)/P103)</f>
        <v>3.3602675373622666E-2</v>
      </c>
      <c r="W103" s="119"/>
      <c r="X103" s="185">
        <f>SUM(X83:X102)</f>
        <v>25240989753.350002</v>
      </c>
      <c r="Y103" s="73"/>
      <c r="Z103" s="119">
        <f>((X103-T103)/T103)</f>
        <v>4.8581403702063226E-3</v>
      </c>
      <c r="AA103" s="119"/>
      <c r="AB103" s="185">
        <f>SUM(AB83:AB102)</f>
        <v>25158923720.320004</v>
      </c>
      <c r="AC103" s="73"/>
      <c r="AD103" s="119">
        <f>((AB103-X103)/X103)</f>
        <v>-3.2513001206344104E-3</v>
      </c>
      <c r="AE103" s="119"/>
      <c r="AF103" s="185">
        <f>SUM(AF83:AF102)</f>
        <v>24984092518.389996</v>
      </c>
      <c r="AG103" s="73"/>
      <c r="AH103" s="119">
        <f>((AF103-AB103)/AB103)</f>
        <v>-6.9490731747321429E-3</v>
      </c>
      <c r="AI103" s="119"/>
      <c r="AJ103" s="120">
        <f t="shared" si="63"/>
        <v>4.5159006386537642E-3</v>
      </c>
      <c r="AK103" s="120"/>
      <c r="AL103" s="121">
        <f t="shared" si="65"/>
        <v>3.4115072066073136E-2</v>
      </c>
      <c r="AM103" s="121"/>
      <c r="AN103" s="122">
        <f t="shared" si="67"/>
        <v>1.5062303719359335E-2</v>
      </c>
      <c r="AO103" s="208"/>
      <c r="AP103" s="126"/>
      <c r="AQ103" s="136"/>
      <c r="AR103" s="101"/>
      <c r="AS103" s="125" t="e">
        <f>(#REF!/AQ103)-1</f>
        <v>#REF!</v>
      </c>
      <c r="AT103" s="125" t="e">
        <f>(#REF!/AR103)-1</f>
        <v>#REF!</v>
      </c>
    </row>
    <row r="104" spans="1:46">
      <c r="A104" s="206" t="s">
        <v>91</v>
      </c>
      <c r="B104" s="175"/>
      <c r="C104" s="177"/>
      <c r="D104" s="175"/>
      <c r="E104" s="177"/>
      <c r="F104" s="119"/>
      <c r="G104" s="119"/>
      <c r="H104" s="175"/>
      <c r="I104" s="177"/>
      <c r="J104" s="119"/>
      <c r="K104" s="119"/>
      <c r="L104" s="175"/>
      <c r="M104" s="177"/>
      <c r="N104" s="119"/>
      <c r="O104" s="119"/>
      <c r="P104" s="175"/>
      <c r="Q104" s="177"/>
      <c r="R104" s="119"/>
      <c r="S104" s="119"/>
      <c r="T104" s="175"/>
      <c r="U104" s="177"/>
      <c r="V104" s="119"/>
      <c r="W104" s="119"/>
      <c r="X104" s="175"/>
      <c r="Y104" s="177"/>
      <c r="Z104" s="119"/>
      <c r="AA104" s="119"/>
      <c r="AB104" s="175"/>
      <c r="AC104" s="177"/>
      <c r="AD104" s="119"/>
      <c r="AE104" s="119"/>
      <c r="AF104" s="175"/>
      <c r="AG104" s="177"/>
      <c r="AH104" s="119"/>
      <c r="AI104" s="119"/>
      <c r="AJ104" s="120"/>
      <c r="AK104" s="120"/>
      <c r="AL104" s="121"/>
      <c r="AM104" s="121"/>
      <c r="AN104" s="122"/>
      <c r="AO104" s="208"/>
      <c r="AP104" s="126"/>
      <c r="AQ104" s="124">
        <v>640873657.65999997</v>
      </c>
      <c r="AR104" s="128">
        <v>11.5358</v>
      </c>
      <c r="AS104" s="125" t="e">
        <f>(#REF!/AQ104)-1</f>
        <v>#REF!</v>
      </c>
      <c r="AT104" s="125" t="e">
        <f>(#REF!/AR104)-1</f>
        <v>#REF!</v>
      </c>
    </row>
    <row r="105" spans="1:46">
      <c r="A105" s="204" t="s">
        <v>37</v>
      </c>
      <c r="B105" s="178">
        <v>524806592.01999998</v>
      </c>
      <c r="C105" s="174">
        <v>11.818</v>
      </c>
      <c r="D105" s="178">
        <v>528448253.91000003</v>
      </c>
      <c r="E105" s="174">
        <v>11.900499999999999</v>
      </c>
      <c r="F105" s="119">
        <f>((D105-B105)/B105)</f>
        <v>6.9390551593171762E-3</v>
      </c>
      <c r="G105" s="119">
        <f>((E105-C105)/C105)</f>
        <v>6.9808766288711778E-3</v>
      </c>
      <c r="H105" s="178">
        <v>518791807.01999998</v>
      </c>
      <c r="I105" s="174">
        <v>11.681699999999999</v>
      </c>
      <c r="J105" s="119">
        <f t="shared" ref="J105:K109" si="91">((H105-D105)/D105)</f>
        <v>-1.8273211839667909E-2</v>
      </c>
      <c r="K105" s="119">
        <f t="shared" si="91"/>
        <v>-1.838578210999537E-2</v>
      </c>
      <c r="L105" s="178">
        <v>520309561.07999998</v>
      </c>
      <c r="M105" s="174">
        <v>11.715999999999999</v>
      </c>
      <c r="N105" s="119">
        <f t="shared" ref="N105:O109" si="92">((L105-H105)/H105)</f>
        <v>2.9255551831439994E-3</v>
      </c>
      <c r="O105" s="119">
        <f t="shared" si="92"/>
        <v>2.9362164753417739E-3</v>
      </c>
      <c r="P105" s="178">
        <v>525652623.98000002</v>
      </c>
      <c r="Q105" s="174">
        <v>11.8392</v>
      </c>
      <c r="R105" s="119">
        <f t="shared" ref="R105:S109" si="93">((P105-L105)/L105)</f>
        <v>1.0269007720921959E-2</v>
      </c>
      <c r="S105" s="119">
        <f t="shared" si="93"/>
        <v>1.051553431205195E-2</v>
      </c>
      <c r="T105" s="178">
        <v>545657911.34000003</v>
      </c>
      <c r="U105" s="174">
        <v>12.2925</v>
      </c>
      <c r="V105" s="119">
        <f t="shared" ref="V105:W109" si="94">((T105-P105)/P105)</f>
        <v>3.8057999612993797E-2</v>
      </c>
      <c r="W105" s="119">
        <f t="shared" si="94"/>
        <v>3.8288060004054367E-2</v>
      </c>
      <c r="X105" s="178">
        <v>546427957.72000003</v>
      </c>
      <c r="Y105" s="174">
        <v>12.309900000000001</v>
      </c>
      <c r="Z105" s="119">
        <f t="shared" ref="Z105:AA109" si="95">((X105-T105)/T105)</f>
        <v>1.4112255389259417E-3</v>
      </c>
      <c r="AA105" s="119">
        <f t="shared" si="95"/>
        <v>1.4154972544234536E-3</v>
      </c>
      <c r="AB105" s="178">
        <v>545678848.10000002</v>
      </c>
      <c r="AC105" s="174">
        <v>12.2926</v>
      </c>
      <c r="AD105" s="119">
        <f t="shared" ref="AD105:AE109" si="96">((AB105-X105)/X105)</f>
        <v>-1.3709211057313115E-3</v>
      </c>
      <c r="AE105" s="119">
        <f t="shared" si="96"/>
        <v>-1.405372911234091E-3</v>
      </c>
      <c r="AF105" s="178">
        <v>542834866.38999999</v>
      </c>
      <c r="AG105" s="174">
        <v>12.2294</v>
      </c>
      <c r="AH105" s="119">
        <f t="shared" ref="AH105:AH109" si="97">((AF105-AB105)/AB105)</f>
        <v>-5.2118232544701012E-3</v>
      </c>
      <c r="AI105" s="119">
        <f t="shared" ref="AI105:AI109" si="98">((AG105-AC105)/AC105)</f>
        <v>-5.1413045246733926E-3</v>
      </c>
      <c r="AJ105" s="120">
        <f t="shared" si="63"/>
        <v>4.3433608769291943E-3</v>
      </c>
      <c r="AK105" s="120">
        <f t="shared" si="64"/>
        <v>4.4004656411049834E-3</v>
      </c>
      <c r="AL105" s="121">
        <f t="shared" si="65"/>
        <v>2.7224259657503084E-2</v>
      </c>
      <c r="AM105" s="121">
        <f t="shared" si="66"/>
        <v>2.7637494222931883E-2</v>
      </c>
      <c r="AN105" s="122">
        <f t="shared" si="67"/>
        <v>1.6144876670164773E-2</v>
      </c>
      <c r="AO105" s="208">
        <f t="shared" si="68"/>
        <v>1.6245623257092962E-2</v>
      </c>
      <c r="AP105" s="126"/>
      <c r="AQ105" s="124">
        <v>2128320668.46</v>
      </c>
      <c r="AR105" s="131">
        <v>1.04</v>
      </c>
      <c r="AS105" s="125" t="e">
        <f>(#REF!/AQ105)-1</f>
        <v>#REF!</v>
      </c>
      <c r="AT105" s="125" t="e">
        <f>(#REF!/AR105)-1</f>
        <v>#REF!</v>
      </c>
    </row>
    <row r="106" spans="1:46">
      <c r="A106" s="204" t="s">
        <v>39</v>
      </c>
      <c r="B106" s="178">
        <v>2341899643.46</v>
      </c>
      <c r="C106" s="174">
        <v>1.19</v>
      </c>
      <c r="D106" s="178">
        <v>2351482402.9200001</v>
      </c>
      <c r="E106" s="174">
        <v>1.2</v>
      </c>
      <c r="F106" s="119">
        <f>((D106-B106)/B106)</f>
        <v>4.0918745116858002E-3</v>
      </c>
      <c r="G106" s="119">
        <f>((E106-C106)/C106)</f>
        <v>8.4033613445378234E-3</v>
      </c>
      <c r="H106" s="178">
        <v>2331074538.6799998</v>
      </c>
      <c r="I106" s="174">
        <v>1.19</v>
      </c>
      <c r="J106" s="119">
        <f t="shared" si="91"/>
        <v>-8.6787229258693897E-3</v>
      </c>
      <c r="K106" s="119">
        <f t="shared" si="91"/>
        <v>-8.3333333333333419E-3</v>
      </c>
      <c r="L106" s="178">
        <v>2324990902.1100001</v>
      </c>
      <c r="M106" s="174">
        <v>1.18</v>
      </c>
      <c r="N106" s="119">
        <f t="shared" si="92"/>
        <v>-2.6097992445340808E-3</v>
      </c>
      <c r="O106" s="119">
        <f t="shared" si="92"/>
        <v>-8.4033613445378234E-3</v>
      </c>
      <c r="P106" s="178">
        <v>2344947309.5599999</v>
      </c>
      <c r="Q106" s="174">
        <v>1.19</v>
      </c>
      <c r="R106" s="119">
        <f t="shared" si="93"/>
        <v>8.5834346413522569E-3</v>
      </c>
      <c r="S106" s="119">
        <f t="shared" si="93"/>
        <v>8.4745762711864493E-3</v>
      </c>
      <c r="T106" s="178">
        <v>2421422793.8000002</v>
      </c>
      <c r="U106" s="174">
        <v>1.23</v>
      </c>
      <c r="V106" s="119">
        <f t="shared" si="94"/>
        <v>3.2612879585064071E-2</v>
      </c>
      <c r="W106" s="119">
        <f t="shared" si="94"/>
        <v>3.3613445378151294E-2</v>
      </c>
      <c r="X106" s="178">
        <v>2462765553.2399998</v>
      </c>
      <c r="Y106" s="174">
        <v>1.26</v>
      </c>
      <c r="Z106" s="119">
        <f t="shared" si="95"/>
        <v>1.7073746702086397E-2</v>
      </c>
      <c r="AA106" s="119">
        <f t="shared" si="95"/>
        <v>2.4390243902439046E-2</v>
      </c>
      <c r="AB106" s="178">
        <v>2454097987.52</v>
      </c>
      <c r="AC106" s="174">
        <v>1.25</v>
      </c>
      <c r="AD106" s="119">
        <f t="shared" si="96"/>
        <v>-3.5194441097313517E-3</v>
      </c>
      <c r="AE106" s="119">
        <f t="shared" si="96"/>
        <v>-7.936507936507943E-3</v>
      </c>
      <c r="AF106" s="178">
        <v>2445753599.3099999</v>
      </c>
      <c r="AG106" s="174">
        <v>1.25</v>
      </c>
      <c r="AH106" s="119">
        <f t="shared" si="97"/>
        <v>-3.400185425534902E-3</v>
      </c>
      <c r="AI106" s="119">
        <f t="shared" si="98"/>
        <v>0</v>
      </c>
      <c r="AJ106" s="120">
        <f t="shared" si="63"/>
        <v>5.5192229668148502E-3</v>
      </c>
      <c r="AK106" s="120">
        <f t="shared" si="64"/>
        <v>6.276053035241938E-3</v>
      </c>
      <c r="AL106" s="121">
        <f t="shared" si="65"/>
        <v>4.0090113484556267E-2</v>
      </c>
      <c r="AM106" s="121">
        <f t="shared" si="66"/>
        <v>4.1666666666666706E-2</v>
      </c>
      <c r="AN106" s="122">
        <f t="shared" si="67"/>
        <v>1.3669130930518679E-2</v>
      </c>
      <c r="AO106" s="208">
        <f t="shared" si="68"/>
        <v>1.5834505647124256E-2</v>
      </c>
      <c r="AP106" s="126"/>
      <c r="AQ106" s="124">
        <v>1789192828.73</v>
      </c>
      <c r="AR106" s="128">
        <v>0.79</v>
      </c>
      <c r="AS106" s="125" t="e">
        <f>(#REF!/AQ106)-1</f>
        <v>#REF!</v>
      </c>
      <c r="AT106" s="125" t="e">
        <f>(#REF!/AR106)-1</f>
        <v>#REF!</v>
      </c>
    </row>
    <row r="107" spans="1:46">
      <c r="A107" s="204" t="s">
        <v>40</v>
      </c>
      <c r="B107" s="174">
        <v>1193882324.54</v>
      </c>
      <c r="C107" s="174">
        <v>0.87</v>
      </c>
      <c r="D107" s="174">
        <v>1206838424.05</v>
      </c>
      <c r="E107" s="174">
        <v>0.88</v>
      </c>
      <c r="F107" s="119">
        <f>((D107-B107)/B107)</f>
        <v>1.0852074148088208E-2</v>
      </c>
      <c r="G107" s="119">
        <f>((E107-C107)/C107)</f>
        <v>1.1494252873563229E-2</v>
      </c>
      <c r="H107" s="174">
        <v>1205529598.5699999</v>
      </c>
      <c r="I107" s="174">
        <v>0.88</v>
      </c>
      <c r="J107" s="119">
        <f t="shared" si="91"/>
        <v>-1.0845076307794072E-3</v>
      </c>
      <c r="K107" s="119">
        <f t="shared" si="91"/>
        <v>0</v>
      </c>
      <c r="L107" s="174">
        <v>1207195613.78</v>
      </c>
      <c r="M107" s="174">
        <v>0.88</v>
      </c>
      <c r="N107" s="119">
        <f t="shared" si="92"/>
        <v>1.3819778560196835E-3</v>
      </c>
      <c r="O107" s="119">
        <f t="shared" si="92"/>
        <v>0</v>
      </c>
      <c r="P107" s="174">
        <v>1233956024.0699999</v>
      </c>
      <c r="Q107" s="174">
        <v>0.9</v>
      </c>
      <c r="R107" s="119">
        <f t="shared" si="93"/>
        <v>2.2167418423769052E-2</v>
      </c>
      <c r="S107" s="119">
        <f t="shared" si="93"/>
        <v>2.2727272727272749E-2</v>
      </c>
      <c r="T107" s="174">
        <v>1320702031.5699999</v>
      </c>
      <c r="U107" s="174">
        <v>0.96</v>
      </c>
      <c r="V107" s="119">
        <f t="shared" si="94"/>
        <v>7.0299107754166659E-2</v>
      </c>
      <c r="W107" s="119">
        <f t="shared" si="94"/>
        <v>6.6666666666666596E-2</v>
      </c>
      <c r="X107" s="174">
        <v>1325560541.3199999</v>
      </c>
      <c r="Y107" s="174">
        <v>0.97</v>
      </c>
      <c r="Z107" s="119">
        <f t="shared" si="95"/>
        <v>3.6787326996267204E-3</v>
      </c>
      <c r="AA107" s="119">
        <f t="shared" si="95"/>
        <v>1.0416666666666676E-2</v>
      </c>
      <c r="AB107" s="174">
        <v>1315229567.75</v>
      </c>
      <c r="AC107" s="174">
        <v>0.96</v>
      </c>
      <c r="AD107" s="119">
        <f t="shared" si="96"/>
        <v>-7.7936640749069804E-3</v>
      </c>
      <c r="AE107" s="119">
        <f t="shared" si="96"/>
        <v>-1.0309278350515474E-2</v>
      </c>
      <c r="AF107" s="174">
        <v>1294554120.47</v>
      </c>
      <c r="AG107" s="174">
        <v>0.95</v>
      </c>
      <c r="AH107" s="119">
        <f t="shared" si="97"/>
        <v>-1.5720029253425343E-2</v>
      </c>
      <c r="AI107" s="119">
        <f t="shared" si="98"/>
        <v>-1.0416666666666676E-2</v>
      </c>
      <c r="AJ107" s="120">
        <f t="shared" si="63"/>
        <v>1.0472638740319826E-2</v>
      </c>
      <c r="AK107" s="120">
        <f t="shared" si="64"/>
        <v>1.1322364239623389E-2</v>
      </c>
      <c r="AL107" s="121">
        <f t="shared" si="65"/>
        <v>7.2682220479554416E-2</v>
      </c>
      <c r="AM107" s="121">
        <f t="shared" si="66"/>
        <v>7.9545454545454489E-2</v>
      </c>
      <c r="AN107" s="122">
        <f t="shared" si="67"/>
        <v>2.6721304554745154E-2</v>
      </c>
      <c r="AO107" s="208">
        <f t="shared" si="68"/>
        <v>2.5045155996962661E-2</v>
      </c>
      <c r="AP107" s="126"/>
      <c r="AQ107" s="124">
        <v>204378030.47999999</v>
      </c>
      <c r="AR107" s="128">
        <v>22.9087</v>
      </c>
      <c r="AS107" s="125" t="e">
        <f>(#REF!/AQ107)-1</f>
        <v>#REF!</v>
      </c>
      <c r="AT107" s="125" t="e">
        <f>(#REF!/AR107)-1</f>
        <v>#REF!</v>
      </c>
    </row>
    <row r="108" spans="1:46">
      <c r="A108" s="204" t="s">
        <v>41</v>
      </c>
      <c r="B108" s="174">
        <v>268515180.63999999</v>
      </c>
      <c r="C108" s="174">
        <v>29.944199999999999</v>
      </c>
      <c r="D108" s="174">
        <v>559283605.27999997</v>
      </c>
      <c r="E108" s="174">
        <v>30.027999999999999</v>
      </c>
      <c r="F108" s="119">
        <f>((D108-B108)/B108)</f>
        <v>1.0828751802671264</v>
      </c>
      <c r="G108" s="119">
        <f>((E108-C108)/C108)</f>
        <v>2.7985386151575297E-3</v>
      </c>
      <c r="H108" s="174">
        <v>269444611.76999998</v>
      </c>
      <c r="I108" s="174">
        <v>30.008099999999999</v>
      </c>
      <c r="J108" s="119">
        <f t="shared" si="91"/>
        <v>-0.51823259393576337</v>
      </c>
      <c r="K108" s="119">
        <f t="shared" si="91"/>
        <v>-6.6271479952044118E-4</v>
      </c>
      <c r="L108" s="174">
        <v>266955972.13999999</v>
      </c>
      <c r="M108" s="174">
        <v>29.885899999999999</v>
      </c>
      <c r="N108" s="119">
        <f t="shared" si="92"/>
        <v>-9.2361825818373291E-3</v>
      </c>
      <c r="O108" s="119">
        <f t="shared" si="92"/>
        <v>-4.07223383019916E-3</v>
      </c>
      <c r="P108" s="174">
        <v>272373023.56999999</v>
      </c>
      <c r="Q108" s="174">
        <v>30.305399999999999</v>
      </c>
      <c r="R108" s="119">
        <f t="shared" si="93"/>
        <v>2.0291928240358442E-2</v>
      </c>
      <c r="S108" s="119">
        <f t="shared" si="93"/>
        <v>1.4036719657095799E-2</v>
      </c>
      <c r="T108" s="174">
        <v>281201825.88999999</v>
      </c>
      <c r="U108" s="174">
        <v>31.411899999999999</v>
      </c>
      <c r="V108" s="119">
        <f t="shared" si="94"/>
        <v>3.24143786498408E-2</v>
      </c>
      <c r="W108" s="119">
        <f t="shared" si="94"/>
        <v>3.651164478937749E-2</v>
      </c>
      <c r="X108" s="174">
        <v>282944951.38</v>
      </c>
      <c r="Y108" s="174">
        <v>31.5931</v>
      </c>
      <c r="Z108" s="119">
        <f t="shared" si="95"/>
        <v>6.1988412930216253E-3</v>
      </c>
      <c r="AA108" s="119">
        <f t="shared" si="95"/>
        <v>5.7685144801810934E-3</v>
      </c>
      <c r="AB108" s="174">
        <v>282521727.56</v>
      </c>
      <c r="AC108" s="174">
        <v>31.548500000000001</v>
      </c>
      <c r="AD108" s="119">
        <f t="shared" si="96"/>
        <v>-1.4957814865959418E-3</v>
      </c>
      <c r="AE108" s="119">
        <f t="shared" si="96"/>
        <v>-1.4117006561559038E-3</v>
      </c>
      <c r="AF108" s="174">
        <v>282426519.30000001</v>
      </c>
      <c r="AG108" s="174">
        <v>31.509</v>
      </c>
      <c r="AH108" s="119">
        <f t="shared" si="97"/>
        <v>-3.3699447055720975E-4</v>
      </c>
      <c r="AI108" s="119">
        <f t="shared" si="98"/>
        <v>-1.2520405090574928E-3</v>
      </c>
      <c r="AJ108" s="120">
        <f t="shared" si="63"/>
        <v>7.6559846996949163E-2</v>
      </c>
      <c r="AK108" s="120">
        <f t="shared" si="64"/>
        <v>6.4645909683598637E-3</v>
      </c>
      <c r="AL108" s="121">
        <f t="shared" si="65"/>
        <v>-0.49502092206224091</v>
      </c>
      <c r="AM108" s="121">
        <f t="shared" si="66"/>
        <v>4.932063407486352E-2</v>
      </c>
      <c r="AN108" s="122">
        <f t="shared" si="67"/>
        <v>0.44655521719090885</v>
      </c>
      <c r="AO108" s="208">
        <f t="shared" si="68"/>
        <v>1.3403051752667573E-2</v>
      </c>
      <c r="AP108" s="126"/>
      <c r="AQ108" s="124">
        <v>160273731.87</v>
      </c>
      <c r="AR108" s="128">
        <v>133.94</v>
      </c>
      <c r="AS108" s="125" t="e">
        <f>(#REF!/AQ108)-1</f>
        <v>#REF!</v>
      </c>
      <c r="AT108" s="125" t="e">
        <f>(#REF!/AR108)-1</f>
        <v>#REF!</v>
      </c>
    </row>
    <row r="109" spans="1:46">
      <c r="A109" s="203" t="s">
        <v>90</v>
      </c>
      <c r="B109" s="170">
        <v>163108885.19999999</v>
      </c>
      <c r="C109" s="182">
        <v>153.07</v>
      </c>
      <c r="D109" s="170">
        <v>165797534.02000001</v>
      </c>
      <c r="E109" s="182">
        <v>155.25</v>
      </c>
      <c r="F109" s="119">
        <f>((D109-B109)/B109)</f>
        <v>1.6483766759261886E-2</v>
      </c>
      <c r="G109" s="119">
        <f>((E109-C109)/C109)</f>
        <v>1.4241850133925701E-2</v>
      </c>
      <c r="H109" s="170">
        <v>168034231.27000001</v>
      </c>
      <c r="I109" s="182">
        <v>154.76</v>
      </c>
      <c r="J109" s="119">
        <f t="shared" si="91"/>
        <v>1.3490533880499025E-2</v>
      </c>
      <c r="K109" s="119">
        <f t="shared" si="91"/>
        <v>-3.1561996779388671E-3</v>
      </c>
      <c r="L109" s="170">
        <v>168283626.28</v>
      </c>
      <c r="M109" s="182">
        <v>154.91999999999999</v>
      </c>
      <c r="N109" s="119">
        <f t="shared" si="92"/>
        <v>1.4841916918658003E-3</v>
      </c>
      <c r="O109" s="119">
        <f t="shared" si="92"/>
        <v>1.0338588782630952E-3</v>
      </c>
      <c r="P109" s="170">
        <v>172038051.97</v>
      </c>
      <c r="Q109" s="182">
        <v>157.78</v>
      </c>
      <c r="R109" s="119">
        <f t="shared" si="93"/>
        <v>2.2310106889146586E-2</v>
      </c>
      <c r="S109" s="119">
        <f t="shared" si="93"/>
        <v>1.8461141234185477E-2</v>
      </c>
      <c r="T109" s="170">
        <v>167224296.31999999</v>
      </c>
      <c r="U109" s="182">
        <v>167.06</v>
      </c>
      <c r="V109" s="119">
        <f t="shared" si="94"/>
        <v>-2.7980761202989143E-2</v>
      </c>
      <c r="W109" s="119">
        <f t="shared" si="94"/>
        <v>5.8816073013056164E-2</v>
      </c>
      <c r="X109" s="170">
        <v>182443611.19</v>
      </c>
      <c r="Y109" s="182">
        <v>166.71</v>
      </c>
      <c r="Z109" s="119">
        <f t="shared" si="95"/>
        <v>9.1011385336472655E-2</v>
      </c>
      <c r="AA109" s="119">
        <f t="shared" si="95"/>
        <v>-2.0950556686220177E-3</v>
      </c>
      <c r="AB109" s="170">
        <v>181598081.08000001</v>
      </c>
      <c r="AC109" s="182">
        <v>166.22</v>
      </c>
      <c r="AD109" s="119">
        <f t="shared" si="96"/>
        <v>-4.6344736572849054E-3</v>
      </c>
      <c r="AE109" s="119">
        <f t="shared" si="96"/>
        <v>-2.9392357986923945E-3</v>
      </c>
      <c r="AF109" s="170">
        <v>180410125.84999999</v>
      </c>
      <c r="AG109" s="182">
        <v>164.62</v>
      </c>
      <c r="AH109" s="119">
        <f t="shared" si="97"/>
        <v>-6.5416728135837803E-3</v>
      </c>
      <c r="AI109" s="119">
        <f t="shared" si="98"/>
        <v>-9.6257971363253175E-3</v>
      </c>
      <c r="AJ109" s="120">
        <f t="shared" si="63"/>
        <v>1.3202884610423515E-2</v>
      </c>
      <c r="AK109" s="120">
        <f t="shared" si="64"/>
        <v>9.3420793722314797E-3</v>
      </c>
      <c r="AL109" s="121">
        <f t="shared" si="65"/>
        <v>8.8135157837976527E-2</v>
      </c>
      <c r="AM109" s="121">
        <f t="shared" si="66"/>
        <v>6.0354267310789078E-2</v>
      </c>
      <c r="AN109" s="122">
        <f t="shared" si="67"/>
        <v>3.5232676709253431E-2</v>
      </c>
      <c r="AO109" s="208">
        <f t="shared" si="68"/>
        <v>2.2108478322121865E-2</v>
      </c>
      <c r="AP109" s="126"/>
      <c r="AQ109" s="154">
        <f>SUM(AQ104:AQ108)</f>
        <v>4923038917.1999998</v>
      </c>
      <c r="AR109" s="101"/>
      <c r="AS109" s="125" t="e">
        <f>(#REF!/AQ109)-1</f>
        <v>#REF!</v>
      </c>
      <c r="AT109" s="125" t="e">
        <f>(#REF!/AR109)-1</f>
        <v>#REF!</v>
      </c>
    </row>
    <row r="110" spans="1:46">
      <c r="A110" s="205" t="s">
        <v>57</v>
      </c>
      <c r="B110" s="186">
        <f>SUM(B105:B109)</f>
        <v>4492212625.8599997</v>
      </c>
      <c r="C110" s="177"/>
      <c r="D110" s="186">
        <f>SUM(D105:D109)</f>
        <v>4811850220.1800003</v>
      </c>
      <c r="E110" s="177"/>
      <c r="F110" s="119">
        <f>((D110-B110)/B110)</f>
        <v>7.1153709973558632E-2</v>
      </c>
      <c r="G110" s="119"/>
      <c r="H110" s="186">
        <f>SUM(H105:H109)</f>
        <v>4492874787.3099995</v>
      </c>
      <c r="I110" s="177"/>
      <c r="J110" s="119">
        <f>((H110-D110)/D110)</f>
        <v>-6.6289559789761851E-2</v>
      </c>
      <c r="K110" s="119"/>
      <c r="L110" s="186">
        <f>SUM(L105:L109)</f>
        <v>4487735675.3900003</v>
      </c>
      <c r="M110" s="177"/>
      <c r="N110" s="119">
        <f>((L110-H110)/H110)</f>
        <v>-1.1438359988385171E-3</v>
      </c>
      <c r="O110" s="119"/>
      <c r="P110" s="186">
        <f>SUM(P105:P109)</f>
        <v>4548967033.1499996</v>
      </c>
      <c r="Q110" s="177"/>
      <c r="R110" s="119">
        <f>((P110-L110)/L110)</f>
        <v>1.3644154243705107E-2</v>
      </c>
      <c r="S110" s="119"/>
      <c r="T110" s="186">
        <f>SUM(T105:T109)</f>
        <v>4736208858.9200001</v>
      </c>
      <c r="U110" s="177"/>
      <c r="V110" s="119">
        <f>((T110-P110)/P110)</f>
        <v>4.1161394313368342E-2</v>
      </c>
      <c r="W110" s="119"/>
      <c r="X110" s="186">
        <f>SUM(X105:X109)</f>
        <v>4800142614.8499994</v>
      </c>
      <c r="Y110" s="177"/>
      <c r="Z110" s="119">
        <f>((X110-T110)/T110)</f>
        <v>1.3498930861038547E-2</v>
      </c>
      <c r="AA110" s="119"/>
      <c r="AB110" s="186">
        <f>SUM(AB105:AB109)</f>
        <v>4779126212.0100002</v>
      </c>
      <c r="AC110" s="177"/>
      <c r="AD110" s="119">
        <f>((AB110-X110)/X110)</f>
        <v>-4.3782871731730712E-3</v>
      </c>
      <c r="AE110" s="119"/>
      <c r="AF110" s="186">
        <f>SUM(AF105:AF109)</f>
        <v>4745979231.3200006</v>
      </c>
      <c r="AG110" s="177"/>
      <c r="AH110" s="119">
        <f>((AF110-AB110)/AB110)</f>
        <v>-6.9357826555617695E-3</v>
      </c>
      <c r="AI110" s="119"/>
      <c r="AJ110" s="120">
        <f t="shared" si="63"/>
        <v>7.5888404717919279E-3</v>
      </c>
      <c r="AK110" s="120"/>
      <c r="AL110" s="121">
        <f t="shared" si="65"/>
        <v>-1.3689326526363819E-2</v>
      </c>
      <c r="AM110" s="121"/>
      <c r="AN110" s="122">
        <f t="shared" si="67"/>
        <v>3.9870611239209326E-2</v>
      </c>
      <c r="AO110" s="208"/>
      <c r="AP110" s="126"/>
      <c r="AQ110" s="100">
        <f>SUM(AQ18,AQ43,AQ54,AQ75,AQ80,AQ102,AQ109)</f>
        <v>244396494528.38519</v>
      </c>
      <c r="AR110" s="101"/>
      <c r="AS110" s="125" t="e">
        <f>(#REF!/AQ110)-1</f>
        <v>#REF!</v>
      </c>
      <c r="AT110" s="125" t="e">
        <f>(#REF!/AR110)-1</f>
        <v>#REF!</v>
      </c>
    </row>
    <row r="111" spans="1:46" ht="15" customHeight="1">
      <c r="A111" s="205" t="s">
        <v>43</v>
      </c>
      <c r="B111" s="74">
        <f>SUM(B18,B43,B54,B76,B81,B103,B110)</f>
        <v>956721734900.48096</v>
      </c>
      <c r="C111" s="99"/>
      <c r="D111" s="74">
        <f>SUM(D18,D43,D54,D76,D81,D103,D110)</f>
        <v>970345146731.89893</v>
      </c>
      <c r="E111" s="99"/>
      <c r="F111" s="119">
        <f>((D111-B111)/B111)</f>
        <v>1.4239680498985515E-2</v>
      </c>
      <c r="G111" s="119"/>
      <c r="H111" s="74">
        <f>SUM(H18,H43,H54,H76,H81,H103,H110)</f>
        <v>987229073795.03613</v>
      </c>
      <c r="I111" s="99"/>
      <c r="J111" s="119">
        <f>((H111-D111)/D111)</f>
        <v>1.7399919111258402E-2</v>
      </c>
      <c r="K111" s="119"/>
      <c r="L111" s="74">
        <f>SUM(L18,L43,L54,L76,L81,L103,L110)</f>
        <v>1005580885720.032</v>
      </c>
      <c r="M111" s="99"/>
      <c r="N111" s="119">
        <f>((L111-H111)/H111)</f>
        <v>1.8589213397503693E-2</v>
      </c>
      <c r="O111" s="119"/>
      <c r="P111" s="74">
        <f>SUM(P18,P43,P54,P76,P81,P103,P110)</f>
        <v>1043170077598.7385</v>
      </c>
      <c r="Q111" s="99"/>
      <c r="R111" s="119">
        <f>((P111-L111)/L111)</f>
        <v>3.7380575160586245E-2</v>
      </c>
      <c r="S111" s="119"/>
      <c r="T111" s="74">
        <f>SUM(T18,T43,T54,T76,T81,T103,T110)</f>
        <v>1081610993975.3809</v>
      </c>
      <c r="U111" s="99"/>
      <c r="V111" s="119">
        <f>((T111-P111)/P111)</f>
        <v>3.685009491944885E-2</v>
      </c>
      <c r="W111" s="119"/>
      <c r="X111" s="74">
        <f>SUM(X18,X43,X54,X76,X81,X103,X110)</f>
        <v>1108780703954.4319</v>
      </c>
      <c r="Y111" s="99"/>
      <c r="Z111" s="119">
        <f>((X111-T111)/T111)</f>
        <v>2.5119668836936258E-2</v>
      </c>
      <c r="AA111" s="119"/>
      <c r="AB111" s="74">
        <f>SUM(AB18,AB43,AB54,AB76,AB81,AB103,AB110)</f>
        <v>1116847181870.9578</v>
      </c>
      <c r="AC111" s="99"/>
      <c r="AD111" s="119">
        <f>((AB111-X111)/X111)</f>
        <v>7.2750886516666788E-3</v>
      </c>
      <c r="AE111" s="119"/>
      <c r="AF111" s="74">
        <f>SUM(AF18,AF43,AF54,AF76,AF81,AF103,AF110)</f>
        <v>1138811730239.6729</v>
      </c>
      <c r="AG111" s="99"/>
      <c r="AH111" s="119">
        <f>((AF111-AB111)/AB111)</f>
        <v>1.9666565601141398E-2</v>
      </c>
      <c r="AI111" s="119"/>
      <c r="AJ111" s="120">
        <f t="shared" si="63"/>
        <v>2.2065100772190878E-2</v>
      </c>
      <c r="AK111" s="120"/>
      <c r="AL111" s="121">
        <f t="shared" si="65"/>
        <v>0.17361511424585949</v>
      </c>
      <c r="AM111" s="121"/>
      <c r="AN111" s="122">
        <f t="shared" si="67"/>
        <v>1.0569974582031396E-2</v>
      </c>
      <c r="AO111" s="208"/>
      <c r="AP111" s="126"/>
      <c r="AQ111" s="155"/>
      <c r="AR111" s="156"/>
      <c r="AS111" s="125" t="e">
        <f>(#REF!/AQ111)-1</f>
        <v>#REF!</v>
      </c>
      <c r="AT111" s="125" t="e">
        <f>(#REF!/AR111)-1</f>
        <v>#REF!</v>
      </c>
    </row>
    <row r="112" spans="1:46" ht="17.25" customHeight="1" thickBot="1">
      <c r="A112" s="204"/>
      <c r="B112" s="119"/>
      <c r="C112" s="119"/>
      <c r="D112" s="283"/>
      <c r="E112" s="283"/>
      <c r="F112" s="119"/>
      <c r="G112" s="119"/>
      <c r="H112" s="283"/>
      <c r="I112" s="283"/>
      <c r="J112" s="119"/>
      <c r="K112" s="119"/>
      <c r="L112" s="283"/>
      <c r="M112" s="283"/>
      <c r="N112" s="119"/>
      <c r="O112" s="119"/>
      <c r="P112" s="283"/>
      <c r="Q112" s="283"/>
      <c r="R112" s="119"/>
      <c r="S112" s="119"/>
      <c r="T112" s="283"/>
      <c r="U112" s="283"/>
      <c r="V112" s="119"/>
      <c r="W112" s="119"/>
      <c r="X112" s="283"/>
      <c r="Y112" s="283"/>
      <c r="Z112" s="119"/>
      <c r="AA112" s="119"/>
      <c r="AB112" s="283"/>
      <c r="AC112" s="283"/>
      <c r="AD112" s="119"/>
      <c r="AE112" s="119"/>
      <c r="AF112" s="283"/>
      <c r="AG112" s="283"/>
      <c r="AH112" s="119"/>
      <c r="AI112" s="119"/>
      <c r="AJ112" s="120"/>
      <c r="AK112" s="120"/>
      <c r="AL112" s="121"/>
      <c r="AM112" s="121"/>
      <c r="AN112" s="122"/>
      <c r="AO112" s="208"/>
      <c r="AP112" s="126"/>
      <c r="AQ112" s="404" t="s">
        <v>111</v>
      </c>
      <c r="AR112" s="404"/>
      <c r="AS112" s="125" t="e">
        <f>(#REF!/AQ112)-1</f>
        <v>#REF!</v>
      </c>
      <c r="AT112" s="125" t="e">
        <f>(#REF!/AR112)-1</f>
        <v>#REF!</v>
      </c>
    </row>
    <row r="113" spans="1:46" ht="29.25" customHeight="1">
      <c r="A113" s="207" t="s">
        <v>64</v>
      </c>
      <c r="B113" s="402" t="s">
        <v>177</v>
      </c>
      <c r="C113" s="403"/>
      <c r="D113" s="402" t="s">
        <v>178</v>
      </c>
      <c r="E113" s="403"/>
      <c r="F113" s="402" t="s">
        <v>85</v>
      </c>
      <c r="G113" s="403"/>
      <c r="H113" s="402" t="s">
        <v>179</v>
      </c>
      <c r="I113" s="403"/>
      <c r="J113" s="402" t="s">
        <v>85</v>
      </c>
      <c r="K113" s="403"/>
      <c r="L113" s="402" t="s">
        <v>180</v>
      </c>
      <c r="M113" s="403"/>
      <c r="N113" s="402" t="s">
        <v>85</v>
      </c>
      <c r="O113" s="403"/>
      <c r="P113" s="402" t="s">
        <v>181</v>
      </c>
      <c r="Q113" s="403"/>
      <c r="R113" s="402" t="s">
        <v>85</v>
      </c>
      <c r="S113" s="403"/>
      <c r="T113" s="402" t="s">
        <v>182</v>
      </c>
      <c r="U113" s="403"/>
      <c r="V113" s="402" t="s">
        <v>85</v>
      </c>
      <c r="W113" s="403"/>
      <c r="X113" s="402" t="s">
        <v>185</v>
      </c>
      <c r="Y113" s="403"/>
      <c r="Z113" s="402" t="s">
        <v>85</v>
      </c>
      <c r="AA113" s="403"/>
      <c r="AB113" s="402" t="s">
        <v>193</v>
      </c>
      <c r="AC113" s="403"/>
      <c r="AD113" s="402" t="s">
        <v>85</v>
      </c>
      <c r="AE113" s="403"/>
      <c r="AF113" s="402" t="s">
        <v>196</v>
      </c>
      <c r="AG113" s="403"/>
      <c r="AH113" s="402" t="s">
        <v>85</v>
      </c>
      <c r="AI113" s="403"/>
      <c r="AJ113" s="407" t="s">
        <v>105</v>
      </c>
      <c r="AK113" s="407"/>
      <c r="AL113" s="407" t="s">
        <v>106</v>
      </c>
      <c r="AM113" s="407"/>
      <c r="AN113" s="407" t="s">
        <v>95</v>
      </c>
      <c r="AO113" s="408"/>
      <c r="AP113" s="126"/>
      <c r="AQ113" s="157" t="s">
        <v>98</v>
      </c>
      <c r="AR113" s="158" t="s">
        <v>99</v>
      </c>
      <c r="AS113" s="125" t="e">
        <f>(#REF!/AQ113)-1</f>
        <v>#REF!</v>
      </c>
      <c r="AT113" s="125" t="e">
        <f>(#REF!/AR113)-1</f>
        <v>#REF!</v>
      </c>
    </row>
    <row r="114" spans="1:46" ht="25.5" customHeight="1">
      <c r="A114" s="207"/>
      <c r="B114" s="211" t="s">
        <v>98</v>
      </c>
      <c r="C114" s="212" t="s">
        <v>99</v>
      </c>
      <c r="D114" s="211" t="s">
        <v>98</v>
      </c>
      <c r="E114" s="212" t="s">
        <v>99</v>
      </c>
      <c r="F114" s="347" t="s">
        <v>97</v>
      </c>
      <c r="G114" s="347" t="s">
        <v>5</v>
      </c>
      <c r="H114" s="211" t="s">
        <v>98</v>
      </c>
      <c r="I114" s="212" t="s">
        <v>99</v>
      </c>
      <c r="J114" s="348" t="s">
        <v>97</v>
      </c>
      <c r="K114" s="348" t="s">
        <v>5</v>
      </c>
      <c r="L114" s="211" t="s">
        <v>98</v>
      </c>
      <c r="M114" s="212" t="s">
        <v>99</v>
      </c>
      <c r="N114" s="349" t="s">
        <v>97</v>
      </c>
      <c r="O114" s="349" t="s">
        <v>5</v>
      </c>
      <c r="P114" s="211" t="s">
        <v>98</v>
      </c>
      <c r="Q114" s="212" t="s">
        <v>99</v>
      </c>
      <c r="R114" s="357" t="s">
        <v>97</v>
      </c>
      <c r="S114" s="357" t="s">
        <v>5</v>
      </c>
      <c r="T114" s="211" t="s">
        <v>98</v>
      </c>
      <c r="U114" s="212" t="s">
        <v>99</v>
      </c>
      <c r="V114" s="358" t="s">
        <v>97</v>
      </c>
      <c r="W114" s="358" t="s">
        <v>5</v>
      </c>
      <c r="X114" s="211" t="s">
        <v>98</v>
      </c>
      <c r="Y114" s="212" t="s">
        <v>99</v>
      </c>
      <c r="Z114" s="360" t="s">
        <v>97</v>
      </c>
      <c r="AA114" s="360" t="s">
        <v>5</v>
      </c>
      <c r="AB114" s="211" t="s">
        <v>98</v>
      </c>
      <c r="AC114" s="212" t="s">
        <v>99</v>
      </c>
      <c r="AD114" s="364" t="s">
        <v>97</v>
      </c>
      <c r="AE114" s="364" t="s">
        <v>5</v>
      </c>
      <c r="AF114" s="211" t="s">
        <v>98</v>
      </c>
      <c r="AG114" s="212" t="s">
        <v>99</v>
      </c>
      <c r="AH114" s="366" t="s">
        <v>97</v>
      </c>
      <c r="AI114" s="366" t="s">
        <v>5</v>
      </c>
      <c r="AJ114" s="257" t="s">
        <v>104</v>
      </c>
      <c r="AK114" s="257" t="s">
        <v>104</v>
      </c>
      <c r="AL114" s="257" t="s">
        <v>104</v>
      </c>
      <c r="AM114" s="257" t="s">
        <v>104</v>
      </c>
      <c r="AN114" s="257" t="s">
        <v>104</v>
      </c>
      <c r="AO114" s="258" t="s">
        <v>104</v>
      </c>
      <c r="AP114" s="126"/>
      <c r="AQ114" s="151">
        <v>1901056000</v>
      </c>
      <c r="AR114" s="143">
        <v>12.64</v>
      </c>
      <c r="AS114" s="125" t="e">
        <f>(#REF!/AQ114)-1</f>
        <v>#REF!</v>
      </c>
      <c r="AT114" s="125" t="e">
        <f>(#REF!/AR114)-1</f>
        <v>#REF!</v>
      </c>
    </row>
    <row r="115" spans="1:46">
      <c r="A115" s="204" t="s">
        <v>45</v>
      </c>
      <c r="B115" s="184">
        <v>1825824144.3399999</v>
      </c>
      <c r="C115" s="183">
        <v>12.12</v>
      </c>
      <c r="D115" s="184">
        <v>1809546562.78</v>
      </c>
      <c r="E115" s="183">
        <v>11.24</v>
      </c>
      <c r="F115" s="119">
        <f>((D115-B115)/B115)</f>
        <v>-8.9151967950801599E-3</v>
      </c>
      <c r="G115" s="119">
        <f>((E115-C115)/C115)</f>
        <v>-7.2607260726072528E-2</v>
      </c>
      <c r="H115" s="184">
        <v>1824060588</v>
      </c>
      <c r="I115" s="183">
        <v>12.07</v>
      </c>
      <c r="J115" s="119">
        <f t="shared" ref="J115:J123" si="99">((H115-D115)/D115)</f>
        <v>8.0208078192263721E-3</v>
      </c>
      <c r="K115" s="119">
        <f t="shared" ref="K115:K123" si="100">((I115-E115)/E115)</f>
        <v>7.384341637010676E-2</v>
      </c>
      <c r="L115" s="184">
        <v>1848831309.95</v>
      </c>
      <c r="M115" s="183">
        <v>12.18</v>
      </c>
      <c r="N115" s="119">
        <f t="shared" ref="N115:N123" si="101">((L115-H115)/H115)</f>
        <v>1.3579988577660145E-2</v>
      </c>
      <c r="O115" s="119">
        <f t="shared" ref="O115:O123" si="102">((M115-I115)/I115)</f>
        <v>9.1135045567522308E-3</v>
      </c>
      <c r="P115" s="184">
        <v>1884342512.3800001</v>
      </c>
      <c r="Q115" s="183">
        <v>12.6</v>
      </c>
      <c r="R115" s="119">
        <f t="shared" ref="R115:R123" si="103">((P115-L115)/L115)</f>
        <v>1.9207378325370547E-2</v>
      </c>
      <c r="S115" s="119">
        <f t="shared" ref="S115:S123" si="104">((Q115-M115)/M115)</f>
        <v>3.4482758620689648E-2</v>
      </c>
      <c r="T115" s="184">
        <v>1861359403.0899999</v>
      </c>
      <c r="U115" s="183">
        <v>13.6</v>
      </c>
      <c r="V115" s="119">
        <f t="shared" ref="V115:V123" si="105">((T115-P115)/P115)</f>
        <v>-1.2196885194173968E-2</v>
      </c>
      <c r="W115" s="119">
        <f t="shared" ref="W115:W123" si="106">((U115-Q115)/Q115)</f>
        <v>7.9365079365079361E-2</v>
      </c>
      <c r="X115" s="184">
        <v>2026869733.5</v>
      </c>
      <c r="Y115" s="183">
        <v>13.91</v>
      </c>
      <c r="Z115" s="119">
        <f t="shared" ref="Z115:Z123" si="107">((X115-T115)/T115)</f>
        <v>8.8919061055720991E-2</v>
      </c>
      <c r="AA115" s="119">
        <f t="shared" ref="AA115:AA123" si="108">((Y115-U115)/U115)</f>
        <v>2.2794117647058861E-2</v>
      </c>
      <c r="AB115" s="184">
        <v>2035055679.1400001</v>
      </c>
      <c r="AC115" s="183">
        <v>13.96</v>
      </c>
      <c r="AD115" s="119">
        <f t="shared" ref="AD115:AD123" si="109">((AB115-X115)/X115)</f>
        <v>4.0387132457025783E-3</v>
      </c>
      <c r="AE115" s="119">
        <f t="shared" ref="AE115:AE123" si="110">((AC115-Y115)/Y115)</f>
        <v>3.5945363048167298E-3</v>
      </c>
      <c r="AF115" s="184">
        <v>1976881354.0799999</v>
      </c>
      <c r="AG115" s="183">
        <v>13.96</v>
      </c>
      <c r="AH115" s="119">
        <f t="shared" ref="AH115:AH123" si="111">((AF115-AB115)/AB115)</f>
        <v>-2.8586109783779592E-2</v>
      </c>
      <c r="AI115" s="119">
        <f t="shared" ref="AI115:AI123" si="112">((AG115-AC115)/AC115)</f>
        <v>0</v>
      </c>
      <c r="AJ115" s="120">
        <f t="shared" ref="AJ115" si="113">AVERAGE(F115,J115,N115,R115,V115,Z115,AD115,AH115)</f>
        <v>1.0508469656330866E-2</v>
      </c>
      <c r="AK115" s="120">
        <f t="shared" ref="AK115" si="114">AVERAGE(G115,K115,O115,S115,W115,AA115,AE115,AI115)</f>
        <v>1.8823269017303884E-2</v>
      </c>
      <c r="AL115" s="121">
        <f t="shared" ref="AL115" si="115">((AF115-D115)/D115)</f>
        <v>9.247332715380592E-2</v>
      </c>
      <c r="AM115" s="121">
        <f t="shared" ref="AM115" si="116">((AG115-E115)/E115)</f>
        <v>0.24199288256227763</v>
      </c>
      <c r="AN115" s="122">
        <f t="shared" ref="AN115" si="117">STDEV(F115,J115,N115,R115,V115,Z115,AD115,AH115)</f>
        <v>3.525938657688852E-2</v>
      </c>
      <c r="AO115" s="208">
        <f t="shared" ref="AO115" si="118">STDEV(G115,K115,O115,S115,W115,AA115,AE115,AI115)</f>
        <v>4.7799530362231335E-2</v>
      </c>
      <c r="AP115" s="126"/>
      <c r="AQ115" s="151">
        <v>106884243.56</v>
      </c>
      <c r="AR115" s="143">
        <v>2.92</v>
      </c>
      <c r="AS115" s="125" t="e">
        <f>(#REF!/AQ115)-1</f>
        <v>#REF!</v>
      </c>
      <c r="AT115" s="125" t="e">
        <f>(#REF!/AR115)-1</f>
        <v>#REF!</v>
      </c>
    </row>
    <row r="116" spans="1:46">
      <c r="A116" s="204" t="s">
        <v>81</v>
      </c>
      <c r="B116" s="184">
        <v>315161395.25</v>
      </c>
      <c r="C116" s="183">
        <v>3.58</v>
      </c>
      <c r="D116" s="184">
        <v>311802729.70999998</v>
      </c>
      <c r="E116" s="183">
        <v>3.52</v>
      </c>
      <c r="F116" s="119">
        <f>((D116-B116)/B116)</f>
        <v>-1.0656970017967393E-2</v>
      </c>
      <c r="G116" s="119">
        <f>((E116-C116)/C116)</f>
        <v>-1.6759776536312863E-2</v>
      </c>
      <c r="H116" s="184">
        <v>313834142.57999998</v>
      </c>
      <c r="I116" s="183">
        <v>3.57</v>
      </c>
      <c r="J116" s="119">
        <f t="shared" si="99"/>
        <v>6.5150580044291842E-3</v>
      </c>
      <c r="K116" s="119">
        <f t="shared" si="100"/>
        <v>1.4204545454545404E-2</v>
      </c>
      <c r="L116" s="184">
        <v>313193408.91000003</v>
      </c>
      <c r="M116" s="183">
        <v>3.54</v>
      </c>
      <c r="N116" s="119">
        <f t="shared" si="101"/>
        <v>-2.0416314959632751E-3</v>
      </c>
      <c r="O116" s="119">
        <f t="shared" si="102"/>
        <v>-8.403361344537761E-3</v>
      </c>
      <c r="P116" s="184">
        <v>321037769.75999999</v>
      </c>
      <c r="Q116" s="183">
        <v>3.65</v>
      </c>
      <c r="R116" s="119">
        <f t="shared" si="103"/>
        <v>2.5046379096228484E-2</v>
      </c>
      <c r="S116" s="119">
        <f t="shared" si="104"/>
        <v>3.1073446327683579E-2</v>
      </c>
      <c r="T116" s="184">
        <v>345278429.06</v>
      </c>
      <c r="U116" s="183">
        <v>3.94</v>
      </c>
      <c r="V116" s="119">
        <f t="shared" si="105"/>
        <v>7.5507188198204025E-2</v>
      </c>
      <c r="W116" s="119">
        <f t="shared" si="106"/>
        <v>7.9452054794520555E-2</v>
      </c>
      <c r="X116" s="184">
        <v>351649117.01999998</v>
      </c>
      <c r="Y116" s="183">
        <v>4.04</v>
      </c>
      <c r="Z116" s="119">
        <f t="shared" si="107"/>
        <v>1.8450871597579372E-2</v>
      </c>
      <c r="AA116" s="119">
        <f t="shared" si="108"/>
        <v>2.5380710659898501E-2</v>
      </c>
      <c r="AB116" s="184">
        <v>343479867.87</v>
      </c>
      <c r="AC116" s="183">
        <v>3.95</v>
      </c>
      <c r="AD116" s="119">
        <f t="shared" si="109"/>
        <v>-2.3231251706897792E-2</v>
      </c>
      <c r="AE116" s="119">
        <f t="shared" si="110"/>
        <v>-2.2277227722772242E-2</v>
      </c>
      <c r="AF116" s="184">
        <v>327590938.16000003</v>
      </c>
      <c r="AG116" s="183">
        <v>3.72</v>
      </c>
      <c r="AH116" s="119">
        <f t="shared" si="111"/>
        <v>-4.6258692855948136E-2</v>
      </c>
      <c r="AI116" s="119">
        <f t="shared" si="112"/>
        <v>-5.8227848101265814E-2</v>
      </c>
      <c r="AJ116" s="120">
        <f t="shared" ref="AJ116:AJ125" si="119">AVERAGE(F116,J116,N116,R116,V116,Z116,AD116,AH116)</f>
        <v>5.4163688524580603E-3</v>
      </c>
      <c r="AK116" s="120">
        <f t="shared" ref="AK116:AK125" si="120">AVERAGE(G116,K116,O116,S116,W116,AA116,AE116,AI116)</f>
        <v>5.55531794146992E-3</v>
      </c>
      <c r="AL116" s="121">
        <f t="shared" ref="AL116:AL125" si="121">((AF116-D116)/D116)</f>
        <v>5.0635247692296569E-2</v>
      </c>
      <c r="AM116" s="121">
        <f t="shared" ref="AM116:AM125" si="122">((AG116-E116)/E116)</f>
        <v>5.6818181818181872E-2</v>
      </c>
      <c r="AN116" s="122">
        <f t="shared" ref="AN116:AN125" si="123">STDEV(F116,J116,N116,R116,V116,Z116,AD116,AH116)</f>
        <v>3.6398857510160483E-2</v>
      </c>
      <c r="AO116" s="208">
        <f t="shared" ref="AO116:AO125" si="124">STDEV(G116,K116,O116,S116,W116,AA116,AE116,AI116)</f>
        <v>4.1602728214842684E-2</v>
      </c>
      <c r="AP116" s="126"/>
      <c r="AQ116" s="151">
        <v>84059843.040000007</v>
      </c>
      <c r="AR116" s="143">
        <v>7.19</v>
      </c>
      <c r="AS116" s="125" t="e">
        <f>(#REF!/AQ116)-1</f>
        <v>#REF!</v>
      </c>
      <c r="AT116" s="125" t="e">
        <f>(#REF!/AR116)-1</f>
        <v>#REF!</v>
      </c>
    </row>
    <row r="117" spans="1:46">
      <c r="A117" s="204" t="s">
        <v>70</v>
      </c>
      <c r="B117" s="184">
        <v>118283942.70999999</v>
      </c>
      <c r="C117" s="183">
        <v>5.52</v>
      </c>
      <c r="D117" s="184">
        <v>117054587.38</v>
      </c>
      <c r="E117" s="183">
        <v>5.49</v>
      </c>
      <c r="F117" s="119">
        <f>((D117-B117)/B117)</f>
        <v>-1.0393256276670136E-2</v>
      </c>
      <c r="G117" s="119">
        <f>((E117-C117)/C117)</f>
        <v>-5.4347826086955367E-3</v>
      </c>
      <c r="H117" s="184">
        <v>118557670.25</v>
      </c>
      <c r="I117" s="183">
        <v>5.45</v>
      </c>
      <c r="J117" s="119">
        <f t="shared" si="99"/>
        <v>1.2840871115289773E-2</v>
      </c>
      <c r="K117" s="119">
        <f t="shared" si="100"/>
        <v>-7.2859744990892593E-3</v>
      </c>
      <c r="L117" s="184">
        <v>123039690.40000001</v>
      </c>
      <c r="M117" s="183">
        <v>5.56</v>
      </c>
      <c r="N117" s="119">
        <f t="shared" si="101"/>
        <v>3.7804556555040822E-2</v>
      </c>
      <c r="O117" s="119">
        <f t="shared" si="102"/>
        <v>2.0183486238532004E-2</v>
      </c>
      <c r="P117" s="184">
        <v>125398783.26000001</v>
      </c>
      <c r="Q117" s="183">
        <v>5.87</v>
      </c>
      <c r="R117" s="119">
        <f t="shared" si="103"/>
        <v>1.9173429747186679E-2</v>
      </c>
      <c r="S117" s="119">
        <f t="shared" si="104"/>
        <v>5.5755395683453328E-2</v>
      </c>
      <c r="T117" s="184">
        <v>126871213.73999999</v>
      </c>
      <c r="U117" s="183">
        <v>5.92</v>
      </c>
      <c r="V117" s="119">
        <f t="shared" si="105"/>
        <v>1.1741983787411026E-2</v>
      </c>
      <c r="W117" s="119">
        <f t="shared" si="106"/>
        <v>8.5178875638841269E-3</v>
      </c>
      <c r="X117" s="184">
        <v>123736355.31999999</v>
      </c>
      <c r="Y117" s="183">
        <v>5.79</v>
      </c>
      <c r="Z117" s="119">
        <f t="shared" si="107"/>
        <v>-2.4708981080801648E-2</v>
      </c>
      <c r="AA117" s="119">
        <f t="shared" si="108"/>
        <v>-2.1959459459459443E-2</v>
      </c>
      <c r="AB117" s="184">
        <v>119200886.48</v>
      </c>
      <c r="AC117" s="183">
        <v>5.59</v>
      </c>
      <c r="AD117" s="119">
        <f t="shared" si="109"/>
        <v>-3.6654294756546003E-2</v>
      </c>
      <c r="AE117" s="119">
        <f t="shared" si="110"/>
        <v>-3.4542314335060477E-2</v>
      </c>
      <c r="AF117" s="184">
        <v>119192530.06999999</v>
      </c>
      <c r="AG117" s="183">
        <v>5.59</v>
      </c>
      <c r="AH117" s="119">
        <f t="shared" si="111"/>
        <v>-7.0103589384072203E-5</v>
      </c>
      <c r="AI117" s="119">
        <f t="shared" si="112"/>
        <v>0</v>
      </c>
      <c r="AJ117" s="120">
        <f t="shared" si="119"/>
        <v>1.2167756876908041E-3</v>
      </c>
      <c r="AK117" s="120">
        <f t="shared" si="120"/>
        <v>1.9042798229455928E-3</v>
      </c>
      <c r="AL117" s="121">
        <f t="shared" si="121"/>
        <v>1.8264492984452547E-2</v>
      </c>
      <c r="AM117" s="121">
        <f t="shared" si="122"/>
        <v>1.8214936247723069E-2</v>
      </c>
      <c r="AN117" s="122">
        <f t="shared" si="123"/>
        <v>2.4348125404405521E-2</v>
      </c>
      <c r="AO117" s="208">
        <f t="shared" si="124"/>
        <v>2.7561860412369882E-2</v>
      </c>
      <c r="AP117" s="126"/>
      <c r="AQ117" s="151">
        <v>82672021.189999998</v>
      </c>
      <c r="AR117" s="143">
        <v>18.53</v>
      </c>
      <c r="AS117" s="125" t="e">
        <f>(#REF!/AQ117)-1</f>
        <v>#REF!</v>
      </c>
      <c r="AT117" s="125" t="e">
        <f>(#REF!/AR117)-1</f>
        <v>#REF!</v>
      </c>
    </row>
    <row r="118" spans="1:46">
      <c r="A118" s="204" t="s">
        <v>71</v>
      </c>
      <c r="B118" s="184">
        <v>92943362.329999998</v>
      </c>
      <c r="C118" s="183">
        <v>10.77</v>
      </c>
      <c r="D118" s="184">
        <v>91707511.430000007</v>
      </c>
      <c r="E118" s="183">
        <v>10.57</v>
      </c>
      <c r="F118" s="119">
        <f>((D118-B118)/B118)</f>
        <v>-1.3296817212315189E-2</v>
      </c>
      <c r="G118" s="119">
        <f>((E118-C118)/C118)</f>
        <v>-1.8570102135561681E-2</v>
      </c>
      <c r="H118" s="184">
        <v>91119817.480000004</v>
      </c>
      <c r="I118" s="183">
        <v>10.33</v>
      </c>
      <c r="J118" s="119">
        <f t="shared" si="99"/>
        <v>-6.408351298994603E-3</v>
      </c>
      <c r="K118" s="119">
        <f t="shared" si="100"/>
        <v>-2.2705771050141932E-2</v>
      </c>
      <c r="L118" s="184">
        <v>90705863.349999994</v>
      </c>
      <c r="M118" s="183">
        <v>10.49</v>
      </c>
      <c r="N118" s="119">
        <f t="shared" si="101"/>
        <v>-4.5429648724973513E-3</v>
      </c>
      <c r="O118" s="119">
        <f t="shared" si="102"/>
        <v>1.5488867376573102E-2</v>
      </c>
      <c r="P118" s="184">
        <v>90804057.450000003</v>
      </c>
      <c r="Q118" s="183">
        <v>10.52</v>
      </c>
      <c r="R118" s="119">
        <f t="shared" si="103"/>
        <v>1.0825551554601784E-3</v>
      </c>
      <c r="S118" s="119">
        <f t="shared" si="104"/>
        <v>2.8598665395614263E-3</v>
      </c>
      <c r="T118" s="184">
        <v>101697717.97</v>
      </c>
      <c r="U118" s="183">
        <v>11.57</v>
      </c>
      <c r="V118" s="119">
        <f t="shared" si="105"/>
        <v>0.11996887392392613</v>
      </c>
      <c r="W118" s="119">
        <f t="shared" si="106"/>
        <v>9.9809885931559011E-2</v>
      </c>
      <c r="X118" s="184">
        <v>103428215.09</v>
      </c>
      <c r="Y118" s="183">
        <v>11.87</v>
      </c>
      <c r="Z118" s="119">
        <f t="shared" si="107"/>
        <v>1.7016086049349576E-2</v>
      </c>
      <c r="AA118" s="119">
        <f t="shared" si="108"/>
        <v>2.5929127052722465E-2</v>
      </c>
      <c r="AB118" s="184">
        <v>133179330.72</v>
      </c>
      <c r="AC118" s="183">
        <v>12.67</v>
      </c>
      <c r="AD118" s="119">
        <f t="shared" si="109"/>
        <v>0.28764989905425231</v>
      </c>
      <c r="AE118" s="119">
        <f t="shared" si="110"/>
        <v>6.7396798652064091E-2</v>
      </c>
      <c r="AF118" s="184">
        <v>128622825.05</v>
      </c>
      <c r="AG118" s="183">
        <v>12.67</v>
      </c>
      <c r="AH118" s="119">
        <f t="shared" si="111"/>
        <v>-3.4213309568132073E-2</v>
      </c>
      <c r="AI118" s="119">
        <f t="shared" si="112"/>
        <v>0</v>
      </c>
      <c r="AJ118" s="120">
        <f t="shared" si="119"/>
        <v>4.5906996403881122E-2</v>
      </c>
      <c r="AK118" s="120">
        <f t="shared" si="120"/>
        <v>2.1276084045847063E-2</v>
      </c>
      <c r="AL118" s="121">
        <f t="shared" si="121"/>
        <v>0.4025331518037899</v>
      </c>
      <c r="AM118" s="121">
        <f t="shared" si="122"/>
        <v>0.19867549668874168</v>
      </c>
      <c r="AN118" s="122">
        <f t="shared" si="123"/>
        <v>0.1082161574229883</v>
      </c>
      <c r="AO118" s="208">
        <f t="shared" si="124"/>
        <v>4.2533637093592772E-2</v>
      </c>
      <c r="AP118" s="126"/>
      <c r="AQ118" s="151">
        <v>541500000</v>
      </c>
      <c r="AR118" s="143">
        <v>3610</v>
      </c>
      <c r="AS118" s="125" t="e">
        <f>(#REF!/AQ118)-1</f>
        <v>#REF!</v>
      </c>
      <c r="AT118" s="125" t="e">
        <f>(#REF!/AR118)-1</f>
        <v>#REF!</v>
      </c>
    </row>
    <row r="119" spans="1:46">
      <c r="A119" s="204" t="s">
        <v>119</v>
      </c>
      <c r="B119" s="184">
        <v>589016454.36000001</v>
      </c>
      <c r="C119" s="183">
        <v>193.82</v>
      </c>
      <c r="D119" s="184">
        <v>596953295.37</v>
      </c>
      <c r="E119" s="183">
        <v>199.96</v>
      </c>
      <c r="F119" s="119">
        <f>((D119-B119)/B119)</f>
        <v>1.347473563981132E-2</v>
      </c>
      <c r="G119" s="119">
        <f>((E119-C119)/C119)</f>
        <v>3.1678877308843334E-2</v>
      </c>
      <c r="H119" s="184">
        <v>595628247.60000002</v>
      </c>
      <c r="I119" s="183">
        <v>202.04</v>
      </c>
      <c r="J119" s="119">
        <f t="shared" si="99"/>
        <v>-2.2196841533116888E-3</v>
      </c>
      <c r="K119" s="119">
        <f t="shared" si="100"/>
        <v>1.0402080416083136E-2</v>
      </c>
      <c r="L119" s="184">
        <v>592352580.70000005</v>
      </c>
      <c r="M119" s="183">
        <v>202.04</v>
      </c>
      <c r="N119" s="119">
        <f t="shared" si="101"/>
        <v>-5.4995157016122283E-3</v>
      </c>
      <c r="O119" s="119">
        <f t="shared" si="102"/>
        <v>0</v>
      </c>
      <c r="P119" s="184">
        <v>606323563.62</v>
      </c>
      <c r="Q119" s="183">
        <v>203.5</v>
      </c>
      <c r="R119" s="119">
        <f t="shared" si="103"/>
        <v>2.3585586313290042E-2</v>
      </c>
      <c r="S119" s="119">
        <f t="shared" si="104"/>
        <v>7.2262918234013464E-3</v>
      </c>
      <c r="T119" s="184">
        <v>617096887.14999998</v>
      </c>
      <c r="U119" s="183">
        <v>206.11</v>
      </c>
      <c r="V119" s="119">
        <f t="shared" si="105"/>
        <v>1.7768274526028343E-2</v>
      </c>
      <c r="W119" s="119">
        <f t="shared" si="106"/>
        <v>1.2825552825552892E-2</v>
      </c>
      <c r="X119" s="184">
        <v>612984693.80999994</v>
      </c>
      <c r="Y119" s="183">
        <v>207.65</v>
      </c>
      <c r="Z119" s="119">
        <f t="shared" si="107"/>
        <v>-6.6637726192264324E-3</v>
      </c>
      <c r="AA119" s="119">
        <f t="shared" si="108"/>
        <v>7.4717383921206731E-3</v>
      </c>
      <c r="AB119" s="184">
        <v>608075665.87</v>
      </c>
      <c r="AC119" s="183">
        <v>207.65</v>
      </c>
      <c r="AD119" s="119">
        <f t="shared" si="109"/>
        <v>-8.0084021502852317E-3</v>
      </c>
      <c r="AE119" s="119">
        <f t="shared" si="110"/>
        <v>0</v>
      </c>
      <c r="AF119" s="184">
        <v>620790638.28999996</v>
      </c>
      <c r="AG119" s="183">
        <v>211.81</v>
      </c>
      <c r="AH119" s="119">
        <f t="shared" si="111"/>
        <v>2.0910181304177169E-2</v>
      </c>
      <c r="AI119" s="119">
        <f t="shared" si="112"/>
        <v>2.0033710570671787E-2</v>
      </c>
      <c r="AJ119" s="120">
        <f t="shared" si="119"/>
        <v>6.6684253948589107E-3</v>
      </c>
      <c r="AK119" s="120">
        <f t="shared" si="120"/>
        <v>1.1204781417084145E-2</v>
      </c>
      <c r="AL119" s="121">
        <f t="shared" si="121"/>
        <v>3.9931671547646354E-2</v>
      </c>
      <c r="AM119" s="121">
        <f t="shared" si="122"/>
        <v>5.9261852370474065E-2</v>
      </c>
      <c r="AN119" s="122">
        <f t="shared" si="123"/>
        <v>1.351594036340645E-2</v>
      </c>
      <c r="AO119" s="208">
        <f t="shared" si="124"/>
        <v>1.0564550320509743E-2</v>
      </c>
      <c r="AP119" s="126"/>
      <c r="AQ119" s="151">
        <v>551092000</v>
      </c>
      <c r="AR119" s="143">
        <v>8.86</v>
      </c>
      <c r="AS119" s="125" t="e">
        <f>(#REF!/AQ119)-1</f>
        <v>#REF!</v>
      </c>
      <c r="AT119" s="125" t="e">
        <f>(#REF!/AR119)-1</f>
        <v>#REF!</v>
      </c>
    </row>
    <row r="120" spans="1:46">
      <c r="A120" s="204" t="s">
        <v>47</v>
      </c>
      <c r="B120" s="184">
        <v>769500000</v>
      </c>
      <c r="C120" s="183">
        <v>5130</v>
      </c>
      <c r="D120" s="184">
        <v>769500000</v>
      </c>
      <c r="E120" s="183">
        <v>5130</v>
      </c>
      <c r="F120" s="119">
        <f>((D120-B120)/B120)</f>
        <v>0</v>
      </c>
      <c r="G120" s="119">
        <f>((E120-C120)/C120)</f>
        <v>0</v>
      </c>
      <c r="H120" s="184">
        <v>769500000</v>
      </c>
      <c r="I120" s="183">
        <v>5105</v>
      </c>
      <c r="J120" s="119">
        <f t="shared" si="99"/>
        <v>0</v>
      </c>
      <c r="K120" s="119">
        <f t="shared" si="100"/>
        <v>-4.8732943469785572E-3</v>
      </c>
      <c r="L120" s="184">
        <v>769500000</v>
      </c>
      <c r="M120" s="183">
        <v>5220</v>
      </c>
      <c r="N120" s="119">
        <f t="shared" si="101"/>
        <v>0</v>
      </c>
      <c r="O120" s="119">
        <f t="shared" si="102"/>
        <v>2.2526934378060724E-2</v>
      </c>
      <c r="P120" s="184">
        <v>769500000</v>
      </c>
      <c r="Q120" s="183">
        <v>5350</v>
      </c>
      <c r="R120" s="119">
        <f t="shared" si="103"/>
        <v>0</v>
      </c>
      <c r="S120" s="119">
        <f t="shared" si="104"/>
        <v>2.4904214559386972E-2</v>
      </c>
      <c r="T120" s="184">
        <v>769500000</v>
      </c>
      <c r="U120" s="183">
        <v>5190</v>
      </c>
      <c r="V120" s="119">
        <f t="shared" si="105"/>
        <v>0</v>
      </c>
      <c r="W120" s="119">
        <f t="shared" si="106"/>
        <v>-2.9906542056074768E-2</v>
      </c>
      <c r="X120" s="184">
        <v>769500000</v>
      </c>
      <c r="Y120" s="183">
        <v>5220</v>
      </c>
      <c r="Z120" s="119">
        <f t="shared" si="107"/>
        <v>0</v>
      </c>
      <c r="AA120" s="119">
        <f t="shared" si="108"/>
        <v>5.7803468208092483E-3</v>
      </c>
      <c r="AB120" s="184">
        <v>769500000</v>
      </c>
      <c r="AC120" s="183">
        <v>5150</v>
      </c>
      <c r="AD120" s="119">
        <f t="shared" si="109"/>
        <v>0</v>
      </c>
      <c r="AE120" s="119">
        <f t="shared" si="110"/>
        <v>-1.3409961685823755E-2</v>
      </c>
      <c r="AF120" s="184">
        <v>1050000</v>
      </c>
      <c r="AG120" s="183">
        <v>7000</v>
      </c>
      <c r="AH120" s="119">
        <f t="shared" si="111"/>
        <v>-0.99863547758284599</v>
      </c>
      <c r="AI120" s="119">
        <f t="shared" si="112"/>
        <v>0.35922330097087379</v>
      </c>
      <c r="AJ120" s="120">
        <f t="shared" si="119"/>
        <v>-0.12482943469785575</v>
      </c>
      <c r="AK120" s="120">
        <f t="shared" si="120"/>
        <v>4.5530624830031709E-2</v>
      </c>
      <c r="AL120" s="121">
        <f t="shared" si="121"/>
        <v>-0.99863547758284599</v>
      </c>
      <c r="AM120" s="121">
        <f t="shared" si="122"/>
        <v>0.36452241715399608</v>
      </c>
      <c r="AN120" s="122">
        <f t="shared" si="123"/>
        <v>0.35307095906614844</v>
      </c>
      <c r="AO120" s="208">
        <f t="shared" si="124"/>
        <v>0.12801570773805609</v>
      </c>
      <c r="AP120" s="126"/>
      <c r="AQ120" s="124">
        <v>913647681</v>
      </c>
      <c r="AR120" s="128">
        <v>81</v>
      </c>
      <c r="AS120" s="125" t="e">
        <f>(#REF!/AQ120)-1</f>
        <v>#REF!</v>
      </c>
      <c r="AT120" s="125" t="e">
        <f>(#REF!/AR120)-1</f>
        <v>#REF!</v>
      </c>
    </row>
    <row r="121" spans="1:46">
      <c r="A121" s="204" t="s">
        <v>65</v>
      </c>
      <c r="B121" s="184">
        <v>388974000</v>
      </c>
      <c r="C121" s="183">
        <v>8.07</v>
      </c>
      <c r="D121" s="184">
        <v>404398000</v>
      </c>
      <c r="E121" s="183">
        <v>8.39</v>
      </c>
      <c r="F121" s="119">
        <f>((D121-B121)/B121)</f>
        <v>3.9653035935563817E-2</v>
      </c>
      <c r="G121" s="119">
        <f>((E121-C121)/C121)</f>
        <v>3.9653035935563852E-2</v>
      </c>
      <c r="H121" s="184">
        <v>404398000</v>
      </c>
      <c r="I121" s="183">
        <v>8.39</v>
      </c>
      <c r="J121" s="119">
        <f t="shared" si="99"/>
        <v>0</v>
      </c>
      <c r="K121" s="119">
        <f t="shared" si="100"/>
        <v>0</v>
      </c>
      <c r="L121" s="184">
        <v>404398000</v>
      </c>
      <c r="M121" s="183">
        <v>8.39</v>
      </c>
      <c r="N121" s="119">
        <f t="shared" si="101"/>
        <v>0</v>
      </c>
      <c r="O121" s="119">
        <f t="shared" si="102"/>
        <v>0</v>
      </c>
      <c r="P121" s="184">
        <v>419822000</v>
      </c>
      <c r="Q121" s="183">
        <v>8.7100000000000009</v>
      </c>
      <c r="R121" s="119">
        <f t="shared" si="103"/>
        <v>3.8140643623361142E-2</v>
      </c>
      <c r="S121" s="119">
        <f t="shared" si="104"/>
        <v>3.8140643623361177E-2</v>
      </c>
      <c r="T121" s="184">
        <v>419822000</v>
      </c>
      <c r="U121" s="183">
        <v>8.7100000000000009</v>
      </c>
      <c r="V121" s="119">
        <f t="shared" si="105"/>
        <v>0</v>
      </c>
      <c r="W121" s="119">
        <f t="shared" si="106"/>
        <v>0</v>
      </c>
      <c r="X121" s="184">
        <v>419822000</v>
      </c>
      <c r="Y121" s="183">
        <v>8.7100000000000009</v>
      </c>
      <c r="Z121" s="119">
        <f t="shared" si="107"/>
        <v>0</v>
      </c>
      <c r="AA121" s="119">
        <f t="shared" si="108"/>
        <v>0</v>
      </c>
      <c r="AB121" s="184">
        <v>419822000</v>
      </c>
      <c r="AC121" s="183">
        <v>8.7100000000000009</v>
      </c>
      <c r="AD121" s="119">
        <f t="shared" si="109"/>
        <v>0</v>
      </c>
      <c r="AE121" s="119">
        <f t="shared" si="110"/>
        <v>0</v>
      </c>
      <c r="AF121" s="184">
        <v>461756000</v>
      </c>
      <c r="AG121" s="183">
        <v>9.58</v>
      </c>
      <c r="AH121" s="119">
        <f t="shared" si="111"/>
        <v>9.9885189437428246E-2</v>
      </c>
      <c r="AI121" s="119">
        <f t="shared" si="112"/>
        <v>9.9885189437428148E-2</v>
      </c>
      <c r="AJ121" s="120">
        <f t="shared" si="119"/>
        <v>2.2209858624544151E-2</v>
      </c>
      <c r="AK121" s="120">
        <f t="shared" si="120"/>
        <v>2.2209858624544145E-2</v>
      </c>
      <c r="AL121" s="121">
        <f t="shared" si="121"/>
        <v>0.14183551847437426</v>
      </c>
      <c r="AM121" s="121">
        <f t="shared" si="122"/>
        <v>0.14183551847437417</v>
      </c>
      <c r="AN121" s="122">
        <f t="shared" si="123"/>
        <v>3.5972013849825721E-2</v>
      </c>
      <c r="AO121" s="208">
        <f t="shared" si="124"/>
        <v>3.59720138498257E-2</v>
      </c>
      <c r="AP121" s="126"/>
      <c r="AQ121" s="159">
        <f>SUM(AQ114:AQ120)</f>
        <v>4180911788.79</v>
      </c>
      <c r="AR121" s="160"/>
      <c r="AS121" s="125" t="e">
        <f>(#REF!/AQ121)-1</f>
        <v>#REF!</v>
      </c>
      <c r="AT121" s="125" t="e">
        <f>(#REF!/AR121)-1</f>
        <v>#REF!</v>
      </c>
    </row>
    <row r="122" spans="1:46">
      <c r="A122" s="204" t="s">
        <v>55</v>
      </c>
      <c r="B122" s="184">
        <v>409144299.02999997</v>
      </c>
      <c r="C122" s="182">
        <v>105</v>
      </c>
      <c r="D122" s="184">
        <v>406564797.89999998</v>
      </c>
      <c r="E122" s="182">
        <v>105</v>
      </c>
      <c r="F122" s="119">
        <f>((D122-B122)/B122)</f>
        <v>-6.3046243980802883E-3</v>
      </c>
      <c r="G122" s="119">
        <f>((E122-C122)/C122)</f>
        <v>0</v>
      </c>
      <c r="H122" s="184">
        <v>409492693.10000002</v>
      </c>
      <c r="I122" s="182">
        <v>105</v>
      </c>
      <c r="J122" s="119">
        <f t="shared" si="99"/>
        <v>7.2015462605796053E-3</v>
      </c>
      <c r="K122" s="119">
        <f t="shared" si="100"/>
        <v>0</v>
      </c>
      <c r="L122" s="184">
        <v>415189865.81999999</v>
      </c>
      <c r="M122" s="182">
        <v>100</v>
      </c>
      <c r="N122" s="119">
        <f t="shared" si="101"/>
        <v>1.3912757946595869E-2</v>
      </c>
      <c r="O122" s="119">
        <f t="shared" si="102"/>
        <v>-4.7619047619047616E-2</v>
      </c>
      <c r="P122" s="184">
        <v>416656707.11000001</v>
      </c>
      <c r="Q122" s="182">
        <v>100</v>
      </c>
      <c r="R122" s="119">
        <f t="shared" si="103"/>
        <v>3.5329409765409614E-3</v>
      </c>
      <c r="S122" s="119">
        <f t="shared" si="104"/>
        <v>0</v>
      </c>
      <c r="T122" s="184">
        <v>452150349.42000002</v>
      </c>
      <c r="U122" s="182">
        <v>90</v>
      </c>
      <c r="V122" s="119">
        <f t="shared" si="105"/>
        <v>8.5186777758096799E-2</v>
      </c>
      <c r="W122" s="119">
        <f t="shared" si="106"/>
        <v>-0.1</v>
      </c>
      <c r="X122" s="184">
        <v>461131458</v>
      </c>
      <c r="Y122" s="182">
        <v>90</v>
      </c>
      <c r="Z122" s="119">
        <f t="shared" si="107"/>
        <v>1.9863102155114071E-2</v>
      </c>
      <c r="AA122" s="119">
        <f t="shared" si="108"/>
        <v>0</v>
      </c>
      <c r="AB122" s="184">
        <v>457687341.45999998</v>
      </c>
      <c r="AC122" s="182">
        <v>90</v>
      </c>
      <c r="AD122" s="119">
        <f t="shared" si="109"/>
        <v>-7.4688388316375099E-3</v>
      </c>
      <c r="AE122" s="119">
        <f t="shared" si="110"/>
        <v>0</v>
      </c>
      <c r="AF122" s="184">
        <v>444326309.81</v>
      </c>
      <c r="AG122" s="182">
        <v>90</v>
      </c>
      <c r="AH122" s="119">
        <f t="shared" si="111"/>
        <v>-2.9192486747347975E-2</v>
      </c>
      <c r="AI122" s="119">
        <f t="shared" si="112"/>
        <v>0</v>
      </c>
      <c r="AJ122" s="120">
        <f t="shared" si="119"/>
        <v>1.084139688998269E-2</v>
      </c>
      <c r="AK122" s="120">
        <f t="shared" si="120"/>
        <v>-1.8452380952380953E-2</v>
      </c>
      <c r="AL122" s="121">
        <f t="shared" si="121"/>
        <v>9.2879442846618449E-2</v>
      </c>
      <c r="AM122" s="121">
        <f t="shared" si="122"/>
        <v>-0.14285714285714285</v>
      </c>
      <c r="AN122" s="122">
        <f t="shared" si="123"/>
        <v>3.3629673841454683E-2</v>
      </c>
      <c r="AO122" s="208">
        <f t="shared" si="124"/>
        <v>3.692395814112101E-2</v>
      </c>
      <c r="AP122" s="126"/>
      <c r="AQ122" s="209"/>
      <c r="AR122" s="210"/>
      <c r="AS122" s="125"/>
      <c r="AT122" s="125"/>
    </row>
    <row r="123" spans="1:46" ht="15.75" thickBot="1">
      <c r="A123" s="204" t="s">
        <v>121</v>
      </c>
      <c r="B123" s="184">
        <v>658044709.34000003</v>
      </c>
      <c r="C123" s="172">
        <v>120.92</v>
      </c>
      <c r="D123" s="184">
        <v>658808788.37</v>
      </c>
      <c r="E123" s="172">
        <v>120.92</v>
      </c>
      <c r="F123" s="119">
        <f>((D123-B123)/B123)</f>
        <v>1.1611354352598941E-3</v>
      </c>
      <c r="G123" s="119">
        <f>((E123-C123)/C123)</f>
        <v>0</v>
      </c>
      <c r="H123" s="184">
        <v>662314002.26999998</v>
      </c>
      <c r="I123" s="172">
        <v>120.92</v>
      </c>
      <c r="J123" s="119">
        <f t="shared" si="99"/>
        <v>5.3205330011951496E-3</v>
      </c>
      <c r="K123" s="119">
        <f t="shared" si="100"/>
        <v>0</v>
      </c>
      <c r="L123" s="184">
        <v>667249019.47000003</v>
      </c>
      <c r="M123" s="172">
        <v>120.92</v>
      </c>
      <c r="N123" s="119">
        <f t="shared" si="101"/>
        <v>7.4511744928929206E-3</v>
      </c>
      <c r="O123" s="119">
        <f t="shared" si="102"/>
        <v>0</v>
      </c>
      <c r="P123" s="184">
        <v>680474762.10000002</v>
      </c>
      <c r="Q123" s="172">
        <v>120.92</v>
      </c>
      <c r="R123" s="119">
        <f t="shared" si="103"/>
        <v>1.9821299461039724E-2</v>
      </c>
      <c r="S123" s="119">
        <f t="shared" si="104"/>
        <v>0</v>
      </c>
      <c r="T123" s="184">
        <v>768756933.54999995</v>
      </c>
      <c r="U123" s="172">
        <v>120.92</v>
      </c>
      <c r="V123" s="119">
        <f t="shared" si="105"/>
        <v>0.12973614359708804</v>
      </c>
      <c r="W123" s="119">
        <f t="shared" si="106"/>
        <v>0</v>
      </c>
      <c r="X123" s="184">
        <v>762127274.35000002</v>
      </c>
      <c r="Y123" s="172">
        <v>120.92</v>
      </c>
      <c r="Z123" s="119">
        <f t="shared" si="107"/>
        <v>-8.6238691459798525E-3</v>
      </c>
      <c r="AA123" s="119">
        <f t="shared" si="108"/>
        <v>0</v>
      </c>
      <c r="AB123" s="184">
        <v>761482740.67999995</v>
      </c>
      <c r="AC123" s="172">
        <v>120.92</v>
      </c>
      <c r="AD123" s="119">
        <f t="shared" si="109"/>
        <v>-8.4570345622361244E-4</v>
      </c>
      <c r="AE123" s="119">
        <f t="shared" si="110"/>
        <v>0</v>
      </c>
      <c r="AF123" s="184">
        <v>732652006.32000005</v>
      </c>
      <c r="AG123" s="172">
        <v>120.92</v>
      </c>
      <c r="AH123" s="119">
        <f t="shared" si="111"/>
        <v>-3.7861310335483386E-2</v>
      </c>
      <c r="AI123" s="119">
        <f t="shared" si="112"/>
        <v>0</v>
      </c>
      <c r="AJ123" s="120">
        <f t="shared" si="119"/>
        <v>1.4519925381223609E-2</v>
      </c>
      <c r="AK123" s="120">
        <f t="shared" si="120"/>
        <v>0</v>
      </c>
      <c r="AL123" s="121">
        <f t="shared" si="121"/>
        <v>0.11208596371748496</v>
      </c>
      <c r="AM123" s="121">
        <f t="shared" si="122"/>
        <v>0</v>
      </c>
      <c r="AN123" s="122">
        <f t="shared" si="123"/>
        <v>4.947072217137273E-2</v>
      </c>
      <c r="AO123" s="208">
        <f t="shared" si="124"/>
        <v>0</v>
      </c>
      <c r="AP123" s="126"/>
      <c r="AQ123" s="162">
        <f>SUM(AQ110,AQ121)</f>
        <v>248577406317.1752</v>
      </c>
      <c r="AR123" s="163"/>
      <c r="AS123" s="125" t="e">
        <f>(#REF!/AQ123)-1</f>
        <v>#REF!</v>
      </c>
      <c r="AT123" s="125" t="e">
        <f>(#REF!/AR123)-1</f>
        <v>#REF!</v>
      </c>
    </row>
    <row r="124" spans="1:46">
      <c r="A124" s="205" t="s">
        <v>48</v>
      </c>
      <c r="B124" s="187">
        <f>SUM(B115:B123)</f>
        <v>5166892307.3599997</v>
      </c>
      <c r="C124" s="177"/>
      <c r="D124" s="187">
        <f>SUM(D115:D123)</f>
        <v>5166336272.9399996</v>
      </c>
      <c r="E124" s="177"/>
      <c r="F124" s="119">
        <f>((D124-B124)/B124)</f>
        <v>-1.0761486536269218E-4</v>
      </c>
      <c r="G124" s="119"/>
      <c r="H124" s="187">
        <f>SUM(H115:H123)</f>
        <v>5188905161.2800007</v>
      </c>
      <c r="I124" s="177"/>
      <c r="J124" s="119">
        <f>((H124-D124)/D124)</f>
        <v>4.3684512868841698E-3</v>
      </c>
      <c r="K124" s="119"/>
      <c r="L124" s="187">
        <f>SUM(L115:L123)</f>
        <v>5224459738.6000004</v>
      </c>
      <c r="M124" s="177"/>
      <c r="N124" s="119">
        <f>((L124-H124)/H124)</f>
        <v>6.8520383809113758E-3</v>
      </c>
      <c r="O124" s="119"/>
      <c r="P124" s="187">
        <f>SUM(P115:P123)</f>
        <v>5314360155.6800003</v>
      </c>
      <c r="Q124" s="177"/>
      <c r="R124" s="119">
        <f>((P124-L124)/L124)</f>
        <v>1.7207600704774607E-2</v>
      </c>
      <c r="S124" s="119"/>
      <c r="T124" s="187">
        <f>SUM(T115:T123)</f>
        <v>5462532933.9799995</v>
      </c>
      <c r="U124" s="177"/>
      <c r="V124" s="119">
        <f>((T124-P124)/P124)</f>
        <v>2.7881583851939697E-2</v>
      </c>
      <c r="W124" s="119"/>
      <c r="X124" s="187">
        <f>SUM(X115:X123)</f>
        <v>5631248847.0900002</v>
      </c>
      <c r="Y124" s="177"/>
      <c r="Z124" s="119">
        <f>((X124-T124)/T124)</f>
        <v>3.0886022134620661E-2</v>
      </c>
      <c r="AA124" s="119"/>
      <c r="AB124" s="187">
        <f>SUM(AB115:AB123)</f>
        <v>5647483512.2200003</v>
      </c>
      <c r="AC124" s="177"/>
      <c r="AD124" s="119">
        <f>((AB124-X124)/X124)</f>
        <v>2.8829599917946313E-3</v>
      </c>
      <c r="AE124" s="119"/>
      <c r="AF124" s="187">
        <f>SUM(AF115:AF123)</f>
        <v>4812862601.7799997</v>
      </c>
      <c r="AG124" s="177"/>
      <c r="AH124" s="119">
        <f>((AF124-AB124)/AB124)</f>
        <v>-0.14778633857612003</v>
      </c>
      <c r="AI124" s="119"/>
      <c r="AJ124" s="120">
        <f t="shared" si="119"/>
        <v>-7.2269121363196971E-3</v>
      </c>
      <c r="AK124" s="120"/>
      <c r="AL124" s="121">
        <f t="shared" si="121"/>
        <v>-6.8418634112418913E-2</v>
      </c>
      <c r="AM124" s="121"/>
      <c r="AN124" s="122">
        <f t="shared" si="123"/>
        <v>5.7971376233482412E-2</v>
      </c>
      <c r="AO124" s="208"/>
    </row>
    <row r="125" spans="1:46" ht="15.75" thickBot="1">
      <c r="A125" s="161" t="s">
        <v>58</v>
      </c>
      <c r="B125" s="188">
        <f>SUM(B111,B124)</f>
        <v>961888627207.84094</v>
      </c>
      <c r="C125" s="189"/>
      <c r="D125" s="188">
        <f>SUM(D111,D124)</f>
        <v>975511483004.83887</v>
      </c>
      <c r="E125" s="189"/>
      <c r="F125" s="119">
        <f>((D125-B125)/B125)</f>
        <v>1.4162612397801387E-2</v>
      </c>
      <c r="G125" s="119"/>
      <c r="H125" s="188">
        <f>SUM(H111,H124)</f>
        <v>992417978956.31616</v>
      </c>
      <c r="I125" s="189"/>
      <c r="J125" s="119">
        <f>((H125-D125)/D125)</f>
        <v>1.7330904090847522E-2</v>
      </c>
      <c r="K125" s="119"/>
      <c r="L125" s="188">
        <f>SUM(L111,L124)</f>
        <v>1010805345458.632</v>
      </c>
      <c r="M125" s="189"/>
      <c r="N125" s="119">
        <f>((L125-H125)/H125)</f>
        <v>1.8527845013099228E-2</v>
      </c>
      <c r="O125" s="119"/>
      <c r="P125" s="188">
        <f>SUM(P111,P124)</f>
        <v>1048484437754.4186</v>
      </c>
      <c r="Q125" s="189"/>
      <c r="R125" s="119">
        <f>((P125-L125)/L125)</f>
        <v>3.7276308900691967E-2</v>
      </c>
      <c r="S125" s="119"/>
      <c r="T125" s="188">
        <f>SUM(T111,T124)</f>
        <v>1087073526909.3608</v>
      </c>
      <c r="U125" s="189"/>
      <c r="V125" s="119">
        <f>((T125-P125)/P125)</f>
        <v>3.6804637022167033E-2</v>
      </c>
      <c r="W125" s="119"/>
      <c r="X125" s="188">
        <f>SUM(X111,X124)</f>
        <v>1114411952801.522</v>
      </c>
      <c r="Y125" s="189"/>
      <c r="Z125" s="119">
        <f>((X125-T125)/T125)</f>
        <v>2.5148644701050278E-2</v>
      </c>
      <c r="AA125" s="119"/>
      <c r="AB125" s="188">
        <f>SUM(AB110,AB124)</f>
        <v>10426609724.23</v>
      </c>
      <c r="AC125" s="189"/>
      <c r="AD125" s="119">
        <f>((AB125-X125)/X125)</f>
        <v>-0.99064384611272471</v>
      </c>
      <c r="AE125" s="119"/>
      <c r="AF125" s="188">
        <f>SUM(AF110,AF124)</f>
        <v>9558841833.1000004</v>
      </c>
      <c r="AG125" s="189"/>
      <c r="AH125" s="119">
        <f>((AF125-AB125)/AB125)</f>
        <v>-8.3226275278475856E-2</v>
      </c>
      <c r="AI125" s="119"/>
      <c r="AJ125" s="120">
        <f t="shared" si="119"/>
        <v>-0.11557739615819289</v>
      </c>
      <c r="AK125" s="120"/>
      <c r="AL125" s="121">
        <f t="shared" si="121"/>
        <v>-0.99020120008874102</v>
      </c>
      <c r="AM125" s="121"/>
      <c r="AN125" s="122">
        <f t="shared" si="123"/>
        <v>0.35570002337951978</v>
      </c>
      <c r="AO125" s="208"/>
    </row>
  </sheetData>
  <protectedRanges>
    <protectedRange password="CADF" sqref="C72" name="BidOffer Prices_2_1_6"/>
    <protectedRange password="CADF" sqref="E72" name="BidOffer Prices_2_1"/>
    <protectedRange password="CADF" sqref="I72" name="BidOffer Prices_2_1_7"/>
    <protectedRange password="CADF" sqref="M72" name="BidOffer Prices_2_1_9"/>
    <protectedRange password="CADF" sqref="Q72" name="BidOffer Prices_2_1_1"/>
    <protectedRange password="CADF" sqref="U72" name="BidOffer Prices_2_1_2"/>
    <protectedRange password="CADF" sqref="Y72" name="BidOffer Prices_2_1_4"/>
    <protectedRange password="CADF" sqref="X17" name="Yield_2_1_2_1"/>
    <protectedRange password="CADF" sqref="X75" name="Yield_2_1_2"/>
    <protectedRange password="CADF" sqref="AC72" name="BidOffer Prices_2_1_8"/>
    <protectedRange password="CADF" sqref="AB17" name="Yield_2_1_2_1_1"/>
    <protectedRange password="CADF" sqref="AB75" name="Yield_2_1_2_2"/>
    <protectedRange password="CADF" sqref="AG72" name="BidOffer Prices_2_1_3"/>
    <protectedRange password="CADF" sqref="AF17" name="Yield_2_1_2_1_2"/>
    <protectedRange password="CADF" sqref="AF75" name="Yield_2_1_2_3"/>
  </protectedRanges>
  <mergeCells count="43">
    <mergeCell ref="AF2:AG2"/>
    <mergeCell ref="AH2:AI2"/>
    <mergeCell ref="AH113:AI113"/>
    <mergeCell ref="AF113:AG113"/>
    <mergeCell ref="AD113:AE113"/>
    <mergeCell ref="A1:AO1"/>
    <mergeCell ref="AN2:AO2"/>
    <mergeCell ref="AL2:AM2"/>
    <mergeCell ref="AJ2:AK2"/>
    <mergeCell ref="D2:E2"/>
    <mergeCell ref="AB2:AC2"/>
    <mergeCell ref="AD2:AE2"/>
    <mergeCell ref="AB113:AC113"/>
    <mergeCell ref="N113:O113"/>
    <mergeCell ref="L2:M2"/>
    <mergeCell ref="L113:M113"/>
    <mergeCell ref="Z2:AA2"/>
    <mergeCell ref="Z113:AA113"/>
    <mergeCell ref="X2:Y2"/>
    <mergeCell ref="T113:U113"/>
    <mergeCell ref="AQ112:AR112"/>
    <mergeCell ref="N2:O2"/>
    <mergeCell ref="F2:G2"/>
    <mergeCell ref="F113:G113"/>
    <mergeCell ref="AQ2:AR2"/>
    <mergeCell ref="V113:W113"/>
    <mergeCell ref="T2:U2"/>
    <mergeCell ref="R113:S113"/>
    <mergeCell ref="AJ113:AK113"/>
    <mergeCell ref="X113:Y113"/>
    <mergeCell ref="R2:S2"/>
    <mergeCell ref="P2:Q2"/>
    <mergeCell ref="P113:Q113"/>
    <mergeCell ref="AN113:AO113"/>
    <mergeCell ref="AL113:AM113"/>
    <mergeCell ref="V2:W2"/>
    <mergeCell ref="J2:K2"/>
    <mergeCell ref="H113:I113"/>
    <mergeCell ref="B2:C2"/>
    <mergeCell ref="J113:K113"/>
    <mergeCell ref="D113:E113"/>
    <mergeCell ref="H2:I2"/>
    <mergeCell ref="B113:C11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2020-02-10T09:30:38Z</dcterms:modified>
</cp:coreProperties>
</file>