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H150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0" i="11"/>
  <c r="AF149" i="11"/>
  <c r="AF134" i="11"/>
  <c r="AF124" i="11"/>
  <c r="AF100" i="11"/>
  <c r="AG89" i="11"/>
  <c r="AF89" i="11"/>
  <c r="AF94" i="11" s="1"/>
  <c r="AF63" i="11"/>
  <c r="AF49" i="11"/>
  <c r="AF19" i="11"/>
  <c r="AF135" i="11" l="1"/>
  <c r="I89" i="9"/>
  <c r="G89" i="9"/>
  <c r="F89" i="9" l="1"/>
  <c r="D89" i="9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C89" i="11"/>
  <c r="AB89" i="11"/>
  <c r="AB63" i="11"/>
  <c r="AB49" i="11"/>
  <c r="AB19" i="11"/>
  <c r="I9" i="1"/>
  <c r="H9" i="1"/>
  <c r="G9" i="1"/>
  <c r="F9" i="1"/>
  <c r="E9" i="1"/>
  <c r="D9" i="1"/>
  <c r="C9" i="1"/>
  <c r="AB94" i="11" l="1"/>
  <c r="AB135" i="11" l="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AD149" i="11" s="1"/>
  <c r="X134" i="11"/>
  <c r="AD134" i="11" s="1"/>
  <c r="X124" i="11"/>
  <c r="AD124" i="11" s="1"/>
  <c r="X100" i="11"/>
  <c r="AD100" i="11" s="1"/>
  <c r="Y89" i="11"/>
  <c r="AE89" i="11" s="1"/>
  <c r="X89" i="11"/>
  <c r="AD89" i="11" s="1"/>
  <c r="X63" i="11"/>
  <c r="AD63" i="11" s="1"/>
  <c r="X49" i="11"/>
  <c r="AD49" i="11" s="1"/>
  <c r="X19" i="11"/>
  <c r="AD19" i="11" s="1"/>
  <c r="AB150" i="11" l="1"/>
  <c r="X94" i="11"/>
  <c r="AD94" i="11" s="1"/>
  <c r="X135" i="11"/>
  <c r="AD135" i="11" s="1"/>
  <c r="X150" i="11" l="1"/>
  <c r="AD150" i="11" s="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9" i="11"/>
  <c r="Z149" i="11" s="1"/>
  <c r="T134" i="11"/>
  <c r="Z134" i="11" s="1"/>
  <c r="T124" i="11"/>
  <c r="Z124" i="11" s="1"/>
  <c r="T100" i="11"/>
  <c r="Z100" i="11" s="1"/>
  <c r="U89" i="11"/>
  <c r="T89" i="11"/>
  <c r="Z89" i="11" s="1"/>
  <c r="T63" i="11"/>
  <c r="Z63" i="11" s="1"/>
  <c r="T49" i="11"/>
  <c r="Z49" i="11" s="1"/>
  <c r="T19" i="11"/>
  <c r="Z19" i="11" s="1"/>
  <c r="W89" i="11" l="1"/>
  <c r="AA89" i="11"/>
  <c r="T94" i="11"/>
  <c r="Z94" i="11" s="1"/>
  <c r="T135" i="11" l="1"/>
  <c r="Z135" i="11" s="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9" i="11"/>
  <c r="V149" i="11" s="1"/>
  <c r="P134" i="11"/>
  <c r="V134" i="11" s="1"/>
  <c r="P124" i="11"/>
  <c r="V124" i="11" s="1"/>
  <c r="P100" i="11"/>
  <c r="V100" i="11" s="1"/>
  <c r="P89" i="11"/>
  <c r="P63" i="11"/>
  <c r="V63" i="11" s="1"/>
  <c r="P49" i="11"/>
  <c r="V49" i="11" s="1"/>
  <c r="P19" i="11"/>
  <c r="V19" i="11" s="1"/>
  <c r="T150" i="11" l="1"/>
  <c r="Z150" i="11" s="1"/>
  <c r="P94" i="11"/>
  <c r="V94" i="11" s="1"/>
  <c r="V89" i="11"/>
  <c r="P135" i="11" l="1"/>
  <c r="V135" i="11" s="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9" i="11"/>
  <c r="R149" i="11" s="1"/>
  <c r="L134" i="11"/>
  <c r="R134" i="11" s="1"/>
  <c r="L124" i="11"/>
  <c r="R124" i="11" s="1"/>
  <c r="L100" i="11"/>
  <c r="R100" i="11" s="1"/>
  <c r="M89" i="11"/>
  <c r="S89" i="11" s="1"/>
  <c r="L89" i="11"/>
  <c r="L63" i="11"/>
  <c r="R63" i="11" s="1"/>
  <c r="L49" i="11"/>
  <c r="R49" i="11" s="1"/>
  <c r="L19" i="11"/>
  <c r="R19" i="11" s="1"/>
  <c r="P150" i="11" l="1"/>
  <c r="V150" i="11" s="1"/>
  <c r="L94" i="11"/>
  <c r="R94" i="11" s="1"/>
  <c r="R89" i="11"/>
  <c r="L135" i="11" l="1"/>
  <c r="R135" i="11" s="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9" i="11"/>
  <c r="N149" i="11" s="1"/>
  <c r="H134" i="11"/>
  <c r="N134" i="11" s="1"/>
  <c r="H124" i="11"/>
  <c r="N124" i="11" s="1"/>
  <c r="H100" i="11"/>
  <c r="N100" i="11" s="1"/>
  <c r="I89" i="11"/>
  <c r="O89" i="11" s="1"/>
  <c r="H89" i="11"/>
  <c r="H63" i="11"/>
  <c r="N63" i="11" s="1"/>
  <c r="H49" i="11"/>
  <c r="N49" i="11" s="1"/>
  <c r="H19" i="11"/>
  <c r="N19" i="11" s="1"/>
  <c r="L150" i="11" l="1"/>
  <c r="R150" i="11" s="1"/>
  <c r="H94" i="11"/>
  <c r="N94" i="11" s="1"/>
  <c r="N89" i="11"/>
  <c r="H135" i="11" l="1"/>
  <c r="N135" i="11" s="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9" i="11"/>
  <c r="J149" i="11" s="1"/>
  <c r="D134" i="11"/>
  <c r="J134" i="11" s="1"/>
  <c r="D124" i="11"/>
  <c r="J124" i="11" s="1"/>
  <c r="D100" i="11"/>
  <c r="J100" i="11" s="1"/>
  <c r="E89" i="11"/>
  <c r="D89" i="11"/>
  <c r="D63" i="11"/>
  <c r="J63" i="11" s="1"/>
  <c r="D49" i="11"/>
  <c r="J49" i="11" s="1"/>
  <c r="D19" i="11"/>
  <c r="J19" i="11" s="1"/>
  <c r="H150" i="11" l="1"/>
  <c r="N150" i="11" s="1"/>
  <c r="D94" i="11"/>
  <c r="J94" i="11" s="1"/>
  <c r="J89" i="11"/>
  <c r="K89" i="11"/>
  <c r="D135" i="11" l="1"/>
  <c r="J135" i="11" s="1"/>
  <c r="B149" i="11"/>
  <c r="B134" i="11"/>
  <c r="B124" i="11"/>
  <c r="B100" i="11"/>
  <c r="C89" i="11"/>
  <c r="B89" i="11"/>
  <c r="B63" i="11"/>
  <c r="B49" i="11"/>
  <c r="B19" i="11"/>
  <c r="F63" i="11" l="1"/>
  <c r="F19" i="11"/>
  <c r="F89" i="11"/>
  <c r="G89" i="11"/>
  <c r="F134" i="11"/>
  <c r="F149" i="11"/>
  <c r="F100" i="11"/>
  <c r="F124" i="11"/>
  <c r="F49" i="11"/>
  <c r="D150" i="11"/>
  <c r="J150" i="11" s="1"/>
  <c r="B94" i="11"/>
  <c r="B135" i="11" l="1"/>
  <c r="F94" i="11"/>
  <c r="F135" i="11" l="1"/>
  <c r="B150" i="11"/>
  <c r="F150" i="11" l="1"/>
  <c r="J75" i="9" l="1"/>
  <c r="K75" i="9"/>
  <c r="J76" i="9"/>
  <c r="K76" i="9"/>
  <c r="K122" i="9" l="1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<sst xmlns="http://schemas.openxmlformats.org/spreadsheetml/2006/main" count="672" uniqueCount="245">
  <si>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</si>
  <si>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</si>
  <si>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</si>
  <si>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</si>
  <si>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</si>
  <si>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</si>
  <si>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</si>
  <si>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</si>
  <si>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</si>
  <si>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</si>
  <si>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</si>
  <si>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</si>
  <si>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</si>
  <si>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</si>
  <si>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</si>
  <si>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</si>
  <si>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</si>
  <si>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</si>
  <si>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</si>
  <si>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</si>
  <si>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</si>
  <si>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</si>
  <si>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</si>
  <si>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</si>
  <si>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</si>
  <si>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</si>
  <si>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</si>
  <si>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</si>
  <si>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</si>
  <si>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</si>
  <si>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</si>
  <si>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</si>
  <si>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</si>
  <si>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</si>
  <si>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</si>
  <si>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</si>
  <si>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</si>
  <si>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</si>
  <si>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</si>
  <si>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</si>
  <si>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</si>
  <si>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</si>
  <si>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</si>
  <si>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</si>
  <si>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</si>
  <si>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</si>
  <si>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</si>
  <si>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</si>
  <si>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</si>
  <si>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</si>
  <si>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</si>
  <si>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</si>
  <si>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</si>
  <si>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</si>
  <si>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</si>
  <si>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</si>
  <si>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</si>
  <si>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</si>
  <si>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</si>
  <si>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</si>
  <si>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</si>
  <si>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</si>
  <si>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</si>
  <si>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</si>
  <si>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</si>
  <si>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</si>
  <si>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</si>
  <si>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</si>
  <si>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</si>
  <si>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</si>
  <si>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</si>
  <si>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</si>
  <si>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</si>
  <si>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</si>
  <si>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</si>
  <si>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</si>
  <si>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</si>
  <si>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</si>
  <si>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</si>
  <si>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</si>
  <si>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</si>
  <si>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</si>
  <si>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</si>
  <si>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</si>
  <si>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</si>
  <si>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</si>
  <si>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</si>
  <si>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</si>
  <si>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</si>
  <si>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</si>
  <si>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</si>
  <si>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</si>
  <si>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</si>
  <si>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</si>
  <si>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</si>
  <si>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</si>
  <si>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</si>
  <si>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</si>
  <si>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</si>
  <si>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</si>
  <si>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</si>
  <si>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</si>
  <si>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</si>
  <si>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</si>
  <si>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</si>
  <si>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</si>
  <si>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</si>
  <si>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</si>
  <si>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</si>
  <si>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</si>
  <si>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</si>
  <si>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</si>
  <si>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</si>
  <si>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</si>
  <si>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</si>
  <si>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</si>
  <si>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</si>
  <si>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</si>
  <si>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</si>
  <si>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</si>
  <si>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</si>
  <si>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</si>
  <si>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</si>
  <si>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</si>
  <si>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</si>
  <si>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</si>
  <si>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</si>
  <si>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</si>
  <si>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</si>
  <si>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</si>
  <si>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</si>
  <si>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</si>
  <si>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</si>
  <si>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</si>
  <si>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</si>
  <si>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</si>
  <si>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</si>
  <si>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</si>
  <si>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</si>
  <si>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</si>
  <si>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</si>
  <si>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</si>
  <si>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</si>
  <si>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</si>
  <si>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</si>
  <si>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</si>
  <si>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</si>
  <si>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</si>
  <si>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</si>
  <si>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</si>
  <si>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</si>
  <si>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</si>
  <si>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</si>
  <si>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</si>
  <si>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</si>
  <si>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</si>
  <si>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</si>
  <si>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</si>
  <si>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</si>
  <si>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</si>
  <si>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</si>
  <si>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</si>
  <si>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</si>
  <si>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</si>
  <si>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</si>
  <si>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</si>
  <si>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</si>
  <si>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</si>
  <si>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</si>
  <si>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</si>
  <si>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</si>
  <si>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</si>
  <si>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</si>
  <si>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</si>
  <si>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</si>
  <si>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</si>
  <si>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</si>
  <si>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</si>
  <si>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</si>
  <si>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</si>
  <si>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</si>
  <si>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</si>
  <si>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</si>
  <si>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</si>
  <si>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</si>
  <si>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</si>
  <si>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</si>
  <si>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</si>
  <si>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</si>
  <si>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</si>
  <si>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</si>
  <si>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</si>
  <si>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</si>
  <si>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</si>
  <si>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</si>
  <si>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</si>
  <si>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</si>
  <si>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</si>
  <si>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</si>
  <si>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</si>
  <si>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</si>
  <si>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</si>
  <si>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</si>
  <si>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</si>
  <si>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</si>
  <si>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</si>
  <si>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</si>
  <si>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</si>
  <si>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</si>
  <si>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</si>
  <si>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</si>
  <si>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</si>
  <si>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</si>
  <si>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</si>
  <si>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</si>
  <si>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</si>
  <si>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</si>
  <si>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</si>
  <si>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</si>
  <si>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</si>
  <si>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</si>
  <si>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</si>
  <si>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</si>
  <si>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</si>
  <si>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</si>
  <si>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</si>
  <si>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</si>
  <si>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</si>
  <si>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</si>
  <si>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</si>
  <si>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</si>
  <si>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</si>
  <si>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July 9, 2021</t>
  </si>
  <si>
    <t>UPDC Real Estate Investment Trust</t>
  </si>
  <si>
    <t>NAV and Unit Price as at Week Ended July 16, 2021</t>
  </si>
  <si>
    <t>NAV and Unit Price as at Week Ended July 23, 2021</t>
  </si>
  <si>
    <t>NAV and Unit Price as at Week Ended July 30, 2021</t>
  </si>
  <si>
    <t>NAV and Unit Price as at Week Ended August 6, 2021</t>
  </si>
  <si>
    <t>NAV and Unit Price as at Week Ended August 13, 2021</t>
  </si>
  <si>
    <t>NAV and Unit Price as at Week Ended August 20, 2021</t>
  </si>
  <si>
    <t>NAV and Unit Price as at Week Ended August 27, 2021</t>
  </si>
  <si>
    <t>NAV and Unit Price as at Week Ended September 3, 2021</t>
  </si>
  <si>
    <t>NET ASSET VALUES AND UNIT PRICES OF FUND MANAGEMENT AND COLLECTIVE INVESTMENT SCHEMES AS AT WEEK ENDED SEPTEMBER 3, 2021</t>
  </si>
  <si>
    <t>MARKET CAPITALIZATION OF EXCHANGE TRADED FUNDS AS AT SEPTEMBER 3, 2021</t>
  </si>
  <si>
    <t>The chart above shows that Money Market Funds category has 39.99% share of the Total NAV, followed by Fixed Income Funds with 33.76%, Bond Funds at 17.75%, Real Estate Funds at 3.94%.  Next is Balanced Funds at 2.25%, Equity Fund at 1.34% and Ethical Fund at 0.96%.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</si>
</sst>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41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164" fontId="91" fillId="0" borderId="1" xfId="2" applyFont="1" applyBorder="1"/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4" fontId="9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314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3RD SEPTEMBER,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12332149665.995428</c:v>
                </c:pt>
                <c:pt idx="1">
                  <c:v>29034179119.797195</c:v>
                </c:pt>
                <c:pt idx="2" formatCode="#,##0.00">
                  <c:v>435087599942.60364</c:v>
                </c:pt>
                <c:pt idx="3" formatCode="#,##0.00">
                  <c:v>17308772959</c:v>
                </c:pt>
                <c:pt idx="4" formatCode="#,##0.00">
                  <c:v>50760383714.470001</c:v>
                </c:pt>
                <c:pt idx="5" formatCode="#,##0.00">
                  <c:v>515334837985.35602</c:v>
                </c:pt>
                <c:pt idx="6" formatCode="#,##0.00">
                  <c:v>228741729508.64542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3,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44393</c:v>
                </c:pt>
                <c:pt idx="1">
                  <c:v>44400</c:v>
                </c:pt>
                <c:pt idx="2">
                  <c:v>44407</c:v>
                </c:pt>
                <c:pt idx="3">
                  <c:v>44414</c:v>
                </c:pt>
                <c:pt idx="4">
                  <c:v>44421</c:v>
                </c:pt>
                <c:pt idx="5">
                  <c:v>44428</c:v>
                </c:pt>
                <c:pt idx="6">
                  <c:v>44435</c:v>
                </c:pt>
                <c:pt idx="7">
                  <c:v>44442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1269254385162.4199</c:v>
                </c:pt>
                <c:pt idx="1">
                  <c:v>1274352336428.6216</c:v>
                </c:pt>
                <c:pt idx="2">
                  <c:v>1272863707591.9924</c:v>
                </c:pt>
                <c:pt idx="3">
                  <c:v>1300934394748.9612</c:v>
                </c:pt>
                <c:pt idx="4">
                  <c:v>1286588953889.5359</c:v>
                </c:pt>
                <c:pt idx="5">
                  <c:v>1274792769447.9724</c:v>
                </c:pt>
                <c:pt idx="6">
                  <c:v>1284983906320.3711</c:v>
                </c:pt>
                <c:pt idx="7">
                  <c:v>1288599652895.8677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3,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44393</c:v>
                </c:pt>
                <c:pt idx="1">
                  <c:v>44400</c:v>
                </c:pt>
                <c:pt idx="2">
                  <c:v>44407</c:v>
                </c:pt>
                <c:pt idx="3">
                  <c:v>44414</c:v>
                </c:pt>
                <c:pt idx="4">
                  <c:v>44421</c:v>
                </c:pt>
                <c:pt idx="5">
                  <c:v>44428</c:v>
                </c:pt>
                <c:pt idx="6">
                  <c:v>44435</c:v>
                </c:pt>
                <c:pt idx="7">
                  <c:v>44442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44393</c:v>
                </c:pt>
                <c:pt idx="1">
                  <c:v>44400</c:v>
                </c:pt>
                <c:pt idx="2">
                  <c:v>44407</c:v>
                </c:pt>
                <c:pt idx="3">
                  <c:v>44414</c:v>
                </c:pt>
                <c:pt idx="4">
                  <c:v>44421</c:v>
                </c:pt>
                <c:pt idx="5">
                  <c:v>44428</c:v>
                </c:pt>
                <c:pt idx="6">
                  <c:v>44435</c:v>
                </c:pt>
                <c:pt idx="7">
                  <c:v>44442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12157267575.015984</c:v>
                </c:pt>
                <c:pt idx="1">
                  <c:v>12385767292.767826</c:v>
                </c:pt>
                <c:pt idx="2">
                  <c:v>12327116067.223726</c:v>
                </c:pt>
                <c:pt idx="3">
                  <c:v>12317878435.382305</c:v>
                </c:pt>
                <c:pt idx="4">
                  <c:v>12321708406.770008</c:v>
                </c:pt>
                <c:pt idx="5">
                  <c:v>12282680824.641743</c:v>
                </c:pt>
                <c:pt idx="6">
                  <c:v>12295968074.087734</c:v>
                </c:pt>
                <c:pt idx="7">
                  <c:v>12332149665.995428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44393</c:v>
                </c:pt>
                <c:pt idx="1">
                  <c:v>44400</c:v>
                </c:pt>
                <c:pt idx="2">
                  <c:v>44407</c:v>
                </c:pt>
                <c:pt idx="3">
                  <c:v>44414</c:v>
                </c:pt>
                <c:pt idx="4">
                  <c:v>44421</c:v>
                </c:pt>
                <c:pt idx="5">
                  <c:v>44428</c:v>
                </c:pt>
                <c:pt idx="6">
                  <c:v>44435</c:v>
                </c:pt>
                <c:pt idx="7">
                  <c:v>44442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29015430731.900002</c:v>
                </c:pt>
                <c:pt idx="1">
                  <c:v>29061287191.330006</c:v>
                </c:pt>
                <c:pt idx="2">
                  <c:v>28926579836.080002</c:v>
                </c:pt>
                <c:pt idx="3">
                  <c:v>28688498739.409992</c:v>
                </c:pt>
                <c:pt idx="4">
                  <c:v>29826287596.469997</c:v>
                </c:pt>
                <c:pt idx="5">
                  <c:v>28827303298.844475</c:v>
                </c:pt>
                <c:pt idx="6">
                  <c:v>28798809043.90115</c:v>
                </c:pt>
                <c:pt idx="7">
                  <c:v>29034179119.797195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44393</c:v>
                </c:pt>
                <c:pt idx="1">
                  <c:v>44400</c:v>
                </c:pt>
                <c:pt idx="2">
                  <c:v>44407</c:v>
                </c:pt>
                <c:pt idx="3">
                  <c:v>44414</c:v>
                </c:pt>
                <c:pt idx="4">
                  <c:v>44421</c:v>
                </c:pt>
                <c:pt idx="5">
                  <c:v>44428</c:v>
                </c:pt>
                <c:pt idx="6">
                  <c:v>44435</c:v>
                </c:pt>
                <c:pt idx="7">
                  <c:v>44442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15012657517.560001</c:v>
                </c:pt>
                <c:pt idx="1">
                  <c:v>15154387184.809999</c:v>
                </c:pt>
                <c:pt idx="2">
                  <c:v>15134422058.420002</c:v>
                </c:pt>
                <c:pt idx="3">
                  <c:v>15063528586.409998</c:v>
                </c:pt>
                <c:pt idx="4">
                  <c:v>15149709045.6</c:v>
                </c:pt>
                <c:pt idx="5">
                  <c:v>15362297001.129999</c:v>
                </c:pt>
                <c:pt idx="6">
                  <c:v>15165270309.749998</c:v>
                </c:pt>
                <c:pt idx="7">
                  <c:v>17308772959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44393</c:v>
                </c:pt>
                <c:pt idx="1">
                  <c:v>44400</c:v>
                </c:pt>
                <c:pt idx="2">
                  <c:v>44407</c:v>
                </c:pt>
                <c:pt idx="3">
                  <c:v>44414</c:v>
                </c:pt>
                <c:pt idx="4">
                  <c:v>44421</c:v>
                </c:pt>
                <c:pt idx="5">
                  <c:v>44428</c:v>
                </c:pt>
                <c:pt idx="6">
                  <c:v>44435</c:v>
                </c:pt>
                <c:pt idx="7">
                  <c:v>44442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50853477891.900002</c:v>
                </c:pt>
                <c:pt idx="1">
                  <c:v>50858219353.32</c:v>
                </c:pt>
                <c:pt idx="2">
                  <c:v>50866881335.639999</c:v>
                </c:pt>
                <c:pt idx="3">
                  <c:v>50823750908.580002</c:v>
                </c:pt>
                <c:pt idx="4">
                  <c:v>50852010786.330002</c:v>
                </c:pt>
                <c:pt idx="5">
                  <c:v>50861046139.459999</c:v>
                </c:pt>
                <c:pt idx="6">
                  <c:v>50874722917.380005</c:v>
                </c:pt>
                <c:pt idx="7">
                  <c:v>50760383714.470001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44393</c:v>
                </c:pt>
                <c:pt idx="1">
                  <c:v>44400</c:v>
                </c:pt>
                <c:pt idx="2">
                  <c:v>44407</c:v>
                </c:pt>
                <c:pt idx="3">
                  <c:v>44414</c:v>
                </c:pt>
                <c:pt idx="4">
                  <c:v>44421</c:v>
                </c:pt>
                <c:pt idx="5">
                  <c:v>44428</c:v>
                </c:pt>
                <c:pt idx="6">
                  <c:v>44435</c:v>
                </c:pt>
                <c:pt idx="7">
                  <c:v>44442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481336393819.54895</c:v>
                </c:pt>
                <c:pt idx="1">
                  <c:v>487806910536.82715</c:v>
                </c:pt>
                <c:pt idx="2">
                  <c:v>490122576435.89001</c:v>
                </c:pt>
                <c:pt idx="3">
                  <c:v>518062732702.2868</c:v>
                </c:pt>
                <c:pt idx="4">
                  <c:v>500168344839.35468</c:v>
                </c:pt>
                <c:pt idx="5">
                  <c:v>504514751288.87268</c:v>
                </c:pt>
                <c:pt idx="6">
                  <c:v>509599421443.33429</c:v>
                </c:pt>
                <c:pt idx="7">
                  <c:v>515334837985.35602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44393</c:v>
                </c:pt>
                <c:pt idx="1">
                  <c:v>44400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445337854955.06866</c:v>
                </c:pt>
                <c:pt idx="1">
                  <c:v>445875574264.78143</c:v>
                </c:pt>
                <c:pt idx="2">
                  <c:v>444470273122.78082</c:v>
                </c:pt>
                <c:pt idx="3">
                  <c:v>444419885125.94867</c:v>
                </c:pt>
                <c:pt idx="4">
                  <c:v>442937198248.75311</c:v>
                </c:pt>
                <c:pt idx="5">
                  <c:v>435860777306.83203</c:v>
                </c:pt>
                <c:pt idx="6">
                  <c:v>435008959869.54578</c:v>
                </c:pt>
                <c:pt idx="7">
                  <c:v>435087599942.60364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235541302671.42651</c:v>
                </c:pt>
                <c:pt idx="1">
                  <c:v>233210190604.78525</c:v>
                </c:pt>
                <c:pt idx="2">
                  <c:v>231015858735.95779</c:v>
                </c:pt>
                <c:pt idx="3">
                  <c:v>231558120250.94342</c:v>
                </c:pt>
                <c:pt idx="4">
                  <c:v>235333694966.25815</c:v>
                </c:pt>
                <c:pt idx="5">
                  <c:v>227083913588.19131</c:v>
                </c:pt>
                <c:pt idx="6">
                  <c:v>233240754662.37219</c:v>
                </c:pt>
                <c:pt idx="7">
                  <c:v>228741729508.64542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0" t="s">
        <v>242</v>
      </c>
      <c r="B1" s="441"/>
      <c r="C1" s="441"/>
      <c r="D1" s="441"/>
      <c r="E1" s="441"/>
      <c r="F1" s="441"/>
      <c r="G1" s="441"/>
      <c r="H1" s="441"/>
      <c r="I1" s="441"/>
      <c r="J1" s="441"/>
      <c r="K1" s="442"/>
      <c r="M1" s="4"/>
    </row>
    <row r="2" spans="1:19" ht="24.75" customHeight="1" thickBot="1">
      <c r="A2" s="185"/>
      <c r="B2" s="188"/>
      <c r="C2" s="186"/>
      <c r="D2" s="433" t="s">
        <v>240</v>
      </c>
      <c r="E2" s="434"/>
      <c r="F2" s="435"/>
      <c r="G2" s="433" t="s">
        <v>241</v>
      </c>
      <c r="H2" s="434"/>
      <c r="I2" s="435"/>
      <c r="J2" s="448" t="s">
        <v>83</v>
      </c>
      <c r="K2" s="449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78</v>
      </c>
      <c r="E3" s="394" t="s">
        <v>82</v>
      </c>
      <c r="F3" s="394" t="s">
        <v>5</v>
      </c>
      <c r="G3" s="393" t="s">
        <v>78</v>
      </c>
      <c r="H3" s="394" t="s">
        <v>82</v>
      </c>
      <c r="I3" s="394" t="s">
        <v>5</v>
      </c>
      <c r="J3" s="395" t="s">
        <v>78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09">
        <v>1</v>
      </c>
      <c r="B5" s="410" t="s">
        <v>7</v>
      </c>
      <c r="C5" s="410" t="s">
        <v>8</v>
      </c>
      <c r="D5" s="72">
        <v>6662798869.3699999</v>
      </c>
      <c r="E5" s="54">
        <f>(D5/$D$19)</f>
        <v>0.4393458694294673</v>
      </c>
      <c r="F5" s="72">
        <v>10552.59</v>
      </c>
      <c r="G5" s="72">
        <v>8769842876.0900002</v>
      </c>
      <c r="H5" s="54">
        <v>0.23</v>
      </c>
      <c r="I5" s="72">
        <v>10619.72</v>
      </c>
      <c r="J5" s="184">
        <f t="shared" ref="J5:J13" si="0">((G5-D5)/D5)</f>
        <v>0.31624007388342962</v>
      </c>
      <c r="K5" s="184">
        <f t="shared" ref="K5:K13" si="1">((I5-F5)/F5)</f>
        <v>6.3614714491891751E-3</v>
      </c>
      <c r="L5" s="9"/>
      <c r="M5" s="192"/>
      <c r="N5" s="272"/>
    </row>
    <row r="6" spans="1:19" ht="12.75" customHeight="1">
      <c r="A6" s="409">
        <v>2</v>
      </c>
      <c r="B6" s="53" t="s">
        <v>168</v>
      </c>
      <c r="C6" s="410" t="s">
        <v>60</v>
      </c>
      <c r="D6" s="73">
        <v>826065909.62</v>
      </c>
      <c r="E6" s="54">
        <f t="shared" ref="E6:E18" si="2">(D6/$D$19)</f>
        <v>5.447089914967812E-2</v>
      </c>
      <c r="F6" s="72">
        <v>1.62</v>
      </c>
      <c r="G6" s="73">
        <v>827952554.96000004</v>
      </c>
      <c r="H6" s="54">
        <f t="shared" ref="H6:H18" si="3">(G6/$G$19)</f>
        <v>4.78342720723881E-2</v>
      </c>
      <c r="I6" s="72">
        <v>1.63</v>
      </c>
      <c r="J6" s="184">
        <f t="shared" si="0"/>
        <v>2.2838920212406686E-3</v>
      </c>
      <c r="K6" s="184">
        <f t="shared" si="1"/>
        <v>6.1728395061727073E-3</v>
      </c>
      <c r="L6" s="9"/>
      <c r="M6" s="192"/>
      <c r="N6" s="272"/>
    </row>
    <row r="7" spans="1:19" ht="12.95" customHeight="1">
      <c r="A7" s="409">
        <v>3</v>
      </c>
      <c r="B7" s="53" t="s">
        <v>75</v>
      </c>
      <c r="C7" s="410" t="s">
        <v>13</v>
      </c>
      <c r="D7" s="73">
        <v>262352330.43000001</v>
      </c>
      <c r="E7" s="54">
        <f t="shared" si="2"/>
        <v>1.7299548578526124E-2</v>
      </c>
      <c r="F7" s="72">
        <v>134.16999999999999</v>
      </c>
      <c r="G7" s="73">
        <v>262219858.09</v>
      </c>
      <c r="H7" s="54">
        <f t="shared" si="3"/>
        <v>1.514953478857981E-2</v>
      </c>
      <c r="I7" s="72">
        <v>134.11000000000001</v>
      </c>
      <c r="J7" s="184">
        <f t="shared" si="0"/>
        <v>-5.049405880362454E-4</v>
      </c>
      <c r="K7" s="184">
        <f t="shared" si="1"/>
        <v>-4.4719385853748126E-4</v>
      </c>
      <c r="L7" s="9"/>
      <c r="M7" s="232"/>
      <c r="N7" s="10"/>
    </row>
    <row r="8" spans="1:19" ht="12.95" customHeight="1">
      <c r="A8" s="409">
        <v>4</v>
      </c>
      <c r="B8" s="410" t="s">
        <v>14</v>
      </c>
      <c r="C8" s="410" t="s">
        <v>15</v>
      </c>
      <c r="D8" s="73">
        <v>583750300</v>
      </c>
      <c r="E8" s="54">
        <f t="shared" si="2"/>
        <v>3.8492574683927493E-2</v>
      </c>
      <c r="F8" s="95">
        <v>16.84</v>
      </c>
      <c r="G8" s="73">
        <v>583582300</v>
      </c>
      <c r="H8" s="54">
        <f t="shared" si="3"/>
        <v>3.3715983298316717E-2</v>
      </c>
      <c r="I8" s="95">
        <v>16.84</v>
      </c>
      <c r="J8" s="184">
        <f t="shared" si="0"/>
        <v>-2.8779428464533553E-4</v>
      </c>
      <c r="K8" s="184">
        <f t="shared" si="1"/>
        <v>0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09">
        <v>5</v>
      </c>
      <c r="B9" s="410" t="s">
        <v>76</v>
      </c>
      <c r="C9" s="410" t="s">
        <v>20</v>
      </c>
      <c r="D9" s="72">
        <v>333329317.06999999</v>
      </c>
      <c r="E9" s="54">
        <f t="shared" si="2"/>
        <v>2.1979780792677147E-2</v>
      </c>
      <c r="F9" s="72">
        <v>157.92599999999999</v>
      </c>
      <c r="G9" s="72">
        <v>333807287.33999997</v>
      </c>
      <c r="H9" s="54">
        <f t="shared" si="3"/>
        <v>1.9285439131399029E-2</v>
      </c>
      <c r="I9" s="72">
        <v>158.22280000000001</v>
      </c>
      <c r="J9" s="228">
        <f>((G9-D9)/D9)</f>
        <v>1.4339280870983393E-3</v>
      </c>
      <c r="K9" s="228">
        <f>((I9-F9)/F9)</f>
        <v>1.8793612198119299E-3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09">
        <v>6</v>
      </c>
      <c r="B10" s="410" t="s">
        <v>55</v>
      </c>
      <c r="C10" s="410" t="s">
        <v>99</v>
      </c>
      <c r="D10" s="72">
        <v>1677130887.6199999</v>
      </c>
      <c r="E10" s="54">
        <f t="shared" si="2"/>
        <v>0.11059024029012825</v>
      </c>
      <c r="F10" s="72">
        <v>0.89270000000000005</v>
      </c>
      <c r="G10" s="72">
        <v>1700380588.3900001</v>
      </c>
      <c r="H10" s="54">
        <f t="shared" si="3"/>
        <v>9.8238078020767922E-2</v>
      </c>
      <c r="I10" s="72">
        <v>0.89439999999999997</v>
      </c>
      <c r="J10" s="184">
        <f t="shared" si="0"/>
        <v>1.386278253034481E-2</v>
      </c>
      <c r="K10" s="184">
        <f t="shared" si="1"/>
        <v>1.9043351629886005E-3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09">
        <v>7</v>
      </c>
      <c r="B11" s="410" t="s">
        <v>9</v>
      </c>
      <c r="C11" s="410" t="s">
        <v>16</v>
      </c>
      <c r="D11" s="72">
        <v>2618977527.4699998</v>
      </c>
      <c r="E11" s="54">
        <f t="shared" si="2"/>
        <v>0.17269573663887922</v>
      </c>
      <c r="F11" s="72">
        <v>20.279399999999999</v>
      </c>
      <c r="G11" s="72">
        <v>2614155182.8499999</v>
      </c>
      <c r="H11" s="54">
        <f t="shared" si="3"/>
        <v>0.15103064723549475</v>
      </c>
      <c r="I11" s="72">
        <v>20.162400000000002</v>
      </c>
      <c r="J11" s="184">
        <f t="shared" si="0"/>
        <v>-1.8413081324368582E-3</v>
      </c>
      <c r="K11" s="184">
        <f t="shared" si="1"/>
        <v>-5.769401461581572E-3</v>
      </c>
      <c r="L11" s="48"/>
      <c r="M11" s="225"/>
      <c r="N11" s="10"/>
    </row>
    <row r="12" spans="1:19" ht="12.95" customHeight="1">
      <c r="A12" s="409">
        <v>8</v>
      </c>
      <c r="B12" s="74" t="s">
        <v>17</v>
      </c>
      <c r="C12" s="74" t="s">
        <v>71</v>
      </c>
      <c r="D12" s="72">
        <v>319457487.80000001</v>
      </c>
      <c r="E12" s="54">
        <f t="shared" si="2"/>
        <v>2.1065070471880453E-2</v>
      </c>
      <c r="F12" s="72">
        <v>159.97</v>
      </c>
      <c r="G12" s="72">
        <v>320484934.23000002</v>
      </c>
      <c r="H12" s="54">
        <f t="shared" si="3"/>
        <v>1.8515751231421535E-2</v>
      </c>
      <c r="I12" s="72">
        <v>160.47999999999999</v>
      </c>
      <c r="J12" s="184">
        <f>((G12-D12)/D12)</f>
        <v>3.2162227189467276E-3</v>
      </c>
      <c r="K12" s="184">
        <f>((I12-F12)/F12)</f>
        <v>3.1880977683315052E-3</v>
      </c>
      <c r="L12" s="9"/>
      <c r="M12" s="342"/>
      <c r="N12" s="10"/>
    </row>
    <row r="13" spans="1:19" ht="12.95" customHeight="1">
      <c r="A13" s="409">
        <v>9</v>
      </c>
      <c r="B13" s="410" t="s">
        <v>73</v>
      </c>
      <c r="C13" s="410" t="s">
        <v>72</v>
      </c>
      <c r="D13" s="72">
        <v>232166452.66</v>
      </c>
      <c r="E13" s="54">
        <f t="shared" si="2"/>
        <v>1.5309087666623155E-2</v>
      </c>
      <c r="F13" s="72">
        <v>11.506702000000001</v>
      </c>
      <c r="G13" s="72">
        <v>232652794.37</v>
      </c>
      <c r="H13" s="54">
        <f t="shared" si="3"/>
        <v>1.344132220817121E-2</v>
      </c>
      <c r="I13" s="72">
        <v>11.521118</v>
      </c>
      <c r="J13" s="184">
        <f t="shared" si="0"/>
        <v>2.0947975231901377E-3</v>
      </c>
      <c r="K13" s="184">
        <f t="shared" si="1"/>
        <v>1.2528350868910025E-3</v>
      </c>
      <c r="L13" s="47"/>
      <c r="M13"/>
      <c r="N13" s="49"/>
      <c r="O13" s="49"/>
    </row>
    <row r="14" spans="1:19" ht="12.95" customHeight="1">
      <c r="A14" s="409">
        <v>10</v>
      </c>
      <c r="B14" s="410" t="s">
        <v>7</v>
      </c>
      <c r="C14" s="53" t="s">
        <v>90</v>
      </c>
      <c r="D14" s="72">
        <v>302218800.10000002</v>
      </c>
      <c r="E14" s="54">
        <f t="shared" si="2"/>
        <v>1.9928349045364439E-2</v>
      </c>
      <c r="F14" s="72">
        <v>2589.67</v>
      </c>
      <c r="G14" s="72">
        <v>321387262.04000002</v>
      </c>
      <c r="H14" s="54">
        <f t="shared" si="3"/>
        <v>1.8567882472159247E-2</v>
      </c>
      <c r="I14" s="72">
        <v>2754.25</v>
      </c>
      <c r="J14" s="184">
        <f t="shared" ref="J14:J19" si="4">((G14-D14)/D14)</f>
        <v>6.3425776072360218E-2</v>
      </c>
      <c r="K14" s="184">
        <f>((I14-F14)/F14)</f>
        <v>6.3552498967049828E-2</v>
      </c>
      <c r="L14" s="47"/>
      <c r="M14" s="338"/>
      <c r="N14" s="278"/>
      <c r="O14" s="278"/>
    </row>
    <row r="15" spans="1:19" ht="12.95" customHeight="1">
      <c r="A15" s="409">
        <v>11</v>
      </c>
      <c r="B15" s="410" t="s">
        <v>104</v>
      </c>
      <c r="C15" s="72" t="s">
        <v>105</v>
      </c>
      <c r="D15" s="72">
        <v>293852241.30000001</v>
      </c>
      <c r="E15" s="54">
        <f t="shared" si="2"/>
        <v>1.9376657012903861E-2</v>
      </c>
      <c r="F15" s="72">
        <v>134.81</v>
      </c>
      <c r="G15" s="72">
        <v>294326192.29000002</v>
      </c>
      <c r="H15" s="54">
        <f t="shared" si="3"/>
        <v>1.7004451614633952E-2</v>
      </c>
      <c r="I15" s="72">
        <v>134.94999999999999</v>
      </c>
      <c r="J15" s="184">
        <f t="shared" si="4"/>
        <v>1.6128888039215017E-3</v>
      </c>
      <c r="K15" s="184">
        <f>((I15-F15)/F15)</f>
        <v>1.0384986276981408E-3</v>
      </c>
      <c r="L15" s="47"/>
      <c r="M15" s="328"/>
      <c r="N15" s="278"/>
      <c r="O15" s="278"/>
    </row>
    <row r="16" spans="1:19" ht="12.95" customHeight="1">
      <c r="A16" s="409">
        <v>12</v>
      </c>
      <c r="B16" s="423" t="s">
        <v>64</v>
      </c>
      <c r="C16" s="423" t="s">
        <v>157</v>
      </c>
      <c r="D16" s="72">
        <v>334317924.10000002</v>
      </c>
      <c r="E16" s="54">
        <f t="shared" si="2"/>
        <v>2.2044969675552806E-2</v>
      </c>
      <c r="F16" s="72">
        <v>1.32</v>
      </c>
      <c r="G16" s="72">
        <v>331920362.88999999</v>
      </c>
      <c r="H16" s="54">
        <f t="shared" si="3"/>
        <v>1.9176423636512729E-2</v>
      </c>
      <c r="I16" s="72">
        <v>1.32</v>
      </c>
      <c r="J16" s="184">
        <f t="shared" si="4"/>
        <v>-7.1715006500306213E-3</v>
      </c>
      <c r="K16" s="184">
        <f>((I16-F16)/F16)</f>
        <v>0</v>
      </c>
      <c r="L16" s="47"/>
      <c r="M16" s="49"/>
      <c r="N16" s="278"/>
      <c r="O16" s="278"/>
    </row>
    <row r="17" spans="1:18" ht="12.95" customHeight="1">
      <c r="A17" s="409">
        <v>13</v>
      </c>
      <c r="B17" s="410" t="s">
        <v>114</v>
      </c>
      <c r="C17" s="53" t="s">
        <v>160</v>
      </c>
      <c r="D17" s="72">
        <v>306272314.57999998</v>
      </c>
      <c r="E17" s="54">
        <f t="shared" si="2"/>
        <v>2.0195638345008104E-2</v>
      </c>
      <c r="F17" s="72">
        <v>1.661</v>
      </c>
      <c r="G17" s="72">
        <v>307142808.75999999</v>
      </c>
      <c r="H17" s="54">
        <f t="shared" si="3"/>
        <v>1.77449209997463E-2</v>
      </c>
      <c r="I17" s="72">
        <v>1.6661999999999999</v>
      </c>
      <c r="J17" s="184">
        <f t="shared" si="4"/>
        <v>2.842222879967916E-3</v>
      </c>
      <c r="K17" s="184">
        <f>((I17-F17)/F17)</f>
        <v>3.1306441902467616E-3</v>
      </c>
      <c r="L17" s="47"/>
      <c r="M17" s="49"/>
      <c r="N17" s="278"/>
      <c r="O17" s="278"/>
    </row>
    <row r="18" spans="1:18" ht="12.95" customHeight="1">
      <c r="A18" s="409">
        <v>14</v>
      </c>
      <c r="B18" s="410" t="s">
        <v>171</v>
      </c>
      <c r="C18" s="53" t="s">
        <v>172</v>
      </c>
      <c r="D18" s="72">
        <v>412579947.63</v>
      </c>
      <c r="E18" s="54">
        <f t="shared" si="2"/>
        <v>2.7205578219383644E-2</v>
      </c>
      <c r="F18" s="72">
        <v>140.91</v>
      </c>
      <c r="G18" s="72">
        <v>408917956.69999999</v>
      </c>
      <c r="H18" s="54">
        <f t="shared" si="3"/>
        <v>2.3624895749029737E-2</v>
      </c>
      <c r="I18" s="72">
        <v>136.91</v>
      </c>
      <c r="J18" s="184">
        <f t="shared" si="4"/>
        <v>-8.8758335227771788E-3</v>
      </c>
      <c r="K18" s="184">
        <f>((I18-F18)/F18)</f>
        <v>-2.8386913632815272E-2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15165270309.749998</v>
      </c>
      <c r="E19" s="65">
        <f>(D19/$D$135)</f>
        <v>1.1801914588313145E-2</v>
      </c>
      <c r="F19" s="78"/>
      <c r="G19" s="77">
        <f>SUM(G5:G18)</f>
        <v>17308772959</v>
      </c>
      <c r="H19" s="65">
        <f>(G19/$G$135)</f>
        <v>1.3432234689883728E-2</v>
      </c>
      <c r="I19" s="78"/>
      <c r="J19" s="184">
        <f t="shared" si="4"/>
        <v>0.14134285808752842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09">
        <v>15</v>
      </c>
      <c r="B21" s="410" t="s">
        <v>7</v>
      </c>
      <c r="C21" s="410" t="s">
        <v>48</v>
      </c>
      <c r="D21" s="83">
        <v>215023266787.07001</v>
      </c>
      <c r="E21" s="54">
        <f>(D21/$D$49)</f>
        <v>0.42194566504424469</v>
      </c>
      <c r="F21" s="83">
        <v>100</v>
      </c>
      <c r="G21" s="83">
        <v>217689089435.67001</v>
      </c>
      <c r="H21" s="54">
        <f t="shared" ref="H21:H48" si="5">(G21/$G$49)</f>
        <v>0.42242261417198418</v>
      </c>
      <c r="I21" s="83">
        <v>100</v>
      </c>
      <c r="J21" s="184">
        <f>((G21-D21)/D21)</f>
        <v>1.2397833445809735E-2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09">
        <v>16</v>
      </c>
      <c r="B22" s="410" t="s">
        <v>21</v>
      </c>
      <c r="C22" s="410" t="s">
        <v>22</v>
      </c>
      <c r="D22" s="83">
        <v>141109730192.54001</v>
      </c>
      <c r="E22" s="54">
        <f t="shared" ref="E22:E44" si="7">(D22/$D$49)</f>
        <v>0.27690323861215554</v>
      </c>
      <c r="F22" s="83">
        <v>100</v>
      </c>
      <c r="G22" s="83">
        <v>142474842627.42999</v>
      </c>
      <c r="H22" s="54">
        <f t="shared" si="5"/>
        <v>0.27647042684794892</v>
      </c>
      <c r="I22" s="83">
        <v>100</v>
      </c>
      <c r="J22" s="184">
        <f t="shared" ref="J22:J49" si="8">((G22-D22)/D22)</f>
        <v>9.6741198004370709E-3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09">
        <v>17</v>
      </c>
      <c r="B23" s="410" t="s">
        <v>55</v>
      </c>
      <c r="C23" s="410" t="s">
        <v>100</v>
      </c>
      <c r="D23" s="83">
        <v>16377699168.82</v>
      </c>
      <c r="E23" s="54">
        <f t="shared" si="7"/>
        <v>3.2138378655206426E-2</v>
      </c>
      <c r="F23" s="83">
        <v>1</v>
      </c>
      <c r="G23" s="83">
        <v>16664898961.139999</v>
      </c>
      <c r="H23" s="54">
        <f t="shared" si="5"/>
        <v>3.2338001882988465E-2</v>
      </c>
      <c r="I23" s="83">
        <v>1</v>
      </c>
      <c r="J23" s="184">
        <f t="shared" si="8"/>
        <v>1.7536028068385397E-2</v>
      </c>
      <c r="K23" s="184">
        <f t="shared" si="6"/>
        <v>0</v>
      </c>
      <c r="L23" s="9"/>
      <c r="M23" s="4"/>
      <c r="N23" s="10"/>
    </row>
    <row r="24" spans="1:18" ht="12.95" customHeight="1">
      <c r="A24" s="409">
        <v>18</v>
      </c>
      <c r="B24" s="410" t="s">
        <v>50</v>
      </c>
      <c r="C24" s="410" t="s">
        <v>51</v>
      </c>
      <c r="D24" s="83">
        <v>676643831.88</v>
      </c>
      <c r="E24" s="54">
        <f t="shared" si="7"/>
        <v>1.3277955260693726E-3</v>
      </c>
      <c r="F24" s="83">
        <v>100</v>
      </c>
      <c r="G24" s="83">
        <v>679315135.74000001</v>
      </c>
      <c r="H24" s="54">
        <f t="shared" si="5"/>
        <v>1.3182014598425106E-3</v>
      </c>
      <c r="I24" s="83">
        <v>100</v>
      </c>
      <c r="J24" s="184">
        <f t="shared" si="8"/>
        <v>3.9478729194619465E-3</v>
      </c>
      <c r="K24" s="184">
        <f t="shared" si="6"/>
        <v>0</v>
      </c>
      <c r="L24" s="9"/>
      <c r="M24" s="231"/>
      <c r="N24" s="94"/>
    </row>
    <row r="25" spans="1:18" ht="12.95" customHeight="1">
      <c r="A25" s="409">
        <v>19</v>
      </c>
      <c r="B25" s="410" t="s">
        <v>9</v>
      </c>
      <c r="C25" s="410" t="s">
        <v>23</v>
      </c>
      <c r="D25" s="83">
        <v>55105347257.220001</v>
      </c>
      <c r="E25" s="54">
        <f t="shared" si="7"/>
        <v>0.10813463465312731</v>
      </c>
      <c r="F25" s="75">
        <v>1</v>
      </c>
      <c r="G25" s="83">
        <v>55188797511.919998</v>
      </c>
      <c r="H25" s="54">
        <f t="shared" si="5"/>
        <v>0.10709308481389389</v>
      </c>
      <c r="I25" s="75">
        <v>1</v>
      </c>
      <c r="J25" s="184">
        <f t="shared" si="8"/>
        <v>1.5143767139415521E-3</v>
      </c>
      <c r="K25" s="184">
        <f t="shared" si="6"/>
        <v>0</v>
      </c>
      <c r="L25" s="9"/>
      <c r="M25" s="213"/>
      <c r="N25" s="10"/>
    </row>
    <row r="26" spans="1:18" ht="12.95" customHeight="1">
      <c r="A26" s="409">
        <v>20</v>
      </c>
      <c r="B26" s="410" t="s">
        <v>73</v>
      </c>
      <c r="C26" s="410" t="s">
        <v>74</v>
      </c>
      <c r="D26" s="83">
        <v>1347649264.54</v>
      </c>
      <c r="E26" s="54">
        <f t="shared" si="7"/>
        <v>2.6445266769005819E-3</v>
      </c>
      <c r="F26" s="75">
        <v>10</v>
      </c>
      <c r="G26" s="83">
        <v>1351160923.3399999</v>
      </c>
      <c r="H26" s="54">
        <f t="shared" si="5"/>
        <v>2.621908754747132E-3</v>
      </c>
      <c r="I26" s="75">
        <v>10</v>
      </c>
      <c r="J26" s="184">
        <f t="shared" si="8"/>
        <v>2.6057661235756356E-3</v>
      </c>
      <c r="K26" s="184">
        <f t="shared" si="6"/>
        <v>0</v>
      </c>
      <c r="L26" s="9"/>
      <c r="M26" s="49"/>
      <c r="N26" s="49"/>
      <c r="O26" s="445"/>
      <c r="P26" s="445"/>
    </row>
    <row r="27" spans="1:18" ht="12.95" customHeight="1">
      <c r="A27" s="409">
        <v>21</v>
      </c>
      <c r="B27" s="410" t="s">
        <v>104</v>
      </c>
      <c r="C27" s="410" t="s">
        <v>106</v>
      </c>
      <c r="D27" s="83">
        <v>25666844402.720001</v>
      </c>
      <c r="E27" s="54">
        <f t="shared" si="7"/>
        <v>5.0366706324006423E-2</v>
      </c>
      <c r="F27" s="75">
        <v>1</v>
      </c>
      <c r="G27" s="83">
        <v>26800264175.040001</v>
      </c>
      <c r="H27" s="54">
        <f t="shared" si="5"/>
        <v>5.2005535429765701E-2</v>
      </c>
      <c r="I27" s="75">
        <v>1</v>
      </c>
      <c r="J27" s="184">
        <f t="shared" si="8"/>
        <v>4.415890611780416E-2</v>
      </c>
      <c r="K27" s="184">
        <f t="shared" si="6"/>
        <v>0</v>
      </c>
      <c r="L27" s="9"/>
      <c r="M27" s="231"/>
      <c r="N27" s="10"/>
      <c r="O27" s="444"/>
      <c r="P27" s="444"/>
    </row>
    <row r="28" spans="1:18" ht="12.95" customHeight="1">
      <c r="A28" s="409">
        <v>22</v>
      </c>
      <c r="B28" s="410" t="s">
        <v>111</v>
      </c>
      <c r="C28" s="410" t="s">
        <v>110</v>
      </c>
      <c r="D28" s="83">
        <v>2158699448.2451348</v>
      </c>
      <c r="E28" s="54">
        <f t="shared" si="7"/>
        <v>4.2360712304795557E-3</v>
      </c>
      <c r="F28" s="75">
        <v>100</v>
      </c>
      <c r="G28" s="83">
        <v>2137628277.74</v>
      </c>
      <c r="H28" s="54">
        <f t="shared" si="5"/>
        <v>4.148037586779149E-3</v>
      </c>
      <c r="I28" s="75">
        <v>100</v>
      </c>
      <c r="J28" s="184">
        <f t="shared" si="8"/>
        <v>-9.7610487287909144E-3</v>
      </c>
      <c r="K28" s="184">
        <f t="shared" si="6"/>
        <v>0</v>
      </c>
      <c r="L28" s="9"/>
      <c r="M28" s="4"/>
      <c r="N28" s="10"/>
      <c r="O28" s="445"/>
      <c r="P28" s="445"/>
    </row>
    <row r="29" spans="1:18" ht="12.95" customHeight="1">
      <c r="A29" s="409">
        <v>23</v>
      </c>
      <c r="B29" s="410" t="s">
        <v>112</v>
      </c>
      <c r="C29" s="410" t="s">
        <v>113</v>
      </c>
      <c r="D29" s="83">
        <v>4434253437.6800003</v>
      </c>
      <c r="E29" s="54">
        <f t="shared" si="7"/>
        <v>8.7014491208033569E-3</v>
      </c>
      <c r="F29" s="75">
        <v>100</v>
      </c>
      <c r="G29" s="83">
        <v>4552577739.5500002</v>
      </c>
      <c r="H29" s="54">
        <f t="shared" si="5"/>
        <v>8.8342130280727651E-3</v>
      </c>
      <c r="I29" s="75">
        <v>100</v>
      </c>
      <c r="J29" s="184">
        <f t="shared" si="8"/>
        <v>2.6684154059517878E-2</v>
      </c>
      <c r="K29" s="184">
        <f t="shared" si="6"/>
        <v>0</v>
      </c>
      <c r="L29" s="9"/>
      <c r="M29" s="333"/>
      <c r="N29" s="10"/>
    </row>
    <row r="30" spans="1:18" ht="12.95" customHeight="1">
      <c r="A30" s="409">
        <v>24</v>
      </c>
      <c r="B30" s="410" t="s">
        <v>114</v>
      </c>
      <c r="C30" s="53" t="s">
        <v>119</v>
      </c>
      <c r="D30" s="83">
        <v>1022955564.5</v>
      </c>
      <c r="E30" s="54">
        <f t="shared" si="7"/>
        <v>2.0073719110643637E-3</v>
      </c>
      <c r="F30" s="75">
        <v>10</v>
      </c>
      <c r="G30" s="83">
        <v>1023056662.89</v>
      </c>
      <c r="H30" s="54">
        <f t="shared" si="5"/>
        <v>1.9852270552666801E-3</v>
      </c>
      <c r="I30" s="75">
        <v>10</v>
      </c>
      <c r="J30" s="184">
        <f t="shared" si="8"/>
        <v>9.8829698481967345E-5</v>
      </c>
      <c r="K30" s="184">
        <f t="shared" si="6"/>
        <v>0</v>
      </c>
      <c r="L30" s="9"/>
      <c r="M30" s="360"/>
      <c r="N30" s="361"/>
    </row>
    <row r="31" spans="1:18" ht="12.95" customHeight="1">
      <c r="A31" s="409">
        <v>25</v>
      </c>
      <c r="B31" s="410" t="s">
        <v>14</v>
      </c>
      <c r="C31" s="410" t="s">
        <v>121</v>
      </c>
      <c r="D31" s="83">
        <v>1918769110</v>
      </c>
      <c r="E31" s="54">
        <f t="shared" si="7"/>
        <v>3.7652497810250372E-3</v>
      </c>
      <c r="F31" s="75">
        <v>100</v>
      </c>
      <c r="G31" s="83">
        <v>1913570988</v>
      </c>
      <c r="H31" s="54">
        <f t="shared" si="5"/>
        <v>3.7132575695462237E-3</v>
      </c>
      <c r="I31" s="75">
        <v>100</v>
      </c>
      <c r="J31" s="184">
        <f t="shared" si="8"/>
        <v>-2.7090919761575691E-3</v>
      </c>
      <c r="K31" s="184">
        <f t="shared" ref="K31:K48" si="9">((I31-F31)/F31)</f>
        <v>0</v>
      </c>
      <c r="L31" s="9"/>
      <c r="M31" s="274"/>
      <c r="N31" s="10"/>
      <c r="O31" s="445"/>
      <c r="P31" s="445"/>
    </row>
    <row r="32" spans="1:18" ht="12.95" customHeight="1">
      <c r="A32" s="409">
        <v>26</v>
      </c>
      <c r="B32" s="410" t="s">
        <v>64</v>
      </c>
      <c r="C32" s="410" t="s">
        <v>122</v>
      </c>
      <c r="D32" s="83">
        <v>7980340186.0699997</v>
      </c>
      <c r="E32" s="54">
        <f t="shared" si="7"/>
        <v>1.5660025993489844E-2</v>
      </c>
      <c r="F32" s="75">
        <v>100</v>
      </c>
      <c r="G32" s="83">
        <v>7993013162.1599998</v>
      </c>
      <c r="H32" s="54">
        <f t="shared" si="5"/>
        <v>1.5510329543036119E-2</v>
      </c>
      <c r="I32" s="75">
        <v>100</v>
      </c>
      <c r="J32" s="184">
        <f t="shared" si="8"/>
        <v>1.5880245446329888E-3</v>
      </c>
      <c r="K32" s="184">
        <f t="shared" si="9"/>
        <v>0</v>
      </c>
      <c r="L32" s="9"/>
      <c r="M32" s="329"/>
      <c r="N32" s="211"/>
    </row>
    <row r="33" spans="1:15" ht="12.95" customHeight="1">
      <c r="A33" s="409">
        <v>27</v>
      </c>
      <c r="B33" s="410" t="s">
        <v>124</v>
      </c>
      <c r="C33" s="410" t="s">
        <v>126</v>
      </c>
      <c r="D33" s="83">
        <v>6639543493.0299997</v>
      </c>
      <c r="E33" s="54">
        <f t="shared" si="7"/>
        <v>1.3028946293198047E-2</v>
      </c>
      <c r="F33" s="75">
        <v>100</v>
      </c>
      <c r="G33" s="83">
        <v>6743880570.5600004</v>
      </c>
      <c r="H33" s="54">
        <f t="shared" si="5"/>
        <v>1.3086405330026684E-2</v>
      </c>
      <c r="I33" s="75">
        <v>100</v>
      </c>
      <c r="J33" s="184">
        <f t="shared" si="8"/>
        <v>1.5714495678736156E-2</v>
      </c>
      <c r="K33" s="184">
        <f t="shared" si="9"/>
        <v>0</v>
      </c>
      <c r="L33" s="9"/>
      <c r="M33" s="343"/>
      <c r="N33" s="343"/>
    </row>
    <row r="34" spans="1:15" ht="12.95" customHeight="1">
      <c r="A34" s="409">
        <v>28</v>
      </c>
      <c r="B34" s="410" t="s">
        <v>124</v>
      </c>
      <c r="C34" s="410" t="s">
        <v>125</v>
      </c>
      <c r="D34" s="83">
        <v>154763716.80000001</v>
      </c>
      <c r="E34" s="54">
        <f t="shared" si="7"/>
        <v>3.0369680633008571E-4</v>
      </c>
      <c r="F34" s="83">
        <v>1000000</v>
      </c>
      <c r="G34" s="83">
        <v>154989816.03999999</v>
      </c>
      <c r="H34" s="54">
        <f t="shared" si="5"/>
        <v>3.0075555661230929E-4</v>
      </c>
      <c r="I34" s="75">
        <v>1000000</v>
      </c>
      <c r="J34" s="184">
        <f t="shared" si="8"/>
        <v>1.4609318299854874E-3</v>
      </c>
      <c r="K34" s="184">
        <f t="shared" si="9"/>
        <v>0</v>
      </c>
      <c r="L34" s="9"/>
      <c r="M34" s="362"/>
      <c r="N34" s="211"/>
    </row>
    <row r="35" spans="1:15" ht="12.95" customHeight="1">
      <c r="A35" s="409">
        <v>29</v>
      </c>
      <c r="B35" s="410" t="s">
        <v>136</v>
      </c>
      <c r="C35" s="410" t="s">
        <v>137</v>
      </c>
      <c r="D35" s="83">
        <v>4351186774.0600004</v>
      </c>
      <c r="E35" s="54">
        <f t="shared" si="7"/>
        <v>8.538445278717487E-3</v>
      </c>
      <c r="F35" s="75">
        <v>1</v>
      </c>
      <c r="G35" s="83">
        <v>4482773613.6499996</v>
      </c>
      <c r="H35" s="54">
        <f t="shared" si="5"/>
        <v>8.6987591042261038E-3</v>
      </c>
      <c r="I35" s="75">
        <v>1</v>
      </c>
      <c r="J35" s="184">
        <f t="shared" si="8"/>
        <v>3.0241597619864592E-2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09">
        <v>30</v>
      </c>
      <c r="B36" s="410" t="s">
        <v>18</v>
      </c>
      <c r="C36" s="74" t="s">
        <v>142</v>
      </c>
      <c r="D36" s="83">
        <v>9284509544.6800003</v>
      </c>
      <c r="E36" s="54">
        <f t="shared" si="7"/>
        <v>1.8219230937083011E-2</v>
      </c>
      <c r="F36" s="75">
        <v>1</v>
      </c>
      <c r="G36" s="83">
        <v>9194202622.0300007</v>
      </c>
      <c r="H36" s="54">
        <f t="shared" si="5"/>
        <v>1.7841220783701931E-2</v>
      </c>
      <c r="I36" s="75">
        <v>1</v>
      </c>
      <c r="J36" s="184">
        <f t="shared" si="8"/>
        <v>-9.7266228458718369E-3</v>
      </c>
      <c r="K36" s="184">
        <f t="shared" si="9"/>
        <v>0</v>
      </c>
      <c r="L36" s="9"/>
      <c r="M36" s="308"/>
      <c r="N36" s="446"/>
      <c r="O36" s="340"/>
    </row>
    <row r="37" spans="1:15" ht="12.95" customHeight="1" thickBot="1">
      <c r="A37" s="409">
        <v>31</v>
      </c>
      <c r="B37" s="410" t="s">
        <v>77</v>
      </c>
      <c r="C37" s="410" t="s">
        <v>145</v>
      </c>
      <c r="D37" s="74">
        <v>525112526.52999997</v>
      </c>
      <c r="E37" s="54">
        <f t="shared" si="7"/>
        <v>1.0304417635379726E-3</v>
      </c>
      <c r="F37" s="75">
        <v>100</v>
      </c>
      <c r="G37" s="74">
        <v>526251677.64999998</v>
      </c>
      <c r="H37" s="54">
        <f t="shared" si="5"/>
        <v>1.0211839737195377E-3</v>
      </c>
      <c r="I37" s="75">
        <v>100</v>
      </c>
      <c r="J37" s="228">
        <f t="shared" ref="J37:J47" si="10">((G37-D37)/D37)</f>
        <v>2.1693466875140799E-3</v>
      </c>
      <c r="K37" s="228">
        <f t="shared" ref="K37:K47" si="11">((I37-F37)/F37)</f>
        <v>0</v>
      </c>
      <c r="L37" s="9"/>
      <c r="M37" s="299"/>
      <c r="N37" s="447"/>
      <c r="O37" s="341"/>
    </row>
    <row r="38" spans="1:15" ht="12.95" customHeight="1">
      <c r="A38" s="409">
        <v>32</v>
      </c>
      <c r="B38" s="53" t="s">
        <v>168</v>
      </c>
      <c r="C38" s="410" t="s">
        <v>155</v>
      </c>
      <c r="D38" s="73">
        <v>5024244454.2700005</v>
      </c>
      <c r="E38" s="54">
        <f t="shared" si="7"/>
        <v>9.8592036074920848E-3</v>
      </c>
      <c r="F38" s="75">
        <v>1</v>
      </c>
      <c r="G38" s="73">
        <v>5014563090.75</v>
      </c>
      <c r="H38" s="54">
        <f t="shared" si="5"/>
        <v>9.7306890998362823E-3</v>
      </c>
      <c r="I38" s="75">
        <v>1</v>
      </c>
      <c r="J38" s="228">
        <f t="shared" si="10"/>
        <v>-1.9269292344588189E-3</v>
      </c>
      <c r="K38" s="228">
        <f t="shared" si="11"/>
        <v>0</v>
      </c>
      <c r="L38" s="9"/>
      <c r="M38" s="4"/>
      <c r="N38" s="211"/>
    </row>
    <row r="39" spans="1:15" ht="12.95" customHeight="1">
      <c r="A39" s="409">
        <v>33</v>
      </c>
      <c r="B39" s="410" t="s">
        <v>223</v>
      </c>
      <c r="C39" s="410" t="s">
        <v>156</v>
      </c>
      <c r="D39" s="73">
        <v>637762497.16999996</v>
      </c>
      <c r="E39" s="54">
        <f t="shared" si="7"/>
        <v>1.2514976868766264E-3</v>
      </c>
      <c r="F39" s="75">
        <v>10</v>
      </c>
      <c r="G39" s="73">
        <v>641276359.88</v>
      </c>
      <c r="H39" s="54">
        <f t="shared" si="5"/>
        <v>1.2443877506651759E-3</v>
      </c>
      <c r="I39" s="75">
        <v>10</v>
      </c>
      <c r="J39" s="184">
        <f t="shared" si="10"/>
        <v>5.509672841523941E-3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09">
        <v>34</v>
      </c>
      <c r="B40" s="53" t="s">
        <v>52</v>
      </c>
      <c r="C40" s="410" t="s">
        <v>167</v>
      </c>
      <c r="D40" s="73">
        <v>773924792.80999994</v>
      </c>
      <c r="E40" s="54">
        <f t="shared" si="7"/>
        <v>1.5186924479192285E-3</v>
      </c>
      <c r="F40" s="75">
        <v>1</v>
      </c>
      <c r="G40" s="73">
        <v>775422072.27999997</v>
      </c>
      <c r="H40" s="54">
        <f t="shared" si="5"/>
        <v>1.5046956175356317E-3</v>
      </c>
      <c r="I40" s="75">
        <v>1</v>
      </c>
      <c r="J40" s="184">
        <f t="shared" si="10"/>
        <v>1.9346575841867541E-3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09">
        <v>35</v>
      </c>
      <c r="B41" s="410" t="s">
        <v>11</v>
      </c>
      <c r="C41" s="53" t="s">
        <v>209</v>
      </c>
      <c r="D41" s="73">
        <v>6099419119.9099998</v>
      </c>
      <c r="E41" s="54">
        <f t="shared" si="7"/>
        <v>1.1969046398511726E-2</v>
      </c>
      <c r="F41" s="75">
        <v>100</v>
      </c>
      <c r="G41" s="73">
        <v>6032615116.8900003</v>
      </c>
      <c r="H41" s="54">
        <f>(G41/$G$49)</f>
        <v>1.1706204727927643E-2</v>
      </c>
      <c r="I41" s="75">
        <v>100</v>
      </c>
      <c r="J41" s="184">
        <f t="shared" si="10"/>
        <v>-1.095251887215536E-2</v>
      </c>
      <c r="K41" s="184">
        <f t="shared" si="11"/>
        <v>0</v>
      </c>
      <c r="L41" s="9"/>
      <c r="M41" s="332"/>
      <c r="N41" s="211"/>
    </row>
    <row r="42" spans="1:15" ht="12.95" customHeight="1">
      <c r="A42" s="409">
        <v>36</v>
      </c>
      <c r="B42" s="410" t="s">
        <v>169</v>
      </c>
      <c r="C42" s="53" t="s">
        <v>170</v>
      </c>
      <c r="D42" s="73">
        <v>417929027.64999998</v>
      </c>
      <c r="E42" s="54">
        <f t="shared" si="7"/>
        <v>8.2011283777815719E-4</v>
      </c>
      <c r="F42" s="75">
        <v>1</v>
      </c>
      <c r="G42" s="73">
        <v>416455707.54000002</v>
      </c>
      <c r="H42" s="54">
        <f>(G42/$G$49)</f>
        <v>8.0812643905094224E-4</v>
      </c>
      <c r="I42" s="75">
        <v>1</v>
      </c>
      <c r="J42" s="184">
        <f t="shared" si="10"/>
        <v>-3.5252878180881122E-3</v>
      </c>
      <c r="K42" s="184">
        <f t="shared" si="11"/>
        <v>0</v>
      </c>
      <c r="L42" s="9"/>
      <c r="M42" s="4"/>
      <c r="N42" s="211"/>
    </row>
    <row r="43" spans="1:15" ht="12.95" customHeight="1">
      <c r="A43" s="409">
        <v>37</v>
      </c>
      <c r="B43" s="410" t="s">
        <v>171</v>
      </c>
      <c r="C43" s="53" t="s">
        <v>173</v>
      </c>
      <c r="D43" s="73">
        <v>229153731.53999999</v>
      </c>
      <c r="E43" s="54">
        <f t="shared" si="7"/>
        <v>4.4967423803380654E-4</v>
      </c>
      <c r="F43" s="75">
        <v>100</v>
      </c>
      <c r="G43" s="73">
        <v>229140562.53999999</v>
      </c>
      <c r="H43" s="54">
        <f>(G43/$G$49)</f>
        <v>4.4464403655650262E-4</v>
      </c>
      <c r="I43" s="75">
        <v>100</v>
      </c>
      <c r="J43" s="184">
        <f t="shared" si="10"/>
        <v>-5.7467971005749395E-5</v>
      </c>
      <c r="K43" s="184">
        <f t="shared" si="11"/>
        <v>0</v>
      </c>
      <c r="L43" s="9"/>
      <c r="M43" s="4"/>
      <c r="N43" s="211"/>
    </row>
    <row r="44" spans="1:15" ht="12.95" customHeight="1">
      <c r="A44" s="409">
        <v>38</v>
      </c>
      <c r="B44" s="410" t="s">
        <v>187</v>
      </c>
      <c r="C44" s="53" t="s">
        <v>188</v>
      </c>
      <c r="D44" s="73">
        <v>111086110.92916869</v>
      </c>
      <c r="E44" s="54">
        <f t="shared" si="7"/>
        <v>2.1798712136395366E-4</v>
      </c>
      <c r="F44" s="75">
        <v>1</v>
      </c>
      <c r="G44" s="73">
        <v>111967003.66604541</v>
      </c>
      <c r="H44" s="54">
        <f t="shared" ref="H44:H47" si="12">(G44/$G$49)</f>
        <v>2.1727039472776166E-4</v>
      </c>
      <c r="I44" s="75">
        <v>1</v>
      </c>
      <c r="J44" s="184">
        <f t="shared" si="10"/>
        <v>7.9298188541176463E-3</v>
      </c>
      <c r="K44" s="184">
        <f t="shared" si="11"/>
        <v>0</v>
      </c>
      <c r="L44" s="9"/>
      <c r="M44" s="406"/>
      <c r="N44" s="211"/>
    </row>
    <row r="45" spans="1:15" ht="12.95" customHeight="1">
      <c r="A45" s="409">
        <v>39</v>
      </c>
      <c r="B45" s="429" t="s">
        <v>135</v>
      </c>
      <c r="C45" s="429" t="s">
        <v>198</v>
      </c>
      <c r="D45" s="73">
        <v>1697597337.5</v>
      </c>
      <c r="E45" s="54">
        <f t="shared" ref="E45" si="13">(D45/$D$49)</f>
        <v>3.3312387457032602E-3</v>
      </c>
      <c r="F45" s="75">
        <v>1</v>
      </c>
      <c r="G45" s="73">
        <v>1711254730.8800001</v>
      </c>
      <c r="H45" s="54">
        <f t="shared" si="12"/>
        <v>3.3206657201169617E-3</v>
      </c>
      <c r="I45" s="75">
        <v>1</v>
      </c>
      <c r="J45" s="184">
        <f t="shared" si="10"/>
        <v>8.0451312442047906E-3</v>
      </c>
      <c r="K45" s="184">
        <f t="shared" si="11"/>
        <v>0</v>
      </c>
      <c r="L45" s="9"/>
      <c r="M45" s="4"/>
      <c r="N45" s="211"/>
    </row>
    <row r="46" spans="1:15" ht="12.95" customHeight="1">
      <c r="A46" s="409">
        <v>40</v>
      </c>
      <c r="B46" s="410" t="s">
        <v>201</v>
      </c>
      <c r="C46" s="410" t="s">
        <v>204</v>
      </c>
      <c r="D46" s="73">
        <v>181923761.47</v>
      </c>
      <c r="E46" s="54" t="s">
        <v>101</v>
      </c>
      <c r="F46" s="73">
        <v>1</v>
      </c>
      <c r="G46" s="73">
        <v>182103760.13999999</v>
      </c>
      <c r="H46" s="54">
        <f t="shared" si="12"/>
        <v>3.5336978352155327E-4</v>
      </c>
      <c r="I46" s="75">
        <v>1</v>
      </c>
      <c r="J46" s="184">
        <f t="shared" si="10"/>
        <v>9.8941814167397501E-4</v>
      </c>
      <c r="K46" s="184">
        <f t="shared" si="11"/>
        <v>0</v>
      </c>
      <c r="L46" s="9"/>
      <c r="M46" s="4"/>
      <c r="N46" s="211"/>
    </row>
    <row r="47" spans="1:15" ht="12.95" customHeight="1">
      <c r="A47" s="409">
        <v>41</v>
      </c>
      <c r="B47" s="410" t="s">
        <v>215</v>
      </c>
      <c r="C47" s="410" t="s">
        <v>216</v>
      </c>
      <c r="D47" s="73">
        <v>640858142.02999997</v>
      </c>
      <c r="E47" s="54" t="s">
        <v>101</v>
      </c>
      <c r="F47" s="75">
        <v>1</v>
      </c>
      <c r="G47" s="73">
        <v>641517918.57000005</v>
      </c>
      <c r="H47" s="54">
        <f t="shared" si="12"/>
        <v>1.2448564919032888E-3</v>
      </c>
      <c r="I47" s="75">
        <v>1</v>
      </c>
      <c r="J47" s="184">
        <f t="shared" si="10"/>
        <v>1.0295204144713753E-3</v>
      </c>
      <c r="K47" s="184">
        <f t="shared" si="11"/>
        <v>0</v>
      </c>
      <c r="L47" s="9"/>
      <c r="M47" s="4"/>
      <c r="N47" s="211"/>
    </row>
    <row r="48" spans="1:15" ht="12.95" customHeight="1">
      <c r="A48" s="409">
        <v>42</v>
      </c>
      <c r="B48" s="410" t="s">
        <v>226</v>
      </c>
      <c r="C48" s="410" t="s">
        <v>227</v>
      </c>
      <c r="D48" s="73">
        <v>8207761.6699999999</v>
      </c>
      <c r="E48" s="54" t="s">
        <v>101</v>
      </c>
      <c r="F48" s="75">
        <v>100</v>
      </c>
      <c r="G48" s="73">
        <v>8207761.6699999999</v>
      </c>
      <c r="H48" s="54">
        <f t="shared" si="5"/>
        <v>1.5927046000009095E-5</v>
      </c>
      <c r="I48" s="75">
        <v>100</v>
      </c>
      <c r="J48" s="184">
        <f t="shared" si="8"/>
        <v>0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509599421443.33429</v>
      </c>
      <c r="E49" s="65">
        <f>(D49/$D$135)</f>
        <v>0.39658039212537921</v>
      </c>
      <c r="F49" s="85"/>
      <c r="G49" s="84">
        <f>SUM(G21:G48)</f>
        <v>515334837985.35602</v>
      </c>
      <c r="H49" s="65">
        <f>(G49/$G$135)</f>
        <v>0.3999184982141234</v>
      </c>
      <c r="I49" s="85"/>
      <c r="J49" s="184">
        <f t="shared" si="8"/>
        <v>1.125475481462941E-2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09">
        <v>43</v>
      </c>
      <c r="B51" s="410" t="s">
        <v>7</v>
      </c>
      <c r="C51" s="410" t="s">
        <v>24</v>
      </c>
      <c r="D51" s="72">
        <v>105618601302.3</v>
      </c>
      <c r="E51" s="54">
        <f>(D51/$D$63)</f>
        <v>0.45283081618899867</v>
      </c>
      <c r="F51" s="95">
        <v>232.44</v>
      </c>
      <c r="G51" s="72">
        <v>104456938588.84</v>
      </c>
      <c r="H51" s="54">
        <f t="shared" ref="H51:H62" si="14">(G51/$G$63)</f>
        <v>0.45665886505807851</v>
      </c>
      <c r="I51" s="95">
        <v>232.63</v>
      </c>
      <c r="J51" s="184">
        <f>((G51-D51)/D51)</f>
        <v>-1.0998656478465501E-2</v>
      </c>
      <c r="K51" s="184">
        <f t="shared" ref="K51:K62" si="15">((I51-F51)/F51)</f>
        <v>8.1741524694543854E-4</v>
      </c>
      <c r="L51" s="9"/>
      <c r="M51" s="4"/>
    </row>
    <row r="52" spans="1:16" ht="12.95" customHeight="1">
      <c r="A52" s="409">
        <v>44</v>
      </c>
      <c r="B52" s="410" t="s">
        <v>77</v>
      </c>
      <c r="C52" s="410" t="s">
        <v>25</v>
      </c>
      <c r="D52" s="72">
        <v>1376248017</v>
      </c>
      <c r="E52" s="54">
        <f t="shared" ref="E52:E62" si="16">(D52/$D$63)</f>
        <v>5.9005469219656258E-3</v>
      </c>
      <c r="F52" s="95">
        <v>323.4787</v>
      </c>
      <c r="G52" s="72">
        <v>1367815452.0599999</v>
      </c>
      <c r="H52" s="54">
        <f t="shared" si="14"/>
        <v>5.9797373002213952E-3</v>
      </c>
      <c r="I52" s="95">
        <v>321.4966</v>
      </c>
      <c r="J52" s="228">
        <f t="shared" ref="J52:J63" si="17">((G52-D52)/D52)</f>
        <v>-6.1272131446057929E-3</v>
      </c>
      <c r="K52" s="228">
        <f t="shared" si="15"/>
        <v>-6.1274513592394263E-3</v>
      </c>
      <c r="L52" s="9"/>
      <c r="M52" s="213"/>
      <c r="N52" s="214"/>
    </row>
    <row r="53" spans="1:16" ht="12.95" customHeight="1">
      <c r="A53" s="409">
        <v>45</v>
      </c>
      <c r="B53" s="427" t="s">
        <v>21</v>
      </c>
      <c r="C53" s="427" t="s">
        <v>213</v>
      </c>
      <c r="D53" s="72">
        <v>43339488364.690002</v>
      </c>
      <c r="E53" s="54">
        <f t="shared" si="16"/>
        <v>0.18581438920237636</v>
      </c>
      <c r="F53" s="339">
        <v>1407.23</v>
      </c>
      <c r="G53" s="72">
        <v>39846425471.349998</v>
      </c>
      <c r="H53" s="54">
        <f t="shared" si="14"/>
        <v>0.17419832208553787</v>
      </c>
      <c r="I53" s="339">
        <v>1411.07</v>
      </c>
      <c r="J53" s="184">
        <f t="shared" si="17"/>
        <v>-8.0597695661444591E-2</v>
      </c>
      <c r="K53" s="184">
        <f t="shared" si="15"/>
        <v>2.7287650206433336E-3</v>
      </c>
      <c r="L53" s="9"/>
      <c r="M53" s="305" t="s">
        <v>179</v>
      </c>
      <c r="N53" s="215"/>
      <c r="O53" s="94"/>
    </row>
    <row r="54" spans="1:16" ht="12.95" customHeight="1">
      <c r="A54" s="409" t="s">
        <v>229</v>
      </c>
      <c r="B54" s="410" t="s">
        <v>21</v>
      </c>
      <c r="C54" s="410" t="s">
        <v>85</v>
      </c>
      <c r="D54" s="72">
        <v>6760975034.5200005</v>
      </c>
      <c r="E54" s="54">
        <f t="shared" si="16"/>
        <v>2.8987108382095807E-2</v>
      </c>
      <c r="F54" s="339">
        <v>53252.57</v>
      </c>
      <c r="G54" s="72">
        <v>6883365309.4099998</v>
      </c>
      <c r="H54" s="54">
        <f t="shared" si="14"/>
        <v>3.0092302459179578E-2</v>
      </c>
      <c r="I54" s="339">
        <v>53272.79</v>
      </c>
      <c r="J54" s="184">
        <f t="shared" si="17"/>
        <v>1.8102459225940414E-2</v>
      </c>
      <c r="K54" s="184">
        <f t="shared" si="15"/>
        <v>3.7969998443269806E-4</v>
      </c>
      <c r="L54" s="9"/>
      <c r="M54" s="312"/>
      <c r="N54" s="216"/>
    </row>
    <row r="55" spans="1:16" ht="12.95" customHeight="1">
      <c r="A55" s="409" t="s">
        <v>230</v>
      </c>
      <c r="B55" s="410" t="s">
        <v>21</v>
      </c>
      <c r="C55" s="410" t="s">
        <v>84</v>
      </c>
      <c r="D55" s="72">
        <v>621265888.34000003</v>
      </c>
      <c r="E55" s="54">
        <f t="shared" si="16"/>
        <v>2.6636249279818783E-3</v>
      </c>
      <c r="F55" s="339">
        <v>53178.48</v>
      </c>
      <c r="G55" s="72">
        <v>621543546.90999997</v>
      </c>
      <c r="H55" s="54">
        <f t="shared" si="14"/>
        <v>2.7172285015293128E-3</v>
      </c>
      <c r="I55" s="339">
        <v>53198.720000000001</v>
      </c>
      <c r="J55" s="184">
        <f t="shared" si="17"/>
        <v>4.4692389395758857E-4</v>
      </c>
      <c r="K55" s="184">
        <f>((I55-F55)/F55)</f>
        <v>3.8060508686968794E-4</v>
      </c>
      <c r="L55" s="9"/>
      <c r="M55" s="305"/>
      <c r="N55" s="216"/>
    </row>
    <row r="56" spans="1:16" ht="12.95" customHeight="1">
      <c r="A56" s="409">
        <v>47</v>
      </c>
      <c r="B56" s="424" t="s">
        <v>55</v>
      </c>
      <c r="C56" s="427" t="s">
        <v>207</v>
      </c>
      <c r="D56" s="72">
        <v>61460324540.510002</v>
      </c>
      <c r="E56" s="54">
        <f t="shared" si="16"/>
        <v>0.26350594101565539</v>
      </c>
      <c r="F56" s="339">
        <v>49379.88</v>
      </c>
      <c r="G56" s="72">
        <v>61643710195.470001</v>
      </c>
      <c r="H56" s="54">
        <f t="shared" si="14"/>
        <v>0.26949044377641701</v>
      </c>
      <c r="I56" s="339">
        <v>49413.04</v>
      </c>
      <c r="J56" s="184">
        <f t="shared" si="17"/>
        <v>2.9838055091805627E-3</v>
      </c>
      <c r="K56" s="184">
        <f>((I56-F56)/F56)</f>
        <v>6.7152856588560954E-4</v>
      </c>
      <c r="L56" s="9"/>
      <c r="M56" s="277"/>
      <c r="N56" s="216"/>
    </row>
    <row r="57" spans="1:16" ht="12.95" customHeight="1">
      <c r="A57" s="409">
        <v>48</v>
      </c>
      <c r="B57" s="53" t="s">
        <v>168</v>
      </c>
      <c r="C57" s="410" t="s">
        <v>154</v>
      </c>
      <c r="D57" s="72">
        <v>4963834246.25</v>
      </c>
      <c r="E57" s="54">
        <f t="shared" si="16"/>
        <v>2.1282019317058896E-2</v>
      </c>
      <c r="F57" s="339">
        <v>409.76</v>
      </c>
      <c r="G57" s="72">
        <v>4971261539.2799997</v>
      </c>
      <c r="H57" s="54">
        <f t="shared" si="14"/>
        <v>2.173307664481967E-2</v>
      </c>
      <c r="I57" s="339">
        <v>409.9</v>
      </c>
      <c r="J57" s="184">
        <f>((G57-D57)/D57)</f>
        <v>1.4962814351850665E-3</v>
      </c>
      <c r="K57" s="184">
        <f>((I57-F57)/F57)</f>
        <v>3.4166341272936932E-4</v>
      </c>
      <c r="L57" s="9"/>
      <c r="M57" s="313"/>
      <c r="N57" s="216"/>
    </row>
    <row r="58" spans="1:16" ht="12.95" customHeight="1">
      <c r="A58" s="409">
        <v>49</v>
      </c>
      <c r="B58" s="410" t="s">
        <v>114</v>
      </c>
      <c r="C58" s="410" t="s">
        <v>162</v>
      </c>
      <c r="D58" s="72">
        <v>636818101.47000003</v>
      </c>
      <c r="E58" s="54">
        <f t="shared" si="16"/>
        <v>2.7303037258296753E-3</v>
      </c>
      <c r="F58" s="339">
        <v>47182.06</v>
      </c>
      <c r="G58" s="72">
        <v>638360674.88999999</v>
      </c>
      <c r="H58" s="54">
        <f t="shared" si="14"/>
        <v>2.7907486590280101E-3</v>
      </c>
      <c r="I58" s="339">
        <v>47237.627399999998</v>
      </c>
      <c r="J58" s="184">
        <f>((G58-D58)/D58)</f>
        <v>2.4223140272538663E-3</v>
      </c>
      <c r="K58" s="184">
        <f>((I58-F58)/F58)</f>
        <v>1.1777230582980037E-3</v>
      </c>
      <c r="L58" s="9"/>
      <c r="M58" s="313"/>
      <c r="N58" s="216"/>
    </row>
    <row r="59" spans="1:16" ht="12.95" customHeight="1">
      <c r="A59" s="409">
        <v>50</v>
      </c>
      <c r="B59" s="410" t="s">
        <v>77</v>
      </c>
      <c r="C59" s="410" t="s">
        <v>183</v>
      </c>
      <c r="D59" s="72">
        <v>723691000.96000004</v>
      </c>
      <c r="E59" s="54">
        <f t="shared" si="16"/>
        <v>3.102763931661855E-3</v>
      </c>
      <c r="F59" s="339">
        <v>45336.847975999997</v>
      </c>
      <c r="G59" s="72">
        <v>744509964.24000001</v>
      </c>
      <c r="H59" s="54">
        <f t="shared" si="14"/>
        <v>3.2548060462743895E-3</v>
      </c>
      <c r="I59" s="339">
        <v>45540.405359999997</v>
      </c>
      <c r="J59" s="184">
        <f>((G59-D59)/D59)</f>
        <v>2.8767752054928042E-2</v>
      </c>
      <c r="K59" s="184">
        <f>((I59-F59)/F59)</f>
        <v>4.4898883157416915E-3</v>
      </c>
      <c r="L59" s="9"/>
      <c r="M59" s="313"/>
      <c r="N59" s="216"/>
    </row>
    <row r="60" spans="1:16" ht="12.95" customHeight="1">
      <c r="A60" s="409">
        <v>51</v>
      </c>
      <c r="B60" s="410" t="s">
        <v>9</v>
      </c>
      <c r="C60" s="410" t="s">
        <v>184</v>
      </c>
      <c r="D60" s="72">
        <v>6252274903.0072002</v>
      </c>
      <c r="E60" s="54">
        <f t="shared" ref="E60:E61" si="18">(D60/$D$63)</f>
        <v>2.6806099611783905E-2</v>
      </c>
      <c r="F60" s="339">
        <v>448.31029999999998</v>
      </c>
      <c r="G60" s="72">
        <v>6287313592.3674002</v>
      </c>
      <c r="H60" s="54">
        <f t="shared" ref="H60:H61" si="19">(G60/$G$63)</f>
        <v>2.7486517680324559E-2</v>
      </c>
      <c r="I60" s="339">
        <v>450.53210000000001</v>
      </c>
      <c r="J60" s="184">
        <f t="shared" ref="J60" si="20">((G60-D60)/D60)</f>
        <v>5.6041504738294735E-3</v>
      </c>
      <c r="K60" s="184">
        <f t="shared" ref="K60" si="21">((I60-F60)/F60)</f>
        <v>4.9559423461830576E-3</v>
      </c>
      <c r="L60" s="9"/>
      <c r="M60" s="313"/>
      <c r="N60" s="216"/>
    </row>
    <row r="61" spans="1:16" ht="12.95" customHeight="1">
      <c r="A61" s="409">
        <v>52</v>
      </c>
      <c r="B61" s="410" t="s">
        <v>215</v>
      </c>
      <c r="C61" s="410" t="s">
        <v>217</v>
      </c>
      <c r="D61" s="72">
        <v>605670370.23000002</v>
      </c>
      <c r="E61" s="54">
        <f t="shared" si="18"/>
        <v>2.5967604636965721E-3</v>
      </c>
      <c r="F61" s="339">
        <v>1.0437000000000001</v>
      </c>
      <c r="G61" s="72">
        <v>605655539.94000006</v>
      </c>
      <c r="H61" s="54">
        <f t="shared" si="19"/>
        <v>2.6477702220796969E-3</v>
      </c>
      <c r="I61" s="339">
        <v>1.0155000000000001</v>
      </c>
      <c r="J61" s="184"/>
      <c r="K61" s="184"/>
      <c r="L61" s="9"/>
      <c r="M61" s="313"/>
      <c r="N61" s="216"/>
    </row>
    <row r="62" spans="1:16" ht="12.95" customHeight="1">
      <c r="A62" s="409">
        <v>53</v>
      </c>
      <c r="B62" s="410" t="s">
        <v>215</v>
      </c>
      <c r="C62" s="410" t="s">
        <v>218</v>
      </c>
      <c r="D62" s="72">
        <v>881562893.09500003</v>
      </c>
      <c r="E62" s="54">
        <f t="shared" si="16"/>
        <v>3.7796263108953966E-3</v>
      </c>
      <c r="F62" s="339">
        <v>42254.933830000002</v>
      </c>
      <c r="G62" s="72">
        <v>674829633.88799989</v>
      </c>
      <c r="H62" s="54">
        <f t="shared" si="14"/>
        <v>2.9501815665099024E-3</v>
      </c>
      <c r="I62" s="339">
        <v>42407.247600000002</v>
      </c>
      <c r="J62" s="184">
        <f t="shared" si="17"/>
        <v>-0.23450766907985304</v>
      </c>
      <c r="K62" s="184">
        <f t="shared" si="15"/>
        <v>3.604638705926963E-3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233240754662.37219</v>
      </c>
      <c r="E63" s="65">
        <f>(D63/$D$135)</f>
        <v>0.18151258822398109</v>
      </c>
      <c r="F63" s="85"/>
      <c r="G63" s="206">
        <f>SUM(G51:G62)</f>
        <v>228741729508.64542</v>
      </c>
      <c r="H63" s="65">
        <f>(G63/$G$135)</f>
        <v>0.1775118664626322</v>
      </c>
      <c r="I63" s="85"/>
      <c r="J63" s="184">
        <f t="shared" si="17"/>
        <v>-1.9289189662584239E-2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09">
        <v>54</v>
      </c>
      <c r="B65" s="410" t="s">
        <v>11</v>
      </c>
      <c r="C65" s="53" t="s">
        <v>26</v>
      </c>
      <c r="D65" s="72">
        <v>3465587172.29</v>
      </c>
      <c r="E65" s="54">
        <f>(D65/$D$94)</f>
        <v>7.9667029693578952E-3</v>
      </c>
      <c r="F65" s="339">
        <v>3389.6300043087467</v>
      </c>
      <c r="G65" s="72">
        <v>3459161346.5100002</v>
      </c>
      <c r="H65" s="54">
        <f>(G65/$G$94)</f>
        <v>7.9504939855016086E-3</v>
      </c>
      <c r="I65" s="339">
        <v>3393.4899853550123</v>
      </c>
      <c r="J65" s="184">
        <f t="shared" ref="J65:J73" si="22">((G65-D65)/D65)</f>
        <v>-1.8541809686332775E-3</v>
      </c>
      <c r="K65" s="184">
        <f t="shared" ref="K65:K93" si="23">((I65-F65)/F65)</f>
        <v>1.1387617649592924E-3</v>
      </c>
      <c r="L65" s="9"/>
      <c r="M65" s="233"/>
      <c r="N65"/>
      <c r="O65"/>
    </row>
    <row r="66" spans="1:16" ht="12.95" customHeight="1">
      <c r="A66" s="409">
        <v>55</v>
      </c>
      <c r="B66" s="410" t="s">
        <v>55</v>
      </c>
      <c r="C66" s="410" t="s">
        <v>196</v>
      </c>
      <c r="D66" s="72">
        <v>117477873493.22</v>
      </c>
      <c r="E66" s="54">
        <f t="shared" ref="E66:E93" si="24">(D66/$D$94)</f>
        <v>0.27005851449232282</v>
      </c>
      <c r="F66" s="339">
        <v>1.911</v>
      </c>
      <c r="G66" s="72">
        <v>117565064639.82001</v>
      </c>
      <c r="H66" s="54">
        <f t="shared" ref="H66:H93" si="25">(G66/$G$94)</f>
        <v>0.27021010172509879</v>
      </c>
      <c r="I66" s="339">
        <v>1.9134</v>
      </c>
      <c r="J66" s="228">
        <f t="shared" si="22"/>
        <v>7.4219207419547108E-4</v>
      </c>
      <c r="K66" s="228">
        <f t="shared" si="23"/>
        <v>1.2558869701726624E-3</v>
      </c>
      <c r="L66" s="9"/>
      <c r="M66" s="233"/>
      <c r="N66" s="370"/>
      <c r="O66" s="370"/>
    </row>
    <row r="67" spans="1:16" ht="12.95" customHeight="1">
      <c r="A67" s="409">
        <v>56</v>
      </c>
      <c r="B67" s="410" t="s">
        <v>64</v>
      </c>
      <c r="C67" s="410" t="s">
        <v>67</v>
      </c>
      <c r="D67" s="72">
        <v>9374056136.6100006</v>
      </c>
      <c r="E67" s="54">
        <f t="shared" si="24"/>
        <v>2.154911048135922E-2</v>
      </c>
      <c r="F67" s="75">
        <v>1</v>
      </c>
      <c r="G67" s="72">
        <v>8810798425.3799992</v>
      </c>
      <c r="H67" s="54">
        <f t="shared" si="25"/>
        <v>2.025063096843558E-2</v>
      </c>
      <c r="I67" s="75">
        <v>1</v>
      </c>
      <c r="J67" s="184">
        <f t="shared" si="22"/>
        <v>-6.0086872003061835E-2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09">
        <v>57</v>
      </c>
      <c r="B68" s="410" t="s">
        <v>18</v>
      </c>
      <c r="C68" s="410" t="s">
        <v>27</v>
      </c>
      <c r="D68" s="72">
        <v>18319352464.119999</v>
      </c>
      <c r="E68" s="54">
        <f t="shared" si="24"/>
        <v>4.2112586530663104E-2</v>
      </c>
      <c r="F68" s="75">
        <v>24.311</v>
      </c>
      <c r="G68" s="72">
        <v>18122476972.509998</v>
      </c>
      <c r="H68" s="54">
        <f t="shared" si="25"/>
        <v>4.1652478661540114E-2</v>
      </c>
      <c r="I68" s="75">
        <v>24.331600000000002</v>
      </c>
      <c r="J68" s="184">
        <f t="shared" si="22"/>
        <v>-1.0746858656472597E-2</v>
      </c>
      <c r="K68" s="184">
        <f t="shared" si="23"/>
        <v>8.4735305005971485E-4</v>
      </c>
      <c r="L68" s="9"/>
      <c r="M68" s="309"/>
      <c r="N68" s="309"/>
      <c r="O68" s="294"/>
    </row>
    <row r="69" spans="1:16" ht="12.95" customHeight="1" thickBot="1">
      <c r="A69" s="409">
        <v>58</v>
      </c>
      <c r="B69" s="410" t="s">
        <v>131</v>
      </c>
      <c r="C69" s="430" t="s">
        <v>134</v>
      </c>
      <c r="D69" s="72">
        <v>507704586.06</v>
      </c>
      <c r="E69" s="54">
        <f t="shared" si="24"/>
        <v>1.1671129399547422E-3</v>
      </c>
      <c r="F69" s="75">
        <v>2.0344000000000002</v>
      </c>
      <c r="G69" s="72">
        <v>508600790.63</v>
      </c>
      <c r="H69" s="54">
        <f t="shared" si="25"/>
        <v>1.1689618152691415E-3</v>
      </c>
      <c r="I69" s="75">
        <v>2.0379999999999998</v>
      </c>
      <c r="J69" s="228">
        <f t="shared" si="22"/>
        <v>1.7652087347780631E-3</v>
      </c>
      <c r="K69" s="228">
        <f t="shared" si="23"/>
        <v>1.7695635076679134E-3</v>
      </c>
      <c r="L69" s="9"/>
      <c r="N69" s="307"/>
      <c r="O69" s="306"/>
      <c r="P69" s="291"/>
    </row>
    <row r="70" spans="1:16" ht="12.95" customHeight="1" thickBot="1">
      <c r="A70" s="409">
        <v>59</v>
      </c>
      <c r="B70" s="410" t="s">
        <v>7</v>
      </c>
      <c r="C70" s="410" t="s">
        <v>86</v>
      </c>
      <c r="D70" s="72">
        <v>28879874599.18</v>
      </c>
      <c r="E70" s="54">
        <f t="shared" si="24"/>
        <v>6.6389148876015672E-2</v>
      </c>
      <c r="F70" s="95">
        <v>306.33999999999997</v>
      </c>
      <c r="G70" s="72">
        <v>28663413968.779999</v>
      </c>
      <c r="H70" s="54">
        <f t="shared" si="25"/>
        <v>6.5879638887803862E-2</v>
      </c>
      <c r="I70" s="95">
        <v>306.73</v>
      </c>
      <c r="J70" s="184">
        <f t="shared" si="22"/>
        <v>-7.4952067280149338E-3</v>
      </c>
      <c r="K70" s="184">
        <f t="shared" si="23"/>
        <v>1.2730952536398879E-3</v>
      </c>
      <c r="L70" s="9"/>
      <c r="M70" s="4"/>
      <c r="N70"/>
      <c r="O70" s="300"/>
      <c r="P70" s="293"/>
    </row>
    <row r="71" spans="1:16" ht="12.95" customHeight="1">
      <c r="A71" s="409">
        <v>60</v>
      </c>
      <c r="B71" s="410" t="s">
        <v>29</v>
      </c>
      <c r="C71" s="410" t="s">
        <v>49</v>
      </c>
      <c r="D71" s="72">
        <v>6659970571.4399996</v>
      </c>
      <c r="E71" s="54">
        <f t="shared" si="24"/>
        <v>1.5309961830297125E-2</v>
      </c>
      <c r="F71" s="95">
        <v>1.05</v>
      </c>
      <c r="G71" s="72">
        <v>6654867713.8999996</v>
      </c>
      <c r="H71" s="54">
        <f t="shared" si="25"/>
        <v>1.5295466280302872E-2</v>
      </c>
      <c r="I71" s="95">
        <v>1.05</v>
      </c>
      <c r="J71" s="184">
        <f t="shared" si="22"/>
        <v>-7.6619821142792774E-4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09">
        <v>61</v>
      </c>
      <c r="B72" s="53" t="s">
        <v>168</v>
      </c>
      <c r="C72" s="410" t="s">
        <v>141</v>
      </c>
      <c r="D72" s="73">
        <v>11166763023.26</v>
      </c>
      <c r="E72" s="54">
        <f t="shared" si="24"/>
        <v>2.5670190854479837E-2</v>
      </c>
      <c r="F72" s="95">
        <v>3.97</v>
      </c>
      <c r="G72" s="73">
        <v>10887751090.24</v>
      </c>
      <c r="H72" s="54">
        <f t="shared" si="25"/>
        <v>2.5024273483492294E-2</v>
      </c>
      <c r="I72" s="95">
        <v>3.97</v>
      </c>
      <c r="J72" s="184">
        <f t="shared" si="22"/>
        <v>-2.4985927653235568E-2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09">
        <v>62</v>
      </c>
      <c r="B73" s="410" t="s">
        <v>7</v>
      </c>
      <c r="C73" s="53" t="s">
        <v>91</v>
      </c>
      <c r="D73" s="72">
        <v>34117027454.360001</v>
      </c>
      <c r="E73" s="54">
        <f t="shared" si="24"/>
        <v>7.8428332751103128E-2</v>
      </c>
      <c r="F73" s="72">
        <v>4122.51</v>
      </c>
      <c r="G73" s="72">
        <v>34148116188.849998</v>
      </c>
      <c r="H73" s="54">
        <f t="shared" si="25"/>
        <v>7.8485611158200755E-2</v>
      </c>
      <c r="I73" s="72">
        <v>4130.45</v>
      </c>
      <c r="J73" s="184">
        <f t="shared" si="22"/>
        <v>9.1123807698624299E-4</v>
      </c>
      <c r="K73" s="184">
        <f t="shared" si="23"/>
        <v>1.9260110951822068E-3</v>
      </c>
      <c r="L73" s="9"/>
      <c r="M73" s="4"/>
      <c r="N73" s="300"/>
      <c r="O73" s="311"/>
    </row>
    <row r="74" spans="1:16" ht="12.95" customHeight="1">
      <c r="A74" s="409">
        <v>63</v>
      </c>
      <c r="B74" s="410" t="s">
        <v>7</v>
      </c>
      <c r="C74" s="53" t="s">
        <v>92</v>
      </c>
      <c r="D74" s="72">
        <v>256078776.22</v>
      </c>
      <c r="E74" s="54">
        <f t="shared" si="24"/>
        <v>5.8867471671570878E-4</v>
      </c>
      <c r="F74" s="72">
        <v>3668.44</v>
      </c>
      <c r="G74" s="72">
        <v>257143497.93000001</v>
      </c>
      <c r="H74" s="54">
        <f t="shared" si="25"/>
        <v>5.9101545979228581E-4</v>
      </c>
      <c r="I74" s="72">
        <v>3683.73</v>
      </c>
      <c r="J74" s="184">
        <f t="shared" ref="J74:J93" si="26">((G74-D74)/D74)</f>
        <v>4.1577897462509528E-3</v>
      </c>
      <c r="K74" s="184">
        <f t="shared" si="23"/>
        <v>4.1679842112723568E-3</v>
      </c>
      <c r="L74" s="9"/>
      <c r="M74" s="4"/>
      <c r="N74" s="443"/>
      <c r="O74" s="443"/>
    </row>
    <row r="75" spans="1:16" ht="12.95" customHeight="1">
      <c r="A75" s="409">
        <v>64</v>
      </c>
      <c r="B75" s="410" t="s">
        <v>114</v>
      </c>
      <c r="C75" s="53" t="s">
        <v>115</v>
      </c>
      <c r="D75" s="72">
        <v>54319131.619999997</v>
      </c>
      <c r="E75" s="54">
        <f t="shared" si="24"/>
        <v>1.2486899496573517E-4</v>
      </c>
      <c r="F75" s="72">
        <v>11.541600000000001</v>
      </c>
      <c r="G75" s="72">
        <v>54467688.93</v>
      </c>
      <c r="H75" s="54">
        <f t="shared" si="25"/>
        <v>1.2518786777004294E-4</v>
      </c>
      <c r="I75" s="72">
        <v>11.5609</v>
      </c>
      <c r="J75" s="184">
        <f t="shared" si="26"/>
        <v>2.7348984707499342E-3</v>
      </c>
      <c r="K75" s="184">
        <f t="shared" si="23"/>
        <v>1.6722118250502033E-3</v>
      </c>
      <c r="L75" s="9"/>
      <c r="M75" s="251"/>
      <c r="N75" s="252"/>
      <c r="O75" s="450"/>
      <c r="P75" s="58"/>
    </row>
    <row r="76" spans="1:16" ht="12.95" customHeight="1">
      <c r="A76" s="409">
        <v>65</v>
      </c>
      <c r="B76" s="410" t="s">
        <v>37</v>
      </c>
      <c r="C76" s="410" t="s">
        <v>109</v>
      </c>
      <c r="D76" s="72">
        <v>14910659671</v>
      </c>
      <c r="E76" s="54">
        <f t="shared" si="24"/>
        <v>3.4276672543644936E-2</v>
      </c>
      <c r="F76" s="72">
        <v>1146.9100000000001</v>
      </c>
      <c r="G76" s="72">
        <v>14963429797.52</v>
      </c>
      <c r="H76" s="54">
        <f t="shared" si="25"/>
        <v>3.4391763404643026E-2</v>
      </c>
      <c r="I76" s="72">
        <v>1147.77</v>
      </c>
      <c r="J76" s="184">
        <f t="shared" si="26"/>
        <v>3.5390873163468409E-3</v>
      </c>
      <c r="K76" s="184">
        <f t="shared" si="23"/>
        <v>7.4984087679059379E-4</v>
      </c>
      <c r="L76" s="9"/>
      <c r="M76" s="4"/>
      <c r="N76" s="221"/>
      <c r="O76" s="450"/>
    </row>
    <row r="77" spans="1:16" ht="12.95" customHeight="1">
      <c r="A77" s="409">
        <v>66</v>
      </c>
      <c r="B77" s="410" t="s">
        <v>7</v>
      </c>
      <c r="C77" s="424" t="s">
        <v>117</v>
      </c>
      <c r="D77" s="72">
        <v>156587044281.51999</v>
      </c>
      <c r="E77" s="54">
        <f t="shared" si="24"/>
        <v>0.35996280244084777</v>
      </c>
      <c r="F77" s="72">
        <v>523.24</v>
      </c>
      <c r="G77" s="72">
        <v>157536426380.54001</v>
      </c>
      <c r="H77" s="54">
        <f t="shared" si="25"/>
        <v>0.36207978899265819</v>
      </c>
      <c r="I77" s="72">
        <v>523.51</v>
      </c>
      <c r="J77" s="184">
        <f t="shared" si="26"/>
        <v>6.0629671080142051E-3</v>
      </c>
      <c r="K77" s="184">
        <f t="shared" si="23"/>
        <v>5.160155951379516E-4</v>
      </c>
      <c r="L77" s="9"/>
      <c r="M77" s="253"/>
      <c r="N77" s="254"/>
      <c r="O77" s="450"/>
    </row>
    <row r="78" spans="1:16" ht="12.95" customHeight="1" thickBot="1">
      <c r="A78" s="409">
        <v>67</v>
      </c>
      <c r="B78" s="410" t="s">
        <v>223</v>
      </c>
      <c r="C78" s="410" t="s">
        <v>222</v>
      </c>
      <c r="D78" s="72">
        <v>30479157.280000001</v>
      </c>
      <c r="E78" s="54">
        <f t="shared" si="24"/>
        <v>7.0065585060915419E-5</v>
      </c>
      <c r="F78" s="72">
        <v>0.68</v>
      </c>
      <c r="G78" s="72">
        <v>26099593.379999999</v>
      </c>
      <c r="H78" s="54">
        <f t="shared" si="25"/>
        <v>5.9986985111602892E-5</v>
      </c>
      <c r="I78" s="72">
        <v>0.68</v>
      </c>
      <c r="J78" s="228">
        <f t="shared" si="26"/>
        <v>-0.14369045245466189</v>
      </c>
      <c r="K78" s="228">
        <f t="shared" si="23"/>
        <v>0</v>
      </c>
      <c r="L78" s="9"/>
      <c r="M78" s="350"/>
      <c r="N78" s="254"/>
      <c r="O78" s="450"/>
    </row>
    <row r="79" spans="1:16" ht="12.95" customHeight="1">
      <c r="A79" s="409">
        <v>68</v>
      </c>
      <c r="B79" s="410" t="s">
        <v>124</v>
      </c>
      <c r="C79" s="410" t="s">
        <v>127</v>
      </c>
      <c r="D79" s="72">
        <v>897600898.88</v>
      </c>
      <c r="E79" s="54">
        <f t="shared" si="24"/>
        <v>2.0634078414136121E-3</v>
      </c>
      <c r="F79" s="72">
        <v>1173.21</v>
      </c>
      <c r="G79" s="72">
        <v>890279861.13999999</v>
      </c>
      <c r="H79" s="54">
        <f t="shared" si="25"/>
        <v>2.046208306689147E-3</v>
      </c>
      <c r="I79" s="72">
        <v>1175.08</v>
      </c>
      <c r="J79" s="184">
        <f t="shared" si="26"/>
        <v>-8.1562281734955753E-3</v>
      </c>
      <c r="K79" s="184">
        <f t="shared" si="23"/>
        <v>1.5939175424688596E-3</v>
      </c>
      <c r="L79" s="9"/>
      <c r="M79" s="343"/>
      <c r="N79" s="254"/>
      <c r="O79" s="450"/>
    </row>
    <row r="80" spans="1:16" ht="12.95" customHeight="1">
      <c r="A80" s="409">
        <v>69</v>
      </c>
      <c r="B80" s="410" t="s">
        <v>64</v>
      </c>
      <c r="C80" s="410" t="s">
        <v>128</v>
      </c>
      <c r="D80" s="72">
        <v>177396363.81999999</v>
      </c>
      <c r="E80" s="54">
        <f t="shared" si="24"/>
        <v>4.0779933331304056E-4</v>
      </c>
      <c r="F80" s="72">
        <v>153.88999999999999</v>
      </c>
      <c r="G80" s="72">
        <v>177631610.75999999</v>
      </c>
      <c r="H80" s="54">
        <f t="shared" si="25"/>
        <v>4.0826631414784745E-4</v>
      </c>
      <c r="I80" s="72">
        <v>153.1</v>
      </c>
      <c r="J80" s="184">
        <f t="shared" si="26"/>
        <v>1.3261091430188349E-3</v>
      </c>
      <c r="K80" s="184">
        <f t="shared" si="23"/>
        <v>-5.1335369419714871E-3</v>
      </c>
      <c r="L80" s="9"/>
      <c r="M80" s="343"/>
      <c r="N80"/>
      <c r="O80" s="450"/>
    </row>
    <row r="81" spans="1:15" ht="12.95" customHeight="1">
      <c r="A81" s="409">
        <v>70</v>
      </c>
      <c r="B81" s="410" t="s">
        <v>132</v>
      </c>
      <c r="C81" s="72" t="s">
        <v>133</v>
      </c>
      <c r="D81" s="72">
        <v>647794983.79999995</v>
      </c>
      <c r="E81" s="54">
        <f t="shared" si="24"/>
        <v>1.4891531981186463E-3</v>
      </c>
      <c r="F81" s="72">
        <v>176.02771200000001</v>
      </c>
      <c r="G81" s="72">
        <v>694618101.32000005</v>
      </c>
      <c r="H81" s="54">
        <f t="shared" si="25"/>
        <v>1.596501719220758E-3</v>
      </c>
      <c r="I81" s="72">
        <v>177.35894999999999</v>
      </c>
      <c r="J81" s="184">
        <f t="shared" si="26"/>
        <v>7.2280765814723036E-2</v>
      </c>
      <c r="K81" s="184">
        <f t="shared" si="23"/>
        <v>7.5626614972987023E-3</v>
      </c>
      <c r="L81" s="9"/>
      <c r="M81" s="343"/>
      <c r="N81" s="222"/>
      <c r="O81" s="450"/>
    </row>
    <row r="82" spans="1:15" ht="12.95" customHeight="1">
      <c r="A82" s="409">
        <v>71</v>
      </c>
      <c r="B82" s="410" t="s">
        <v>136</v>
      </c>
      <c r="C82" s="410" t="s">
        <v>139</v>
      </c>
      <c r="D82" s="72">
        <v>1200312984.8</v>
      </c>
      <c r="E82" s="54">
        <f t="shared" si="24"/>
        <v>2.7592833608759693E-3</v>
      </c>
      <c r="F82" s="72">
        <v>1.4029</v>
      </c>
      <c r="G82" s="72">
        <v>1212594691.1300001</v>
      </c>
      <c r="H82" s="54">
        <f t="shared" si="25"/>
        <v>2.7870127562586579E-3</v>
      </c>
      <c r="I82" s="72">
        <v>1.4173</v>
      </c>
      <c r="J82" s="184">
        <f t="shared" ref="J82:J92" si="27">((G82-D82)/D82)</f>
        <v>1.0232086535368589E-2</v>
      </c>
      <c r="K82" s="184">
        <f t="shared" ref="K82:K92" si="28">((I82-F82)/F82)</f>
        <v>1.0264452206144392E-2</v>
      </c>
      <c r="L82" s="9"/>
      <c r="M82" s="344"/>
      <c r="N82" s="222"/>
      <c r="O82" s="450"/>
    </row>
    <row r="83" spans="1:15" ht="12.95" customHeight="1">
      <c r="A83" s="409">
        <v>72</v>
      </c>
      <c r="B83" s="410" t="s">
        <v>64</v>
      </c>
      <c r="C83" s="410" t="s">
        <v>158</v>
      </c>
      <c r="D83" s="72">
        <v>2072268755.26</v>
      </c>
      <c r="E83" s="54">
        <f t="shared" si="24"/>
        <v>4.7637380983634216E-3</v>
      </c>
      <c r="F83" s="72">
        <v>576.4</v>
      </c>
      <c r="G83" s="72">
        <v>2091026814.3599999</v>
      </c>
      <c r="H83" s="54">
        <f t="shared" si="25"/>
        <v>4.8059903675394247E-3</v>
      </c>
      <c r="I83" s="72">
        <v>583</v>
      </c>
      <c r="J83" s="184">
        <f t="shared" si="27"/>
        <v>9.0519432155634662E-3</v>
      </c>
      <c r="K83" s="184">
        <f t="shared" si="28"/>
        <v>1.1450381679389353E-2</v>
      </c>
      <c r="L83" s="9"/>
      <c r="M83" s="261"/>
      <c r="N83" s="222"/>
      <c r="O83" s="450"/>
    </row>
    <row r="84" spans="1:15" ht="12.95" customHeight="1">
      <c r="A84" s="409">
        <v>73</v>
      </c>
      <c r="B84" s="410" t="s">
        <v>7</v>
      </c>
      <c r="C84" s="53" t="s">
        <v>166</v>
      </c>
      <c r="D84" s="72">
        <v>8369347277.3900003</v>
      </c>
      <c r="E84" s="54">
        <f t="shared" si="24"/>
        <v>1.9239482515256402E-2</v>
      </c>
      <c r="F84" s="95">
        <v>115.41</v>
      </c>
      <c r="G84" s="72">
        <v>8326493776.8800001</v>
      </c>
      <c r="H84" s="54">
        <f t="shared" si="25"/>
        <v>1.9137511108058294E-2</v>
      </c>
      <c r="I84" s="95">
        <v>115.49</v>
      </c>
      <c r="J84" s="184">
        <f t="shared" si="27"/>
        <v>-5.1202918327657434E-3</v>
      </c>
      <c r="K84" s="184">
        <f t="shared" si="28"/>
        <v>6.9318083354993757E-4</v>
      </c>
      <c r="L84" s="9"/>
      <c r="M84" s="261"/>
      <c r="N84" s="222"/>
      <c r="O84" s="450"/>
    </row>
    <row r="85" spans="1:15" ht="12.95" customHeight="1">
      <c r="A85" s="409">
        <v>74</v>
      </c>
      <c r="B85" s="410" t="s">
        <v>171</v>
      </c>
      <c r="C85" s="53" t="s">
        <v>174</v>
      </c>
      <c r="D85" s="72">
        <v>429986763.73000002</v>
      </c>
      <c r="E85" s="54">
        <f t="shared" si="24"/>
        <v>9.8845495931612105E-4</v>
      </c>
      <c r="F85" s="95">
        <v>1.1409</v>
      </c>
      <c r="G85" s="72">
        <v>422789401.38999999</v>
      </c>
      <c r="H85" s="54">
        <f t="shared" si="25"/>
        <v>9.7173397137903723E-4</v>
      </c>
      <c r="I85" s="95">
        <v>1.0969</v>
      </c>
      <c r="J85" s="184">
        <f t="shared" si="27"/>
        <v>-1.6738567200453282E-2</v>
      </c>
      <c r="K85" s="184">
        <f t="shared" si="28"/>
        <v>-3.856604435095104E-2</v>
      </c>
      <c r="L85" s="9"/>
      <c r="M85" s="261"/>
      <c r="N85" s="222"/>
      <c r="O85" s="450"/>
    </row>
    <row r="86" spans="1:15" ht="12.95" customHeight="1">
      <c r="A86" s="409">
        <v>75</v>
      </c>
      <c r="B86" s="426" t="s">
        <v>112</v>
      </c>
      <c r="C86" s="422" t="s">
        <v>178</v>
      </c>
      <c r="D86" s="72">
        <v>3758112217.3499999</v>
      </c>
      <c r="E86" s="54">
        <f t="shared" si="24"/>
        <v>8.639160486434613E-3</v>
      </c>
      <c r="F86" s="339">
        <v>44245.88</v>
      </c>
      <c r="G86" s="72">
        <v>3756928097</v>
      </c>
      <c r="H86" s="54">
        <f t="shared" si="25"/>
        <v>8.634877430420013E-3</v>
      </c>
      <c r="I86" s="339">
        <v>44295.06</v>
      </c>
      <c r="J86" s="184">
        <f t="shared" si="27"/>
        <v>-3.1508381908693426E-4</v>
      </c>
      <c r="K86" s="184">
        <f t="shared" si="28"/>
        <v>1.1115159196743356E-3</v>
      </c>
      <c r="L86" s="9"/>
      <c r="M86" s="261"/>
      <c r="N86" s="222"/>
      <c r="O86" s="450"/>
    </row>
    <row r="87" spans="1:15" ht="12.95" customHeight="1">
      <c r="A87" s="409">
        <v>76</v>
      </c>
      <c r="B87" s="410" t="s">
        <v>9</v>
      </c>
      <c r="C87" s="410" t="s">
        <v>182</v>
      </c>
      <c r="D87" s="72">
        <v>1805078278.3599999</v>
      </c>
      <c r="E87" s="54">
        <f t="shared" si="24"/>
        <v>4.1495197682855133E-3</v>
      </c>
      <c r="F87" s="95">
        <v>0.97670000000000001</v>
      </c>
      <c r="G87" s="72">
        <v>1822989268.5</v>
      </c>
      <c r="H87" s="54">
        <f t="shared" si="25"/>
        <v>4.1899361616844219E-3</v>
      </c>
      <c r="I87" s="339">
        <v>0.9788</v>
      </c>
      <c r="J87" s="184">
        <f t="shared" si="27"/>
        <v>9.9225559105797327E-3</v>
      </c>
      <c r="K87" s="184">
        <f t="shared" si="28"/>
        <v>2.1500972663048949E-3</v>
      </c>
      <c r="L87" s="9"/>
      <c r="M87" s="261"/>
      <c r="N87" s="222"/>
      <c r="O87" s="450"/>
    </row>
    <row r="88" spans="1:15" ht="12.95" customHeight="1">
      <c r="A88" s="409">
        <v>77</v>
      </c>
      <c r="B88" s="410" t="s">
        <v>185</v>
      </c>
      <c r="C88" s="410" t="s">
        <v>186</v>
      </c>
      <c r="D88" s="72">
        <v>549812373</v>
      </c>
      <c r="E88" s="54">
        <f t="shared" si="24"/>
        <v>1.2639104563843522E-3</v>
      </c>
      <c r="F88" s="339">
        <v>49243.5</v>
      </c>
      <c r="G88" s="72">
        <v>550559925.60000002</v>
      </c>
      <c r="H88" s="54">
        <f t="shared" si="25"/>
        <v>1.2654001761314949E-3</v>
      </c>
      <c r="I88" s="339">
        <v>49313.25</v>
      </c>
      <c r="J88" s="184">
        <f t="shared" si="27"/>
        <v>1.3596503765840567E-3</v>
      </c>
      <c r="K88" s="184">
        <f t="shared" si="28"/>
        <v>1.4164305949008499E-3</v>
      </c>
      <c r="L88" s="9"/>
      <c r="M88" s="261"/>
      <c r="N88" s="222"/>
      <c r="O88" s="450"/>
    </row>
    <row r="89" spans="1:15" ht="12.95" customHeight="1">
      <c r="A89" s="409">
        <v>78</v>
      </c>
      <c r="B89" s="53" t="s">
        <v>11</v>
      </c>
      <c r="C89" s="410" t="s">
        <v>192</v>
      </c>
      <c r="D89" s="72">
        <f>3293972.46*411.23</f>
        <v>1354580294.7258</v>
      </c>
      <c r="E89" s="54">
        <f t="shared" ref="E89:E92" si="29">(D89/$D$94)</f>
        <v>3.1139135504979557E-3</v>
      </c>
      <c r="F89" s="339">
        <f>1.0729*411.23</f>
        <v>441.20866699999999</v>
      </c>
      <c r="G89" s="72">
        <f>3195413.16*411.21</f>
        <v>1313985845.5236001</v>
      </c>
      <c r="H89" s="54">
        <f t="shared" ref="H89:H92" si="30">(G89/$G$94)</f>
        <v>3.0200489411717087E-3</v>
      </c>
      <c r="I89" s="339">
        <f>1.0735*411.21</f>
        <v>441.43393499999996</v>
      </c>
      <c r="J89" s="184">
        <f t="shared" si="27"/>
        <v>-2.9968285645567611E-2</v>
      </c>
      <c r="K89" s="184">
        <f t="shared" si="28"/>
        <v>5.1057020600180406E-4</v>
      </c>
      <c r="L89" s="9"/>
      <c r="M89" s="261"/>
      <c r="N89" s="222"/>
      <c r="O89" s="450"/>
    </row>
    <row r="90" spans="1:15" ht="12.95" customHeight="1">
      <c r="A90" s="409">
        <v>79</v>
      </c>
      <c r="B90" s="410" t="s">
        <v>201</v>
      </c>
      <c r="C90" s="410" t="s">
        <v>203</v>
      </c>
      <c r="D90" s="72">
        <v>108345398.7</v>
      </c>
      <c r="E90" s="54">
        <f t="shared" si="29"/>
        <v>2.4906475198233053E-4</v>
      </c>
      <c r="F90" s="339">
        <v>414.36</v>
      </c>
      <c r="G90" s="72">
        <v>109824075.23</v>
      </c>
      <c r="H90" s="54">
        <f t="shared" si="30"/>
        <v>2.5241830666856031E-4</v>
      </c>
      <c r="I90" s="339">
        <v>420.01</v>
      </c>
      <c r="J90" s="184">
        <f t="shared" si="27"/>
        <v>1.3647801824001236E-2</v>
      </c>
      <c r="K90" s="184">
        <f t="shared" si="28"/>
        <v>1.3635486050777046E-2</v>
      </c>
      <c r="L90" s="9"/>
      <c r="M90" s="261"/>
      <c r="N90" s="222"/>
      <c r="O90" s="450"/>
    </row>
    <row r="91" spans="1:15" ht="12.95" customHeight="1">
      <c r="A91" s="409">
        <v>80</v>
      </c>
      <c r="B91" s="410" t="s">
        <v>7</v>
      </c>
      <c r="C91" s="53" t="s">
        <v>208</v>
      </c>
      <c r="D91" s="72">
        <v>9569899984.9099998</v>
      </c>
      <c r="E91" s="54">
        <f t="shared" si="29"/>
        <v>2.1999316951494294E-2</v>
      </c>
      <c r="F91" s="339">
        <v>103.29</v>
      </c>
      <c r="G91" s="72">
        <v>9839744598.0300007</v>
      </c>
      <c r="H91" s="54">
        <f t="shared" si="30"/>
        <v>2.2615548223686565E-2</v>
      </c>
      <c r="I91" s="339">
        <v>103.46</v>
      </c>
      <c r="J91" s="184">
        <f t="shared" si="27"/>
        <v>2.8197223956937582E-2</v>
      </c>
      <c r="K91" s="184">
        <f t="shared" si="28"/>
        <v>1.6458514861069559E-3</v>
      </c>
      <c r="L91" s="9"/>
      <c r="M91" s="261"/>
      <c r="N91" s="222"/>
      <c r="O91" s="450"/>
    </row>
    <row r="92" spans="1:15" ht="12.95" customHeight="1">
      <c r="A92" s="409">
        <v>81</v>
      </c>
      <c r="B92" s="410" t="s">
        <v>185</v>
      </c>
      <c r="C92" s="410" t="s">
        <v>214</v>
      </c>
      <c r="D92" s="72">
        <v>297461222.56999999</v>
      </c>
      <c r="E92" s="54">
        <f t="shared" si="29"/>
        <v>6.8380481785755684E-4</v>
      </c>
      <c r="F92" s="339">
        <v>1029.21</v>
      </c>
      <c r="G92" s="72">
        <v>298327629.27999997</v>
      </c>
      <c r="H92" s="54">
        <f t="shared" si="30"/>
        <v>6.8567256184583311E-4</v>
      </c>
      <c r="I92" s="339">
        <v>1031.21</v>
      </c>
      <c r="J92" s="184">
        <f t="shared" si="27"/>
        <v>2.9126711122694038E-3</v>
      </c>
      <c r="K92" s="184">
        <f t="shared" si="28"/>
        <v>1.9432380175085744E-3</v>
      </c>
      <c r="L92" s="9"/>
      <c r="M92" s="261"/>
      <c r="N92" s="222"/>
      <c r="O92" s="450"/>
    </row>
    <row r="93" spans="1:15" ht="12.95" customHeight="1">
      <c r="A93" s="409">
        <v>82</v>
      </c>
      <c r="B93" s="410" t="s">
        <v>225</v>
      </c>
      <c r="C93" s="410" t="s">
        <v>224</v>
      </c>
      <c r="D93" s="72">
        <v>1964171554.0699999</v>
      </c>
      <c r="E93" s="54">
        <f t="shared" si="24"/>
        <v>4.5152439036176004E-3</v>
      </c>
      <c r="F93" s="339">
        <v>1.0098</v>
      </c>
      <c r="G93" s="72">
        <v>1921988151.54</v>
      </c>
      <c r="H93" s="54">
        <f t="shared" si="25"/>
        <v>4.4174739794780333E-3</v>
      </c>
      <c r="I93" s="339">
        <v>1.0114000000000001</v>
      </c>
      <c r="J93" s="184">
        <f t="shared" si="26"/>
        <v>-2.1476434908443146E-2</v>
      </c>
      <c r="K93" s="184">
        <f t="shared" si="23"/>
        <v>1.5844721727075121E-3</v>
      </c>
      <c r="L93" s="9"/>
      <c r="M93" s="333"/>
      <c r="N93" s="333"/>
      <c r="O93" s="450"/>
    </row>
    <row r="94" spans="1:15" ht="12.95" customHeight="1">
      <c r="A94" s="235"/>
      <c r="B94" s="236"/>
      <c r="C94" s="237" t="s">
        <v>56</v>
      </c>
      <c r="D94" s="77">
        <f>SUM(D65:D93)</f>
        <v>435008959869.54578</v>
      </c>
      <c r="E94" s="65">
        <f>(D94/$D$135)</f>
        <v>0.33853261331125939</v>
      </c>
      <c r="F94" s="87"/>
      <c r="G94" s="77">
        <f>SUM(G65:G93)</f>
        <v>435087599942.60364</v>
      </c>
      <c r="H94" s="65">
        <f>(G94/$G$135)</f>
        <v>0.33764373517006008</v>
      </c>
      <c r="I94" s="87"/>
      <c r="J94" s="184">
        <f>((G94-D94)/D94)</f>
        <v>1.8077805358640103E-4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09">
        <v>83</v>
      </c>
      <c r="B96" s="410" t="s">
        <v>29</v>
      </c>
      <c r="C96" s="410" t="s">
        <v>176</v>
      </c>
      <c r="D96" s="72">
        <v>2348874714.5700002</v>
      </c>
      <c r="E96" s="54">
        <f>(D96/$D$100)</f>
        <v>4.6169779015495516E-2</v>
      </c>
      <c r="F96" s="95">
        <v>67.900000000000006</v>
      </c>
      <c r="G96" s="72">
        <v>2353161176.7199998</v>
      </c>
      <c r="H96" s="54">
        <f>(G96/$G$100)</f>
        <v>4.6358222781700452E-2</v>
      </c>
      <c r="I96" s="95">
        <v>67.900000000000006</v>
      </c>
      <c r="J96" s="184">
        <f>((G96-D96)/D96)</f>
        <v>1.8249002909396662E-3</v>
      </c>
      <c r="K96" s="184">
        <f>((I96-F96)/F96)</f>
        <v>0</v>
      </c>
      <c r="L96" s="9"/>
      <c r="M96" s="4"/>
      <c r="N96" s="223"/>
      <c r="O96"/>
    </row>
    <row r="97" spans="1:36" ht="12.95" customHeight="1">
      <c r="A97" s="409">
        <v>84</v>
      </c>
      <c r="B97" s="410" t="s">
        <v>29</v>
      </c>
      <c r="C97" s="410" t="s">
        <v>31</v>
      </c>
      <c r="D97" s="72">
        <v>9767917045.2700005</v>
      </c>
      <c r="E97" s="54">
        <f t="shared" ref="E97:E99" si="31">(D97/$D$100)</f>
        <v>0.19199941513456478</v>
      </c>
      <c r="F97" s="95">
        <v>36.6</v>
      </c>
      <c r="G97" s="72">
        <v>9761196144.7399998</v>
      </c>
      <c r="H97" s="54">
        <f>(G97/$G$100)</f>
        <v>0.19229949481168768</v>
      </c>
      <c r="I97" s="95">
        <v>36.6</v>
      </c>
      <c r="J97" s="184">
        <f>((G97-D97)/D97)</f>
        <v>-6.8805872314970198E-4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09">
        <v>85</v>
      </c>
      <c r="B98" s="410" t="s">
        <v>7</v>
      </c>
      <c r="C98" s="410" t="s">
        <v>233</v>
      </c>
      <c r="D98" s="72">
        <v>31357931157.540001</v>
      </c>
      <c r="E98" s="54">
        <f t="shared" ref="E98" si="32">(D98/$D$100)</f>
        <v>0.61637546819596323</v>
      </c>
      <c r="F98" s="95">
        <v>11.75</v>
      </c>
      <c r="G98" s="72">
        <v>31246026393.009998</v>
      </c>
      <c r="H98" s="54">
        <f>(G98/$G$100)</f>
        <v>0.61555930248223978</v>
      </c>
      <c r="I98" s="95">
        <v>11.71</v>
      </c>
      <c r="J98" s="208">
        <f>((G98-D98)/D98)</f>
        <v>-3.5686271510643056E-3</v>
      </c>
      <c r="K98" s="208">
        <f>((I98-F98)/F98)</f>
        <v>-3.4042553191488637E-3</v>
      </c>
      <c r="L98" s="9"/>
      <c r="M98" s="4"/>
      <c r="N98" s="223"/>
      <c r="O98" s="370"/>
    </row>
    <row r="99" spans="1:36" ht="12.95" customHeight="1">
      <c r="A99" s="409">
        <v>86</v>
      </c>
      <c r="B99" s="410" t="s">
        <v>14</v>
      </c>
      <c r="C99" s="410" t="s">
        <v>205</v>
      </c>
      <c r="D99" s="72">
        <v>7400000000</v>
      </c>
      <c r="E99" s="54">
        <f t="shared" si="31"/>
        <v>0.14545533765397639</v>
      </c>
      <c r="F99" s="95">
        <v>100</v>
      </c>
      <c r="G99" s="72">
        <v>7400000000</v>
      </c>
      <c r="H99" s="54">
        <f>(G99/$G$100)</f>
        <v>0.145782979924372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56</v>
      </c>
      <c r="D100" s="77">
        <f>SUM(D96:D99)</f>
        <v>50874722917.380005</v>
      </c>
      <c r="E100" s="65">
        <f>(D100/$D$135)</f>
        <v>3.9591719917382341E-2</v>
      </c>
      <c r="F100" s="87"/>
      <c r="G100" s="77">
        <f>SUM(G96:G99)</f>
        <v>50760383714.470001</v>
      </c>
      <c r="H100" s="65">
        <f>(G100/$G$135)</f>
        <v>3.9391896156728189E-2</v>
      </c>
      <c r="I100" s="87"/>
      <c r="J100" s="184">
        <f>((G100-D100)/D100)</f>
        <v>-2.2474658603190683E-3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09">
        <v>87</v>
      </c>
      <c r="B102" s="410" t="s">
        <v>7</v>
      </c>
      <c r="C102" s="410" t="s">
        <v>35</v>
      </c>
      <c r="D102" s="72">
        <v>1608498480.9300001</v>
      </c>
      <c r="E102" s="54">
        <f>(D102/$D$124)</f>
        <v>5.5852951366078762E-2</v>
      </c>
      <c r="F102" s="72">
        <v>3327.56</v>
      </c>
      <c r="G102" s="72">
        <v>1614538196.4100001</v>
      </c>
      <c r="H102" s="54">
        <f t="shared" ref="H102:H123" si="33">(G102/$G$124)</f>
        <v>5.5608191633326177E-2</v>
      </c>
      <c r="I102" s="72">
        <v>3338.11</v>
      </c>
      <c r="J102" s="184">
        <f>((G102-D102)/D102)</f>
        <v>3.7548779508377169E-3</v>
      </c>
      <c r="K102" s="184">
        <f t="shared" ref="K102:K112" si="34">((I102-F102)/F102)</f>
        <v>3.1704912909159208E-3</v>
      </c>
      <c r="L102" s="9"/>
      <c r="M102" s="4"/>
      <c r="N102" s="224"/>
      <c r="O102"/>
    </row>
    <row r="103" spans="1:36" ht="12.95" customHeight="1">
      <c r="A103" s="409">
        <v>88</v>
      </c>
      <c r="B103" s="410" t="s">
        <v>14</v>
      </c>
      <c r="C103" s="410" t="s">
        <v>33</v>
      </c>
      <c r="D103" s="72">
        <v>184922393</v>
      </c>
      <c r="E103" s="54">
        <f t="shared" ref="E103:E123" si="35">(D103/$D$124)</f>
        <v>6.4211819564518359E-3</v>
      </c>
      <c r="F103" s="72">
        <v>138.31</v>
      </c>
      <c r="G103" s="72">
        <v>184780265</v>
      </c>
      <c r="H103" s="64">
        <f t="shared" si="33"/>
        <v>6.3642324529852492E-3</v>
      </c>
      <c r="I103" s="72">
        <v>138.27000000000001</v>
      </c>
      <c r="J103" s="184">
        <f>((G103-D103)/D103)</f>
        <v>-7.6858187747981391E-4</v>
      </c>
      <c r="K103" s="184">
        <f t="shared" si="34"/>
        <v>-2.8920540814107471E-4</v>
      </c>
      <c r="L103" s="9"/>
      <c r="M103" s="414"/>
      <c r="N103" s="418"/>
      <c r="O103" s="401"/>
      <c r="Z103" s="4">
        <v>136.96</v>
      </c>
      <c r="AJ103" s="274">
        <v>185280902</v>
      </c>
    </row>
    <row r="104" spans="1:36" ht="12.95" customHeight="1">
      <c r="A104" s="409">
        <v>89</v>
      </c>
      <c r="B104" s="410" t="s">
        <v>55</v>
      </c>
      <c r="C104" s="410" t="s">
        <v>98</v>
      </c>
      <c r="D104" s="72">
        <v>933776642.62</v>
      </c>
      <c r="E104" s="54">
        <f t="shared" si="35"/>
        <v>3.2424140914874049E-2</v>
      </c>
      <c r="F104" s="72">
        <v>1.3243</v>
      </c>
      <c r="G104" s="72">
        <v>938017296.46000004</v>
      </c>
      <c r="H104" s="64">
        <f t="shared" si="33"/>
        <v>3.2307346888977656E-2</v>
      </c>
      <c r="I104" s="72">
        <v>1.3303</v>
      </c>
      <c r="J104" s="184">
        <f t="shared" ref="J104:J109" si="36">((G104-D104)/D104)</f>
        <v>4.5414006374174913E-3</v>
      </c>
      <c r="K104" s="184">
        <f t="shared" si="34"/>
        <v>4.5306954617533833E-3</v>
      </c>
      <c r="L104" s="9"/>
      <c r="M104" s="4"/>
      <c r="N104" s="465"/>
      <c r="O104" s="60"/>
    </row>
    <row r="105" spans="1:36" ht="12.95" customHeight="1">
      <c r="A105" s="409">
        <v>90</v>
      </c>
      <c r="B105" s="410" t="s">
        <v>9</v>
      </c>
      <c r="C105" s="410" t="s">
        <v>194</v>
      </c>
      <c r="D105" s="72">
        <v>4432194146.29</v>
      </c>
      <c r="E105" s="54">
        <f t="shared" si="35"/>
        <v>0.15390199433363808</v>
      </c>
      <c r="F105" s="72">
        <v>445.7269</v>
      </c>
      <c r="G105" s="72">
        <v>4424306768.6225996</v>
      </c>
      <c r="H105" s="64">
        <f t="shared" si="33"/>
        <v>0.15238270558184472</v>
      </c>
      <c r="I105" s="72">
        <v>444.93369999999999</v>
      </c>
      <c r="J105" s="184">
        <f>((G105-D105)/D105)</f>
        <v>-1.7795650206348804E-3</v>
      </c>
      <c r="K105" s="184">
        <f t="shared" si="34"/>
        <v>-1.7795650206438359E-3</v>
      </c>
      <c r="L105" s="9"/>
      <c r="M105" s="4"/>
      <c r="N105" s="465"/>
      <c r="O105" s="273"/>
    </row>
    <row r="106" spans="1:36" ht="12.75" customHeight="1">
      <c r="A106" s="409">
        <v>91</v>
      </c>
      <c r="B106" s="410" t="s">
        <v>18</v>
      </c>
      <c r="C106" s="410" t="s">
        <v>19</v>
      </c>
      <c r="D106" s="72">
        <v>2418442719.5599999</v>
      </c>
      <c r="E106" s="54">
        <f t="shared" si="35"/>
        <v>8.3977178218491794E-2</v>
      </c>
      <c r="F106" s="72">
        <v>12.98</v>
      </c>
      <c r="G106" s="72">
        <v>2419133915.1700001</v>
      </c>
      <c r="H106" s="64">
        <f t="shared" si="33"/>
        <v>8.3320210472921333E-2</v>
      </c>
      <c r="I106" s="72">
        <v>12.995799999999999</v>
      </c>
      <c r="J106" s="184">
        <f>((G106-D106)/D106)</f>
        <v>2.8580193543963132E-4</v>
      </c>
      <c r="K106" s="184">
        <f t="shared" si="34"/>
        <v>1.2172573189521343E-3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09">
        <v>92</v>
      </c>
      <c r="B107" s="53" t="s">
        <v>34</v>
      </c>
      <c r="C107" s="53" t="s">
        <v>161</v>
      </c>
      <c r="D107" s="72">
        <v>4134862562.1900001</v>
      </c>
      <c r="E107" s="54">
        <f t="shared" si="35"/>
        <v>0.14357755405394648</v>
      </c>
      <c r="F107" s="72">
        <v>192.42</v>
      </c>
      <c r="G107" s="72">
        <v>4134862562.1900001</v>
      </c>
      <c r="H107" s="64">
        <f t="shared" si="33"/>
        <v>0.14241362034480975</v>
      </c>
      <c r="I107" s="72">
        <v>192.42</v>
      </c>
      <c r="J107" s="184">
        <f t="shared" si="36"/>
        <v>0</v>
      </c>
      <c r="K107" s="184">
        <f t="shared" si="34"/>
        <v>0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09">
        <v>93</v>
      </c>
      <c r="B108" s="429" t="s">
        <v>135</v>
      </c>
      <c r="C108" s="429" t="s">
        <v>197</v>
      </c>
      <c r="D108" s="72">
        <v>5031617299.4700003</v>
      </c>
      <c r="E108" s="54">
        <f t="shared" si="35"/>
        <v>0.17471615898420523</v>
      </c>
      <c r="F108" s="72">
        <v>115.05</v>
      </c>
      <c r="G108" s="72">
        <v>5056919029.6899996</v>
      </c>
      <c r="H108" s="64">
        <f t="shared" si="33"/>
        <v>0.17417124172254961</v>
      </c>
      <c r="I108" s="72">
        <v>115.05</v>
      </c>
      <c r="J108" s="184">
        <f>((G108-D108)/D108)</f>
        <v>5.0285482209993281E-3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09">
        <v>94</v>
      </c>
      <c r="B109" s="410" t="s">
        <v>11</v>
      </c>
      <c r="C109" s="72" t="s">
        <v>212</v>
      </c>
      <c r="D109" s="72">
        <v>2040085311.5699999</v>
      </c>
      <c r="E109" s="54">
        <f t="shared" si="35"/>
        <v>7.0839224929755834E-2</v>
      </c>
      <c r="F109" s="72">
        <v>3784.4</v>
      </c>
      <c r="G109" s="72">
        <v>2064822310.9400001</v>
      </c>
      <c r="H109" s="64">
        <f t="shared" si="33"/>
        <v>7.1116951590757524E-2</v>
      </c>
      <c r="I109" s="72">
        <v>3828.39</v>
      </c>
      <c r="J109" s="184">
        <f t="shared" si="36"/>
        <v>1.212547300336334E-2</v>
      </c>
      <c r="K109" s="184">
        <f t="shared" si="34"/>
        <v>1.1624035514216199E-2</v>
      </c>
      <c r="L109" s="9"/>
      <c r="M109" s="4"/>
      <c r="N109" s="293"/>
      <c r="O109" s="293"/>
      <c r="P109" s="293"/>
      <c r="Q109" s="302"/>
    </row>
    <row r="110" spans="1:36" ht="13.5" customHeight="1">
      <c r="A110" s="409">
        <v>95</v>
      </c>
      <c r="B110" s="410" t="s">
        <v>223</v>
      </c>
      <c r="C110" s="72" t="s">
        <v>231</v>
      </c>
      <c r="D110" s="72">
        <v>1789637025</v>
      </c>
      <c r="E110" s="54">
        <f t="shared" si="35"/>
        <v>6.2142744245842325E-2</v>
      </c>
      <c r="F110" s="72">
        <v>1.1000000000000001</v>
      </c>
      <c r="G110" s="72">
        <v>1889637025</v>
      </c>
      <c r="H110" s="64">
        <f t="shared" si="33"/>
        <v>6.508319099373247E-2</v>
      </c>
      <c r="I110" s="72">
        <v>10</v>
      </c>
      <c r="J110" s="184">
        <f>((G110-D110)/D110)</f>
        <v>5.5877252539519848E-2</v>
      </c>
      <c r="K110" s="184">
        <f t="shared" si="34"/>
        <v>8.0909090909090899</v>
      </c>
      <c r="L110" s="9"/>
      <c r="M110" s="4"/>
      <c r="N110" s="303"/>
      <c r="O110" s="303"/>
      <c r="P110" s="303"/>
      <c r="Q110" s="303"/>
    </row>
    <row r="111" spans="1:36" ht="12.95" customHeight="1">
      <c r="A111" s="409">
        <v>96</v>
      </c>
      <c r="B111" s="53" t="s">
        <v>75</v>
      </c>
      <c r="C111" s="410" t="s">
        <v>41</v>
      </c>
      <c r="D111" s="72">
        <v>1186238729.8299999</v>
      </c>
      <c r="E111" s="54">
        <f t="shared" si="35"/>
        <v>4.1190548123767462E-2</v>
      </c>
      <c r="F111" s="73">
        <v>552.20000000000005</v>
      </c>
      <c r="G111" s="72">
        <v>1187917078.8499999</v>
      </c>
      <c r="H111" s="64">
        <f t="shared" si="33"/>
        <v>4.0914436531804987E-2</v>
      </c>
      <c r="I111" s="73">
        <v>552.20000000000005</v>
      </c>
      <c r="J111" s="184">
        <f>((G111-D111)/D111)</f>
        <v>1.4148492860627687E-3</v>
      </c>
      <c r="K111" s="184">
        <f t="shared" si="34"/>
        <v>0</v>
      </c>
      <c r="L111" s="9"/>
      <c r="M111" s="289"/>
      <c r="N111" s="252"/>
    </row>
    <row r="112" spans="1:36" ht="12.95" customHeight="1">
      <c r="A112" s="409">
        <v>97</v>
      </c>
      <c r="B112" s="53" t="s">
        <v>64</v>
      </c>
      <c r="C112" s="410" t="s">
        <v>70</v>
      </c>
      <c r="D112" s="72">
        <v>1916416132.8499999</v>
      </c>
      <c r="E112" s="54">
        <f t="shared" si="35"/>
        <v>6.6544978645769651E-2</v>
      </c>
      <c r="F112" s="73">
        <v>2.74</v>
      </c>
      <c r="G112" s="72">
        <v>1995018782.1099999</v>
      </c>
      <c r="H112" s="64">
        <f t="shared" si="33"/>
        <v>6.8712766904082359E-2</v>
      </c>
      <c r="I112" s="73">
        <v>2.85</v>
      </c>
      <c r="J112" s="184">
        <f>((G112-D112)/D112)</f>
        <v>4.1015439138004955E-2</v>
      </c>
      <c r="K112" s="184">
        <f t="shared" si="34"/>
        <v>4.0145985401459805E-2</v>
      </c>
      <c r="L112" s="9"/>
      <c r="M112" s="207"/>
    </row>
    <row r="113" spans="1:17" ht="12.95" customHeight="1" thickBot="1">
      <c r="A113" s="409">
        <v>98</v>
      </c>
      <c r="B113" s="53" t="s">
        <v>114</v>
      </c>
      <c r="C113" s="428" t="s">
        <v>66</v>
      </c>
      <c r="D113" s="72">
        <v>167260069.02000001</v>
      </c>
      <c r="E113" s="54">
        <f t="shared" si="35"/>
        <v>5.807881456661188E-3</v>
      </c>
      <c r="F113" s="73">
        <v>1.6909000000000001</v>
      </c>
      <c r="G113" s="72">
        <v>167452002.5</v>
      </c>
      <c r="H113" s="64">
        <f t="shared" si="33"/>
        <v>5.7674095695655972E-3</v>
      </c>
      <c r="I113" s="73">
        <v>1.6922999999999999</v>
      </c>
      <c r="J113" s="184">
        <f>((G113-D113)/D113)</f>
        <v>1.1475152504991431E-3</v>
      </c>
      <c r="K113" s="184">
        <f t="shared" ref="K113:K123" si="37">((I113-F113)/F113)</f>
        <v>8.2796144065281556E-4</v>
      </c>
      <c r="L113" s="9"/>
      <c r="M113" s="289"/>
      <c r="N113" s="390"/>
      <c r="O113" s="252"/>
    </row>
    <row r="114" spans="1:17" ht="12.95" customHeight="1">
      <c r="A114" s="409">
        <v>99</v>
      </c>
      <c r="B114" s="410" t="s">
        <v>55</v>
      </c>
      <c r="C114" s="410" t="s">
        <v>129</v>
      </c>
      <c r="D114" s="72">
        <v>568794065.41999996</v>
      </c>
      <c r="E114" s="54">
        <f t="shared" si="35"/>
        <v>1.975061067813344E-2</v>
      </c>
      <c r="F114" s="73">
        <v>1.0754999999999999</v>
      </c>
      <c r="G114" s="72">
        <v>569375816.66999996</v>
      </c>
      <c r="H114" s="64">
        <f t="shared" si="33"/>
        <v>1.9610536062366797E-2</v>
      </c>
      <c r="I114" s="73">
        <v>1.0766</v>
      </c>
      <c r="J114" s="184">
        <f t="shared" ref="J114:J123" si="38">((G114-D114)/D114)</f>
        <v>1.0227800980490758E-3</v>
      </c>
      <c r="K114" s="184">
        <f t="shared" si="37"/>
        <v>1.0227801022781042E-3</v>
      </c>
      <c r="L114" s="9"/>
      <c r="M114" s="4"/>
      <c r="N114" s="391"/>
      <c r="Q114" s="303"/>
    </row>
    <row r="115" spans="1:17" ht="12.95" customHeight="1">
      <c r="A115" s="409">
        <v>100</v>
      </c>
      <c r="B115" s="410" t="s">
        <v>136</v>
      </c>
      <c r="C115" s="410" t="s">
        <v>138</v>
      </c>
      <c r="D115" s="72">
        <v>274713682.06</v>
      </c>
      <c r="E115" s="54">
        <f t="shared" si="35"/>
        <v>9.5390639814731271E-3</v>
      </c>
      <c r="F115" s="73">
        <v>1.2199</v>
      </c>
      <c r="G115" s="72">
        <v>275333805.24000001</v>
      </c>
      <c r="H115" s="64">
        <f t="shared" si="33"/>
        <v>9.4830924650547935E-3</v>
      </c>
      <c r="I115" s="73">
        <v>1.2226999999999999</v>
      </c>
      <c r="J115" s="184">
        <f t="shared" si="38"/>
        <v>2.2573436290099541E-3</v>
      </c>
      <c r="K115" s="184">
        <f t="shared" si="37"/>
        <v>2.2952701041068233E-3</v>
      </c>
      <c r="L115" s="9"/>
      <c r="M115" s="4"/>
    </row>
    <row r="116" spans="1:17" ht="12.95" customHeight="1">
      <c r="A116" s="409">
        <v>101</v>
      </c>
      <c r="B116" s="410" t="s">
        <v>111</v>
      </c>
      <c r="C116" s="410" t="s">
        <v>140</v>
      </c>
      <c r="D116" s="72">
        <v>211079365.63115171</v>
      </c>
      <c r="E116" s="54">
        <f t="shared" si="35"/>
        <v>7.329447732001019E-3</v>
      </c>
      <c r="F116" s="73">
        <v>135.79624896651205</v>
      </c>
      <c r="G116" s="72">
        <v>212305530.73460305</v>
      </c>
      <c r="H116" s="64">
        <f t="shared" si="33"/>
        <v>7.3122622085719921E-3</v>
      </c>
      <c r="I116" s="73">
        <v>136.62969102883036</v>
      </c>
      <c r="J116" s="184">
        <f t="shared" si="38"/>
        <v>5.8090240122949301E-3</v>
      </c>
      <c r="K116" s="184">
        <f t="shared" si="37"/>
        <v>6.1374453908799977E-3</v>
      </c>
      <c r="L116" s="9"/>
      <c r="N116" s="367"/>
    </row>
    <row r="117" spans="1:17" ht="12.95" customHeight="1">
      <c r="A117" s="409">
        <v>102</v>
      </c>
      <c r="B117" s="410" t="s">
        <v>50</v>
      </c>
      <c r="C117" s="410" t="s">
        <v>146</v>
      </c>
      <c r="D117" s="72">
        <v>149224145.41999999</v>
      </c>
      <c r="E117" s="54">
        <f t="shared" si="35"/>
        <v>5.1816082113854576E-3</v>
      </c>
      <c r="F117" s="73">
        <v>3.4695</v>
      </c>
      <c r="G117" s="72">
        <v>149433641.84999999</v>
      </c>
      <c r="H117" s="64">
        <f t="shared" si="33"/>
        <v>5.1468182115094628E-3</v>
      </c>
      <c r="I117" s="73">
        <v>3.4741</v>
      </c>
      <c r="J117" s="184">
        <f t="shared" si="38"/>
        <v>1.4039043709070495E-3</v>
      </c>
      <c r="K117" s="184">
        <f t="shared" si="37"/>
        <v>1.3258394581351599E-3</v>
      </c>
      <c r="L117" s="9"/>
      <c r="M117" s="4"/>
    </row>
    <row r="118" spans="1:17" ht="12.95" customHeight="1">
      <c r="A118" s="409">
        <v>103</v>
      </c>
      <c r="B118" s="410" t="s">
        <v>112</v>
      </c>
      <c r="C118" s="410" t="s">
        <v>195</v>
      </c>
      <c r="D118" s="72">
        <v>325549084.66000003</v>
      </c>
      <c r="E118" s="54">
        <f t="shared" si="35"/>
        <v>1.1304255122624349E-2</v>
      </c>
      <c r="F118" s="73">
        <v>119.31</v>
      </c>
      <c r="G118" s="72">
        <v>325742134.99000001</v>
      </c>
      <c r="H118" s="64">
        <f t="shared" si="33"/>
        <v>1.1219264496714841E-2</v>
      </c>
      <c r="I118" s="73">
        <v>119.28</v>
      </c>
      <c r="J118" s="184">
        <f>((G118-D118)/D118)</f>
        <v>5.9299914850506489E-4</v>
      </c>
      <c r="K118" s="184">
        <f t="shared" si="37"/>
        <v>-2.5144581342721598E-4</v>
      </c>
      <c r="L118" s="9"/>
      <c r="M118" s="4"/>
    </row>
    <row r="119" spans="1:17" ht="12.95" customHeight="1">
      <c r="A119" s="409">
        <v>104</v>
      </c>
      <c r="B119" s="410" t="s">
        <v>132</v>
      </c>
      <c r="C119" s="410" t="s">
        <v>164</v>
      </c>
      <c r="D119" s="72">
        <v>118018113.23</v>
      </c>
      <c r="E119" s="54">
        <f t="shared" si="35"/>
        <v>4.098020617800277E-3</v>
      </c>
      <c r="F119" s="73">
        <v>132.49365900000001</v>
      </c>
      <c r="G119" s="72">
        <v>117949571.70999999</v>
      </c>
      <c r="H119" s="64">
        <f t="shared" si="33"/>
        <v>4.0624386597372438E-3</v>
      </c>
      <c r="I119" s="73">
        <v>132.55359799999999</v>
      </c>
      <c r="J119" s="184">
        <f>((G119-D119)/D119)</f>
        <v>-5.807711894735459E-4</v>
      </c>
      <c r="K119" s="184">
        <f>((I119-F119)/F119)</f>
        <v>4.5239146123955828E-4</v>
      </c>
      <c r="L119" s="9"/>
      <c r="M119" s="4"/>
    </row>
    <row r="120" spans="1:17" ht="12.95" customHeight="1">
      <c r="A120" s="409">
        <v>105</v>
      </c>
      <c r="B120" s="410" t="s">
        <v>131</v>
      </c>
      <c r="C120" s="410" t="s">
        <v>181</v>
      </c>
      <c r="D120" s="72">
        <v>1104566517.1700001</v>
      </c>
      <c r="E120" s="54">
        <f t="shared" ref="E120:E122" si="39">(D120/$D$124)</f>
        <v>3.8354590132049886E-2</v>
      </c>
      <c r="F120" s="73">
        <v>2.1715</v>
      </c>
      <c r="G120" s="72">
        <v>1105292462.55</v>
      </c>
      <c r="H120" s="64">
        <f t="shared" ref="H120:H122" si="40">(G120/$G$124)</f>
        <v>3.8068665829658233E-2</v>
      </c>
      <c r="I120" s="73">
        <v>2.1739000000000002</v>
      </c>
      <c r="J120" s="184">
        <f t="shared" ref="J120:J122" si="41">((G120-D120)/D120)</f>
        <v>6.5722196781757797E-4</v>
      </c>
      <c r="K120" s="184">
        <f t="shared" ref="K120:K122" si="42">((I120-F120)/F120)</f>
        <v>1.1052268017500253E-3</v>
      </c>
      <c r="L120" s="9"/>
      <c r="M120" s="4"/>
    </row>
    <row r="121" spans="1:17" ht="12.95" customHeight="1">
      <c r="A121" s="409">
        <v>106</v>
      </c>
      <c r="B121" s="410" t="s">
        <v>201</v>
      </c>
      <c r="C121" s="410" t="s">
        <v>202</v>
      </c>
      <c r="D121" s="72">
        <v>17058277.789999999</v>
      </c>
      <c r="E121" s="54">
        <f t="shared" si="39"/>
        <v>5.92325806389987E-4</v>
      </c>
      <c r="F121" s="73">
        <v>1.0820000000000001</v>
      </c>
      <c r="G121" s="72">
        <v>17104916.48</v>
      </c>
      <c r="H121" s="64">
        <f t="shared" si="40"/>
        <v>5.8913036285351264E-4</v>
      </c>
      <c r="I121" s="73">
        <v>1.085</v>
      </c>
      <c r="J121" s="184">
        <f t="shared" si="41"/>
        <v>2.7340796400526519E-3</v>
      </c>
      <c r="K121" s="184">
        <f t="shared" si="42"/>
        <v>2.7726432532346502E-3</v>
      </c>
      <c r="L121" s="9"/>
      <c r="M121" s="4"/>
    </row>
    <row r="122" spans="1:17" ht="12.95" customHeight="1">
      <c r="A122" s="409">
        <v>107</v>
      </c>
      <c r="B122" s="410" t="s">
        <v>215</v>
      </c>
      <c r="C122" s="410" t="s">
        <v>219</v>
      </c>
      <c r="D122" s="72">
        <v>179838796.06999999</v>
      </c>
      <c r="E122" s="54">
        <f t="shared" si="39"/>
        <v>6.2446608745470068E-3</v>
      </c>
      <c r="F122" s="73">
        <v>1.0139</v>
      </c>
      <c r="G122" s="72">
        <v>178220522.50999999</v>
      </c>
      <c r="H122" s="64">
        <f t="shared" si="40"/>
        <v>6.1383007170496802E-3</v>
      </c>
      <c r="I122" s="73">
        <v>1.0345</v>
      </c>
      <c r="J122" s="184">
        <f t="shared" si="41"/>
        <v>-8.9984674906859897E-3</v>
      </c>
      <c r="K122" s="184">
        <f t="shared" si="42"/>
        <v>2.0317585560706137E-2</v>
      </c>
      <c r="L122" s="9"/>
      <c r="M122" s="4"/>
    </row>
    <row r="123" spans="1:17" ht="12.95" customHeight="1">
      <c r="A123" s="409">
        <v>108</v>
      </c>
      <c r="B123" s="410" t="s">
        <v>226</v>
      </c>
      <c r="C123" s="410" t="s">
        <v>228</v>
      </c>
      <c r="D123" s="72">
        <v>6015484.1200000001</v>
      </c>
      <c r="E123" s="54">
        <f t="shared" si="35"/>
        <v>2.088796141128595E-4</v>
      </c>
      <c r="F123" s="73">
        <v>99.424000000000007</v>
      </c>
      <c r="G123" s="72">
        <v>6015484.1200000001</v>
      </c>
      <c r="H123" s="64">
        <f t="shared" si="33"/>
        <v>2.0718629912626986E-4</v>
      </c>
      <c r="I123" s="73">
        <v>99.424000000000007</v>
      </c>
      <c r="J123" s="184">
        <f t="shared" si="38"/>
        <v>0</v>
      </c>
      <c r="K123" s="184">
        <f t="shared" si="37"/>
        <v>0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28798809043.90115</v>
      </c>
      <c r="E124" s="65">
        <f>(D124/$D$135)</f>
        <v>2.241180523915531E-2</v>
      </c>
      <c r="F124" s="67"/>
      <c r="G124" s="68">
        <f>SUM(G102:G123)</f>
        <v>29034179119.797195</v>
      </c>
      <c r="H124" s="65">
        <f>(G124/$G$135)</f>
        <v>2.2531574530963702E-2</v>
      </c>
      <c r="I124" s="67"/>
      <c r="J124" s="184">
        <f>((G124-D124)/D124)</f>
        <v>8.1729100511498762E-3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09">
        <v>109</v>
      </c>
      <c r="B126" s="410" t="s">
        <v>18</v>
      </c>
      <c r="C126" s="410" t="s">
        <v>36</v>
      </c>
      <c r="D126" s="83">
        <v>616457421.24000001</v>
      </c>
      <c r="E126" s="54">
        <f>(D126/$D$134)</f>
        <v>5.013492370227518E-2</v>
      </c>
      <c r="F126" s="359">
        <v>14.368</v>
      </c>
      <c r="G126" s="83">
        <v>544449977.62</v>
      </c>
      <c r="H126" s="54">
        <f t="shared" ref="H126:H133" si="43">(G126/$G$134)</f>
        <v>4.414882987685935E-2</v>
      </c>
      <c r="I126" s="359">
        <v>14.457100000000001</v>
      </c>
      <c r="J126" s="184">
        <f t="shared" ref="J126:J134" si="44">((G126-D126)/D126)</f>
        <v>-0.11680846257825481</v>
      </c>
      <c r="K126" s="228">
        <f t="shared" ref="K126:K133" si="45">((I126-F126)/F126)</f>
        <v>6.2012806236080298E-3</v>
      </c>
      <c r="L126" s="9"/>
      <c r="M126" s="358"/>
      <c r="N126" s="356"/>
      <c r="O126" s="297"/>
      <c r="P126" s="453"/>
    </row>
    <row r="127" spans="1:17" ht="12" customHeight="1" thickBot="1">
      <c r="A127" s="409">
        <v>110</v>
      </c>
      <c r="B127" s="410" t="s">
        <v>37</v>
      </c>
      <c r="C127" s="53" t="s">
        <v>163</v>
      </c>
      <c r="D127" s="83">
        <v>2855375332.04</v>
      </c>
      <c r="E127" s="54">
        <f t="shared" ref="E127:E133" si="46">(D127/$D$134)</f>
        <v>0.23222045753822004</v>
      </c>
      <c r="F127" s="359">
        <v>1.45</v>
      </c>
      <c r="G127" s="83">
        <v>2845309702.6599998</v>
      </c>
      <c r="H127" s="54">
        <f t="shared" si="43"/>
        <v>0.23072292988023282</v>
      </c>
      <c r="I127" s="359">
        <v>1.44</v>
      </c>
      <c r="J127" s="228">
        <f t="shared" si="44"/>
        <v>-3.5251510605468482E-3</v>
      </c>
      <c r="K127" s="228">
        <f t="shared" si="45"/>
        <v>-6.896551724137937E-3</v>
      </c>
      <c r="L127" s="9"/>
      <c r="M127" s="309"/>
      <c r="N127" s="307"/>
      <c r="O127" s="298"/>
      <c r="P127" s="454"/>
    </row>
    <row r="128" spans="1:17" ht="12" customHeight="1" thickBot="1">
      <c r="A128" s="409">
        <v>111</v>
      </c>
      <c r="B128" s="410" t="s">
        <v>7</v>
      </c>
      <c r="C128" s="53" t="s">
        <v>39</v>
      </c>
      <c r="D128" s="75">
        <v>1510819159.1600001</v>
      </c>
      <c r="E128" s="54">
        <f t="shared" si="46"/>
        <v>0.12287110295478636</v>
      </c>
      <c r="F128" s="75">
        <v>1.23</v>
      </c>
      <c r="G128" s="75">
        <v>1521630103.6300001</v>
      </c>
      <c r="H128" s="54">
        <f t="shared" si="43"/>
        <v>0.12338725565630548</v>
      </c>
      <c r="I128" s="75">
        <v>1.24</v>
      </c>
      <c r="J128" s="184">
        <f t="shared" si="44"/>
        <v>7.1556839906708643E-3</v>
      </c>
      <c r="K128" s="184">
        <f t="shared" si="45"/>
        <v>8.1300813008130159E-3</v>
      </c>
      <c r="L128" s="9"/>
      <c r="M128" s="451"/>
      <c r="N128" s="292"/>
      <c r="O128" s="293"/>
    </row>
    <row r="129" spans="1:16" ht="12" customHeight="1" thickBot="1">
      <c r="A129" s="409">
        <v>112</v>
      </c>
      <c r="B129" s="424" t="s">
        <v>9</v>
      </c>
      <c r="C129" s="410" t="s">
        <v>40</v>
      </c>
      <c r="D129" s="75">
        <v>400815731.64999998</v>
      </c>
      <c r="E129" s="54">
        <f t="shared" si="46"/>
        <v>3.2597330217103496E-2</v>
      </c>
      <c r="F129" s="75">
        <v>39.461199999999998</v>
      </c>
      <c r="G129" s="75">
        <v>400922376.5</v>
      </c>
      <c r="H129" s="54">
        <f t="shared" si="43"/>
        <v>3.2510339831951618E-2</v>
      </c>
      <c r="I129" s="75">
        <v>39.3001</v>
      </c>
      <c r="J129" s="184">
        <f t="shared" si="44"/>
        <v>2.6606952167523249E-4</v>
      </c>
      <c r="K129" s="184">
        <f t="shared" si="45"/>
        <v>-4.0824911558695019E-3</v>
      </c>
      <c r="L129" s="9"/>
      <c r="M129" s="452"/>
      <c r="P129" s="295"/>
    </row>
    <row r="130" spans="1:16" ht="12" customHeight="1">
      <c r="A130" s="409">
        <v>113</v>
      </c>
      <c r="B130" s="410" t="s">
        <v>7</v>
      </c>
      <c r="C130" s="410" t="s">
        <v>88</v>
      </c>
      <c r="D130" s="72">
        <v>262793907.53</v>
      </c>
      <c r="E130" s="54">
        <f t="shared" si="46"/>
        <v>2.1372364172269315E-2</v>
      </c>
      <c r="F130" s="95">
        <v>228.57</v>
      </c>
      <c r="G130" s="72">
        <v>263784012.02000001</v>
      </c>
      <c r="H130" s="54">
        <f t="shared" si="43"/>
        <v>2.1389945724333524E-2</v>
      </c>
      <c r="I130" s="95">
        <v>229.69</v>
      </c>
      <c r="J130" s="184">
        <f>((G130-D130)/D130)</f>
        <v>3.7676082345515613E-3</v>
      </c>
      <c r="K130" s="184">
        <f t="shared" si="45"/>
        <v>4.9000306251914278E-3</v>
      </c>
      <c r="L130" s="9"/>
      <c r="M130" s="347"/>
      <c r="N130" s="10"/>
      <c r="P130" s="345"/>
    </row>
    <row r="131" spans="1:16" ht="12" customHeight="1">
      <c r="A131" s="409">
        <v>114</v>
      </c>
      <c r="B131" s="53" t="s">
        <v>34</v>
      </c>
      <c r="C131" s="53" t="s">
        <v>180</v>
      </c>
      <c r="D131" s="72">
        <v>4803174485.9899998</v>
      </c>
      <c r="E131" s="54">
        <f t="shared" ref="E131:E132" si="47">(D131/$D$134)</f>
        <v>0.39063003881021041</v>
      </c>
      <c r="F131" s="95">
        <v>112.11</v>
      </c>
      <c r="G131" s="72">
        <v>4814413915.0600004</v>
      </c>
      <c r="H131" s="54">
        <f t="shared" ref="H131:H132" si="48">(G131/$G$134)</f>
        <v>0.39039535242871948</v>
      </c>
      <c r="I131" s="95">
        <v>112.43</v>
      </c>
      <c r="J131" s="184">
        <f t="shared" ref="J131:J132" si="49">((G131-D131)/D131)</f>
        <v>2.3400001608902721E-3</v>
      </c>
      <c r="K131" s="184">
        <f t="shared" ref="K131:K132" si="50">((I131-F131)/F131)</f>
        <v>2.8543394880029202E-3</v>
      </c>
      <c r="L131" s="9"/>
      <c r="M131" s="347"/>
      <c r="N131" s="10"/>
      <c r="P131" s="387"/>
    </row>
    <row r="132" spans="1:16" ht="12" customHeight="1">
      <c r="A132" s="409">
        <v>115</v>
      </c>
      <c r="B132" s="410" t="s">
        <v>55</v>
      </c>
      <c r="C132" s="410" t="s">
        <v>206</v>
      </c>
      <c r="D132" s="72">
        <v>1580666906.78</v>
      </c>
      <c r="E132" s="54">
        <f t="shared" si="47"/>
        <v>0.12855164369782843</v>
      </c>
      <c r="F132" s="95">
        <v>1.0606</v>
      </c>
      <c r="G132" s="72">
        <v>1675983256.26</v>
      </c>
      <c r="H132" s="54">
        <f t="shared" si="48"/>
        <v>0.13590357736910563</v>
      </c>
      <c r="I132" s="95">
        <v>1.0612999999999999</v>
      </c>
      <c r="J132" s="184">
        <f t="shared" si="49"/>
        <v>6.0301350696441394E-2</v>
      </c>
      <c r="K132" s="184">
        <f t="shared" si="50"/>
        <v>6.6000377145004994E-4</v>
      </c>
      <c r="L132" s="9"/>
      <c r="M132" s="347"/>
      <c r="N132" s="10"/>
      <c r="P132" s="404"/>
    </row>
    <row r="133" spans="1:16" ht="12" customHeight="1" thickBot="1">
      <c r="A133" s="409">
        <v>116</v>
      </c>
      <c r="B133" s="410" t="s">
        <v>220</v>
      </c>
      <c r="C133" s="410" t="s">
        <v>221</v>
      </c>
      <c r="D133" s="72">
        <v>265865129.69773561</v>
      </c>
      <c r="E133" s="54">
        <f t="shared" si="46"/>
        <v>2.1622138907306878E-2</v>
      </c>
      <c r="F133" s="95">
        <v>100.02476669341704</v>
      </c>
      <c r="G133" s="72">
        <v>265656322.24542567</v>
      </c>
      <c r="H133" s="54">
        <f t="shared" si="43"/>
        <v>2.1541769232491906E-2</v>
      </c>
      <c r="I133" s="95">
        <v>100.11393167068357</v>
      </c>
      <c r="J133" s="184">
        <f t="shared" si="44"/>
        <v>-7.8538863877083585E-4</v>
      </c>
      <c r="K133" s="184">
        <f t="shared" si="45"/>
        <v>8.9142899517907954E-4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12295968074.087734</v>
      </c>
      <c r="E134" s="65">
        <f>(D134/$D$135)</f>
        <v>9.5689665945295609E-3</v>
      </c>
      <c r="F134" s="87"/>
      <c r="G134" s="90">
        <f>SUM(G126:G133)</f>
        <v>12332149665.995428</v>
      </c>
      <c r="H134" s="65">
        <f>(G134/$G$135)</f>
        <v>9.5701947756088659E-3</v>
      </c>
      <c r="I134" s="87"/>
      <c r="J134" s="184">
        <f t="shared" si="44"/>
        <v>2.9425574049709996E-3</v>
      </c>
      <c r="K134" s="184"/>
      <c r="L134" s="9"/>
      <c r="M134" s="398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1284983906320.3711</v>
      </c>
      <c r="E135" s="55"/>
      <c r="F135" s="40"/>
      <c r="G135" s="41">
        <f>SUM(G19,G49,G63,G94,G100,G124,G134)</f>
        <v>1288599652895.8674</v>
      </c>
      <c r="H135" s="55"/>
      <c r="I135" s="40"/>
      <c r="J135" s="184">
        <f>((G135-D135)/D135)</f>
        <v>2.8138458059371704E-3</v>
      </c>
      <c r="K135" s="184"/>
      <c r="L135" s="9"/>
      <c r="M135" s="397">
        <f>((G135-D135)/D135)</f>
        <v>2.8138458059371704E-3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59" t="s">
        <v>243</v>
      </c>
      <c r="B137" s="460"/>
      <c r="C137" s="460"/>
      <c r="D137" s="460"/>
      <c r="E137" s="460"/>
      <c r="F137" s="460"/>
      <c r="G137" s="460"/>
      <c r="H137" s="460"/>
      <c r="I137" s="460"/>
      <c r="J137" s="460"/>
      <c r="K137" s="461"/>
      <c r="L137" s="9"/>
      <c r="M137" s="4"/>
    </row>
    <row r="138" spans="1:16" ht="27" customHeight="1">
      <c r="A138" s="264"/>
      <c r="B138" s="265"/>
      <c r="C138" s="264" t="s">
        <v>62</v>
      </c>
      <c r="D138" s="433" t="s">
        <v>240</v>
      </c>
      <c r="E138" s="434"/>
      <c r="F138" s="435"/>
      <c r="G138" s="433" t="s">
        <v>241</v>
      </c>
      <c r="H138" s="434"/>
      <c r="I138" s="435"/>
      <c r="J138" s="457" t="s">
        <v>83</v>
      </c>
      <c r="K138" s="458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09">
        <v>1</v>
      </c>
      <c r="B140" s="53" t="s">
        <v>43</v>
      </c>
      <c r="C140" s="53" t="s">
        <v>44</v>
      </c>
      <c r="D140" s="89">
        <v>2468375000</v>
      </c>
      <c r="E140" s="76">
        <f>(D140/$D$150)</f>
        <v>0.20367212489686529</v>
      </c>
      <c r="F140" s="88">
        <v>16.25</v>
      </c>
      <c r="G140" s="89">
        <v>2468375000</v>
      </c>
      <c r="H140" s="76">
        <f t="shared" ref="H140:H149" si="51">(G140/$G$150)</f>
        <v>0.2135207858012563</v>
      </c>
      <c r="I140" s="88">
        <v>16.25</v>
      </c>
      <c r="J140" s="184">
        <f t="shared" ref="J140:J149" si="52">((G140-D140)/D140)</f>
        <v>0</v>
      </c>
      <c r="K140" s="184">
        <f t="shared" ref="K140:K146" si="53">((I140-F140)/F140)</f>
        <v>0</v>
      </c>
      <c r="M140" s="4"/>
    </row>
    <row r="141" spans="1:16" ht="12" customHeight="1">
      <c r="A141" s="409">
        <v>2</v>
      </c>
      <c r="B141" s="53" t="s">
        <v>43</v>
      </c>
      <c r="C141" s="428" t="s">
        <v>79</v>
      </c>
      <c r="D141" s="89">
        <v>330592268.83999997</v>
      </c>
      <c r="E141" s="76">
        <f t="shared" ref="E141:E149" si="54">(D141/$D$150)</f>
        <v>2.7278039142803887E-2</v>
      </c>
      <c r="F141" s="88">
        <v>3.88</v>
      </c>
      <c r="G141" s="89">
        <v>330592268.83999997</v>
      </c>
      <c r="H141" s="76">
        <f t="shared" si="51"/>
        <v>2.8597081489861537E-2</v>
      </c>
      <c r="I141" s="88">
        <v>3.88</v>
      </c>
      <c r="J141" s="184">
        <f t="shared" si="52"/>
        <v>0</v>
      </c>
      <c r="K141" s="184">
        <f t="shared" si="53"/>
        <v>0</v>
      </c>
      <c r="M141" s="4"/>
    </row>
    <row r="142" spans="1:16" ht="12" customHeight="1">
      <c r="A142" s="409">
        <v>3</v>
      </c>
      <c r="B142" s="53" t="s">
        <v>43</v>
      </c>
      <c r="C142" s="53" t="s">
        <v>68</v>
      </c>
      <c r="D142" s="89">
        <v>145355682.56</v>
      </c>
      <c r="E142" s="76">
        <f t="shared" si="54"/>
        <v>1.1993680349553624E-2</v>
      </c>
      <c r="F142" s="88">
        <v>5.66</v>
      </c>
      <c r="G142" s="89">
        <v>145355682.56</v>
      </c>
      <c r="H142" s="76">
        <f t="shared" si="51"/>
        <v>1.2573640375100691E-2</v>
      </c>
      <c r="I142" s="88">
        <v>5.66</v>
      </c>
      <c r="J142" s="184">
        <f t="shared" si="52"/>
        <v>0</v>
      </c>
      <c r="K142" s="184">
        <f t="shared" si="53"/>
        <v>0</v>
      </c>
      <c r="M142" s="4"/>
      <c r="O142" s="192"/>
    </row>
    <row r="143" spans="1:16" ht="12" customHeight="1">
      <c r="A143" s="409">
        <v>4</v>
      </c>
      <c r="B143" s="53" t="s">
        <v>43</v>
      </c>
      <c r="C143" s="53" t="s">
        <v>69</v>
      </c>
      <c r="D143" s="89">
        <v>207161972.63999999</v>
      </c>
      <c r="E143" s="76">
        <f t="shared" si="54"/>
        <v>1.7093480190576823E-2</v>
      </c>
      <c r="F143" s="88">
        <v>19.68</v>
      </c>
      <c r="G143" s="89">
        <v>209162012.00999999</v>
      </c>
      <c r="H143" s="76">
        <f t="shared" si="51"/>
        <v>1.8093051973118755E-2</v>
      </c>
      <c r="I143" s="88">
        <v>19.87</v>
      </c>
      <c r="J143" s="184">
        <f t="shared" si="52"/>
        <v>9.6544715447154702E-3</v>
      </c>
      <c r="K143" s="184">
        <f t="shared" si="53"/>
        <v>9.6544715447155118E-3</v>
      </c>
      <c r="M143" s="4"/>
      <c r="O143" s="192"/>
    </row>
    <row r="144" spans="1:16" ht="12" customHeight="1">
      <c r="A144" s="409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5.2430574416905691E-2</v>
      </c>
      <c r="F144" s="88">
        <v>180.5</v>
      </c>
      <c r="G144" s="89">
        <v>635424799.5</v>
      </c>
      <c r="H144" s="76">
        <f t="shared" si="51"/>
        <v>5.4965879376855514E-2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09">
        <v>6</v>
      </c>
      <c r="B145" s="53" t="s">
        <v>45</v>
      </c>
      <c r="C145" s="53" t="s">
        <v>46</v>
      </c>
      <c r="D145" s="89">
        <v>5806248400</v>
      </c>
      <c r="E145" s="76">
        <f t="shared" si="54"/>
        <v>0.47908885372239807</v>
      </c>
      <c r="F145" s="88">
        <v>9400</v>
      </c>
      <c r="G145" s="89">
        <v>5250331000</v>
      </c>
      <c r="H145" s="76">
        <f t="shared" si="51"/>
        <v>0.45416713458720648</v>
      </c>
      <c r="I145" s="88">
        <v>8500</v>
      </c>
      <c r="J145" s="184">
        <f t="shared" si="52"/>
        <v>-9.5744680851063829E-2</v>
      </c>
      <c r="K145" s="184">
        <f t="shared" si="53"/>
        <v>-9.5744680851063829E-2</v>
      </c>
      <c r="M145" s="192"/>
      <c r="O145" s="193"/>
    </row>
    <row r="146" spans="1:21" ht="12" customHeight="1">
      <c r="A146" s="409">
        <v>7</v>
      </c>
      <c r="B146" s="53" t="s">
        <v>37</v>
      </c>
      <c r="C146" s="53" t="s">
        <v>120</v>
      </c>
      <c r="D146" s="89">
        <v>550800000</v>
      </c>
      <c r="E146" s="76">
        <f t="shared" si="54"/>
        <v>4.5447959241684675E-2</v>
      </c>
      <c r="F146" s="88">
        <v>13.5</v>
      </c>
      <c r="G146" s="89">
        <v>550800000</v>
      </c>
      <c r="H146" s="76">
        <f t="shared" si="51"/>
        <v>4.764561657743737E-2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09">
        <v>8</v>
      </c>
      <c r="B147" s="53" t="s">
        <v>53</v>
      </c>
      <c r="C147" s="53" t="s">
        <v>54</v>
      </c>
      <c r="D147" s="89">
        <v>504476238.91000003</v>
      </c>
      <c r="E147" s="76">
        <f t="shared" si="54"/>
        <v>4.1625663660820732E-2</v>
      </c>
      <c r="F147" s="95">
        <v>49.15</v>
      </c>
      <c r="G147" s="89">
        <v>501614880.64999998</v>
      </c>
      <c r="H147" s="76">
        <f t="shared" si="51"/>
        <v>4.3390977256693726E-2</v>
      </c>
      <c r="I147" s="95">
        <v>42.5</v>
      </c>
      <c r="J147" s="184">
        <f t="shared" si="52"/>
        <v>-5.6719386153497794E-3</v>
      </c>
      <c r="K147" s="184">
        <f>((I147-F147)/F147)</f>
        <v>-0.13530010172939977</v>
      </c>
      <c r="M147" s="192"/>
      <c r="O147" s="193"/>
    </row>
    <row r="148" spans="1:21" ht="12" customHeight="1">
      <c r="A148" s="409">
        <v>9</v>
      </c>
      <c r="B148" s="53" t="s">
        <v>53</v>
      </c>
      <c r="C148" s="53" t="s">
        <v>118</v>
      </c>
      <c r="D148" s="89">
        <v>784125186.05999994</v>
      </c>
      <c r="E148" s="76">
        <f t="shared" si="54"/>
        <v>6.4700235106088036E-2</v>
      </c>
      <c r="F148" s="53">
        <v>118.21</v>
      </c>
      <c r="G148" s="89">
        <v>781897774.88</v>
      </c>
      <c r="H148" s="76">
        <f>(G148/$G$150)</f>
        <v>6.7636168454400722E-2</v>
      </c>
      <c r="I148" s="53">
        <v>118.21</v>
      </c>
      <c r="J148" s="184">
        <f>((G148-D148)/D148)</f>
        <v>-2.8406321077276424E-3</v>
      </c>
      <c r="K148" s="184">
        <f>((I148-F148)/F148)</f>
        <v>0</v>
      </c>
      <c r="M148" s="192"/>
      <c r="N148" s="408"/>
      <c r="O148" s="193"/>
    </row>
    <row r="149" spans="1:21" ht="12" customHeight="1">
      <c r="A149" s="409">
        <v>10</v>
      </c>
      <c r="B149" s="410" t="s">
        <v>111</v>
      </c>
      <c r="C149" s="53" t="s">
        <v>177</v>
      </c>
      <c r="D149" s="89">
        <v>686796505.98163009</v>
      </c>
      <c r="E149" s="76">
        <f t="shared" si="54"/>
        <v>5.6669389272303139E-2</v>
      </c>
      <c r="F149" s="95">
        <v>119.78297083311568</v>
      </c>
      <c r="G149" s="89">
        <v>686796505.98163009</v>
      </c>
      <c r="H149" s="76">
        <f t="shared" si="51"/>
        <v>5.940966410806902E-2</v>
      </c>
      <c r="I149" s="95">
        <v>119.78297083311568</v>
      </c>
      <c r="J149" s="184">
        <f t="shared" si="52"/>
        <v>0</v>
      </c>
      <c r="K149" s="184">
        <f>((I149-F149)/F149)</f>
        <v>0</v>
      </c>
      <c r="M149" s="398" t="s">
        <v>210</v>
      </c>
      <c r="N149" s="407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12119356054.491631</v>
      </c>
      <c r="E150" s="43"/>
      <c r="F150" s="44"/>
      <c r="G150" s="43">
        <f>SUM(G140:G149)</f>
        <v>11560349924.421629</v>
      </c>
      <c r="H150" s="43"/>
      <c r="I150" s="44"/>
      <c r="J150" s="184">
        <f>((G150-D150)/D150)</f>
        <v>-4.6125068655180311E-2</v>
      </c>
      <c r="K150" s="210"/>
      <c r="M150" s="397">
        <f>((G150-D150)/D150)</f>
        <v>-4.6125068655180311E-2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1297103262374.8628</v>
      </c>
      <c r="E151" s="51"/>
      <c r="F151" s="56"/>
      <c r="G151" s="46">
        <f>SUM(G135,G150)</f>
        <v>1300160002820.2891</v>
      </c>
      <c r="H151" s="51"/>
      <c r="I151" s="56"/>
      <c r="J151" s="191">
        <f>((G151-D151)/D151)</f>
        <v>2.3565898985017522E-3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62" t="s">
        <v>147</v>
      </c>
      <c r="B153" s="463"/>
      <c r="C153" s="463"/>
      <c r="D153" s="463"/>
      <c r="E153" s="463"/>
      <c r="F153" s="463"/>
      <c r="G153" s="463"/>
      <c r="H153" s="463"/>
      <c r="I153" s="463"/>
      <c r="J153" s="463"/>
      <c r="K153" s="464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33" t="s">
        <v>240</v>
      </c>
      <c r="E154" s="434"/>
      <c r="F154" s="435"/>
      <c r="G154" s="433" t="s">
        <v>241</v>
      </c>
      <c r="H154" s="434"/>
      <c r="I154" s="435"/>
      <c r="J154" s="448" t="s">
        <v>83</v>
      </c>
      <c r="K154" s="449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55" t="s">
        <v>151</v>
      </c>
      <c r="E155" s="456"/>
      <c r="F155" s="37" t="s">
        <v>165</v>
      </c>
      <c r="G155" s="455" t="s">
        <v>151</v>
      </c>
      <c r="H155" s="456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38" t="s">
        <v>6</v>
      </c>
      <c r="E156" s="439"/>
      <c r="F156" s="263" t="s">
        <v>6</v>
      </c>
      <c r="G156" s="438" t="s">
        <v>6</v>
      </c>
      <c r="H156" s="439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36">
        <v>77723084061</v>
      </c>
      <c r="E157" s="437"/>
      <c r="F157" s="321">
        <v>107.4</v>
      </c>
      <c r="G157" s="436">
        <v>77723084061</v>
      </c>
      <c r="H157" s="437"/>
      <c r="I157" s="321">
        <v>107.4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32"/>
      <c r="E158" s="432"/>
      <c r="F158" s="432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3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2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411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89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413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89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89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F82" name="BidOffer Prices_2_1_1_1_1_1_1_1_1_2"/>
    <protectedRange password="CADF" sqref="D18" name="Fund Name_1_1_1_1_1"/>
    <protectedRange password="CADF" sqref="F18" name="Fund Name_1_1_1_1_2"/>
    <protectedRange password="CADF" sqref="D43" name="Yield_2_1_2_2"/>
    <protectedRange password="CADF" sqref="D85" name="Yield_2_1_2_2_1"/>
    <protectedRange password="CADF" sqref="F85" name="Fund Name_2_2"/>
    <protectedRange password="CADF" sqref="G48 D48" name="Yield_2_1_2_1"/>
    <protectedRange password="CADF" sqref="G123 D123" name="Fund Name_1_1_1_2"/>
    <protectedRange password="CADF" sqref="I123 F123" name="Fund Name_1_1_1_3"/>
    <protectedRange password="CADF" sqref="G18" name="Fund Name_1_1_1_1"/>
    <protectedRange password="CADF" sqref="I18" name="Fund Name_1_1_1_1_3"/>
    <protectedRange password="CADF" sqref="G43" name="Yield_2_1_2_2_2"/>
    <protectedRange password="CADF" sqref="G85" name="Yield_2_1_2_2_3"/>
    <protectedRange password="CADF" sqref="I85" name="Fund Name_2_2_1"/>
    <protectedRange password="CADF" sqref="I82" name="BidOffer Prices_2_1_1_1_1_1_1_1_1"/>
  </protectedRanges>
  <mergeCells count="29"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80" zoomScaleNormal="80" workbookViewId="0">
      <selection activeCell="N1" sqref="N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12332149665.995428</v>
      </c>
      <c r="G7" s="383"/>
    </row>
    <row r="8" spans="1:7">
      <c r="E8" s="380" t="s">
        <v>81</v>
      </c>
      <c r="F8" s="382">
        <f>'NAV Trend'!J3</f>
        <v>29034179119.797195</v>
      </c>
      <c r="G8" s="383"/>
    </row>
    <row r="9" spans="1:7">
      <c r="A9" s="383"/>
      <c r="B9" s="383"/>
      <c r="E9" s="380" t="s">
        <v>61</v>
      </c>
      <c r="F9" s="381">
        <f>'NAV Trend'!J4</f>
        <v>435087599942.60364</v>
      </c>
      <c r="G9" s="383"/>
    </row>
    <row r="10" spans="1:7">
      <c r="A10" s="466"/>
      <c r="B10" s="466"/>
      <c r="E10" s="380" t="s">
        <v>0</v>
      </c>
      <c r="F10" s="381">
        <f>'NAV Trend'!J5</f>
        <v>17308772959</v>
      </c>
      <c r="G10" s="383"/>
    </row>
    <row r="11" spans="1:7">
      <c r="A11" s="374"/>
      <c r="B11" s="374"/>
      <c r="E11" s="380" t="s">
        <v>58</v>
      </c>
      <c r="F11" s="381">
        <f>'NAV Trend'!J6</f>
        <v>50760383714.470001</v>
      </c>
      <c r="G11" s="383"/>
    </row>
    <row r="12" spans="1:7">
      <c r="A12" s="375"/>
      <c r="B12" s="376"/>
      <c r="E12" s="380" t="s">
        <v>59</v>
      </c>
      <c r="F12" s="381">
        <f>'NAV Trend'!J7</f>
        <v>515334837985.35602</v>
      </c>
      <c r="G12" s="383"/>
    </row>
    <row r="13" spans="1:7">
      <c r="A13" s="375"/>
      <c r="B13" s="376"/>
      <c r="E13" s="380" t="s">
        <v>80</v>
      </c>
      <c r="F13" s="381">
        <f>'NAV Trend'!J8</f>
        <v>228741729508.64542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7" t="s">
        <v>244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44393</v>
      </c>
      <c r="D1" s="282">
        <v>44400</v>
      </c>
      <c r="E1" s="282">
        <v>44407</v>
      </c>
      <c r="F1" s="282">
        <v>44414</v>
      </c>
      <c r="G1" s="282">
        <v>44421</v>
      </c>
      <c r="H1" s="282">
        <v>44428</v>
      </c>
      <c r="I1" s="282">
        <v>44435</v>
      </c>
      <c r="J1" s="282">
        <v>44442</v>
      </c>
    </row>
    <row r="2" spans="2:24">
      <c r="B2" s="283" t="s">
        <v>89</v>
      </c>
      <c r="C2" s="284">
        <v>12157267575.015984</v>
      </c>
      <c r="D2" s="284">
        <v>12385767292.767826</v>
      </c>
      <c r="E2" s="284">
        <v>12327116067.223726</v>
      </c>
      <c r="F2" s="284">
        <v>12317878435.382305</v>
      </c>
      <c r="G2" s="284">
        <v>12321708406.770008</v>
      </c>
      <c r="H2" s="284">
        <v>12282680824.641743</v>
      </c>
      <c r="I2" s="284">
        <v>12295968074.087734</v>
      </c>
      <c r="J2" s="284">
        <v>12332149665.995428</v>
      </c>
      <c r="K2" s="337"/>
    </row>
    <row r="3" spans="2:24">
      <c r="B3" s="283" t="s">
        <v>200</v>
      </c>
      <c r="C3" s="285">
        <v>29015430731.900002</v>
      </c>
      <c r="D3" s="285">
        <v>29061287191.330006</v>
      </c>
      <c r="E3" s="285">
        <v>28926579836.080002</v>
      </c>
      <c r="F3" s="285">
        <v>28688498739.409992</v>
      </c>
      <c r="G3" s="285">
        <v>29826287596.469997</v>
      </c>
      <c r="H3" s="285">
        <v>28827303298.844475</v>
      </c>
      <c r="I3" s="285">
        <v>28798809043.90115</v>
      </c>
      <c r="J3" s="285">
        <v>29034179119.797195</v>
      </c>
      <c r="K3" s="337"/>
    </row>
    <row r="4" spans="2:24">
      <c r="B4" s="283" t="s">
        <v>61</v>
      </c>
      <c r="C4" s="284">
        <v>445337854955.06866</v>
      </c>
      <c r="D4" s="284">
        <v>445875574264.78143</v>
      </c>
      <c r="E4" s="284">
        <v>444470273122.78082</v>
      </c>
      <c r="F4" s="284">
        <v>444419885125.94867</v>
      </c>
      <c r="G4" s="284">
        <v>442937198248.75311</v>
      </c>
      <c r="H4" s="284">
        <v>435860777306.83203</v>
      </c>
      <c r="I4" s="284">
        <v>435008959869.54578</v>
      </c>
      <c r="J4" s="284">
        <v>435087599942.60364</v>
      </c>
      <c r="K4" s="337"/>
    </row>
    <row r="5" spans="2:24">
      <c r="B5" s="283" t="s">
        <v>0</v>
      </c>
      <c r="C5" s="284">
        <v>15012657517.560001</v>
      </c>
      <c r="D5" s="284">
        <v>15154387184.809999</v>
      </c>
      <c r="E5" s="284">
        <v>15134422058.420002</v>
      </c>
      <c r="F5" s="284">
        <v>15063528586.409998</v>
      </c>
      <c r="G5" s="284">
        <v>15149709045.6</v>
      </c>
      <c r="H5" s="284">
        <v>15362297001.129999</v>
      </c>
      <c r="I5" s="284">
        <v>15165270309.749998</v>
      </c>
      <c r="J5" s="284">
        <v>17308772959</v>
      </c>
      <c r="K5" s="337"/>
    </row>
    <row r="6" spans="2:24">
      <c r="B6" s="283" t="s">
        <v>58</v>
      </c>
      <c r="C6" s="284">
        <v>50853477891.900002</v>
      </c>
      <c r="D6" s="284">
        <v>50858219353.32</v>
      </c>
      <c r="E6" s="284">
        <v>50866881335.639999</v>
      </c>
      <c r="F6" s="284">
        <v>50823750908.580002</v>
      </c>
      <c r="G6" s="284">
        <v>50852010786.330002</v>
      </c>
      <c r="H6" s="284">
        <v>50861046139.459999</v>
      </c>
      <c r="I6" s="284">
        <v>50874722917.380005</v>
      </c>
      <c r="J6" s="284">
        <v>50760383714.470001</v>
      </c>
      <c r="K6" s="337"/>
    </row>
    <row r="7" spans="2:24">
      <c r="B7" s="283" t="s">
        <v>59</v>
      </c>
      <c r="C7" s="286">
        <v>481336393819.54895</v>
      </c>
      <c r="D7" s="286">
        <v>487806910536.82715</v>
      </c>
      <c r="E7" s="286">
        <v>490122576435.89001</v>
      </c>
      <c r="F7" s="286">
        <v>518062732702.2868</v>
      </c>
      <c r="G7" s="286">
        <v>500168344839.35468</v>
      </c>
      <c r="H7" s="286">
        <v>504514751288.87268</v>
      </c>
      <c r="I7" s="286">
        <v>509599421443.33429</v>
      </c>
      <c r="J7" s="286">
        <v>515334837985.35602</v>
      </c>
      <c r="K7" s="337"/>
    </row>
    <row r="8" spans="2:24">
      <c r="B8" s="283" t="s">
        <v>80</v>
      </c>
      <c r="C8" s="286">
        <v>235541302671.42651</v>
      </c>
      <c r="D8" s="286">
        <v>233210190604.78525</v>
      </c>
      <c r="E8" s="286">
        <v>231015858735.95779</v>
      </c>
      <c r="F8" s="286">
        <v>231558120250.94342</v>
      </c>
      <c r="G8" s="286">
        <v>235333694966.25815</v>
      </c>
      <c r="H8" s="286">
        <v>227083913588.19131</v>
      </c>
      <c r="I8" s="286">
        <v>233240754662.37219</v>
      </c>
      <c r="J8" s="286">
        <v>228741729508.64542</v>
      </c>
      <c r="K8" s="337"/>
    </row>
    <row r="9" spans="2:24" s="2" customFormat="1">
      <c r="B9" s="287" t="s">
        <v>1</v>
      </c>
      <c r="C9" s="288">
        <f t="shared" ref="C9:F9" si="0">SUM(C2:C8)</f>
        <v>1269254385162.4199</v>
      </c>
      <c r="D9" s="288">
        <f t="shared" si="0"/>
        <v>1274352336428.6216</v>
      </c>
      <c r="E9" s="288">
        <f t="shared" si="0"/>
        <v>1272863707591.9924</v>
      </c>
      <c r="F9" s="288">
        <f t="shared" si="0"/>
        <v>1300934394748.9612</v>
      </c>
      <c r="G9" s="288">
        <f t="shared" ref="G9:H9" si="1">SUM(G2:G8)</f>
        <v>1286588953889.5359</v>
      </c>
      <c r="H9" s="288">
        <f t="shared" si="1"/>
        <v>1274792769447.9724</v>
      </c>
      <c r="I9" s="288">
        <f t="shared" ref="I9:J9" si="2">SUM(I2:I8)</f>
        <v>1284983906320.3711</v>
      </c>
      <c r="J9" s="288">
        <f t="shared" si="2"/>
        <v>1288599652895.8677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3">(C9+D9)/2</f>
        <v>1271803360795.5208</v>
      </c>
      <c r="E11" s="258">
        <f t="shared" si="3"/>
        <v>1273608022010.3071</v>
      </c>
      <c r="F11" s="258">
        <f t="shared" si="3"/>
        <v>1286899051170.4768</v>
      </c>
      <c r="G11" s="258">
        <f t="shared" si="3"/>
        <v>1293761674319.2485</v>
      </c>
      <c r="H11" s="258">
        <f>(G9+H9)/2</f>
        <v>1280690861668.7542</v>
      </c>
      <c r="I11" s="258">
        <f t="shared" si="3"/>
        <v>1279888337884.1719</v>
      </c>
      <c r="J11" s="258">
        <f t="shared" si="3"/>
        <v>1286791779608.1194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activeCell="AP3" sqref="AP3"/>
    </sheetView>
  </sheetViews>
  <sheetFormatPr defaultRowHeight="15"/>
  <cols>
    <col min="1" max="1" width="33.85546875" customWidth="1"/>
    <col min="2" max="2" width="19.28515625" style="401" customWidth="1"/>
    <col min="3" max="3" width="10.42578125" style="401" customWidth="1"/>
    <col min="4" max="4" width="19.42578125" style="401" customWidth="1"/>
    <col min="5" max="5" width="9.85546875" style="401" customWidth="1"/>
    <col min="6" max="7" width="6.7109375" style="401" customWidth="1"/>
    <col min="8" max="8" width="18.5703125" style="401" customWidth="1"/>
    <col min="9" max="9" width="9.5703125" style="401" customWidth="1"/>
    <col min="10" max="11" width="6.7109375" style="401" customWidth="1"/>
    <col min="12" max="12" width="17.140625" style="401" customWidth="1"/>
    <col min="13" max="13" width="9.42578125" style="401" customWidth="1"/>
    <col min="14" max="15" width="6.7109375" style="401" customWidth="1"/>
    <col min="16" max="16" width="16.140625" style="401" customWidth="1"/>
    <col min="17" max="17" width="8.85546875" style="401" customWidth="1"/>
    <col min="18" max="19" width="6.7109375" style="401" customWidth="1"/>
    <col min="20" max="20" width="17.5703125" style="401" customWidth="1"/>
    <col min="21" max="21" width="9.28515625" style="401" customWidth="1"/>
    <col min="22" max="23" width="6.7109375" style="401" customWidth="1"/>
    <col min="24" max="24" width="17.7109375" style="420" customWidth="1"/>
    <col min="25" max="25" width="9.85546875" style="420" customWidth="1"/>
    <col min="26" max="27" width="6.7109375" style="420" customWidth="1"/>
    <col min="28" max="28" width="18.28515625" style="420" customWidth="1"/>
    <col min="29" max="29" width="9.7109375" style="420" customWidth="1"/>
    <col min="30" max="31" width="6.7109375" style="420" customWidth="1"/>
    <col min="32" max="32" width="18.7109375" style="420" customWidth="1"/>
    <col min="33" max="33" width="9.140625" style="420" customWidth="1"/>
    <col min="34" max="35" width="6.7109375" style="420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5" t="s">
        <v>94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7"/>
    </row>
    <row r="2" spans="1:49" ht="30.75" customHeight="1" thickBot="1">
      <c r="A2" s="99"/>
      <c r="B2" s="468" t="s">
        <v>232</v>
      </c>
      <c r="C2" s="469"/>
      <c r="D2" s="468" t="s">
        <v>234</v>
      </c>
      <c r="E2" s="469"/>
      <c r="F2" s="468" t="s">
        <v>83</v>
      </c>
      <c r="G2" s="469"/>
      <c r="H2" s="468" t="s">
        <v>235</v>
      </c>
      <c r="I2" s="469"/>
      <c r="J2" s="468" t="s">
        <v>83</v>
      </c>
      <c r="K2" s="469"/>
      <c r="L2" s="468" t="s">
        <v>236</v>
      </c>
      <c r="M2" s="469"/>
      <c r="N2" s="468" t="s">
        <v>83</v>
      </c>
      <c r="O2" s="469"/>
      <c r="P2" s="468" t="s">
        <v>237</v>
      </c>
      <c r="Q2" s="469"/>
      <c r="R2" s="468" t="s">
        <v>83</v>
      </c>
      <c r="S2" s="469"/>
      <c r="T2" s="468" t="s">
        <v>238</v>
      </c>
      <c r="U2" s="469"/>
      <c r="V2" s="468" t="s">
        <v>83</v>
      </c>
      <c r="W2" s="469"/>
      <c r="X2" s="468" t="s">
        <v>239</v>
      </c>
      <c r="Y2" s="469"/>
      <c r="Z2" s="468" t="s">
        <v>83</v>
      </c>
      <c r="AA2" s="469"/>
      <c r="AB2" s="468" t="s">
        <v>240</v>
      </c>
      <c r="AC2" s="469"/>
      <c r="AD2" s="468" t="s">
        <v>83</v>
      </c>
      <c r="AE2" s="469"/>
      <c r="AF2" s="468" t="s">
        <v>241</v>
      </c>
      <c r="AG2" s="469"/>
      <c r="AH2" s="468" t="s">
        <v>83</v>
      </c>
      <c r="AI2" s="469"/>
      <c r="AJ2" s="468" t="s">
        <v>102</v>
      </c>
      <c r="AK2" s="469"/>
      <c r="AL2" s="468" t="s">
        <v>103</v>
      </c>
      <c r="AM2" s="469"/>
      <c r="AN2" s="468" t="s">
        <v>93</v>
      </c>
      <c r="AO2" s="469"/>
      <c r="AP2" s="100"/>
      <c r="AQ2" s="470" t="s">
        <v>107</v>
      </c>
      <c r="AR2" s="471"/>
      <c r="AS2" s="100"/>
      <c r="AT2" s="100"/>
    </row>
    <row r="3" spans="1:49" ht="14.25" customHeight="1">
      <c r="A3" s="194" t="s">
        <v>4</v>
      </c>
      <c r="B3" s="399" t="s">
        <v>78</v>
      </c>
      <c r="C3" s="400" t="s">
        <v>5</v>
      </c>
      <c r="D3" s="399" t="s">
        <v>78</v>
      </c>
      <c r="E3" s="400" t="s">
        <v>5</v>
      </c>
      <c r="F3" s="101" t="s">
        <v>78</v>
      </c>
      <c r="G3" s="102" t="s">
        <v>5</v>
      </c>
      <c r="H3" s="399" t="s">
        <v>78</v>
      </c>
      <c r="I3" s="400" t="s">
        <v>5</v>
      </c>
      <c r="J3" s="101" t="s">
        <v>78</v>
      </c>
      <c r="K3" s="102" t="s">
        <v>5</v>
      </c>
      <c r="L3" s="399" t="s">
        <v>78</v>
      </c>
      <c r="M3" s="400" t="s">
        <v>5</v>
      </c>
      <c r="N3" s="101" t="s">
        <v>78</v>
      </c>
      <c r="O3" s="102" t="s">
        <v>5</v>
      </c>
      <c r="P3" s="399" t="s">
        <v>78</v>
      </c>
      <c r="Q3" s="400" t="s">
        <v>5</v>
      </c>
      <c r="R3" s="101" t="s">
        <v>78</v>
      </c>
      <c r="S3" s="102" t="s">
        <v>5</v>
      </c>
      <c r="T3" s="399" t="s">
        <v>78</v>
      </c>
      <c r="U3" s="400" t="s">
        <v>5</v>
      </c>
      <c r="V3" s="101" t="s">
        <v>78</v>
      </c>
      <c r="W3" s="102" t="s">
        <v>5</v>
      </c>
      <c r="X3" s="399" t="s">
        <v>78</v>
      </c>
      <c r="Y3" s="400" t="s">
        <v>5</v>
      </c>
      <c r="Z3" s="101" t="s">
        <v>78</v>
      </c>
      <c r="AA3" s="102" t="s">
        <v>5</v>
      </c>
      <c r="AB3" s="399" t="s">
        <v>78</v>
      </c>
      <c r="AC3" s="400" t="s">
        <v>5</v>
      </c>
      <c r="AD3" s="101" t="s">
        <v>78</v>
      </c>
      <c r="AE3" s="102" t="s">
        <v>5</v>
      </c>
      <c r="AF3" s="399" t="s">
        <v>78</v>
      </c>
      <c r="AG3" s="400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6400144613.6700001</v>
      </c>
      <c r="C5" s="163">
        <v>10442.11</v>
      </c>
      <c r="D5" s="163">
        <v>6390173293.6300001</v>
      </c>
      <c r="E5" s="163">
        <v>10426.540000000001</v>
      </c>
      <c r="F5" s="115">
        <f>((D5-B5)/B5)</f>
        <v>-1.5579835522313552E-3</v>
      </c>
      <c r="G5" s="115">
        <f>((E5-C5)/C5)</f>
        <v>-1.4910779526359815E-3</v>
      </c>
      <c r="H5" s="163">
        <v>6428645891.7299995</v>
      </c>
      <c r="I5" s="163">
        <v>10505.23</v>
      </c>
      <c r="J5" s="115">
        <f t="shared" ref="J5:J18" si="0">((H5-D5)/D5)</f>
        <v>6.020587601020237E-3</v>
      </c>
      <c r="K5" s="115">
        <f t="shared" ref="K5:K18" si="1">((I5-E5)/E5)</f>
        <v>7.5470865694658709E-3</v>
      </c>
      <c r="L5" s="163">
        <v>6424650244.4099998</v>
      </c>
      <c r="M5" s="163">
        <v>10500.67</v>
      </c>
      <c r="N5" s="115">
        <f t="shared" ref="N5:N18" si="2">((L5-H5)/H5)</f>
        <v>-6.2153793929446536E-4</v>
      </c>
      <c r="O5" s="115">
        <f t="shared" ref="O5:O18" si="3">((M5-I5)/I5)</f>
        <v>-4.3406950633155972E-4</v>
      </c>
      <c r="P5" s="163">
        <v>6427250193.79</v>
      </c>
      <c r="Q5" s="163">
        <v>10508.03</v>
      </c>
      <c r="R5" s="115">
        <f t="shared" ref="R5:R18" si="4">((P5-L5)/L5)</f>
        <v>4.0468341171759424E-4</v>
      </c>
      <c r="S5" s="115">
        <f t="shared" ref="S5:S18" si="5">((Q5-M5)/M5)</f>
        <v>7.0090765636864906E-4</v>
      </c>
      <c r="T5" s="163">
        <v>6426267783.8199997</v>
      </c>
      <c r="U5" s="163">
        <v>10516.56</v>
      </c>
      <c r="V5" s="115">
        <f t="shared" ref="V5:V18" si="6">((T5-P5)/P5)</f>
        <v>-1.5285074337847781E-4</v>
      </c>
      <c r="W5" s="115">
        <f t="shared" ref="W5:W18" si="7">((U5-Q5)/Q5)</f>
        <v>8.1176014914297306E-4</v>
      </c>
      <c r="X5" s="163">
        <v>6661437112.1199999</v>
      </c>
      <c r="Y5" s="163">
        <v>10540.67</v>
      </c>
      <c r="Z5" s="115">
        <f t="shared" ref="Z5:Z18" si="8">((X5-T5)/T5)</f>
        <v>3.6595009142337244E-2</v>
      </c>
      <c r="AA5" s="115">
        <f t="shared" ref="AA5:AA18" si="9">((Y5-U5)/U5)</f>
        <v>2.292574758286035E-3</v>
      </c>
      <c r="AB5" s="163">
        <v>6662798869.3699999</v>
      </c>
      <c r="AC5" s="163">
        <v>10552.59</v>
      </c>
      <c r="AD5" s="115">
        <f t="shared" ref="AD5:AD18" si="10">((AB5-X5)/X5)</f>
        <v>2.0442394442520245E-4</v>
      </c>
      <c r="AE5" s="115">
        <f t="shared" ref="AE5:AE18" si="11">((AC5-Y5)/Y5)</f>
        <v>1.1308579056170122E-3</v>
      </c>
      <c r="AF5" s="163">
        <v>8769842876.0900002</v>
      </c>
      <c r="AG5" s="163">
        <v>10619.72</v>
      </c>
      <c r="AH5" s="115">
        <f t="shared" ref="AH5:AH18" si="12">((AF5-AB5)/AB5)</f>
        <v>0.31624007388342962</v>
      </c>
      <c r="AI5" s="115">
        <f t="shared" ref="AI5:AI18" si="13">((AG5-AC5)/AC5)</f>
        <v>6.3614714491891751E-3</v>
      </c>
      <c r="AJ5" s="116">
        <f>AVERAGE(F5,J5,N5,R5,V5,Z5,AD5,AH5)</f>
        <v>4.4641550718503197E-2</v>
      </c>
      <c r="AK5" s="116">
        <f>AVERAGE(G5,K5,O5,S5,W5,AA5,AE5,AI5)</f>
        <v>2.1149388786377717E-3</v>
      </c>
      <c r="AL5" s="117">
        <f>((AF5-D5)/D5)</f>
        <v>0.37239515629915032</v>
      </c>
      <c r="AM5" s="117">
        <f>((AG5-E5)/E5)</f>
        <v>1.8527718687119454E-2</v>
      </c>
      <c r="AN5" s="118">
        <f>STDEV(F5,J5,N5,R5,V5,Z5,AD5,AH5)</f>
        <v>0.11048162396518146</v>
      </c>
      <c r="AO5" s="201">
        <f>STDEV(G5,K5,O5,S5,W5,AA5,AE5,AI5)</f>
        <v>3.2013344875347579E-3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818344166.13999999</v>
      </c>
      <c r="C6" s="163">
        <v>1.61</v>
      </c>
      <c r="D6" s="164">
        <v>815332116.92999995</v>
      </c>
      <c r="E6" s="163">
        <v>1.6</v>
      </c>
      <c r="F6" s="115">
        <f>((D6-B6)/B6)</f>
        <v>-3.6806631422661665E-3</v>
      </c>
      <c r="G6" s="115">
        <f>((E6-C6)/C6)</f>
        <v>-6.2111801242236073E-3</v>
      </c>
      <c r="H6" s="164">
        <v>823001419.88</v>
      </c>
      <c r="I6" s="163">
        <v>1.62</v>
      </c>
      <c r="J6" s="115">
        <f t="shared" si="0"/>
        <v>9.40635452811249E-3</v>
      </c>
      <c r="K6" s="115">
        <f t="shared" si="1"/>
        <v>1.2500000000000011E-2</v>
      </c>
      <c r="L6" s="164">
        <v>822891841.04999995</v>
      </c>
      <c r="M6" s="163">
        <v>1.62</v>
      </c>
      <c r="N6" s="115">
        <f t="shared" si="2"/>
        <v>-1.3314537174920107E-4</v>
      </c>
      <c r="O6" s="115">
        <f t="shared" si="3"/>
        <v>0</v>
      </c>
      <c r="P6" s="164">
        <v>823392096.29999995</v>
      </c>
      <c r="Q6" s="163">
        <v>1.62</v>
      </c>
      <c r="R6" s="115">
        <f t="shared" si="4"/>
        <v>6.0792345366030172E-4</v>
      </c>
      <c r="S6" s="115">
        <f t="shared" si="5"/>
        <v>0</v>
      </c>
      <c r="T6" s="164">
        <v>831945316.23000002</v>
      </c>
      <c r="U6" s="163">
        <v>1.63</v>
      </c>
      <c r="V6" s="115">
        <f t="shared" si="6"/>
        <v>1.0387784833537838E-2</v>
      </c>
      <c r="W6" s="115">
        <f t="shared" si="7"/>
        <v>6.1728395061727073E-3</v>
      </c>
      <c r="X6" s="164">
        <v>826946281.67999995</v>
      </c>
      <c r="Y6" s="163">
        <v>1.63</v>
      </c>
      <c r="Z6" s="115">
        <f t="shared" si="8"/>
        <v>-6.0088499237587337E-3</v>
      </c>
      <c r="AA6" s="115">
        <f t="shared" si="9"/>
        <v>0</v>
      </c>
      <c r="AB6" s="164">
        <v>826065909.62</v>
      </c>
      <c r="AC6" s="163">
        <v>1.62</v>
      </c>
      <c r="AD6" s="115">
        <f t="shared" si="10"/>
        <v>-1.0646061050197898E-3</v>
      </c>
      <c r="AE6" s="115">
        <f t="shared" si="11"/>
        <v>-6.1349693251532443E-3</v>
      </c>
      <c r="AF6" s="164">
        <v>827952554.96000004</v>
      </c>
      <c r="AG6" s="163">
        <v>1.63</v>
      </c>
      <c r="AH6" s="115">
        <f t="shared" si="12"/>
        <v>2.2838920212406686E-3</v>
      </c>
      <c r="AI6" s="115">
        <f t="shared" si="13"/>
        <v>6.1728395061727073E-3</v>
      </c>
      <c r="AJ6" s="116">
        <f t="shared" ref="AJ6:AJ69" si="14">AVERAGE(F6,J6,N6,R6,V6,Z6,AD6,AH6)</f>
        <v>1.474836286719676E-3</v>
      </c>
      <c r="AK6" s="116">
        <f t="shared" ref="AK6:AK69" si="15">AVERAGE(G6,K6,O6,S6,W6,AA6,AE6,AI6)</f>
        <v>1.5624411953710717E-3</v>
      </c>
      <c r="AL6" s="117">
        <f t="shared" ref="AL6:AL69" si="16">((AF6-D6)/D6)</f>
        <v>1.5478892304059223E-2</v>
      </c>
      <c r="AM6" s="117">
        <f t="shared" ref="AM6:AM69" si="17">((AG6-E6)/E6)</f>
        <v>1.8749999999999878E-2</v>
      </c>
      <c r="AN6" s="118">
        <f t="shared" ref="AN6:AN69" si="18">STDEV(F6,J6,N6,R6,V6,Z6,AD6,AH6)</f>
        <v>5.7987048897339757E-3</v>
      </c>
      <c r="AO6" s="201">
        <f t="shared" ref="AO6:AO69" si="19">STDEV(G6,K6,O6,S6,W6,AA6,AE6,AI6)</f>
        <v>6.4270046609389217E-3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264623425.25999999</v>
      </c>
      <c r="C7" s="163">
        <v>135.02000000000001</v>
      </c>
      <c r="D7" s="164">
        <v>264668685.69999999</v>
      </c>
      <c r="E7" s="163">
        <v>135.04</v>
      </c>
      <c r="F7" s="115">
        <f>((D7-B7)/B7)</f>
        <v>1.7103716330301428E-4</v>
      </c>
      <c r="G7" s="115">
        <f>((E7-C7)/C7)</f>
        <v>1.481262035252689E-4</v>
      </c>
      <c r="H7" s="164">
        <v>265396714.46000001</v>
      </c>
      <c r="I7" s="163">
        <v>135.41999999999999</v>
      </c>
      <c r="J7" s="115">
        <f t="shared" si="0"/>
        <v>2.7507174038157107E-3</v>
      </c>
      <c r="K7" s="115">
        <f t="shared" si="1"/>
        <v>2.813981042653995E-3</v>
      </c>
      <c r="L7" s="164">
        <v>268267412.99000001</v>
      </c>
      <c r="M7" s="163">
        <v>137.16999999999999</v>
      </c>
      <c r="N7" s="115">
        <f t="shared" si="2"/>
        <v>1.0816631757634913E-2</v>
      </c>
      <c r="O7" s="115">
        <f t="shared" si="3"/>
        <v>1.2922758824398169E-2</v>
      </c>
      <c r="P7" s="164">
        <v>262002237.24000001</v>
      </c>
      <c r="Q7" s="163">
        <v>134</v>
      </c>
      <c r="R7" s="115">
        <f t="shared" si="4"/>
        <v>-2.3354218390414575E-2</v>
      </c>
      <c r="S7" s="115">
        <f t="shared" si="5"/>
        <v>-2.3110009477290864E-2</v>
      </c>
      <c r="T7" s="164">
        <v>262675318.33000001</v>
      </c>
      <c r="U7" s="163">
        <v>134.35</v>
      </c>
      <c r="V7" s="115">
        <f t="shared" si="6"/>
        <v>2.5689898570730369E-3</v>
      </c>
      <c r="W7" s="115">
        <f t="shared" si="7"/>
        <v>2.6119402985074203E-3</v>
      </c>
      <c r="X7" s="164">
        <v>262577228.46000001</v>
      </c>
      <c r="Y7" s="163">
        <v>134.29</v>
      </c>
      <c r="Z7" s="115">
        <f t="shared" si="8"/>
        <v>-3.7342629152836541E-4</v>
      </c>
      <c r="AA7" s="115">
        <f t="shared" si="9"/>
        <v>-4.4659471529588592E-4</v>
      </c>
      <c r="AB7" s="164">
        <v>262352330.43000001</v>
      </c>
      <c r="AC7" s="163">
        <v>134.16999999999999</v>
      </c>
      <c r="AD7" s="115">
        <f t="shared" si="10"/>
        <v>-8.56502413857496E-4</v>
      </c>
      <c r="AE7" s="115">
        <f t="shared" si="11"/>
        <v>-8.9358850249463516E-4</v>
      </c>
      <c r="AF7" s="164">
        <v>262219858.09</v>
      </c>
      <c r="AG7" s="163">
        <v>134.11000000000001</v>
      </c>
      <c r="AH7" s="115">
        <f t="shared" si="12"/>
        <v>-5.049405880362454E-4</v>
      </c>
      <c r="AI7" s="115">
        <f t="shared" si="13"/>
        <v>-4.4719385853748126E-4</v>
      </c>
      <c r="AJ7" s="116">
        <f t="shared" si="14"/>
        <v>-1.0977139377512507E-3</v>
      </c>
      <c r="AK7" s="116">
        <f t="shared" si="15"/>
        <v>-8.0007252306675146E-4</v>
      </c>
      <c r="AL7" s="117">
        <f t="shared" si="16"/>
        <v>-9.2524266840381432E-3</v>
      </c>
      <c r="AM7" s="117">
        <f t="shared" si="17"/>
        <v>-6.8868483412320679E-3</v>
      </c>
      <c r="AN7" s="118">
        <f t="shared" si="18"/>
        <v>9.7695053940061866E-3</v>
      </c>
      <c r="AO7" s="201">
        <f t="shared" si="19"/>
        <v>1.0084711892895046E-2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586395984</v>
      </c>
      <c r="C8" s="175">
        <v>16.78</v>
      </c>
      <c r="D8" s="164">
        <v>577447689</v>
      </c>
      <c r="E8" s="175">
        <v>16.78</v>
      </c>
      <c r="F8" s="115">
        <f>((D8-B8)/B8)</f>
        <v>-1.525981630870105E-2</v>
      </c>
      <c r="G8" s="115">
        <f>((E8-C8)/C8)</f>
        <v>0</v>
      </c>
      <c r="H8" s="164">
        <v>582230170</v>
      </c>
      <c r="I8" s="175">
        <v>16.940000000000001</v>
      </c>
      <c r="J8" s="115">
        <f t="shared" si="0"/>
        <v>8.2821025888632493E-3</v>
      </c>
      <c r="K8" s="115">
        <f t="shared" si="1"/>
        <v>9.5351609058402943E-3</v>
      </c>
      <c r="L8" s="164">
        <v>581170238</v>
      </c>
      <c r="M8" s="175">
        <v>16.91</v>
      </c>
      <c r="N8" s="115">
        <f t="shared" si="2"/>
        <v>-1.8204690423376721E-3</v>
      </c>
      <c r="O8" s="115">
        <f t="shared" si="3"/>
        <v>-1.7709563164109289E-3</v>
      </c>
      <c r="P8" s="164">
        <v>578175139</v>
      </c>
      <c r="Q8" s="175">
        <v>16.829999999999998</v>
      </c>
      <c r="R8" s="115">
        <f t="shared" si="4"/>
        <v>-5.1535656923987223E-3</v>
      </c>
      <c r="S8" s="115">
        <f t="shared" si="5"/>
        <v>-4.7309284447073826E-3</v>
      </c>
      <c r="T8" s="164">
        <v>587271133</v>
      </c>
      <c r="U8" s="175">
        <v>16.940000000000001</v>
      </c>
      <c r="V8" s="115">
        <f t="shared" si="6"/>
        <v>1.5732246833947663E-2</v>
      </c>
      <c r="W8" s="115">
        <f t="shared" si="7"/>
        <v>6.5359477124184787E-3</v>
      </c>
      <c r="X8" s="164">
        <v>584093989</v>
      </c>
      <c r="Y8" s="175">
        <v>16.850000000000001</v>
      </c>
      <c r="Z8" s="115">
        <f t="shared" si="8"/>
        <v>-5.4100122098117839E-3</v>
      </c>
      <c r="AA8" s="115">
        <f t="shared" si="9"/>
        <v>-5.3128689492325772E-3</v>
      </c>
      <c r="AB8" s="164">
        <v>583750300</v>
      </c>
      <c r="AC8" s="175">
        <v>16.84</v>
      </c>
      <c r="AD8" s="115">
        <f t="shared" si="10"/>
        <v>-5.8841386227653856E-4</v>
      </c>
      <c r="AE8" s="115">
        <f t="shared" si="11"/>
        <v>-5.9347181008911345E-4</v>
      </c>
      <c r="AF8" s="164">
        <v>583582300</v>
      </c>
      <c r="AG8" s="175">
        <v>16.84</v>
      </c>
      <c r="AH8" s="115">
        <f t="shared" si="12"/>
        <v>-2.8779428464533553E-4</v>
      </c>
      <c r="AI8" s="115">
        <f t="shared" si="13"/>
        <v>0</v>
      </c>
      <c r="AJ8" s="116">
        <f t="shared" si="14"/>
        <v>-5.6321524717002365E-4</v>
      </c>
      <c r="AK8" s="116">
        <f t="shared" si="15"/>
        <v>4.5786038722734631E-4</v>
      </c>
      <c r="AL8" s="117">
        <f t="shared" si="16"/>
        <v>1.0623665341225394E-2</v>
      </c>
      <c r="AM8" s="117">
        <f t="shared" si="17"/>
        <v>3.5756853396900308E-3</v>
      </c>
      <c r="AN8" s="118">
        <f t="shared" si="18"/>
        <v>9.3043135281341196E-3</v>
      </c>
      <c r="AO8" s="201">
        <f t="shared" si="19"/>
        <v>5.1555458684364478E-3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335339004.19999999</v>
      </c>
      <c r="C9" s="163">
        <v>159.48650000000001</v>
      </c>
      <c r="D9" s="163">
        <v>335725335.99000001</v>
      </c>
      <c r="E9" s="163">
        <v>159.899</v>
      </c>
      <c r="F9" s="115">
        <f>((D9-B9)/B9)</f>
        <v>1.1520633900660383E-3</v>
      </c>
      <c r="G9" s="115">
        <f>((E9-C9)/C9)</f>
        <v>2.5864258103350081E-3</v>
      </c>
      <c r="H9" s="163">
        <v>338998892.12</v>
      </c>
      <c r="I9" s="163">
        <v>160.07640000000001</v>
      </c>
      <c r="J9" s="115">
        <f t="shared" si="0"/>
        <v>9.7506973084018362E-3</v>
      </c>
      <c r="K9" s="115">
        <f t="shared" si="1"/>
        <v>1.1094503405274941E-3</v>
      </c>
      <c r="L9" s="163">
        <v>338410557.36000001</v>
      </c>
      <c r="M9" s="163">
        <v>159.88159999999999</v>
      </c>
      <c r="N9" s="115">
        <f t="shared" si="2"/>
        <v>-1.7355064387400113E-3</v>
      </c>
      <c r="O9" s="115">
        <f t="shared" si="3"/>
        <v>-1.2169189212152133E-3</v>
      </c>
      <c r="P9" s="163">
        <v>336750031.89999998</v>
      </c>
      <c r="Q9" s="163">
        <v>159.17699999999999</v>
      </c>
      <c r="R9" s="115">
        <f t="shared" si="4"/>
        <v>-4.9068370471479607E-3</v>
      </c>
      <c r="S9" s="115">
        <f t="shared" si="5"/>
        <v>-4.4070111882793224E-3</v>
      </c>
      <c r="T9" s="163">
        <v>335488756.05000001</v>
      </c>
      <c r="U9" s="163">
        <v>158.7176</v>
      </c>
      <c r="V9" s="115">
        <f t="shared" si="6"/>
        <v>-3.7454364677670113E-3</v>
      </c>
      <c r="W9" s="115">
        <f t="shared" si="7"/>
        <v>-2.8860953529717738E-3</v>
      </c>
      <c r="X9" s="163">
        <v>334067920.92000002</v>
      </c>
      <c r="Y9" s="163">
        <v>158.21250000000001</v>
      </c>
      <c r="Z9" s="115">
        <f t="shared" si="8"/>
        <v>-4.2351199686353697E-3</v>
      </c>
      <c r="AA9" s="115">
        <f t="shared" si="9"/>
        <v>-3.1823817900472205E-3</v>
      </c>
      <c r="AB9" s="163">
        <v>333329317.06999999</v>
      </c>
      <c r="AC9" s="163">
        <v>157.92599999999999</v>
      </c>
      <c r="AD9" s="115">
        <f t="shared" si="10"/>
        <v>-2.2109391646044905E-3</v>
      </c>
      <c r="AE9" s="115">
        <f t="shared" si="11"/>
        <v>-1.8108556529984542E-3</v>
      </c>
      <c r="AF9" s="163">
        <v>333807287.33999997</v>
      </c>
      <c r="AG9" s="163">
        <v>158.22280000000001</v>
      </c>
      <c r="AH9" s="115">
        <f t="shared" si="12"/>
        <v>1.4339280870983393E-3</v>
      </c>
      <c r="AI9" s="115">
        <f t="shared" si="13"/>
        <v>1.8793612198119299E-3</v>
      </c>
      <c r="AJ9" s="116">
        <f t="shared" si="14"/>
        <v>-5.6214378766607871E-4</v>
      </c>
      <c r="AK9" s="116">
        <f t="shared" si="15"/>
        <v>-9.9100319185469387E-4</v>
      </c>
      <c r="AL9" s="117">
        <f t="shared" si="16"/>
        <v>-5.7131483518931296E-3</v>
      </c>
      <c r="AM9" s="117">
        <f t="shared" si="17"/>
        <v>-1.0482867309989395E-2</v>
      </c>
      <c r="AN9" s="118">
        <f t="shared" si="18"/>
        <v>4.7790207094318433E-3</v>
      </c>
      <c r="AO9" s="201">
        <f t="shared" si="19"/>
        <v>2.5700115683275973E-3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1815306733.0899999</v>
      </c>
      <c r="C10" s="163">
        <v>0.88060000000000005</v>
      </c>
      <c r="D10" s="163">
        <v>1810078248.5</v>
      </c>
      <c r="E10" s="163">
        <v>0.87880000000000003</v>
      </c>
      <c r="F10" s="115">
        <f>((D10-B10)/B10)</f>
        <v>-2.8802210087658471E-3</v>
      </c>
      <c r="G10" s="115">
        <f>((E10-C10)/C10)</f>
        <v>-2.0440608675903063E-3</v>
      </c>
      <c r="H10" s="163">
        <v>1828102378.9000001</v>
      </c>
      <c r="I10" s="163">
        <v>0.88890000000000002</v>
      </c>
      <c r="J10" s="115">
        <f t="shared" si="0"/>
        <v>9.9576526124970418E-3</v>
      </c>
      <c r="K10" s="115">
        <f t="shared" si="1"/>
        <v>1.1492944924897585E-2</v>
      </c>
      <c r="L10" s="163">
        <v>1857305453.98</v>
      </c>
      <c r="M10" s="163">
        <v>0.8931</v>
      </c>
      <c r="N10" s="115">
        <f t="shared" si="2"/>
        <v>1.5974529335480599E-2</v>
      </c>
      <c r="O10" s="115">
        <f t="shared" si="3"/>
        <v>4.7249409382382514E-3</v>
      </c>
      <c r="P10" s="163">
        <v>1848337431.0599999</v>
      </c>
      <c r="Q10" s="163">
        <v>0.88870000000000005</v>
      </c>
      <c r="R10" s="115">
        <f t="shared" si="4"/>
        <v>-4.8285126718292867E-3</v>
      </c>
      <c r="S10" s="115">
        <f t="shared" si="5"/>
        <v>-4.9266599484939638E-3</v>
      </c>
      <c r="T10" s="163">
        <v>1850600138.8699999</v>
      </c>
      <c r="U10" s="163">
        <v>0.88980000000000004</v>
      </c>
      <c r="V10" s="115">
        <f t="shared" si="6"/>
        <v>1.2241854609319393E-3</v>
      </c>
      <c r="W10" s="115">
        <f t="shared" si="7"/>
        <v>1.2377630246427252E-3</v>
      </c>
      <c r="X10" s="163">
        <v>1852227547.9400001</v>
      </c>
      <c r="Y10" s="163">
        <v>0.89070000000000005</v>
      </c>
      <c r="Z10" s="115">
        <f t="shared" si="8"/>
        <v>8.7939530307929641E-4</v>
      </c>
      <c r="AA10" s="115">
        <f t="shared" si="9"/>
        <v>1.0114632501685905E-3</v>
      </c>
      <c r="AB10" s="163">
        <v>1677130887.6199999</v>
      </c>
      <c r="AC10" s="163">
        <v>0.89270000000000005</v>
      </c>
      <c r="AD10" s="115">
        <f t="shared" si="10"/>
        <v>-9.4533018102844965E-2</v>
      </c>
      <c r="AE10" s="115">
        <f t="shared" si="11"/>
        <v>2.2454249466711592E-3</v>
      </c>
      <c r="AF10" s="163">
        <v>1700380588.3900001</v>
      </c>
      <c r="AG10" s="163">
        <v>0.89439999999999997</v>
      </c>
      <c r="AH10" s="115">
        <f t="shared" si="12"/>
        <v>1.386278253034481E-2</v>
      </c>
      <c r="AI10" s="115">
        <f t="shared" si="13"/>
        <v>1.9043351629886005E-3</v>
      </c>
      <c r="AJ10" s="116">
        <f t="shared" si="14"/>
        <v>-7.5429008176383008E-3</v>
      </c>
      <c r="AK10" s="116">
        <f t="shared" si="15"/>
        <v>1.9557689289403301E-3</v>
      </c>
      <c r="AL10" s="117">
        <f t="shared" si="16"/>
        <v>-6.0603822072833387E-2</v>
      </c>
      <c r="AM10" s="117">
        <f t="shared" si="17"/>
        <v>1.7751479289940766E-2</v>
      </c>
      <c r="AN10" s="118">
        <f t="shared" si="18"/>
        <v>3.5979613346654095E-2</v>
      </c>
      <c r="AO10" s="201">
        <f t="shared" si="19"/>
        <v>4.8327202777902071E-3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2621579531.4400001</v>
      </c>
      <c r="C11" s="163">
        <v>20.230399999999999</v>
      </c>
      <c r="D11" s="163">
        <v>2622696620.9400001</v>
      </c>
      <c r="E11" s="163">
        <v>20.124199999999998</v>
      </c>
      <c r="F11" s="115">
        <f>((D11-B11)/B11)</f>
        <v>4.2611314537781617E-4</v>
      </c>
      <c r="G11" s="115">
        <f>((E11-C11)/C11)</f>
        <v>-5.2495254666245442E-3</v>
      </c>
      <c r="H11" s="163">
        <v>2660271840.6599998</v>
      </c>
      <c r="I11" s="163">
        <v>20.408899999999999</v>
      </c>
      <c r="J11" s="115">
        <f t="shared" si="0"/>
        <v>1.4326940988901898E-2</v>
      </c>
      <c r="K11" s="115">
        <f t="shared" si="1"/>
        <v>1.4147146221961662E-2</v>
      </c>
      <c r="L11" s="163">
        <v>2637404800.3499999</v>
      </c>
      <c r="M11" s="163">
        <v>20.343299999999999</v>
      </c>
      <c r="N11" s="115">
        <f t="shared" si="2"/>
        <v>-8.5957532461519975E-3</v>
      </c>
      <c r="O11" s="115">
        <f t="shared" si="3"/>
        <v>-3.2142839643488812E-3</v>
      </c>
      <c r="P11" s="163">
        <v>2630213716.1599998</v>
      </c>
      <c r="Q11" s="163">
        <v>20.311900000000001</v>
      </c>
      <c r="R11" s="115">
        <f t="shared" si="4"/>
        <v>-2.7265758328208684E-3</v>
      </c>
      <c r="S11" s="115">
        <f t="shared" si="5"/>
        <v>-1.5435057242432582E-3</v>
      </c>
      <c r="T11" s="163">
        <v>2630213716.1599998</v>
      </c>
      <c r="U11" s="163">
        <v>20.311900000000001</v>
      </c>
      <c r="V11" s="115">
        <f t="shared" si="6"/>
        <v>0</v>
      </c>
      <c r="W11" s="115">
        <f t="shared" si="7"/>
        <v>0</v>
      </c>
      <c r="X11" s="163">
        <v>2616675970.6300001</v>
      </c>
      <c r="Y11" s="163">
        <v>20.249400000000001</v>
      </c>
      <c r="Z11" s="115">
        <f t="shared" si="8"/>
        <v>-5.147013509519776E-3</v>
      </c>
      <c r="AA11" s="115">
        <f t="shared" si="9"/>
        <v>-3.0770139671817995E-3</v>
      </c>
      <c r="AB11" s="163">
        <v>2618977527.4699998</v>
      </c>
      <c r="AC11" s="163">
        <v>20.279399999999999</v>
      </c>
      <c r="AD11" s="115">
        <f t="shared" si="10"/>
        <v>8.7957273496326138E-4</v>
      </c>
      <c r="AE11" s="115">
        <f t="shared" si="11"/>
        <v>1.4815253785296148E-3</v>
      </c>
      <c r="AF11" s="163">
        <v>2614155182.8499999</v>
      </c>
      <c r="AG11" s="163">
        <v>20.162400000000002</v>
      </c>
      <c r="AH11" s="115">
        <f t="shared" si="12"/>
        <v>-1.8413081324368582E-3</v>
      </c>
      <c r="AI11" s="115">
        <f t="shared" si="13"/>
        <v>-5.769401461581572E-3</v>
      </c>
      <c r="AJ11" s="116">
        <f t="shared" si="14"/>
        <v>-3.3475298146081562E-4</v>
      </c>
      <c r="AK11" s="116">
        <f t="shared" si="15"/>
        <v>-4.0313237293609726E-4</v>
      </c>
      <c r="AL11" s="117">
        <f t="shared" si="16"/>
        <v>-3.2567388930172252E-3</v>
      </c>
      <c r="AM11" s="117">
        <f t="shared" si="17"/>
        <v>1.8982121028415214E-3</v>
      </c>
      <c r="AN11" s="118">
        <f t="shared" si="18"/>
        <v>6.7244047594890105E-3</v>
      </c>
      <c r="AO11" s="201">
        <f t="shared" si="19"/>
        <v>6.3702668156727709E-3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323474014.63999999</v>
      </c>
      <c r="C12" s="163">
        <v>159</v>
      </c>
      <c r="D12" s="163">
        <v>322362543.88999999</v>
      </c>
      <c r="E12" s="163">
        <v>158.97999999999999</v>
      </c>
      <c r="F12" s="115">
        <f>((D12-B12)/B12)</f>
        <v>-3.4360433904929758E-3</v>
      </c>
      <c r="G12" s="115">
        <f>((E12-C12)/C12)</f>
        <v>-1.2578616352207692E-4</v>
      </c>
      <c r="H12" s="163">
        <v>325116994.63</v>
      </c>
      <c r="I12" s="163">
        <v>160.30000000000001</v>
      </c>
      <c r="J12" s="115">
        <f t="shared" si="0"/>
        <v>8.5445743998716957E-3</v>
      </c>
      <c r="K12" s="115">
        <f t="shared" si="1"/>
        <v>8.3029311863128796E-3</v>
      </c>
      <c r="L12" s="163">
        <v>320310957.37</v>
      </c>
      <c r="M12" s="163">
        <v>160.34</v>
      </c>
      <c r="N12" s="115">
        <f t="shared" si="2"/>
        <v>-1.4782485503317075E-2</v>
      </c>
      <c r="O12" s="115">
        <f t="shared" si="3"/>
        <v>2.4953212726133521E-4</v>
      </c>
      <c r="P12" s="163">
        <v>320132290.24000001</v>
      </c>
      <c r="Q12" s="163">
        <v>160.31</v>
      </c>
      <c r="R12" s="115">
        <f t="shared" si="4"/>
        <v>-5.577927507288235E-4</v>
      </c>
      <c r="S12" s="115">
        <f t="shared" si="5"/>
        <v>-1.8710240738431544E-4</v>
      </c>
      <c r="T12" s="163">
        <v>320723510.48000002</v>
      </c>
      <c r="U12" s="163">
        <v>160.61000000000001</v>
      </c>
      <c r="V12" s="115">
        <f t="shared" si="6"/>
        <v>1.8467997700474937E-3</v>
      </c>
      <c r="W12" s="115">
        <f t="shared" si="7"/>
        <v>1.8713742124634232E-3</v>
      </c>
      <c r="X12" s="163">
        <v>318559507.56999999</v>
      </c>
      <c r="Y12" s="163">
        <v>159.55000000000001</v>
      </c>
      <c r="Z12" s="115">
        <f t="shared" si="8"/>
        <v>-6.7472537537436664E-3</v>
      </c>
      <c r="AA12" s="115">
        <f t="shared" si="9"/>
        <v>-6.5998381171782717E-3</v>
      </c>
      <c r="AB12" s="163">
        <v>319457487.80000001</v>
      </c>
      <c r="AC12" s="163">
        <v>159.97</v>
      </c>
      <c r="AD12" s="115">
        <f t="shared" si="10"/>
        <v>2.8188775053361033E-3</v>
      </c>
      <c r="AE12" s="115">
        <f t="shared" si="11"/>
        <v>2.632403635223989E-3</v>
      </c>
      <c r="AF12" s="163">
        <v>320484934.23000002</v>
      </c>
      <c r="AG12" s="163">
        <v>160.47999999999999</v>
      </c>
      <c r="AH12" s="115">
        <f t="shared" si="12"/>
        <v>3.2162227189467276E-3</v>
      </c>
      <c r="AI12" s="115">
        <f t="shared" si="13"/>
        <v>3.1880977683315052E-3</v>
      </c>
      <c r="AJ12" s="116">
        <f t="shared" si="14"/>
        <v>-1.1371376255100651E-3</v>
      </c>
      <c r="AK12" s="116">
        <f t="shared" si="15"/>
        <v>1.1664515301885586E-3</v>
      </c>
      <c r="AL12" s="117">
        <f t="shared" si="16"/>
        <v>-5.8245279905740684E-3</v>
      </c>
      <c r="AM12" s="117">
        <f t="shared" si="17"/>
        <v>9.4351490753553906E-3</v>
      </c>
      <c r="AN12" s="118">
        <f t="shared" si="18"/>
        <v>7.1766562250321344E-3</v>
      </c>
      <c r="AO12" s="201">
        <f t="shared" si="19"/>
        <v>4.180230847247288E-3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222430329.77000001</v>
      </c>
      <c r="C13" s="163">
        <v>11.495200000000001</v>
      </c>
      <c r="D13" s="163">
        <v>232205480.11000001</v>
      </c>
      <c r="E13" s="163">
        <v>11.482733</v>
      </c>
      <c r="F13" s="115">
        <f>((D13-B13)/B13)</f>
        <v>4.3947020849664779E-2</v>
      </c>
      <c r="G13" s="115">
        <f>((E13-C13)/C13)</f>
        <v>-1.0845396339342415E-3</v>
      </c>
      <c r="H13" s="163">
        <v>235239527.02000001</v>
      </c>
      <c r="I13" s="163">
        <v>11.67709</v>
      </c>
      <c r="J13" s="115">
        <f t="shared" si="0"/>
        <v>1.306621578682257E-2</v>
      </c>
      <c r="K13" s="115">
        <f t="shared" si="1"/>
        <v>1.6926022750855578E-2</v>
      </c>
      <c r="L13" s="163">
        <v>233792507.06</v>
      </c>
      <c r="M13" s="163">
        <v>11.6091</v>
      </c>
      <c r="N13" s="115">
        <f t="shared" si="2"/>
        <v>-6.1512619853082047E-3</v>
      </c>
      <c r="O13" s="115">
        <f t="shared" si="3"/>
        <v>-5.8225122868796929E-3</v>
      </c>
      <c r="P13" s="163">
        <v>231781933.77000001</v>
      </c>
      <c r="Q13" s="163">
        <v>11.5379</v>
      </c>
      <c r="R13" s="115">
        <f t="shared" si="4"/>
        <v>-8.5998191955912531E-3</v>
      </c>
      <c r="S13" s="115">
        <f t="shared" si="5"/>
        <v>-6.1331197078153578E-3</v>
      </c>
      <c r="T13" s="163">
        <v>231762517.87</v>
      </c>
      <c r="U13" s="163">
        <v>11.539721999999999</v>
      </c>
      <c r="V13" s="115">
        <f t="shared" si="6"/>
        <v>-8.3767961049425845E-5</v>
      </c>
      <c r="W13" s="115">
        <f t="shared" si="7"/>
        <v>1.5791435183169208E-4</v>
      </c>
      <c r="X13" s="163">
        <v>230964222.27000001</v>
      </c>
      <c r="Y13" s="163">
        <v>11.444084</v>
      </c>
      <c r="Z13" s="115">
        <f t="shared" si="8"/>
        <v>-3.4444551575323031E-3</v>
      </c>
      <c r="AA13" s="115">
        <f t="shared" si="9"/>
        <v>-8.2877213159900411E-3</v>
      </c>
      <c r="AB13" s="163">
        <v>232166452.66</v>
      </c>
      <c r="AC13" s="163">
        <v>11.506702000000001</v>
      </c>
      <c r="AD13" s="115">
        <f t="shared" si="10"/>
        <v>5.205266764627136E-3</v>
      </c>
      <c r="AE13" s="115">
        <f t="shared" si="11"/>
        <v>5.4716480585078288E-3</v>
      </c>
      <c r="AF13" s="163">
        <v>232652794.37</v>
      </c>
      <c r="AG13" s="163">
        <v>11.521118</v>
      </c>
      <c r="AH13" s="115">
        <f t="shared" si="12"/>
        <v>2.0947975231901377E-3</v>
      </c>
      <c r="AI13" s="115">
        <f t="shared" si="13"/>
        <v>1.2528350868910025E-3</v>
      </c>
      <c r="AJ13" s="116">
        <f t="shared" si="14"/>
        <v>5.7542495781029296E-3</v>
      </c>
      <c r="AK13" s="116">
        <f t="shared" si="15"/>
        <v>3.1006591293334616E-4</v>
      </c>
      <c r="AL13" s="117">
        <f t="shared" si="16"/>
        <v>1.9263725377544469E-3</v>
      </c>
      <c r="AM13" s="117">
        <f t="shared" si="17"/>
        <v>3.3428452964986552E-3</v>
      </c>
      <c r="AN13" s="118">
        <f t="shared" si="18"/>
        <v>1.6870619906716539E-2</v>
      </c>
      <c r="AO13" s="201">
        <f t="shared" si="19"/>
        <v>8.0943890785403691E-3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310009343.69</v>
      </c>
      <c r="C14" s="163">
        <v>2656.68</v>
      </c>
      <c r="D14" s="163">
        <v>310079761.62</v>
      </c>
      <c r="E14" s="163">
        <v>2657.28</v>
      </c>
      <c r="F14" s="115">
        <f>((D14-B14)/B14)</f>
        <v>2.2714776645707478E-4</v>
      </c>
      <c r="G14" s="115">
        <f>((E14-C14)/C14)</f>
        <v>2.258457924930228E-4</v>
      </c>
      <c r="H14" s="163">
        <v>314349288.56</v>
      </c>
      <c r="I14" s="163">
        <v>2693.96</v>
      </c>
      <c r="J14" s="115">
        <f t="shared" si="0"/>
        <v>1.3769124813867294E-2</v>
      </c>
      <c r="K14" s="115">
        <f t="shared" si="1"/>
        <v>1.3803588631984522E-2</v>
      </c>
      <c r="L14" s="163">
        <v>316150269.04000002</v>
      </c>
      <c r="M14" s="163">
        <v>2709.45</v>
      </c>
      <c r="N14" s="115">
        <f t="shared" si="2"/>
        <v>5.7292335167994663E-3</v>
      </c>
      <c r="O14" s="115">
        <f t="shared" si="3"/>
        <v>5.7498997757946596E-3</v>
      </c>
      <c r="P14" s="163">
        <v>317993920.16000003</v>
      </c>
      <c r="Q14" s="163">
        <v>2725.22</v>
      </c>
      <c r="R14" s="115">
        <f t="shared" si="4"/>
        <v>5.8315658740329653E-3</v>
      </c>
      <c r="S14" s="115">
        <f t="shared" si="5"/>
        <v>5.820369447673876E-3</v>
      </c>
      <c r="T14" s="163">
        <v>318976613.86000001</v>
      </c>
      <c r="U14" s="163">
        <v>2733.65</v>
      </c>
      <c r="V14" s="115">
        <f t="shared" si="6"/>
        <v>3.0902908442574672E-3</v>
      </c>
      <c r="W14" s="115">
        <f t="shared" si="7"/>
        <v>3.0933282450592214E-3</v>
      </c>
      <c r="X14" s="163">
        <v>321329489.13</v>
      </c>
      <c r="Y14" s="163">
        <v>2753.79</v>
      </c>
      <c r="Z14" s="115">
        <f t="shared" si="8"/>
        <v>7.3763253096437546E-3</v>
      </c>
      <c r="AA14" s="115">
        <f t="shared" si="9"/>
        <v>7.3674391381485819E-3</v>
      </c>
      <c r="AB14" s="163">
        <v>302218800.10000002</v>
      </c>
      <c r="AC14" s="163">
        <v>2589.67</v>
      </c>
      <c r="AD14" s="115">
        <f t="shared" si="10"/>
        <v>-5.9473810143420659E-2</v>
      </c>
      <c r="AE14" s="115">
        <f t="shared" si="11"/>
        <v>-5.9597863308385859E-2</v>
      </c>
      <c r="AF14" s="163">
        <v>321387262.04000002</v>
      </c>
      <c r="AG14" s="163">
        <v>2754.25</v>
      </c>
      <c r="AH14" s="115">
        <f t="shared" si="12"/>
        <v>6.3425776072360218E-2</v>
      </c>
      <c r="AI14" s="115">
        <f t="shared" si="13"/>
        <v>6.3552498967049828E-2</v>
      </c>
      <c r="AJ14" s="116">
        <f t="shared" si="14"/>
        <v>4.9969567567496971E-3</v>
      </c>
      <c r="AK14" s="116">
        <f t="shared" si="15"/>
        <v>5.0018883362272313E-3</v>
      </c>
      <c r="AL14" s="117">
        <f t="shared" si="16"/>
        <v>3.6466425157593026E-2</v>
      </c>
      <c r="AM14" s="117">
        <f t="shared" si="17"/>
        <v>3.6492202552986436E-2</v>
      </c>
      <c r="AN14" s="118">
        <f t="shared" si="18"/>
        <v>3.3124523269416652E-2</v>
      </c>
      <c r="AO14" s="201">
        <f t="shared" si="19"/>
        <v>3.3192189900907561E-2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293347442.29000002</v>
      </c>
      <c r="C15" s="163">
        <v>133.44999999999999</v>
      </c>
      <c r="D15" s="163">
        <v>292139547.68000001</v>
      </c>
      <c r="E15" s="163">
        <v>134.44999999999999</v>
      </c>
      <c r="F15" s="115">
        <f>((D15-B15)/B15)</f>
        <v>-4.1176244816407944E-3</v>
      </c>
      <c r="G15" s="115">
        <f>((E15-C15)/C15)</f>
        <v>7.493443237167479E-3</v>
      </c>
      <c r="H15" s="163">
        <v>298662398.00999999</v>
      </c>
      <c r="I15" s="163">
        <v>136.82</v>
      </c>
      <c r="J15" s="115">
        <f t="shared" si="0"/>
        <v>2.2327857976780663E-2</v>
      </c>
      <c r="K15" s="115">
        <f t="shared" si="1"/>
        <v>1.7627370769802937E-2</v>
      </c>
      <c r="L15" s="163">
        <v>281226387.51999998</v>
      </c>
      <c r="M15" s="163">
        <v>136.1</v>
      </c>
      <c r="N15" s="115">
        <f t="shared" si="2"/>
        <v>-5.8380333802235819E-2</v>
      </c>
      <c r="O15" s="115">
        <f t="shared" si="3"/>
        <v>-5.2623885396871723E-3</v>
      </c>
      <c r="P15" s="163">
        <v>284476286.45999998</v>
      </c>
      <c r="Q15" s="163">
        <v>135.4</v>
      </c>
      <c r="R15" s="115">
        <f t="shared" si="4"/>
        <v>1.1556166434662446E-2</v>
      </c>
      <c r="S15" s="115">
        <f t="shared" si="5"/>
        <v>-5.1432770022041786E-3</v>
      </c>
      <c r="T15" s="163">
        <v>290093821.72000003</v>
      </c>
      <c r="U15" s="163">
        <v>135.91999999999999</v>
      </c>
      <c r="V15" s="115">
        <f t="shared" si="6"/>
        <v>1.9746936835770064E-2</v>
      </c>
      <c r="W15" s="115">
        <f t="shared" si="7"/>
        <v>3.8404726735596882E-3</v>
      </c>
      <c r="X15" s="163">
        <v>296596535.35000002</v>
      </c>
      <c r="Y15" s="163">
        <v>136.05000000000001</v>
      </c>
      <c r="Z15" s="115">
        <f t="shared" si="8"/>
        <v>2.241589838571759E-2</v>
      </c>
      <c r="AA15" s="115">
        <f t="shared" si="9"/>
        <v>9.5644496762819218E-4</v>
      </c>
      <c r="AB15" s="163">
        <v>293852241.30000001</v>
      </c>
      <c r="AC15" s="163">
        <v>134.81</v>
      </c>
      <c r="AD15" s="115">
        <f t="shared" si="10"/>
        <v>-9.25261667929329E-3</v>
      </c>
      <c r="AE15" s="115">
        <f t="shared" si="11"/>
        <v>-9.114296214627041E-3</v>
      </c>
      <c r="AF15" s="163">
        <v>294326192.29000002</v>
      </c>
      <c r="AG15" s="163">
        <v>134.94999999999999</v>
      </c>
      <c r="AH15" s="115">
        <f t="shared" si="12"/>
        <v>1.6128888039215017E-3</v>
      </c>
      <c r="AI15" s="115">
        <f t="shared" si="13"/>
        <v>1.0384986276981408E-3</v>
      </c>
      <c r="AJ15" s="116">
        <f t="shared" si="14"/>
        <v>7.3864668421029555E-4</v>
      </c>
      <c r="AK15" s="116">
        <f t="shared" si="15"/>
        <v>1.4295335649172555E-3</v>
      </c>
      <c r="AL15" s="117">
        <f t="shared" si="16"/>
        <v>7.4849318668597118E-3</v>
      </c>
      <c r="AM15" s="117">
        <f t="shared" si="17"/>
        <v>3.7188545927854225E-3</v>
      </c>
      <c r="AN15" s="118">
        <f t="shared" si="18"/>
        <v>2.6815661681399372E-2</v>
      </c>
      <c r="AO15" s="201">
        <f t="shared" si="19"/>
        <v>8.4893739108129647E-3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321808827.80000001</v>
      </c>
      <c r="C16" s="163">
        <v>1.31</v>
      </c>
      <c r="D16" s="163">
        <v>331865006.95999998</v>
      </c>
      <c r="E16" s="163">
        <v>1.32</v>
      </c>
      <c r="F16" s="115">
        <f>((D16-B16)/B16)</f>
        <v>3.1248922625111301E-2</v>
      </c>
      <c r="G16" s="115">
        <f>((E16-C16)/C16)</f>
        <v>7.6335877862595486E-3</v>
      </c>
      <c r="H16" s="163">
        <v>336873024.69</v>
      </c>
      <c r="I16" s="163">
        <v>1.34</v>
      </c>
      <c r="J16" s="115">
        <f t="shared" si="0"/>
        <v>1.5090526644780118E-2</v>
      </c>
      <c r="K16" s="115">
        <f t="shared" si="1"/>
        <v>1.5151515151515164E-2</v>
      </c>
      <c r="L16" s="163">
        <v>335147031.64999998</v>
      </c>
      <c r="M16" s="163">
        <v>1.33</v>
      </c>
      <c r="N16" s="115">
        <f t="shared" si="2"/>
        <v>-5.1235715343736074E-3</v>
      </c>
      <c r="O16" s="115">
        <f t="shared" si="3"/>
        <v>-7.462686567164185E-3</v>
      </c>
      <c r="P16" s="163">
        <v>333426526.82999998</v>
      </c>
      <c r="Q16" s="163">
        <v>1.32</v>
      </c>
      <c r="R16" s="115">
        <f t="shared" si="4"/>
        <v>-5.1335821520769034E-3</v>
      </c>
      <c r="S16" s="115">
        <f t="shared" si="5"/>
        <v>-7.5187969924812095E-3</v>
      </c>
      <c r="T16" s="163">
        <v>334751078.44</v>
      </c>
      <c r="U16" s="163">
        <v>1.33</v>
      </c>
      <c r="V16" s="115">
        <f t="shared" si="6"/>
        <v>3.9725441841504915E-3</v>
      </c>
      <c r="W16" s="115">
        <f t="shared" si="7"/>
        <v>7.575757575757582E-3</v>
      </c>
      <c r="X16" s="163">
        <v>331988420.56999999</v>
      </c>
      <c r="Y16" s="163">
        <v>1.32</v>
      </c>
      <c r="Z16" s="115">
        <f t="shared" si="8"/>
        <v>-8.2528722024570785E-3</v>
      </c>
      <c r="AA16" s="115">
        <f t="shared" si="9"/>
        <v>-7.5187969924812095E-3</v>
      </c>
      <c r="AB16" s="163">
        <v>334317924.10000002</v>
      </c>
      <c r="AC16" s="163">
        <v>1.32</v>
      </c>
      <c r="AD16" s="115">
        <f t="shared" si="10"/>
        <v>7.0168216289003176E-3</v>
      </c>
      <c r="AE16" s="115">
        <f t="shared" si="11"/>
        <v>0</v>
      </c>
      <c r="AF16" s="163">
        <v>331920362.88999999</v>
      </c>
      <c r="AG16" s="163">
        <v>1.32</v>
      </c>
      <c r="AH16" s="115">
        <f t="shared" si="12"/>
        <v>-7.1715006500306213E-3</v>
      </c>
      <c r="AI16" s="115">
        <f t="shared" si="13"/>
        <v>0</v>
      </c>
      <c r="AJ16" s="116">
        <f t="shared" si="14"/>
        <v>3.9559110680005023E-3</v>
      </c>
      <c r="AK16" s="116">
        <f t="shared" si="15"/>
        <v>9.8257249517571133E-4</v>
      </c>
      <c r="AL16" s="117">
        <f t="shared" si="16"/>
        <v>1.6680255175767676E-4</v>
      </c>
      <c r="AM16" s="117">
        <f t="shared" si="17"/>
        <v>0</v>
      </c>
      <c r="AN16" s="118">
        <f t="shared" si="18"/>
        <v>1.3712284199806581E-2</v>
      </c>
      <c r="AO16" s="201">
        <f t="shared" si="19"/>
        <v>8.5043257420275593E-3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303287478.95999998</v>
      </c>
      <c r="C17" s="163">
        <v>1.65</v>
      </c>
      <c r="D17" s="163">
        <v>302657022.32999998</v>
      </c>
      <c r="E17" s="163">
        <v>1.64</v>
      </c>
      <c r="F17" s="115">
        <f>((D17-B17)/B17)</f>
        <v>-2.0787426904727083E-3</v>
      </c>
      <c r="G17" s="115">
        <f>((E17-C17)/C17)</f>
        <v>-6.0606060606060667E-3</v>
      </c>
      <c r="H17" s="163">
        <v>307757715.69</v>
      </c>
      <c r="I17" s="163">
        <v>1.6705000000000001</v>
      </c>
      <c r="J17" s="115">
        <f t="shared" si="0"/>
        <v>1.6853048116089998E-2</v>
      </c>
      <c r="K17" s="115">
        <f t="shared" si="1"/>
        <v>1.8597560975609877E-2</v>
      </c>
      <c r="L17" s="163">
        <v>308601717.02999997</v>
      </c>
      <c r="M17" s="163">
        <v>1.6754869999999999</v>
      </c>
      <c r="N17" s="115">
        <f t="shared" si="2"/>
        <v>2.7424213820527719E-3</v>
      </c>
      <c r="O17" s="115">
        <f t="shared" si="3"/>
        <v>2.985333732415356E-3</v>
      </c>
      <c r="P17" s="163">
        <v>267237068.05000001</v>
      </c>
      <c r="Q17" s="163">
        <v>1.6658390000000001</v>
      </c>
      <c r="R17" s="115">
        <f t="shared" si="4"/>
        <v>-0.13403894630948796</v>
      </c>
      <c r="S17" s="115">
        <f t="shared" si="5"/>
        <v>-5.7583257882632809E-3</v>
      </c>
      <c r="T17" s="163">
        <v>306813927.94999999</v>
      </c>
      <c r="U17" s="163">
        <v>1.6668000000000001</v>
      </c>
      <c r="V17" s="115">
        <f t="shared" si="6"/>
        <v>0.14809644555969739</v>
      </c>
      <c r="W17" s="115">
        <f t="shared" si="7"/>
        <v>5.7688648182686896E-4</v>
      </c>
      <c r="X17" s="163">
        <v>308690980.63</v>
      </c>
      <c r="Y17" s="163">
        <v>1.6631</v>
      </c>
      <c r="Z17" s="115">
        <f t="shared" si="8"/>
        <v>6.1178861485906913E-3</v>
      </c>
      <c r="AA17" s="115">
        <f t="shared" si="9"/>
        <v>-2.2198224142068851E-3</v>
      </c>
      <c r="AB17" s="163">
        <v>306272314.57999998</v>
      </c>
      <c r="AC17" s="163">
        <v>1.661</v>
      </c>
      <c r="AD17" s="115">
        <f t="shared" si="10"/>
        <v>-7.8352339451700677E-3</v>
      </c>
      <c r="AE17" s="115">
        <f t="shared" si="11"/>
        <v>-1.2627021826709102E-3</v>
      </c>
      <c r="AF17" s="163">
        <v>307142808.75999999</v>
      </c>
      <c r="AG17" s="163">
        <v>1.6661999999999999</v>
      </c>
      <c r="AH17" s="115">
        <f t="shared" si="12"/>
        <v>2.842222879967916E-3</v>
      </c>
      <c r="AI17" s="115">
        <f t="shared" si="13"/>
        <v>3.1306441902467616E-3</v>
      </c>
      <c r="AJ17" s="116">
        <f t="shared" si="14"/>
        <v>4.087387642658505E-3</v>
      </c>
      <c r="AK17" s="116">
        <f t="shared" si="15"/>
        <v>1.2486211167939648E-3</v>
      </c>
      <c r="AL17" s="117">
        <f t="shared" si="16"/>
        <v>1.4821352551036998E-2</v>
      </c>
      <c r="AM17" s="117">
        <f t="shared" si="17"/>
        <v>1.5975609756097561E-2</v>
      </c>
      <c r="AN17" s="118">
        <f t="shared" si="18"/>
        <v>7.5751574564548646E-2</v>
      </c>
      <c r="AO17" s="201">
        <f t="shared" si="19"/>
        <v>7.8271877389574813E-3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405799921.81</v>
      </c>
      <c r="C18" s="163">
        <v>135.88</v>
      </c>
      <c r="D18" s="163">
        <v>405226164.27999997</v>
      </c>
      <c r="E18" s="163">
        <v>135.69</v>
      </c>
      <c r="F18" s="115">
        <f>((D18-B18)/B18)</f>
        <v>-1.4138926578420353E-3</v>
      </c>
      <c r="G18" s="115">
        <f>((E18-C18)/C18)</f>
        <v>-1.3982926111274488E-3</v>
      </c>
      <c r="H18" s="163">
        <v>409740928.45999998</v>
      </c>
      <c r="I18" s="163">
        <v>137.21</v>
      </c>
      <c r="J18" s="115">
        <f t="shared" si="0"/>
        <v>1.114134421211862E-2</v>
      </c>
      <c r="K18" s="115">
        <f t="shared" si="1"/>
        <v>1.1202004569238781E-2</v>
      </c>
      <c r="L18" s="163">
        <v>409092640.61000001</v>
      </c>
      <c r="M18" s="163">
        <v>136.97</v>
      </c>
      <c r="N18" s="115">
        <f t="shared" si="2"/>
        <v>-1.5821896348908475E-3</v>
      </c>
      <c r="O18" s="115">
        <f t="shared" si="3"/>
        <v>-1.7491436484221928E-3</v>
      </c>
      <c r="P18" s="163">
        <v>402359715.44999999</v>
      </c>
      <c r="Q18" s="163">
        <v>137.36000000000001</v>
      </c>
      <c r="R18" s="115">
        <f t="shared" si="4"/>
        <v>-1.6458191841242923E-2</v>
      </c>
      <c r="S18" s="115">
        <f t="shared" si="5"/>
        <v>2.8473388333212731E-3</v>
      </c>
      <c r="T18" s="163">
        <v>422125412.81999999</v>
      </c>
      <c r="U18" s="163">
        <v>144.15</v>
      </c>
      <c r="V18" s="115">
        <f t="shared" si="6"/>
        <v>4.9124444150414025E-2</v>
      </c>
      <c r="W18" s="115">
        <f t="shared" si="7"/>
        <v>4.9432149097262602E-2</v>
      </c>
      <c r="X18" s="163">
        <v>416141794.86000001</v>
      </c>
      <c r="Y18" s="163">
        <v>142.13</v>
      </c>
      <c r="Z18" s="115">
        <f t="shared" si="8"/>
        <v>-1.4174976862981416E-2</v>
      </c>
      <c r="AA18" s="115">
        <f t="shared" si="9"/>
        <v>-1.4013180714533542E-2</v>
      </c>
      <c r="AB18" s="163">
        <v>412579947.63</v>
      </c>
      <c r="AC18" s="163">
        <v>140.91</v>
      </c>
      <c r="AD18" s="115">
        <f t="shared" si="10"/>
        <v>-8.5592153299533617E-3</v>
      </c>
      <c r="AE18" s="115">
        <f t="shared" si="11"/>
        <v>-8.5836909871244566E-3</v>
      </c>
      <c r="AF18" s="163">
        <v>408917956.69999999</v>
      </c>
      <c r="AG18" s="163">
        <v>136.91</v>
      </c>
      <c r="AH18" s="115">
        <f t="shared" si="12"/>
        <v>-8.8758335227771788E-3</v>
      </c>
      <c r="AI18" s="115">
        <f t="shared" si="13"/>
        <v>-2.8386913632815272E-2</v>
      </c>
      <c r="AJ18" s="116">
        <f t="shared" si="14"/>
        <v>1.1501860641056107E-3</v>
      </c>
      <c r="AK18" s="116">
        <f t="shared" si="15"/>
        <v>1.1687838632249677E-3</v>
      </c>
      <c r="AL18" s="117">
        <f t="shared" si="16"/>
        <v>9.1104492883857593E-3</v>
      </c>
      <c r="AM18" s="117">
        <f t="shared" si="17"/>
        <v>8.9910826147836902E-3</v>
      </c>
      <c r="AN18" s="118">
        <f t="shared" si="18"/>
        <v>2.1230376458912379E-2</v>
      </c>
      <c r="AO18" s="201">
        <f t="shared" si="19"/>
        <v>2.2825680210331347E-2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15021890816.76</v>
      </c>
      <c r="C19" s="169"/>
      <c r="D19" s="168">
        <f>SUM(D5:D18)</f>
        <v>15012657517.560001</v>
      </c>
      <c r="E19" s="169"/>
      <c r="F19" s="115">
        <f>((D19-B19)/B19)</f>
        <v>-6.1465625816539801E-4</v>
      </c>
      <c r="G19" s="115"/>
      <c r="H19" s="168">
        <f>SUM(H5:H18)</f>
        <v>15154387184.809999</v>
      </c>
      <c r="I19" s="169"/>
      <c r="J19" s="115">
        <f>((H19-D19)/D19)</f>
        <v>9.4406781133999605E-3</v>
      </c>
      <c r="K19" s="115"/>
      <c r="L19" s="168">
        <f>SUM(L5:L18)</f>
        <v>15134422058.420002</v>
      </c>
      <c r="M19" s="169"/>
      <c r="N19" s="115">
        <f>((L19-H19)/H19)</f>
        <v>-1.3174486138251454E-3</v>
      </c>
      <c r="O19" s="115"/>
      <c r="P19" s="168">
        <f>SUM(P5:P18)</f>
        <v>15063528586.409998</v>
      </c>
      <c r="Q19" s="169"/>
      <c r="R19" s="115">
        <f>((P19-L19)/L19)</f>
        <v>-4.6842536660038903E-3</v>
      </c>
      <c r="S19" s="115"/>
      <c r="T19" s="168">
        <f>SUM(T5:T18)</f>
        <v>15149709045.6</v>
      </c>
      <c r="U19" s="169"/>
      <c r="V19" s="115">
        <f>((T19-P19)/P19)</f>
        <v>5.7211335774111161E-3</v>
      </c>
      <c r="W19" s="115"/>
      <c r="X19" s="168">
        <f>SUM(X5:X18)</f>
        <v>15362297001.129999</v>
      </c>
      <c r="Y19" s="169"/>
      <c r="Z19" s="115">
        <f>((X19-T19)/T19)</f>
        <v>1.4032477778293813E-2</v>
      </c>
      <c r="AA19" s="115"/>
      <c r="AB19" s="168">
        <f>SUM(AB5:AB18)</f>
        <v>15165270309.749998</v>
      </c>
      <c r="AC19" s="169"/>
      <c r="AD19" s="115">
        <f>((AB19-X19)/X19)</f>
        <v>-1.2825340596234303E-2</v>
      </c>
      <c r="AE19" s="115"/>
      <c r="AF19" s="168">
        <f>SUM(AF5:AF18)</f>
        <v>17308772959</v>
      </c>
      <c r="AG19" s="169"/>
      <c r="AH19" s="115">
        <f>((AF19-AB19)/AB19)</f>
        <v>0.14134285808752842</v>
      </c>
      <c r="AI19" s="115"/>
      <c r="AJ19" s="116">
        <f t="shared" si="14"/>
        <v>1.8886931052800572E-2</v>
      </c>
      <c r="AK19" s="116"/>
      <c r="AL19" s="117">
        <f t="shared" si="16"/>
        <v>0.15294530223941225</v>
      </c>
      <c r="AM19" s="117"/>
      <c r="AN19" s="118">
        <f t="shared" si="18"/>
        <v>5.0187345428102312E-2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201489374578.31</v>
      </c>
      <c r="C21" s="171">
        <v>100</v>
      </c>
      <c r="D21" s="171">
        <v>203537181058.82001</v>
      </c>
      <c r="E21" s="171">
        <v>100</v>
      </c>
      <c r="F21" s="115">
        <f>((D21-B21)/B21)</f>
        <v>1.0163347247445637E-2</v>
      </c>
      <c r="G21" s="115">
        <f>((E21-C21)/C21)</f>
        <v>0</v>
      </c>
      <c r="H21" s="171">
        <v>209459319379.85999</v>
      </c>
      <c r="I21" s="171">
        <v>100</v>
      </c>
      <c r="J21" s="115">
        <f t="shared" ref="J21:J48" si="20">((H21-D21)/D21)</f>
        <v>2.9096100723378621E-2</v>
      </c>
      <c r="K21" s="115">
        <f t="shared" ref="K21:K48" si="21">((I21-E21)/E21)</f>
        <v>0</v>
      </c>
      <c r="L21" s="171">
        <v>210043393812.94</v>
      </c>
      <c r="M21" s="171">
        <v>100</v>
      </c>
      <c r="N21" s="115">
        <f t="shared" ref="N21:N48" si="22">((L21-H21)/H21)</f>
        <v>2.7884862550363906E-3</v>
      </c>
      <c r="O21" s="115">
        <f t="shared" ref="O21:O48" si="23">((M21-I21)/I21)</f>
        <v>0</v>
      </c>
      <c r="P21" s="171">
        <v>209338361423.92001</v>
      </c>
      <c r="Q21" s="171">
        <v>100</v>
      </c>
      <c r="R21" s="115">
        <f t="shared" ref="R21:R48" si="24">((P21-L21)/L21)</f>
        <v>-3.3566034914093764E-3</v>
      </c>
      <c r="S21" s="115">
        <f t="shared" ref="S21:S48" si="25">((Q21-M21)/M21)</f>
        <v>0</v>
      </c>
      <c r="T21" s="171">
        <v>211983628309.64999</v>
      </c>
      <c r="U21" s="171">
        <v>100</v>
      </c>
      <c r="V21" s="115">
        <f t="shared" ref="V21:V48" si="26">((T21-P21)/P21)</f>
        <v>1.263632173165429E-2</v>
      </c>
      <c r="W21" s="115">
        <f t="shared" ref="W21:W48" si="27">((U21-Q21)/Q21)</f>
        <v>0</v>
      </c>
      <c r="X21" s="171">
        <v>212158902550.20999</v>
      </c>
      <c r="Y21" s="171">
        <v>100</v>
      </c>
      <c r="Z21" s="115">
        <f t="shared" ref="Z21:Z48" si="28">((X21-T21)/T21)</f>
        <v>8.2682913750287319E-4</v>
      </c>
      <c r="AA21" s="115">
        <f t="shared" ref="AA21:AA48" si="29">((Y21-U21)/U21)</f>
        <v>0</v>
      </c>
      <c r="AB21" s="171">
        <v>215023266787.07001</v>
      </c>
      <c r="AC21" s="171">
        <v>100</v>
      </c>
      <c r="AD21" s="115">
        <f t="shared" ref="AD21:AD48" si="30">((AB21-X21)/X21)</f>
        <v>1.3501032492294916E-2</v>
      </c>
      <c r="AE21" s="115">
        <f t="shared" ref="AE21:AE48" si="31">((AC21-Y21)/Y21)</f>
        <v>0</v>
      </c>
      <c r="AF21" s="171">
        <v>217689089435.67001</v>
      </c>
      <c r="AG21" s="171">
        <v>100</v>
      </c>
      <c r="AH21" s="115">
        <f t="shared" ref="AH21:AH48" si="32">((AF21-AB21)/AB21)</f>
        <v>1.2397833445809735E-2</v>
      </c>
      <c r="AI21" s="115">
        <f t="shared" ref="AI21:AI48" si="33">((AG21-AC21)/AC21)</f>
        <v>0</v>
      </c>
      <c r="AJ21" s="116">
        <f t="shared" si="14"/>
        <v>9.756668442714134E-3</v>
      </c>
      <c r="AK21" s="116">
        <f t="shared" si="15"/>
        <v>0</v>
      </c>
      <c r="AL21" s="117">
        <f t="shared" si="16"/>
        <v>6.9529843654267079E-2</v>
      </c>
      <c r="AM21" s="117">
        <f t="shared" si="17"/>
        <v>0</v>
      </c>
      <c r="AN21" s="118">
        <f t="shared" si="18"/>
        <v>1.0026557165835257E-2</v>
      </c>
      <c r="AO21" s="201">
        <f t="shared" si="19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133136775316.03999</v>
      </c>
      <c r="C22" s="171">
        <v>100</v>
      </c>
      <c r="D22" s="171">
        <v>132467517562.33</v>
      </c>
      <c r="E22" s="171">
        <v>100</v>
      </c>
      <c r="F22" s="115">
        <f>((D22-B22)/B22)</f>
        <v>-5.0268436509845445E-3</v>
      </c>
      <c r="G22" s="115">
        <f>((E22-C22)/C22)</f>
        <v>0</v>
      </c>
      <c r="H22" s="171">
        <v>132988353771.14999</v>
      </c>
      <c r="I22" s="171">
        <v>100</v>
      </c>
      <c r="J22" s="115">
        <f t="shared" si="20"/>
        <v>3.9318031952619839E-3</v>
      </c>
      <c r="K22" s="115">
        <f t="shared" si="21"/>
        <v>0</v>
      </c>
      <c r="L22" s="171">
        <v>133070416233.10001</v>
      </c>
      <c r="M22" s="171">
        <v>100</v>
      </c>
      <c r="N22" s="115">
        <f t="shared" si="22"/>
        <v>6.1706502579336796E-4</v>
      </c>
      <c r="O22" s="115">
        <f t="shared" si="23"/>
        <v>0</v>
      </c>
      <c r="P22" s="171">
        <v>134858919225.07001</v>
      </c>
      <c r="Q22" s="171">
        <v>100</v>
      </c>
      <c r="R22" s="115">
        <f t="shared" si="24"/>
        <v>1.3440275025795914E-2</v>
      </c>
      <c r="S22" s="115">
        <f t="shared" si="25"/>
        <v>0</v>
      </c>
      <c r="T22" s="171">
        <v>136139158351.63</v>
      </c>
      <c r="U22" s="171">
        <v>100</v>
      </c>
      <c r="V22" s="115">
        <f t="shared" si="26"/>
        <v>9.4931735617973401E-3</v>
      </c>
      <c r="W22" s="115">
        <f t="shared" si="27"/>
        <v>0</v>
      </c>
      <c r="X22" s="171">
        <v>139477099954.54001</v>
      </c>
      <c r="Y22" s="171">
        <v>100</v>
      </c>
      <c r="Z22" s="115">
        <f t="shared" si="28"/>
        <v>2.4518600256720612E-2</v>
      </c>
      <c r="AA22" s="115">
        <f t="shared" si="29"/>
        <v>0</v>
      </c>
      <c r="AB22" s="171">
        <v>141109730192.54001</v>
      </c>
      <c r="AC22" s="171">
        <v>100</v>
      </c>
      <c r="AD22" s="115">
        <f t="shared" si="30"/>
        <v>1.1705364095841725E-2</v>
      </c>
      <c r="AE22" s="115">
        <f t="shared" si="31"/>
        <v>0</v>
      </c>
      <c r="AF22" s="171">
        <v>142474842627.42999</v>
      </c>
      <c r="AG22" s="171">
        <v>100</v>
      </c>
      <c r="AH22" s="115">
        <f t="shared" si="32"/>
        <v>9.6741198004370709E-3</v>
      </c>
      <c r="AI22" s="115">
        <f t="shared" si="33"/>
        <v>0</v>
      </c>
      <c r="AJ22" s="116">
        <f t="shared" si="14"/>
        <v>8.5441946638329328E-3</v>
      </c>
      <c r="AK22" s="116">
        <f t="shared" si="15"/>
        <v>0</v>
      </c>
      <c r="AL22" s="117">
        <f t="shared" si="16"/>
        <v>7.5545501638854512E-2</v>
      </c>
      <c r="AM22" s="117">
        <f t="shared" si="17"/>
        <v>0</v>
      </c>
      <c r="AN22" s="118">
        <f t="shared" si="18"/>
        <v>8.9411579722869592E-3</v>
      </c>
      <c r="AO22" s="201">
        <f t="shared" si="19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10189362626.870001</v>
      </c>
      <c r="C23" s="171">
        <v>1</v>
      </c>
      <c r="D23" s="171">
        <v>11146501341.67</v>
      </c>
      <c r="E23" s="171">
        <v>1</v>
      </c>
      <c r="F23" s="115">
        <f>((D23-B23)/B23)</f>
        <v>9.3935091904174969E-2</v>
      </c>
      <c r="G23" s="115">
        <f>((E23-C23)/C23)</f>
        <v>0</v>
      </c>
      <c r="H23" s="171">
        <v>10723807603.32</v>
      </c>
      <c r="I23" s="171">
        <v>1</v>
      </c>
      <c r="J23" s="115">
        <f t="shared" si="20"/>
        <v>-3.7921651412699799E-2</v>
      </c>
      <c r="K23" s="115">
        <f t="shared" si="21"/>
        <v>0</v>
      </c>
      <c r="L23" s="171">
        <v>12448102721.93</v>
      </c>
      <c r="M23" s="171">
        <v>1</v>
      </c>
      <c r="N23" s="115">
        <f t="shared" si="22"/>
        <v>0.16079131427872442</v>
      </c>
      <c r="O23" s="115">
        <f t="shared" si="23"/>
        <v>0</v>
      </c>
      <c r="P23" s="171">
        <v>14133874803.33</v>
      </c>
      <c r="Q23" s="171">
        <v>1</v>
      </c>
      <c r="R23" s="115">
        <f t="shared" si="24"/>
        <v>0.13542401754366559</v>
      </c>
      <c r="S23" s="115">
        <f t="shared" si="25"/>
        <v>0</v>
      </c>
      <c r="T23" s="171">
        <v>14757944359.059999</v>
      </c>
      <c r="U23" s="171">
        <v>1</v>
      </c>
      <c r="V23" s="115">
        <f t="shared" si="26"/>
        <v>4.4154173177122391E-2</v>
      </c>
      <c r="W23" s="115">
        <f t="shared" si="27"/>
        <v>0</v>
      </c>
      <c r="X23" s="171">
        <v>16559161016</v>
      </c>
      <c r="Y23" s="171">
        <v>1</v>
      </c>
      <c r="Z23" s="115">
        <f t="shared" si="28"/>
        <v>0.12205064696793098</v>
      </c>
      <c r="AA23" s="115">
        <f t="shared" si="29"/>
        <v>0</v>
      </c>
      <c r="AB23" s="171">
        <v>16377699168.82</v>
      </c>
      <c r="AC23" s="171">
        <v>1</v>
      </c>
      <c r="AD23" s="115">
        <f t="shared" si="30"/>
        <v>-1.0958396201635214E-2</v>
      </c>
      <c r="AE23" s="115">
        <f t="shared" si="31"/>
        <v>0</v>
      </c>
      <c r="AF23" s="171">
        <v>16664898961.139999</v>
      </c>
      <c r="AG23" s="171">
        <v>1</v>
      </c>
      <c r="AH23" s="115">
        <f t="shared" si="32"/>
        <v>1.7536028068385397E-2</v>
      </c>
      <c r="AI23" s="115">
        <f t="shared" si="33"/>
        <v>0</v>
      </c>
      <c r="AJ23" s="116">
        <f t="shared" si="14"/>
        <v>6.5626403040708589E-2</v>
      </c>
      <c r="AK23" s="116">
        <f t="shared" si="15"/>
        <v>0</v>
      </c>
      <c r="AL23" s="117">
        <f t="shared" si="16"/>
        <v>0.49507889967590651</v>
      </c>
      <c r="AM23" s="117">
        <f t="shared" si="17"/>
        <v>0</v>
      </c>
      <c r="AN23" s="118">
        <f t="shared" si="18"/>
        <v>7.2971928424115387E-2</v>
      </c>
      <c r="AO23" s="201">
        <f t="shared" si="19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662475069.08000004</v>
      </c>
      <c r="C24" s="171">
        <v>100</v>
      </c>
      <c r="D24" s="171">
        <v>672963844</v>
      </c>
      <c r="E24" s="171">
        <v>100</v>
      </c>
      <c r="F24" s="115">
        <f>((D24-B24)/B24)</f>
        <v>1.5832708896602023E-2</v>
      </c>
      <c r="G24" s="115">
        <f>((E24-C24)/C24)</f>
        <v>0</v>
      </c>
      <c r="H24" s="171">
        <v>666353436.34000003</v>
      </c>
      <c r="I24" s="171">
        <v>100</v>
      </c>
      <c r="J24" s="115">
        <f t="shared" si="20"/>
        <v>-9.8228273612868365E-3</v>
      </c>
      <c r="K24" s="115">
        <f t="shared" si="21"/>
        <v>0</v>
      </c>
      <c r="L24" s="171">
        <v>668645116.21000004</v>
      </c>
      <c r="M24" s="171">
        <v>100</v>
      </c>
      <c r="N24" s="115">
        <f t="shared" si="22"/>
        <v>3.4391356673828251E-3</v>
      </c>
      <c r="O24" s="115">
        <f t="shared" si="23"/>
        <v>0</v>
      </c>
      <c r="P24" s="171">
        <v>671009872.01999998</v>
      </c>
      <c r="Q24" s="171">
        <v>100</v>
      </c>
      <c r="R24" s="115">
        <f t="shared" si="24"/>
        <v>3.5366381248752719E-3</v>
      </c>
      <c r="S24" s="115">
        <f t="shared" si="25"/>
        <v>0</v>
      </c>
      <c r="T24" s="171">
        <v>673194572.01999998</v>
      </c>
      <c r="U24" s="171">
        <v>100</v>
      </c>
      <c r="V24" s="115">
        <f t="shared" si="26"/>
        <v>3.2558388350132699E-3</v>
      </c>
      <c r="W24" s="115">
        <f t="shared" si="27"/>
        <v>0</v>
      </c>
      <c r="X24" s="171">
        <v>673194572.01999998</v>
      </c>
      <c r="Y24" s="171">
        <v>100</v>
      </c>
      <c r="Z24" s="115">
        <f t="shared" si="28"/>
        <v>0</v>
      </c>
      <c r="AA24" s="115">
        <f t="shared" si="29"/>
        <v>0</v>
      </c>
      <c r="AB24" s="171">
        <v>676643831.88</v>
      </c>
      <c r="AC24" s="171">
        <v>100</v>
      </c>
      <c r="AD24" s="115">
        <f t="shared" si="30"/>
        <v>5.1237190603752227E-3</v>
      </c>
      <c r="AE24" s="115">
        <f t="shared" si="31"/>
        <v>0</v>
      </c>
      <c r="AF24" s="171">
        <v>679315135.74000001</v>
      </c>
      <c r="AG24" s="171">
        <v>100</v>
      </c>
      <c r="AH24" s="115">
        <f t="shared" si="32"/>
        <v>3.9478729194619465E-3</v>
      </c>
      <c r="AI24" s="115">
        <f t="shared" si="33"/>
        <v>0</v>
      </c>
      <c r="AJ24" s="116">
        <f t="shared" si="14"/>
        <v>3.1641357678029651E-3</v>
      </c>
      <c r="AK24" s="116">
        <f t="shared" si="15"/>
        <v>0</v>
      </c>
      <c r="AL24" s="117">
        <f t="shared" si="16"/>
        <v>9.4377904498536627E-3</v>
      </c>
      <c r="AM24" s="117">
        <f t="shared" si="17"/>
        <v>0</v>
      </c>
      <c r="AN24" s="118">
        <f t="shared" si="18"/>
        <v>7.0085938532623293E-3</v>
      </c>
      <c r="AO24" s="201">
        <f t="shared" si="19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53884193016.690002</v>
      </c>
      <c r="C25" s="167">
        <v>1</v>
      </c>
      <c r="D25" s="171">
        <v>53840607959.959999</v>
      </c>
      <c r="E25" s="167">
        <v>1</v>
      </c>
      <c r="F25" s="115">
        <f>((D25-B25)/B25)</f>
        <v>-8.0886535159770123E-4</v>
      </c>
      <c r="G25" s="115">
        <f>((E25-C25)/C25)</f>
        <v>0</v>
      </c>
      <c r="H25" s="171">
        <v>53954290560.470001</v>
      </c>
      <c r="I25" s="167">
        <v>1</v>
      </c>
      <c r="J25" s="115">
        <f t="shared" si="20"/>
        <v>2.1114657656641847E-3</v>
      </c>
      <c r="K25" s="115">
        <f t="shared" si="21"/>
        <v>0</v>
      </c>
      <c r="L25" s="171">
        <v>54530208220.860001</v>
      </c>
      <c r="M25" s="167">
        <v>1</v>
      </c>
      <c r="N25" s="115">
        <f t="shared" si="22"/>
        <v>1.0674177241651095E-2</v>
      </c>
      <c r="O25" s="115">
        <f t="shared" si="23"/>
        <v>0</v>
      </c>
      <c r="P25" s="171">
        <v>55094723255.919998</v>
      </c>
      <c r="Q25" s="167">
        <v>1</v>
      </c>
      <c r="R25" s="115">
        <f t="shared" si="24"/>
        <v>1.0352335952461078E-2</v>
      </c>
      <c r="S25" s="115">
        <f t="shared" si="25"/>
        <v>0</v>
      </c>
      <c r="T25" s="171">
        <v>56297089567.385002</v>
      </c>
      <c r="U25" s="167">
        <v>1</v>
      </c>
      <c r="V25" s="115">
        <f t="shared" si="26"/>
        <v>2.1823620129279953E-2</v>
      </c>
      <c r="W25" s="115">
        <f t="shared" si="27"/>
        <v>0</v>
      </c>
      <c r="X25" s="171">
        <v>54921314918.059998</v>
      </c>
      <c r="Y25" s="167">
        <v>1</v>
      </c>
      <c r="Z25" s="115">
        <f t="shared" si="28"/>
        <v>-2.4437757971098421E-2</v>
      </c>
      <c r="AA25" s="115">
        <f t="shared" si="29"/>
        <v>0</v>
      </c>
      <c r="AB25" s="171">
        <v>55105347257.220001</v>
      </c>
      <c r="AC25" s="167">
        <v>1</v>
      </c>
      <c r="AD25" s="115">
        <f t="shared" si="30"/>
        <v>3.3508363635242748E-3</v>
      </c>
      <c r="AE25" s="115">
        <f t="shared" si="31"/>
        <v>0</v>
      </c>
      <c r="AF25" s="171">
        <v>55188797511.919998</v>
      </c>
      <c r="AG25" s="167">
        <v>1</v>
      </c>
      <c r="AH25" s="115">
        <f t="shared" si="32"/>
        <v>1.5143767139415521E-3</v>
      </c>
      <c r="AI25" s="115">
        <f t="shared" si="33"/>
        <v>0</v>
      </c>
      <c r="AJ25" s="116">
        <f t="shared" si="14"/>
        <v>3.0725236054782519E-3</v>
      </c>
      <c r="AK25" s="116">
        <f t="shared" si="15"/>
        <v>0</v>
      </c>
      <c r="AL25" s="117">
        <f t="shared" si="16"/>
        <v>2.5040385000158545E-2</v>
      </c>
      <c r="AM25" s="117">
        <f t="shared" si="17"/>
        <v>0</v>
      </c>
      <c r="AN25" s="118">
        <f t="shared" si="18"/>
        <v>1.3297121660685828E-2</v>
      </c>
      <c r="AO25" s="201">
        <f t="shared" si="19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1319043901.6300001</v>
      </c>
      <c r="C26" s="167">
        <v>10</v>
      </c>
      <c r="D26" s="171">
        <v>1425762196.9300001</v>
      </c>
      <c r="E26" s="167">
        <v>10</v>
      </c>
      <c r="F26" s="115">
        <f>((D26-B26)/B26)</f>
        <v>8.0905794847406898E-2</v>
      </c>
      <c r="G26" s="115">
        <f>((E26-C26)/C26)</f>
        <v>0</v>
      </c>
      <c r="H26" s="171">
        <v>1418153993.04</v>
      </c>
      <c r="I26" s="167">
        <v>10</v>
      </c>
      <c r="J26" s="115">
        <f t="shared" si="20"/>
        <v>-5.3362362295636323E-3</v>
      </c>
      <c r="K26" s="115">
        <f t="shared" si="21"/>
        <v>0</v>
      </c>
      <c r="L26" s="171">
        <v>1410848714.6800001</v>
      </c>
      <c r="M26" s="167">
        <v>10</v>
      </c>
      <c r="N26" s="115">
        <f t="shared" si="22"/>
        <v>-5.1512588871537625E-3</v>
      </c>
      <c r="O26" s="115">
        <f t="shared" si="23"/>
        <v>0</v>
      </c>
      <c r="P26" s="171">
        <v>1330194602.47</v>
      </c>
      <c r="Q26" s="167">
        <v>10</v>
      </c>
      <c r="R26" s="115">
        <f t="shared" si="24"/>
        <v>-5.7167087704576111E-2</v>
      </c>
      <c r="S26" s="115">
        <f t="shared" si="25"/>
        <v>0</v>
      </c>
      <c r="T26" s="171">
        <v>1341321634.74</v>
      </c>
      <c r="U26" s="167">
        <v>10</v>
      </c>
      <c r="V26" s="115">
        <f t="shared" si="26"/>
        <v>8.3649657345914018E-3</v>
      </c>
      <c r="W26" s="115">
        <f t="shared" si="27"/>
        <v>0</v>
      </c>
      <c r="X26" s="171">
        <v>1343379317.8099999</v>
      </c>
      <c r="Y26" s="167">
        <v>10</v>
      </c>
      <c r="Z26" s="115">
        <f t="shared" si="28"/>
        <v>1.5340713343513555E-3</v>
      </c>
      <c r="AA26" s="115">
        <f t="shared" si="29"/>
        <v>0</v>
      </c>
      <c r="AB26" s="171">
        <v>1347649264.54</v>
      </c>
      <c r="AC26" s="167">
        <v>10</v>
      </c>
      <c r="AD26" s="115">
        <f t="shared" si="30"/>
        <v>3.178511588938975E-3</v>
      </c>
      <c r="AE26" s="115">
        <f t="shared" si="31"/>
        <v>0</v>
      </c>
      <c r="AF26" s="171">
        <v>1351160923.3399999</v>
      </c>
      <c r="AG26" s="167">
        <v>10</v>
      </c>
      <c r="AH26" s="115">
        <f t="shared" si="32"/>
        <v>2.6057661235756356E-3</v>
      </c>
      <c r="AI26" s="115">
        <f t="shared" si="33"/>
        <v>0</v>
      </c>
      <c r="AJ26" s="116">
        <f t="shared" si="14"/>
        <v>3.6168158509463466E-3</v>
      </c>
      <c r="AK26" s="116">
        <f t="shared" si="15"/>
        <v>0</v>
      </c>
      <c r="AL26" s="117">
        <f t="shared" si="16"/>
        <v>-5.2323784254228484E-2</v>
      </c>
      <c r="AM26" s="117">
        <f t="shared" si="17"/>
        <v>0</v>
      </c>
      <c r="AN26" s="118">
        <f t="shared" si="18"/>
        <v>3.7518381335301845E-2</v>
      </c>
      <c r="AO26" s="201">
        <f t="shared" si="19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23314322896.689999</v>
      </c>
      <c r="C27" s="167">
        <v>1</v>
      </c>
      <c r="D27" s="171">
        <v>22780692802.310001</v>
      </c>
      <c r="E27" s="167">
        <v>1</v>
      </c>
      <c r="F27" s="115">
        <f>((D27-B27)/B27)</f>
        <v>-2.2888509211466668E-2</v>
      </c>
      <c r="G27" s="115">
        <f>((E27-C27)/C27)</f>
        <v>0</v>
      </c>
      <c r="H27" s="171">
        <v>23872625058.419998</v>
      </c>
      <c r="I27" s="167">
        <v>1</v>
      </c>
      <c r="J27" s="115">
        <f t="shared" si="20"/>
        <v>4.7932355068642733E-2</v>
      </c>
      <c r="K27" s="115">
        <f t="shared" si="21"/>
        <v>0</v>
      </c>
      <c r="L27" s="171">
        <v>23935340823.09</v>
      </c>
      <c r="M27" s="167">
        <v>1</v>
      </c>
      <c r="N27" s="115">
        <f t="shared" si="22"/>
        <v>2.6270996388761949E-3</v>
      </c>
      <c r="O27" s="115">
        <f t="shared" si="23"/>
        <v>0</v>
      </c>
      <c r="P27" s="171">
        <v>48641089686.800003</v>
      </c>
      <c r="Q27" s="167">
        <v>1</v>
      </c>
      <c r="R27" s="115">
        <f t="shared" si="24"/>
        <v>1.0321870512024129</v>
      </c>
      <c r="S27" s="115">
        <f t="shared" si="25"/>
        <v>0</v>
      </c>
      <c r="T27" s="171">
        <v>24917040939.439999</v>
      </c>
      <c r="U27" s="167">
        <v>1</v>
      </c>
      <c r="V27" s="115">
        <f t="shared" si="26"/>
        <v>-0.48773678591740366</v>
      </c>
      <c r="W27" s="115">
        <f t="shared" si="27"/>
        <v>0</v>
      </c>
      <c r="X27" s="171">
        <v>25247151088.98</v>
      </c>
      <c r="Y27" s="167">
        <v>1</v>
      </c>
      <c r="Z27" s="115">
        <f t="shared" si="28"/>
        <v>1.3248368871019723E-2</v>
      </c>
      <c r="AA27" s="115">
        <f t="shared" si="29"/>
        <v>0</v>
      </c>
      <c r="AB27" s="171">
        <v>25666844402.720001</v>
      </c>
      <c r="AC27" s="167">
        <v>1</v>
      </c>
      <c r="AD27" s="115">
        <f t="shared" si="30"/>
        <v>1.6623392962669417E-2</v>
      </c>
      <c r="AE27" s="115">
        <f t="shared" si="31"/>
        <v>0</v>
      </c>
      <c r="AF27" s="171">
        <v>26800264175.040001</v>
      </c>
      <c r="AG27" s="167">
        <v>1</v>
      </c>
      <c r="AH27" s="115">
        <f t="shared" si="32"/>
        <v>4.415890611780416E-2</v>
      </c>
      <c r="AI27" s="115">
        <f t="shared" si="33"/>
        <v>0</v>
      </c>
      <c r="AJ27" s="116">
        <f t="shared" si="14"/>
        <v>8.0768984841569358E-2</v>
      </c>
      <c r="AK27" s="116">
        <f t="shared" si="15"/>
        <v>0</v>
      </c>
      <c r="AL27" s="117">
        <f t="shared" si="16"/>
        <v>0.17644640606902035</v>
      </c>
      <c r="AM27" s="117">
        <f t="shared" si="17"/>
        <v>0</v>
      </c>
      <c r="AN27" s="118">
        <f t="shared" si="18"/>
        <v>0.42364715968058475</v>
      </c>
      <c r="AO27" s="201">
        <f t="shared" si="19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2381427783.7516246</v>
      </c>
      <c r="C28" s="167">
        <v>100</v>
      </c>
      <c r="D28" s="171">
        <v>2388309609.0387764</v>
      </c>
      <c r="E28" s="167">
        <v>100</v>
      </c>
      <c r="F28" s="115">
        <f>((D28-B28)/B28)</f>
        <v>2.8897896186927019E-3</v>
      </c>
      <c r="G28" s="115">
        <f>((E28-C28)/C28)</f>
        <v>0</v>
      </c>
      <c r="H28" s="171">
        <v>2368607488.8000002</v>
      </c>
      <c r="I28" s="167">
        <v>100</v>
      </c>
      <c r="J28" s="115">
        <f t="shared" si="20"/>
        <v>-8.2493995603466694E-3</v>
      </c>
      <c r="K28" s="115">
        <f t="shared" si="21"/>
        <v>0</v>
      </c>
      <c r="L28" s="171">
        <v>2182863946.0300002</v>
      </c>
      <c r="M28" s="167">
        <v>100</v>
      </c>
      <c r="N28" s="115">
        <f t="shared" si="22"/>
        <v>-7.8418878454235841E-2</v>
      </c>
      <c r="O28" s="115">
        <f t="shared" si="23"/>
        <v>0</v>
      </c>
      <c r="P28" s="171">
        <v>2175034115.3699999</v>
      </c>
      <c r="Q28" s="167">
        <v>100</v>
      </c>
      <c r="R28" s="115">
        <f t="shared" si="24"/>
        <v>-3.5869531283617227E-3</v>
      </c>
      <c r="S28" s="115">
        <f t="shared" si="25"/>
        <v>0</v>
      </c>
      <c r="T28" s="171">
        <v>2149165934.9299998</v>
      </c>
      <c r="U28" s="167">
        <v>100</v>
      </c>
      <c r="V28" s="115">
        <f t="shared" si="26"/>
        <v>-1.1893229746237596E-2</v>
      </c>
      <c r="W28" s="115">
        <f t="shared" si="27"/>
        <v>0</v>
      </c>
      <c r="X28" s="171">
        <v>2171113304.8163166</v>
      </c>
      <c r="Y28" s="167">
        <v>100</v>
      </c>
      <c r="Z28" s="115">
        <f t="shared" si="28"/>
        <v>1.0212040647774189E-2</v>
      </c>
      <c r="AA28" s="115">
        <f t="shared" si="29"/>
        <v>0</v>
      </c>
      <c r="AB28" s="171">
        <v>2158699448.2451348</v>
      </c>
      <c r="AC28" s="167">
        <v>100</v>
      </c>
      <c r="AD28" s="115">
        <f t="shared" si="30"/>
        <v>-5.7177377816456368E-3</v>
      </c>
      <c r="AE28" s="115">
        <f t="shared" si="31"/>
        <v>0</v>
      </c>
      <c r="AF28" s="171">
        <v>2137628277.74</v>
      </c>
      <c r="AG28" s="167">
        <v>100</v>
      </c>
      <c r="AH28" s="115">
        <f t="shared" si="32"/>
        <v>-9.7610487287909144E-3</v>
      </c>
      <c r="AI28" s="115">
        <f t="shared" si="33"/>
        <v>0</v>
      </c>
      <c r="AJ28" s="116">
        <f t="shared" si="14"/>
        <v>-1.3065677141643936E-2</v>
      </c>
      <c r="AK28" s="116">
        <f t="shared" si="15"/>
        <v>0</v>
      </c>
      <c r="AL28" s="117">
        <f t="shared" si="16"/>
        <v>-0.10496182335407853</v>
      </c>
      <c r="AM28" s="117">
        <f t="shared" si="17"/>
        <v>0</v>
      </c>
      <c r="AN28" s="118">
        <f t="shared" si="18"/>
        <v>2.7377780720265234E-2</v>
      </c>
      <c r="AO28" s="201">
        <f t="shared" si="19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4813415393.3699999</v>
      </c>
      <c r="C29" s="167">
        <v>100</v>
      </c>
      <c r="D29" s="171">
        <v>4835504887.0100002</v>
      </c>
      <c r="E29" s="167">
        <v>100</v>
      </c>
      <c r="F29" s="115">
        <f>((D29-B29)/B29)</f>
        <v>4.589151742529103E-3</v>
      </c>
      <c r="G29" s="115">
        <f>((E29-C29)/C29)</f>
        <v>0</v>
      </c>
      <c r="H29" s="171">
        <v>4848054038.4099998</v>
      </c>
      <c r="I29" s="167">
        <v>100</v>
      </c>
      <c r="J29" s="115">
        <f t="shared" si="20"/>
        <v>2.5952101576220917E-3</v>
      </c>
      <c r="K29" s="115">
        <f t="shared" si="21"/>
        <v>0</v>
      </c>
      <c r="L29" s="171">
        <v>4808692757.9300003</v>
      </c>
      <c r="M29" s="167">
        <v>100</v>
      </c>
      <c r="N29" s="115">
        <f t="shared" si="22"/>
        <v>-8.1189855080305018E-3</v>
      </c>
      <c r="O29" s="115">
        <f t="shared" si="23"/>
        <v>0</v>
      </c>
      <c r="P29" s="171">
        <v>4718814761.7600002</v>
      </c>
      <c r="Q29" s="167">
        <v>100</v>
      </c>
      <c r="R29" s="115">
        <f t="shared" si="24"/>
        <v>-1.869073378035695E-2</v>
      </c>
      <c r="S29" s="115">
        <f t="shared" si="25"/>
        <v>0</v>
      </c>
      <c r="T29" s="171">
        <v>4630530643.54</v>
      </c>
      <c r="U29" s="167">
        <v>100</v>
      </c>
      <c r="V29" s="115">
        <f t="shared" si="26"/>
        <v>-1.8708960337971075E-2</v>
      </c>
      <c r="W29" s="115">
        <f t="shared" si="27"/>
        <v>0</v>
      </c>
      <c r="X29" s="171">
        <v>4602829695.6099997</v>
      </c>
      <c r="Y29" s="167">
        <v>100</v>
      </c>
      <c r="Z29" s="115">
        <f t="shared" si="28"/>
        <v>-5.9822404951893754E-3</v>
      </c>
      <c r="AA29" s="115">
        <f t="shared" si="29"/>
        <v>0</v>
      </c>
      <c r="AB29" s="171">
        <v>4434253437.6800003</v>
      </c>
      <c r="AC29" s="167">
        <v>100</v>
      </c>
      <c r="AD29" s="115">
        <f t="shared" si="30"/>
        <v>-3.6624482998095897E-2</v>
      </c>
      <c r="AE29" s="115">
        <f t="shared" si="31"/>
        <v>0</v>
      </c>
      <c r="AF29" s="171">
        <v>4552577739.5500002</v>
      </c>
      <c r="AG29" s="167">
        <v>100</v>
      </c>
      <c r="AH29" s="115">
        <f t="shared" si="32"/>
        <v>2.6684154059517878E-2</v>
      </c>
      <c r="AI29" s="115">
        <f t="shared" si="33"/>
        <v>0</v>
      </c>
      <c r="AJ29" s="116">
        <f t="shared" si="14"/>
        <v>-6.7821108949968414E-3</v>
      </c>
      <c r="AK29" s="116">
        <f t="shared" si="15"/>
        <v>0</v>
      </c>
      <c r="AL29" s="117">
        <f t="shared" si="16"/>
        <v>-5.8510363254941515E-2</v>
      </c>
      <c r="AM29" s="117">
        <f t="shared" si="17"/>
        <v>0</v>
      </c>
      <c r="AN29" s="118">
        <f t="shared" si="18"/>
        <v>1.8952157396566634E-2</v>
      </c>
      <c r="AO29" s="201">
        <f t="shared" si="19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1024307825.11</v>
      </c>
      <c r="C30" s="167">
        <v>10</v>
      </c>
      <c r="D30" s="171">
        <v>1023613264.5700001</v>
      </c>
      <c r="E30" s="167">
        <v>10</v>
      </c>
      <c r="F30" s="115">
        <f>((D30-B30)/B30)</f>
        <v>-6.7807794002293527E-4</v>
      </c>
      <c r="G30" s="115">
        <f>((E30-C30)/C30)</f>
        <v>0</v>
      </c>
      <c r="H30" s="171">
        <v>1019010674.33</v>
      </c>
      <c r="I30" s="167">
        <v>10</v>
      </c>
      <c r="J30" s="115">
        <f t="shared" si="20"/>
        <v>-4.4964151983058441E-3</v>
      </c>
      <c r="K30" s="115">
        <f t="shared" si="21"/>
        <v>0</v>
      </c>
      <c r="L30" s="171">
        <v>1056946147.83</v>
      </c>
      <c r="M30" s="167">
        <v>10</v>
      </c>
      <c r="N30" s="115">
        <f t="shared" si="22"/>
        <v>3.7227748889816677E-2</v>
      </c>
      <c r="O30" s="115">
        <f t="shared" si="23"/>
        <v>0</v>
      </c>
      <c r="P30" s="171">
        <v>1047092127.5700001</v>
      </c>
      <c r="Q30" s="167">
        <v>10</v>
      </c>
      <c r="R30" s="115">
        <f t="shared" si="24"/>
        <v>-9.3231053258778871E-3</v>
      </c>
      <c r="S30" s="115">
        <f t="shared" si="25"/>
        <v>0</v>
      </c>
      <c r="T30" s="171">
        <v>1045774616.55</v>
      </c>
      <c r="U30" s="167">
        <v>10</v>
      </c>
      <c r="V30" s="115">
        <f t="shared" si="26"/>
        <v>-1.2582570199029808E-3</v>
      </c>
      <c r="W30" s="115">
        <f t="shared" si="27"/>
        <v>0</v>
      </c>
      <c r="X30" s="171">
        <v>1045851589.88</v>
      </c>
      <c r="Y30" s="167">
        <v>10</v>
      </c>
      <c r="Z30" s="115">
        <f t="shared" si="28"/>
        <v>7.3604129209004101E-5</v>
      </c>
      <c r="AA30" s="115">
        <f t="shared" si="29"/>
        <v>0</v>
      </c>
      <c r="AB30" s="171">
        <v>1022955564.5</v>
      </c>
      <c r="AC30" s="167">
        <v>10</v>
      </c>
      <c r="AD30" s="115">
        <f t="shared" si="30"/>
        <v>-2.1892231748318194E-2</v>
      </c>
      <c r="AE30" s="115">
        <f t="shared" si="31"/>
        <v>0</v>
      </c>
      <c r="AF30" s="171">
        <v>1023056662.89</v>
      </c>
      <c r="AG30" s="167">
        <v>10</v>
      </c>
      <c r="AH30" s="115">
        <f t="shared" si="32"/>
        <v>9.8829698481967345E-5</v>
      </c>
      <c r="AI30" s="115">
        <f t="shared" si="33"/>
        <v>0</v>
      </c>
      <c r="AJ30" s="116">
        <f t="shared" si="14"/>
        <v>-3.0988064365024312E-5</v>
      </c>
      <c r="AK30" s="116">
        <f t="shared" si="15"/>
        <v>0</v>
      </c>
      <c r="AL30" s="117">
        <f t="shared" si="16"/>
        <v>-5.4376169131989925E-4</v>
      </c>
      <c r="AM30" s="117">
        <f t="shared" si="17"/>
        <v>0</v>
      </c>
      <c r="AN30" s="118">
        <f t="shared" si="18"/>
        <v>1.6794402316142813E-2</v>
      </c>
      <c r="AO30" s="201">
        <f t="shared" si="19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1885617490</v>
      </c>
      <c r="C31" s="167">
        <v>100</v>
      </c>
      <c r="D31" s="166">
        <v>1893805899</v>
      </c>
      <c r="E31" s="167">
        <v>100</v>
      </c>
      <c r="F31" s="115">
        <f>((D31-B31)/B31)</f>
        <v>4.3425610143232179E-3</v>
      </c>
      <c r="G31" s="115">
        <f>((E31-C31)/C31)</f>
        <v>0</v>
      </c>
      <c r="H31" s="171">
        <v>1893806899</v>
      </c>
      <c r="I31" s="167">
        <v>100</v>
      </c>
      <c r="J31" s="115">
        <f t="shared" si="20"/>
        <v>5.2803721887656875E-7</v>
      </c>
      <c r="K31" s="115">
        <f t="shared" si="21"/>
        <v>0</v>
      </c>
      <c r="L31" s="171">
        <v>1871651534</v>
      </c>
      <c r="M31" s="167">
        <v>100</v>
      </c>
      <c r="N31" s="115">
        <f t="shared" si="22"/>
        <v>-1.1698851140366449E-2</v>
      </c>
      <c r="O31" s="115">
        <f t="shared" si="23"/>
        <v>0</v>
      </c>
      <c r="P31" s="171">
        <v>1874739565</v>
      </c>
      <c r="Q31" s="167">
        <v>100</v>
      </c>
      <c r="R31" s="115">
        <f t="shared" si="24"/>
        <v>1.6498963316106255E-3</v>
      </c>
      <c r="S31" s="115">
        <f t="shared" si="25"/>
        <v>0</v>
      </c>
      <c r="T31" s="171">
        <v>1917195987</v>
      </c>
      <c r="U31" s="167">
        <v>100</v>
      </c>
      <c r="V31" s="115">
        <f t="shared" si="26"/>
        <v>2.2646570645133847E-2</v>
      </c>
      <c r="W31" s="115">
        <f t="shared" si="27"/>
        <v>0</v>
      </c>
      <c r="X31" s="171">
        <v>1919569126</v>
      </c>
      <c r="Y31" s="167">
        <v>100</v>
      </c>
      <c r="Z31" s="115">
        <f t="shared" si="28"/>
        <v>1.2378176337169643E-3</v>
      </c>
      <c r="AA31" s="115">
        <f t="shared" si="29"/>
        <v>0</v>
      </c>
      <c r="AB31" s="171">
        <v>1918769110</v>
      </c>
      <c r="AC31" s="167">
        <v>100</v>
      </c>
      <c r="AD31" s="115">
        <f t="shared" si="30"/>
        <v>-4.1676852850153624E-4</v>
      </c>
      <c r="AE31" s="115">
        <f t="shared" si="31"/>
        <v>0</v>
      </c>
      <c r="AF31" s="171">
        <v>1913570988</v>
      </c>
      <c r="AG31" s="167">
        <v>100</v>
      </c>
      <c r="AH31" s="115">
        <f t="shared" si="32"/>
        <v>-2.7090919761575691E-3</v>
      </c>
      <c r="AI31" s="115">
        <f t="shared" si="33"/>
        <v>0</v>
      </c>
      <c r="AJ31" s="116">
        <f t="shared" si="14"/>
        <v>1.8815827521222474E-3</v>
      </c>
      <c r="AK31" s="116">
        <f t="shared" si="15"/>
        <v>0</v>
      </c>
      <c r="AL31" s="117">
        <f t="shared" si="16"/>
        <v>1.043670262640786E-2</v>
      </c>
      <c r="AM31" s="117">
        <f t="shared" si="17"/>
        <v>0</v>
      </c>
      <c r="AN31" s="118">
        <f t="shared" si="18"/>
        <v>9.6512953456872937E-3</v>
      </c>
      <c r="AO31" s="201">
        <f t="shared" si="19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7168463293.3400002</v>
      </c>
      <c r="C32" s="167">
        <v>100</v>
      </c>
      <c r="D32" s="166">
        <v>7674184169.4799995</v>
      </c>
      <c r="E32" s="167">
        <v>100</v>
      </c>
      <c r="F32" s="115">
        <f>((D32-B32)/B32)</f>
        <v>7.0548017817130923E-2</v>
      </c>
      <c r="G32" s="115">
        <f>((E32-C32)/C32)</f>
        <v>0</v>
      </c>
      <c r="H32" s="166">
        <v>7499832799.54</v>
      </c>
      <c r="I32" s="167">
        <v>100</v>
      </c>
      <c r="J32" s="115">
        <f t="shared" si="20"/>
        <v>-2.2719205858179655E-2</v>
      </c>
      <c r="K32" s="115">
        <f t="shared" si="21"/>
        <v>0</v>
      </c>
      <c r="L32" s="171">
        <v>7741807358.9200001</v>
      </c>
      <c r="M32" s="167">
        <v>100</v>
      </c>
      <c r="N32" s="115">
        <f t="shared" si="22"/>
        <v>3.2263993857948613E-2</v>
      </c>
      <c r="O32" s="115">
        <f t="shared" si="23"/>
        <v>0</v>
      </c>
      <c r="P32" s="171">
        <v>7854051225.4700003</v>
      </c>
      <c r="Q32" s="167">
        <v>100</v>
      </c>
      <c r="R32" s="115">
        <f t="shared" si="24"/>
        <v>1.4498406037018527E-2</v>
      </c>
      <c r="S32" s="115">
        <f t="shared" si="25"/>
        <v>0</v>
      </c>
      <c r="T32" s="171">
        <v>7952014498.3000002</v>
      </c>
      <c r="U32" s="167">
        <v>100</v>
      </c>
      <c r="V32" s="115">
        <f t="shared" si="26"/>
        <v>1.2472960771164009E-2</v>
      </c>
      <c r="W32" s="115">
        <f t="shared" si="27"/>
        <v>0</v>
      </c>
      <c r="X32" s="171">
        <v>7968348993.5299997</v>
      </c>
      <c r="Y32" s="167">
        <v>100</v>
      </c>
      <c r="Z32" s="115">
        <f t="shared" si="28"/>
        <v>2.0541329789440861E-3</v>
      </c>
      <c r="AA32" s="115">
        <f t="shared" si="29"/>
        <v>0</v>
      </c>
      <c r="AB32" s="171">
        <v>7980340186.0699997</v>
      </c>
      <c r="AC32" s="167">
        <v>100</v>
      </c>
      <c r="AD32" s="115">
        <f t="shared" si="30"/>
        <v>1.5048528308356424E-3</v>
      </c>
      <c r="AE32" s="115">
        <f t="shared" si="31"/>
        <v>0</v>
      </c>
      <c r="AF32" s="171">
        <v>7993013162.1599998</v>
      </c>
      <c r="AG32" s="167">
        <v>100</v>
      </c>
      <c r="AH32" s="115">
        <f t="shared" si="32"/>
        <v>1.5880245446329888E-3</v>
      </c>
      <c r="AI32" s="115">
        <f t="shared" si="33"/>
        <v>0</v>
      </c>
      <c r="AJ32" s="116">
        <f t="shared" si="14"/>
        <v>1.4026397872436891E-2</v>
      </c>
      <c r="AK32" s="116">
        <f t="shared" si="15"/>
        <v>0</v>
      </c>
      <c r="AL32" s="117">
        <f t="shared" si="16"/>
        <v>4.1545653015205665E-2</v>
      </c>
      <c r="AM32" s="117">
        <f t="shared" si="17"/>
        <v>0</v>
      </c>
      <c r="AN32" s="118">
        <f t="shared" si="18"/>
        <v>2.7606976676496527E-2</v>
      </c>
      <c r="AO32" s="201">
        <f t="shared" si="19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6044674628.3800001</v>
      </c>
      <c r="C33" s="167">
        <v>100</v>
      </c>
      <c r="D33" s="166">
        <v>6073468491.1999998</v>
      </c>
      <c r="E33" s="167">
        <v>100</v>
      </c>
      <c r="F33" s="115">
        <f>((D33-B33)/B33)</f>
        <v>4.7635091365896363E-3</v>
      </c>
      <c r="G33" s="115">
        <f>((E33-C33)/C33)</f>
        <v>0</v>
      </c>
      <c r="H33" s="166">
        <v>6084781928.9499998</v>
      </c>
      <c r="I33" s="167">
        <v>100</v>
      </c>
      <c r="J33" s="115">
        <f t="shared" si="20"/>
        <v>1.8627638830089137E-3</v>
      </c>
      <c r="K33" s="115">
        <f t="shared" si="21"/>
        <v>0</v>
      </c>
      <c r="L33" s="171">
        <v>6153684930.2799997</v>
      </c>
      <c r="M33" s="167">
        <v>100</v>
      </c>
      <c r="N33" s="115">
        <f t="shared" si="22"/>
        <v>1.1323824277444557E-2</v>
      </c>
      <c r="O33" s="115">
        <f t="shared" si="23"/>
        <v>0</v>
      </c>
      <c r="P33" s="171">
        <v>6084781928.9499998</v>
      </c>
      <c r="Q33" s="167">
        <v>100</v>
      </c>
      <c r="R33" s="115">
        <f t="shared" si="24"/>
        <v>-1.1197031065232772E-2</v>
      </c>
      <c r="S33" s="115">
        <f t="shared" si="25"/>
        <v>0</v>
      </c>
      <c r="T33" s="171">
        <v>6428711377.4099998</v>
      </c>
      <c r="U33" s="167">
        <v>100</v>
      </c>
      <c r="V33" s="115">
        <f t="shared" si="26"/>
        <v>5.6522888161967225E-2</v>
      </c>
      <c r="W33" s="115">
        <f t="shared" si="27"/>
        <v>0</v>
      </c>
      <c r="X33" s="171">
        <v>6613806924.9799995</v>
      </c>
      <c r="Y33" s="167">
        <v>100</v>
      </c>
      <c r="Z33" s="115">
        <f t="shared" si="28"/>
        <v>2.8792013936169432E-2</v>
      </c>
      <c r="AA33" s="115">
        <f t="shared" si="29"/>
        <v>0</v>
      </c>
      <c r="AB33" s="171">
        <v>6639543493.0299997</v>
      </c>
      <c r="AC33" s="167">
        <v>100</v>
      </c>
      <c r="AD33" s="115">
        <f t="shared" si="30"/>
        <v>3.8913394875188345E-3</v>
      </c>
      <c r="AE33" s="115">
        <f t="shared" si="31"/>
        <v>0</v>
      </c>
      <c r="AF33" s="171">
        <v>6743880570.5600004</v>
      </c>
      <c r="AG33" s="167">
        <v>100</v>
      </c>
      <c r="AH33" s="115">
        <f t="shared" si="32"/>
        <v>1.5714495678736156E-2</v>
      </c>
      <c r="AI33" s="115">
        <f t="shared" si="33"/>
        <v>0</v>
      </c>
      <c r="AJ33" s="116">
        <f t="shared" si="14"/>
        <v>1.3959225437025248E-2</v>
      </c>
      <c r="AK33" s="116">
        <f t="shared" si="15"/>
        <v>0</v>
      </c>
      <c r="AL33" s="117">
        <f t="shared" si="16"/>
        <v>0.11038372559788158</v>
      </c>
      <c r="AM33" s="117">
        <f t="shared" si="17"/>
        <v>0</v>
      </c>
      <c r="AN33" s="118">
        <f t="shared" si="18"/>
        <v>2.0725375961511097E-2</v>
      </c>
      <c r="AO33" s="201">
        <f t="shared" si="19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153401321.28</v>
      </c>
      <c r="C34" s="167">
        <v>1000000</v>
      </c>
      <c r="D34" s="166">
        <v>153512243.53999999</v>
      </c>
      <c r="E34" s="167">
        <v>1000000</v>
      </c>
      <c r="F34" s="115">
        <f>((D34-B34)/B34)</f>
        <v>7.2308542765108614E-4</v>
      </c>
      <c r="G34" s="115">
        <f>((E34-C34)/C34)</f>
        <v>0</v>
      </c>
      <c r="H34" s="166">
        <v>152230656.34999999</v>
      </c>
      <c r="I34" s="167">
        <v>1000000</v>
      </c>
      <c r="J34" s="115">
        <f t="shared" si="20"/>
        <v>-8.3484363230354342E-3</v>
      </c>
      <c r="K34" s="115">
        <f t="shared" si="21"/>
        <v>0</v>
      </c>
      <c r="L34" s="171">
        <v>153972042.84</v>
      </c>
      <c r="M34" s="167">
        <v>1000000</v>
      </c>
      <c r="N34" s="115">
        <f t="shared" si="22"/>
        <v>1.1439131458490947E-2</v>
      </c>
      <c r="O34" s="115">
        <f t="shared" si="23"/>
        <v>0</v>
      </c>
      <c r="P34" s="171">
        <v>154183077.59</v>
      </c>
      <c r="Q34" s="167">
        <v>1000000</v>
      </c>
      <c r="R34" s="115">
        <f t="shared" si="24"/>
        <v>1.37060433899222E-3</v>
      </c>
      <c r="S34" s="115">
        <f t="shared" si="25"/>
        <v>0</v>
      </c>
      <c r="T34" s="171">
        <v>154316172.90000001</v>
      </c>
      <c r="U34" s="167">
        <v>1000000</v>
      </c>
      <c r="V34" s="115">
        <f t="shared" si="26"/>
        <v>8.6322903966105989E-4</v>
      </c>
      <c r="W34" s="115">
        <f t="shared" si="27"/>
        <v>0</v>
      </c>
      <c r="X34" s="171">
        <v>154536038.16999999</v>
      </c>
      <c r="Y34" s="167">
        <v>1000000</v>
      </c>
      <c r="Z34" s="115">
        <f t="shared" si="28"/>
        <v>1.4247714019091056E-3</v>
      </c>
      <c r="AA34" s="115">
        <f t="shared" si="29"/>
        <v>0</v>
      </c>
      <c r="AB34" s="171">
        <v>154763716.80000001</v>
      </c>
      <c r="AC34" s="167">
        <v>1000000</v>
      </c>
      <c r="AD34" s="115">
        <f t="shared" si="30"/>
        <v>1.4733044323911248E-3</v>
      </c>
      <c r="AE34" s="115">
        <f t="shared" si="31"/>
        <v>0</v>
      </c>
      <c r="AF34" s="171">
        <v>154989816.03999999</v>
      </c>
      <c r="AG34" s="167">
        <v>1000000</v>
      </c>
      <c r="AH34" s="115">
        <f t="shared" si="32"/>
        <v>1.4609318299854874E-3</v>
      </c>
      <c r="AI34" s="115">
        <f t="shared" si="33"/>
        <v>0</v>
      </c>
      <c r="AJ34" s="116">
        <f t="shared" si="14"/>
        <v>1.3008277007556996E-3</v>
      </c>
      <c r="AK34" s="116">
        <f t="shared" si="15"/>
        <v>0</v>
      </c>
      <c r="AL34" s="117">
        <f t="shared" si="16"/>
        <v>9.6251117560860588E-3</v>
      </c>
      <c r="AM34" s="117">
        <f t="shared" si="17"/>
        <v>0</v>
      </c>
      <c r="AN34" s="118">
        <f t="shared" si="18"/>
        <v>5.2981720619030975E-3</v>
      </c>
      <c r="AO34" s="201">
        <f t="shared" si="19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4261613341.5999999</v>
      </c>
      <c r="C35" s="167">
        <v>1</v>
      </c>
      <c r="D35" s="166">
        <v>4274651348.7399998</v>
      </c>
      <c r="E35" s="167">
        <v>1</v>
      </c>
      <c r="F35" s="115">
        <f>((D35-B35)/B35)</f>
        <v>3.0594064019671989E-3</v>
      </c>
      <c r="G35" s="115">
        <f>((E35-C35)/C35)</f>
        <v>0</v>
      </c>
      <c r="H35" s="166">
        <v>4361794455.4399996</v>
      </c>
      <c r="I35" s="167">
        <v>1</v>
      </c>
      <c r="J35" s="115">
        <f t="shared" si="20"/>
        <v>2.0386015043235325E-2</v>
      </c>
      <c r="K35" s="115">
        <f t="shared" si="21"/>
        <v>0</v>
      </c>
      <c r="L35" s="166">
        <v>4356950294.0500002</v>
      </c>
      <c r="M35" s="167">
        <v>1</v>
      </c>
      <c r="N35" s="115">
        <f t="shared" si="22"/>
        <v>-1.1105891026015188E-3</v>
      </c>
      <c r="O35" s="115">
        <f t="shared" si="23"/>
        <v>0</v>
      </c>
      <c r="P35" s="171">
        <v>4310061508.0500002</v>
      </c>
      <c r="Q35" s="167">
        <v>1</v>
      </c>
      <c r="R35" s="115">
        <f t="shared" si="24"/>
        <v>-1.0761836338604305E-2</v>
      </c>
      <c r="S35" s="115">
        <f t="shared" si="25"/>
        <v>0</v>
      </c>
      <c r="T35" s="171">
        <v>4228417300.0900002</v>
      </c>
      <c r="U35" s="167">
        <v>1</v>
      </c>
      <c r="V35" s="115">
        <f t="shared" si="26"/>
        <v>-1.8942701352987954E-2</v>
      </c>
      <c r="W35" s="115">
        <f t="shared" si="27"/>
        <v>0</v>
      </c>
      <c r="X35" s="171">
        <v>4258437970.0100002</v>
      </c>
      <c r="Y35" s="167">
        <v>1</v>
      </c>
      <c r="Z35" s="115">
        <f t="shared" si="28"/>
        <v>7.0997415319819781E-3</v>
      </c>
      <c r="AA35" s="115">
        <f t="shared" si="29"/>
        <v>0</v>
      </c>
      <c r="AB35" s="171">
        <v>4351186774.0600004</v>
      </c>
      <c r="AC35" s="167">
        <v>1</v>
      </c>
      <c r="AD35" s="115">
        <f t="shared" si="30"/>
        <v>2.1780005885534217E-2</v>
      </c>
      <c r="AE35" s="115">
        <f t="shared" si="31"/>
        <v>0</v>
      </c>
      <c r="AF35" s="171">
        <v>4482773613.6499996</v>
      </c>
      <c r="AG35" s="167">
        <v>1</v>
      </c>
      <c r="AH35" s="115">
        <f t="shared" si="32"/>
        <v>3.0241597619864592E-2</v>
      </c>
      <c r="AI35" s="115">
        <f t="shared" si="33"/>
        <v>0</v>
      </c>
      <c r="AJ35" s="116">
        <f t="shared" si="14"/>
        <v>6.4689549610486919E-3</v>
      </c>
      <c r="AK35" s="116">
        <f t="shared" si="15"/>
        <v>0</v>
      </c>
      <c r="AL35" s="117">
        <f t="shared" si="16"/>
        <v>4.8687541493026364E-2</v>
      </c>
      <c r="AM35" s="117">
        <f t="shared" si="17"/>
        <v>0</v>
      </c>
      <c r="AN35" s="118">
        <f t="shared" si="18"/>
        <v>1.6925788554956481E-2</v>
      </c>
      <c r="AO35" s="201">
        <f t="shared" si="19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9801758209.6800003</v>
      </c>
      <c r="C36" s="167">
        <v>1</v>
      </c>
      <c r="D36" s="166">
        <v>9542500770.7900009</v>
      </c>
      <c r="E36" s="167">
        <v>1</v>
      </c>
      <c r="F36" s="115">
        <f>((D36-B36)/B36)</f>
        <v>-2.6450095313916483E-2</v>
      </c>
      <c r="G36" s="115">
        <f>((E36-C36)/C36)</f>
        <v>0</v>
      </c>
      <c r="H36" s="166">
        <v>9234073129.6599998</v>
      </c>
      <c r="I36" s="167">
        <v>1</v>
      </c>
      <c r="J36" s="115">
        <f t="shared" si="20"/>
        <v>-3.2321468820218607E-2</v>
      </c>
      <c r="K36" s="115">
        <f t="shared" si="21"/>
        <v>0</v>
      </c>
      <c r="L36" s="166">
        <v>8611556394.8999996</v>
      </c>
      <c r="M36" s="167">
        <v>1</v>
      </c>
      <c r="N36" s="115">
        <f t="shared" si="22"/>
        <v>-6.7415183529407618E-2</v>
      </c>
      <c r="O36" s="115">
        <f t="shared" si="23"/>
        <v>0</v>
      </c>
      <c r="P36" s="171">
        <v>8777380570.0499992</v>
      </c>
      <c r="Q36" s="167">
        <v>1</v>
      </c>
      <c r="R36" s="115">
        <f t="shared" si="24"/>
        <v>1.9256005249899455E-2</v>
      </c>
      <c r="S36" s="115">
        <f t="shared" si="25"/>
        <v>0</v>
      </c>
      <c r="T36" s="171">
        <v>8940313779.1900005</v>
      </c>
      <c r="U36" s="167">
        <v>1</v>
      </c>
      <c r="V36" s="115">
        <f t="shared" si="26"/>
        <v>1.8562851164954462E-2</v>
      </c>
      <c r="W36" s="115">
        <f t="shared" si="27"/>
        <v>0</v>
      </c>
      <c r="X36" s="171">
        <v>8958990042</v>
      </c>
      <c r="Y36" s="167">
        <v>1</v>
      </c>
      <c r="Z36" s="115">
        <f t="shared" si="28"/>
        <v>2.0889941081790029E-3</v>
      </c>
      <c r="AA36" s="115">
        <f t="shared" si="29"/>
        <v>0</v>
      </c>
      <c r="AB36" s="171">
        <v>9284509544.6800003</v>
      </c>
      <c r="AC36" s="167">
        <v>1</v>
      </c>
      <c r="AD36" s="115">
        <f t="shared" si="30"/>
        <v>3.6334397198116708E-2</v>
      </c>
      <c r="AE36" s="115">
        <f t="shared" si="31"/>
        <v>0</v>
      </c>
      <c r="AF36" s="171">
        <v>9194202622.0300007</v>
      </c>
      <c r="AG36" s="167">
        <v>1</v>
      </c>
      <c r="AH36" s="115">
        <f t="shared" si="32"/>
        <v>-9.7266228458718369E-3</v>
      </c>
      <c r="AI36" s="115">
        <f t="shared" si="33"/>
        <v>0</v>
      </c>
      <c r="AJ36" s="116">
        <f t="shared" si="14"/>
        <v>-7.4588903485331148E-3</v>
      </c>
      <c r="AK36" s="116">
        <f t="shared" si="15"/>
        <v>0</v>
      </c>
      <c r="AL36" s="117">
        <f t="shared" si="16"/>
        <v>-3.6499672059357398E-2</v>
      </c>
      <c r="AM36" s="117">
        <f t="shared" si="17"/>
        <v>0</v>
      </c>
      <c r="AN36" s="118">
        <f t="shared" si="18"/>
        <v>3.3760806073104908E-2</v>
      </c>
      <c r="AO36" s="201">
        <f t="shared" si="19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527266609.87</v>
      </c>
      <c r="C37" s="167">
        <v>100</v>
      </c>
      <c r="D37" s="166">
        <v>520652613.99000001</v>
      </c>
      <c r="E37" s="167">
        <v>100</v>
      </c>
      <c r="F37" s="115">
        <f>((D37-B37)/B37)</f>
        <v>-1.2543930823972916E-2</v>
      </c>
      <c r="G37" s="115">
        <f>((E37-C37)/C37)</f>
        <v>0</v>
      </c>
      <c r="H37" s="166">
        <v>523249846.23000002</v>
      </c>
      <c r="I37" s="167">
        <v>100</v>
      </c>
      <c r="J37" s="115">
        <f t="shared" si="20"/>
        <v>4.9884167873396942E-3</v>
      </c>
      <c r="K37" s="115">
        <f t="shared" si="21"/>
        <v>0</v>
      </c>
      <c r="L37" s="166">
        <v>530340509.44999999</v>
      </c>
      <c r="M37" s="167">
        <v>100</v>
      </c>
      <c r="N37" s="115">
        <f t="shared" si="22"/>
        <v>1.3551199816087845E-2</v>
      </c>
      <c r="O37" s="115">
        <f t="shared" si="23"/>
        <v>0</v>
      </c>
      <c r="P37" s="166">
        <v>531358833.97000003</v>
      </c>
      <c r="Q37" s="167">
        <v>100</v>
      </c>
      <c r="R37" s="115">
        <f t="shared" si="24"/>
        <v>1.9201333895012356E-3</v>
      </c>
      <c r="S37" s="115">
        <f t="shared" si="25"/>
        <v>0</v>
      </c>
      <c r="T37" s="166">
        <v>525225387.14999998</v>
      </c>
      <c r="U37" s="167">
        <v>100</v>
      </c>
      <c r="V37" s="115">
        <f t="shared" si="26"/>
        <v>-1.1542946927549041E-2</v>
      </c>
      <c r="W37" s="115">
        <f t="shared" si="27"/>
        <v>0</v>
      </c>
      <c r="X37" s="166">
        <v>526459751.04000002</v>
      </c>
      <c r="Y37" s="167">
        <v>100</v>
      </c>
      <c r="Z37" s="115">
        <f t="shared" si="28"/>
        <v>2.3501603696234152E-3</v>
      </c>
      <c r="AA37" s="115">
        <f t="shared" si="29"/>
        <v>0</v>
      </c>
      <c r="AB37" s="166">
        <v>525112526.52999997</v>
      </c>
      <c r="AC37" s="167">
        <v>100</v>
      </c>
      <c r="AD37" s="115">
        <f t="shared" si="30"/>
        <v>-2.559026606191E-3</v>
      </c>
      <c r="AE37" s="115">
        <f t="shared" si="31"/>
        <v>0</v>
      </c>
      <c r="AF37" s="166">
        <v>526251677.64999998</v>
      </c>
      <c r="AG37" s="167">
        <v>100</v>
      </c>
      <c r="AH37" s="115">
        <f t="shared" si="32"/>
        <v>2.1693466875140799E-3</v>
      </c>
      <c r="AI37" s="115">
        <f t="shared" si="33"/>
        <v>0</v>
      </c>
      <c r="AJ37" s="116">
        <f t="shared" si="14"/>
        <v>-2.0833091345583588E-4</v>
      </c>
      <c r="AK37" s="116">
        <f t="shared" si="15"/>
        <v>0</v>
      </c>
      <c r="AL37" s="117">
        <f t="shared" si="16"/>
        <v>1.0753933639344997E-2</v>
      </c>
      <c r="AM37" s="117">
        <f t="shared" si="17"/>
        <v>0</v>
      </c>
      <c r="AN37" s="118">
        <f t="shared" si="18"/>
        <v>8.6125056653584553E-3</v>
      </c>
      <c r="AO37" s="201">
        <f t="shared" si="19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6007546862.46</v>
      </c>
      <c r="C38" s="167">
        <v>1</v>
      </c>
      <c r="D38" s="164">
        <v>5820907032.21</v>
      </c>
      <c r="E38" s="167">
        <v>1</v>
      </c>
      <c r="F38" s="115">
        <f>((D38-B38)/B38)</f>
        <v>-3.1067561273017484E-2</v>
      </c>
      <c r="G38" s="115">
        <f>((E38-C38)/C38)</f>
        <v>0</v>
      </c>
      <c r="H38" s="164">
        <v>5685371481.6700001</v>
      </c>
      <c r="I38" s="167">
        <v>1</v>
      </c>
      <c r="J38" s="115">
        <f t="shared" si="20"/>
        <v>-2.3284266488025618E-2</v>
      </c>
      <c r="K38" s="115">
        <f t="shared" si="21"/>
        <v>0</v>
      </c>
      <c r="L38" s="164">
        <v>5549545735.6400003</v>
      </c>
      <c r="M38" s="167">
        <v>1</v>
      </c>
      <c r="N38" s="115">
        <f t="shared" si="22"/>
        <v>-2.3890390710248326E-2</v>
      </c>
      <c r="O38" s="115">
        <f t="shared" si="23"/>
        <v>0</v>
      </c>
      <c r="P38" s="164">
        <v>5449373108.5</v>
      </c>
      <c r="Q38" s="167">
        <v>1</v>
      </c>
      <c r="R38" s="115">
        <f t="shared" si="24"/>
        <v>-1.8050599438558902E-2</v>
      </c>
      <c r="S38" s="115">
        <f t="shared" si="25"/>
        <v>0</v>
      </c>
      <c r="T38" s="164">
        <v>5178125704.8000002</v>
      </c>
      <c r="U38" s="167">
        <v>1</v>
      </c>
      <c r="V38" s="115">
        <f t="shared" si="26"/>
        <v>-4.9775891336363946E-2</v>
      </c>
      <c r="W38" s="115">
        <f t="shared" si="27"/>
        <v>0</v>
      </c>
      <c r="X38" s="164">
        <v>5105104847.8000002</v>
      </c>
      <c r="Y38" s="167">
        <v>1</v>
      </c>
      <c r="Z38" s="115">
        <f t="shared" si="28"/>
        <v>-1.4101793035327704E-2</v>
      </c>
      <c r="AA38" s="115">
        <f t="shared" si="29"/>
        <v>0</v>
      </c>
      <c r="AB38" s="164">
        <v>5024244454.2700005</v>
      </c>
      <c r="AC38" s="167">
        <v>1</v>
      </c>
      <c r="AD38" s="115">
        <f t="shared" si="30"/>
        <v>-1.5839124942721952E-2</v>
      </c>
      <c r="AE38" s="115">
        <f t="shared" si="31"/>
        <v>0</v>
      </c>
      <c r="AF38" s="164">
        <v>5014563090.75</v>
      </c>
      <c r="AG38" s="167">
        <v>1</v>
      </c>
      <c r="AH38" s="115">
        <f t="shared" si="32"/>
        <v>-1.9269292344588189E-3</v>
      </c>
      <c r="AI38" s="115">
        <f t="shared" si="33"/>
        <v>0</v>
      </c>
      <c r="AJ38" s="116">
        <f t="shared" si="14"/>
        <v>-2.2242069557340344E-2</v>
      </c>
      <c r="AK38" s="116">
        <f t="shared" si="15"/>
        <v>0</v>
      </c>
      <c r="AL38" s="117">
        <f t="shared" si="16"/>
        <v>-0.13852548013532845</v>
      </c>
      <c r="AM38" s="117">
        <f t="shared" si="17"/>
        <v>0</v>
      </c>
      <c r="AN38" s="118">
        <f t="shared" si="18"/>
        <v>1.4027213003585365E-2</v>
      </c>
      <c r="AO38" s="201">
        <f t="shared" si="19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639901434.19000006</v>
      </c>
      <c r="C39" s="167">
        <v>10</v>
      </c>
      <c r="D39" s="164">
        <v>639145600.86000001</v>
      </c>
      <c r="E39" s="167">
        <v>10</v>
      </c>
      <c r="F39" s="115">
        <f>((D39-B39)/B39)</f>
        <v>-1.1811714892572349E-3</v>
      </c>
      <c r="G39" s="115">
        <f>((E39-C39)/C39)</f>
        <v>0</v>
      </c>
      <c r="H39" s="164">
        <v>628063686.88999999</v>
      </c>
      <c r="I39" s="167">
        <v>10</v>
      </c>
      <c r="J39" s="115">
        <f t="shared" si="20"/>
        <v>-1.7338637636070405E-2</v>
      </c>
      <c r="K39" s="115">
        <f t="shared" si="21"/>
        <v>0</v>
      </c>
      <c r="L39" s="164">
        <v>626411518.22000003</v>
      </c>
      <c r="M39" s="167">
        <v>10</v>
      </c>
      <c r="N39" s="115">
        <f t="shared" si="22"/>
        <v>-2.630575058687194E-3</v>
      </c>
      <c r="O39" s="115">
        <f t="shared" si="23"/>
        <v>0</v>
      </c>
      <c r="P39" s="164">
        <v>636147822.33000004</v>
      </c>
      <c r="Q39" s="167">
        <v>10</v>
      </c>
      <c r="R39" s="115">
        <f t="shared" si="24"/>
        <v>1.5542983848168254E-2</v>
      </c>
      <c r="S39" s="115">
        <f t="shared" si="25"/>
        <v>0</v>
      </c>
      <c r="T39" s="164">
        <v>643529822.33000004</v>
      </c>
      <c r="U39" s="167">
        <v>10</v>
      </c>
      <c r="V39" s="115">
        <f t="shared" si="26"/>
        <v>1.1604221127350817E-2</v>
      </c>
      <c r="W39" s="115">
        <f t="shared" si="27"/>
        <v>0</v>
      </c>
      <c r="X39" s="164">
        <v>637704070.41999996</v>
      </c>
      <c r="Y39" s="167">
        <v>10</v>
      </c>
      <c r="Z39" s="115">
        <f t="shared" si="28"/>
        <v>-9.0528079785130132E-3</v>
      </c>
      <c r="AA39" s="115">
        <f t="shared" si="29"/>
        <v>0</v>
      </c>
      <c r="AB39" s="164">
        <v>637762497.16999996</v>
      </c>
      <c r="AC39" s="167">
        <v>10</v>
      </c>
      <c r="AD39" s="115">
        <f t="shared" si="30"/>
        <v>9.1620475248839801E-5</v>
      </c>
      <c r="AE39" s="115">
        <f t="shared" si="31"/>
        <v>0</v>
      </c>
      <c r="AF39" s="164">
        <v>641276359.88</v>
      </c>
      <c r="AG39" s="167">
        <v>10</v>
      </c>
      <c r="AH39" s="115">
        <f t="shared" si="32"/>
        <v>5.509672841523941E-3</v>
      </c>
      <c r="AI39" s="115">
        <f t="shared" si="33"/>
        <v>0</v>
      </c>
      <c r="AJ39" s="116">
        <f t="shared" si="14"/>
        <v>3.1816326622050083E-4</v>
      </c>
      <c r="AK39" s="116">
        <f t="shared" si="15"/>
        <v>0</v>
      </c>
      <c r="AL39" s="117">
        <f t="shared" si="16"/>
        <v>3.3337615359206822E-3</v>
      </c>
      <c r="AM39" s="117">
        <f t="shared" si="17"/>
        <v>0</v>
      </c>
      <c r="AN39" s="118">
        <f t="shared" si="18"/>
        <v>1.0668338602039857E-2</v>
      </c>
      <c r="AO39" s="201">
        <f t="shared" si="19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839307282.37</v>
      </c>
      <c r="C40" s="167">
        <v>1</v>
      </c>
      <c r="D40" s="164">
        <v>775612872.04999995</v>
      </c>
      <c r="E40" s="167">
        <v>1</v>
      </c>
      <c r="F40" s="115">
        <f>((D40-B40)/B40)</f>
        <v>-7.5889262083062708E-2</v>
      </c>
      <c r="G40" s="115">
        <f>((E40-C40)/C40)</f>
        <v>0</v>
      </c>
      <c r="H40" s="164">
        <v>776351366.88</v>
      </c>
      <c r="I40" s="167">
        <v>1</v>
      </c>
      <c r="J40" s="115">
        <f t="shared" si="20"/>
        <v>9.5214359716355474E-4</v>
      </c>
      <c r="K40" s="115">
        <f t="shared" si="21"/>
        <v>0</v>
      </c>
      <c r="L40" s="164">
        <v>773967419.07000005</v>
      </c>
      <c r="M40" s="167">
        <v>1</v>
      </c>
      <c r="N40" s="115">
        <f t="shared" si="22"/>
        <v>-3.0707073004592618E-3</v>
      </c>
      <c r="O40" s="115">
        <f t="shared" si="23"/>
        <v>0</v>
      </c>
      <c r="P40" s="164">
        <v>775230878.02999997</v>
      </c>
      <c r="Q40" s="167">
        <v>1</v>
      </c>
      <c r="R40" s="115">
        <f t="shared" si="24"/>
        <v>1.6324446338039558E-3</v>
      </c>
      <c r="S40" s="115">
        <f t="shared" si="25"/>
        <v>0</v>
      </c>
      <c r="T40" s="164">
        <v>772198278.50999999</v>
      </c>
      <c r="U40" s="167">
        <v>1</v>
      </c>
      <c r="V40" s="115">
        <f t="shared" si="26"/>
        <v>-3.9118662658360016E-3</v>
      </c>
      <c r="W40" s="115">
        <f t="shared" si="27"/>
        <v>0</v>
      </c>
      <c r="X40" s="164">
        <v>773101159.79999995</v>
      </c>
      <c r="Y40" s="167">
        <v>1</v>
      </c>
      <c r="Z40" s="115">
        <f t="shared" si="28"/>
        <v>1.1692350463952369E-3</v>
      </c>
      <c r="AA40" s="115">
        <f t="shared" si="29"/>
        <v>0</v>
      </c>
      <c r="AB40" s="164">
        <v>773924792.80999994</v>
      </c>
      <c r="AC40" s="167">
        <v>1</v>
      </c>
      <c r="AD40" s="115">
        <f t="shared" si="30"/>
        <v>1.0653625331684445E-3</v>
      </c>
      <c r="AE40" s="115">
        <f t="shared" si="31"/>
        <v>0</v>
      </c>
      <c r="AF40" s="164">
        <v>775422072.27999997</v>
      </c>
      <c r="AG40" s="167">
        <v>1</v>
      </c>
      <c r="AH40" s="115">
        <f t="shared" si="32"/>
        <v>1.9346575841867541E-3</v>
      </c>
      <c r="AI40" s="115">
        <f t="shared" si="33"/>
        <v>0</v>
      </c>
      <c r="AJ40" s="116">
        <f t="shared" si="14"/>
        <v>-9.5147490318300033E-3</v>
      </c>
      <c r="AK40" s="116">
        <f t="shared" si="15"/>
        <v>0</v>
      </c>
      <c r="AL40" s="117">
        <f t="shared" si="16"/>
        <v>-2.4599871517820944E-4</v>
      </c>
      <c r="AM40" s="117">
        <f t="shared" si="17"/>
        <v>0</v>
      </c>
      <c r="AN40" s="118">
        <f t="shared" si="18"/>
        <v>2.6911189675379813E-2</v>
      </c>
      <c r="AO40" s="201">
        <f t="shared" si="19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6553842890</v>
      </c>
      <c r="C41" s="167">
        <v>100</v>
      </c>
      <c r="D41" s="164">
        <v>6499246640.54</v>
      </c>
      <c r="E41" s="167">
        <v>100</v>
      </c>
      <c r="F41" s="115">
        <f>((D41-B41)/B41)</f>
        <v>-8.3304177985871787E-3</v>
      </c>
      <c r="G41" s="115">
        <f>((E41-C41)/C41)</f>
        <v>0</v>
      </c>
      <c r="H41" s="164">
        <v>6329830088.8500004</v>
      </c>
      <c r="I41" s="167">
        <v>100</v>
      </c>
      <c r="J41" s="115">
        <f t="shared" si="20"/>
        <v>-2.6067106090918155E-2</v>
      </c>
      <c r="K41" s="115">
        <f t="shared" si="21"/>
        <v>0</v>
      </c>
      <c r="L41" s="164">
        <v>6289827174.9799995</v>
      </c>
      <c r="M41" s="167">
        <v>100</v>
      </c>
      <c r="N41" s="115">
        <f t="shared" si="22"/>
        <v>-6.3197452867599082E-3</v>
      </c>
      <c r="O41" s="115">
        <f t="shared" si="23"/>
        <v>0</v>
      </c>
      <c r="P41" s="164">
        <v>6295861253.3000002</v>
      </c>
      <c r="Q41" s="167">
        <v>100</v>
      </c>
      <c r="R41" s="115">
        <f t="shared" si="24"/>
        <v>9.5933928741370159E-4</v>
      </c>
      <c r="S41" s="115">
        <f t="shared" si="25"/>
        <v>0</v>
      </c>
      <c r="T41" s="164">
        <v>6185592905.8999996</v>
      </c>
      <c r="U41" s="167">
        <v>100</v>
      </c>
      <c r="V41" s="115">
        <f t="shared" si="26"/>
        <v>-1.7514418276324464E-2</v>
      </c>
      <c r="W41" s="115">
        <f t="shared" si="27"/>
        <v>0</v>
      </c>
      <c r="X41" s="164">
        <v>6113265588.1199999</v>
      </c>
      <c r="Y41" s="167">
        <v>100</v>
      </c>
      <c r="Z41" s="115">
        <f t="shared" si="28"/>
        <v>-1.1692867422783646E-2</v>
      </c>
      <c r="AA41" s="115">
        <f t="shared" si="29"/>
        <v>0</v>
      </c>
      <c r="AB41" s="164">
        <v>6099419119.9099998</v>
      </c>
      <c r="AC41" s="167">
        <v>100</v>
      </c>
      <c r="AD41" s="115">
        <f t="shared" si="30"/>
        <v>-2.2649871840850636E-3</v>
      </c>
      <c r="AE41" s="115">
        <f t="shared" si="31"/>
        <v>0</v>
      </c>
      <c r="AF41" s="164">
        <v>6032615116.8900003</v>
      </c>
      <c r="AG41" s="167">
        <v>100</v>
      </c>
      <c r="AH41" s="115">
        <f t="shared" si="32"/>
        <v>-1.095251887215536E-2</v>
      </c>
      <c r="AI41" s="115">
        <f t="shared" si="33"/>
        <v>0</v>
      </c>
      <c r="AJ41" s="116">
        <f t="shared" si="14"/>
        <v>-1.0272840205525009E-2</v>
      </c>
      <c r="AK41" s="116">
        <f t="shared" si="15"/>
        <v>0</v>
      </c>
      <c r="AL41" s="117">
        <f t="shared" si="16"/>
        <v>-7.1797786644888562E-2</v>
      </c>
      <c r="AM41" s="117">
        <f t="shared" si="17"/>
        <v>0</v>
      </c>
      <c r="AN41" s="118">
        <f t="shared" si="18"/>
        <v>8.5695912439602666E-3</v>
      </c>
      <c r="AO41" s="201">
        <f t="shared" si="19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519586921.02999997</v>
      </c>
      <c r="C42" s="167">
        <v>1</v>
      </c>
      <c r="D42" s="164">
        <v>484725649.48000002</v>
      </c>
      <c r="E42" s="167">
        <v>1</v>
      </c>
      <c r="F42" s="115">
        <f>((D42-B42)/B42)</f>
        <v>-6.7094205298495427E-2</v>
      </c>
      <c r="G42" s="115">
        <f>((E42-C42)/C42)</f>
        <v>0</v>
      </c>
      <c r="H42" s="164">
        <v>441520170.52999997</v>
      </c>
      <c r="I42" s="167">
        <v>1</v>
      </c>
      <c r="J42" s="115">
        <f t="shared" si="20"/>
        <v>-8.9133882220488361E-2</v>
      </c>
      <c r="K42" s="115">
        <f t="shared" si="21"/>
        <v>0</v>
      </c>
      <c r="L42" s="164">
        <v>442381562.94</v>
      </c>
      <c r="M42" s="167">
        <v>1</v>
      </c>
      <c r="N42" s="115">
        <f t="shared" si="22"/>
        <v>1.9509695535902978E-3</v>
      </c>
      <c r="O42" s="115">
        <f t="shared" si="23"/>
        <v>0</v>
      </c>
      <c r="P42" s="164">
        <v>442916531.75</v>
      </c>
      <c r="Q42" s="167">
        <v>1</v>
      </c>
      <c r="R42" s="115">
        <f t="shared" si="24"/>
        <v>1.2092927346354168E-3</v>
      </c>
      <c r="S42" s="115">
        <f t="shared" si="25"/>
        <v>0</v>
      </c>
      <c r="T42" s="164">
        <v>443920889.82999998</v>
      </c>
      <c r="U42" s="167">
        <v>1</v>
      </c>
      <c r="V42" s="115">
        <f t="shared" si="26"/>
        <v>2.2676012476474544E-3</v>
      </c>
      <c r="W42" s="115">
        <f t="shared" si="27"/>
        <v>0</v>
      </c>
      <c r="X42" s="164">
        <v>418015641.94999999</v>
      </c>
      <c r="Y42" s="167">
        <v>1</v>
      </c>
      <c r="Z42" s="115">
        <f t="shared" si="28"/>
        <v>-5.8355550444856151E-2</v>
      </c>
      <c r="AA42" s="115">
        <f t="shared" si="29"/>
        <v>0</v>
      </c>
      <c r="AB42" s="164">
        <v>417929027.64999998</v>
      </c>
      <c r="AC42" s="167">
        <v>1</v>
      </c>
      <c r="AD42" s="115">
        <f t="shared" si="30"/>
        <v>-2.072034902712375E-4</v>
      </c>
      <c r="AE42" s="115">
        <f t="shared" si="31"/>
        <v>0</v>
      </c>
      <c r="AF42" s="164">
        <v>416455707.54000002</v>
      </c>
      <c r="AG42" s="167">
        <v>1</v>
      </c>
      <c r="AH42" s="115">
        <f t="shared" si="32"/>
        <v>-3.5252878180881122E-3</v>
      </c>
      <c r="AI42" s="115">
        <f t="shared" si="33"/>
        <v>0</v>
      </c>
      <c r="AJ42" s="116">
        <f t="shared" si="14"/>
        <v>-2.6611033217040763E-2</v>
      </c>
      <c r="AK42" s="116">
        <f t="shared" si="15"/>
        <v>0</v>
      </c>
      <c r="AL42" s="117">
        <f t="shared" si="16"/>
        <v>-0.14084243739368457</v>
      </c>
      <c r="AM42" s="117">
        <f t="shared" si="17"/>
        <v>0</v>
      </c>
      <c r="AN42" s="118">
        <f t="shared" si="18"/>
        <v>3.8190417973714808E-2</v>
      </c>
      <c r="AO42" s="201">
        <f t="shared" si="19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247219379.80000001</v>
      </c>
      <c r="C43" s="167">
        <v>100</v>
      </c>
      <c r="D43" s="164">
        <v>223372449.81999999</v>
      </c>
      <c r="E43" s="167">
        <v>100</v>
      </c>
      <c r="F43" s="115">
        <f>((D43-B43)/B43)</f>
        <v>-9.6460601103732793E-2</v>
      </c>
      <c r="G43" s="115">
        <f>((E43-C43)/C43)</f>
        <v>0</v>
      </c>
      <c r="H43" s="164">
        <v>223354904.65000001</v>
      </c>
      <c r="I43" s="167">
        <v>100</v>
      </c>
      <c r="J43" s="115">
        <f t="shared" si="20"/>
        <v>-7.8546705352989114E-5</v>
      </c>
      <c r="K43" s="115">
        <f t="shared" si="21"/>
        <v>0</v>
      </c>
      <c r="L43" s="164">
        <v>222984544.80000001</v>
      </c>
      <c r="M43" s="167">
        <v>100</v>
      </c>
      <c r="N43" s="115">
        <f t="shared" si="22"/>
        <v>-1.6581675275067393E-3</v>
      </c>
      <c r="O43" s="115">
        <f t="shared" si="23"/>
        <v>0</v>
      </c>
      <c r="P43" s="164">
        <v>229082843.03</v>
      </c>
      <c r="Q43" s="167">
        <v>100</v>
      </c>
      <c r="R43" s="115">
        <f t="shared" si="24"/>
        <v>2.734852424624179E-2</v>
      </c>
      <c r="S43" s="115">
        <f t="shared" si="25"/>
        <v>0</v>
      </c>
      <c r="T43" s="164">
        <v>229248945.65000001</v>
      </c>
      <c r="U43" s="167">
        <v>100</v>
      </c>
      <c r="V43" s="115">
        <f t="shared" si="26"/>
        <v>7.2507664826847141E-4</v>
      </c>
      <c r="W43" s="115">
        <f t="shared" si="27"/>
        <v>0</v>
      </c>
      <c r="X43" s="164">
        <v>229615047.97999999</v>
      </c>
      <c r="Y43" s="167">
        <v>100</v>
      </c>
      <c r="Z43" s="115">
        <f t="shared" si="28"/>
        <v>1.5969640731038333E-3</v>
      </c>
      <c r="AA43" s="115">
        <f t="shared" si="29"/>
        <v>0</v>
      </c>
      <c r="AB43" s="164">
        <v>229153731.53999999</v>
      </c>
      <c r="AC43" s="167">
        <v>100</v>
      </c>
      <c r="AD43" s="115">
        <f t="shared" si="30"/>
        <v>-2.0090862687718071E-3</v>
      </c>
      <c r="AE43" s="115">
        <f t="shared" si="31"/>
        <v>0</v>
      </c>
      <c r="AF43" s="164">
        <v>229140562.53999999</v>
      </c>
      <c r="AG43" s="167">
        <v>100</v>
      </c>
      <c r="AH43" s="115">
        <f t="shared" si="32"/>
        <v>-5.7467971005749395E-5</v>
      </c>
      <c r="AI43" s="115">
        <f t="shared" si="33"/>
        <v>0</v>
      </c>
      <c r="AJ43" s="116">
        <f t="shared" si="14"/>
        <v>-8.8241630760944965E-3</v>
      </c>
      <c r="AK43" s="116">
        <f t="shared" si="15"/>
        <v>0</v>
      </c>
      <c r="AL43" s="117">
        <f t="shared" si="16"/>
        <v>2.582284755639342E-2</v>
      </c>
      <c r="AM43" s="117">
        <f t="shared" si="17"/>
        <v>0</v>
      </c>
      <c r="AN43" s="118">
        <f t="shared" si="18"/>
        <v>3.6721994113155833E-2</v>
      </c>
      <c r="AO43" s="201">
        <f t="shared" si="19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110528183.75785607</v>
      </c>
      <c r="C44" s="167">
        <v>1</v>
      </c>
      <c r="D44" s="164">
        <v>110184933.95028649</v>
      </c>
      <c r="E44" s="167">
        <v>1</v>
      </c>
      <c r="F44" s="115">
        <f>((D44-B44)/B44)</f>
        <v>-3.1055410113457233E-3</v>
      </c>
      <c r="G44" s="115">
        <f>((E44-C44)/C44)</f>
        <v>0</v>
      </c>
      <c r="H44" s="164">
        <v>110614570.24716321</v>
      </c>
      <c r="I44" s="167">
        <v>1</v>
      </c>
      <c r="J44" s="115">
        <f t="shared" si="20"/>
        <v>3.8992290640257406E-3</v>
      </c>
      <c r="K44" s="115">
        <f t="shared" si="21"/>
        <v>0</v>
      </c>
      <c r="L44" s="164">
        <v>111444386.45991389</v>
      </c>
      <c r="M44" s="167">
        <v>1</v>
      </c>
      <c r="N44" s="115">
        <f t="shared" si="22"/>
        <v>7.5018707833561325E-3</v>
      </c>
      <c r="O44" s="115">
        <f t="shared" si="23"/>
        <v>0</v>
      </c>
      <c r="P44" s="164">
        <v>111049307.4067906</v>
      </c>
      <c r="Q44" s="167">
        <v>1</v>
      </c>
      <c r="R44" s="115">
        <f t="shared" si="24"/>
        <v>-3.5450780938652633E-3</v>
      </c>
      <c r="S44" s="115">
        <f t="shared" si="25"/>
        <v>0</v>
      </c>
      <c r="T44" s="164">
        <v>110974297.59954129</v>
      </c>
      <c r="U44" s="167">
        <v>1</v>
      </c>
      <c r="V44" s="115">
        <f t="shared" si="26"/>
        <v>-6.7546398082912154E-4</v>
      </c>
      <c r="W44" s="115">
        <f t="shared" si="27"/>
        <v>0</v>
      </c>
      <c r="X44" s="164">
        <v>113085725.57641798</v>
      </c>
      <c r="Y44" s="167">
        <v>1</v>
      </c>
      <c r="Z44" s="115">
        <f t="shared" si="28"/>
        <v>1.9026279260589963E-2</v>
      </c>
      <c r="AA44" s="115">
        <f t="shared" si="29"/>
        <v>0</v>
      </c>
      <c r="AB44" s="164">
        <v>111086110.92916869</v>
      </c>
      <c r="AC44" s="167">
        <v>1</v>
      </c>
      <c r="AD44" s="115">
        <f t="shared" si="30"/>
        <v>-1.768229046643072E-2</v>
      </c>
      <c r="AE44" s="115">
        <f t="shared" si="31"/>
        <v>0</v>
      </c>
      <c r="AF44" s="164">
        <v>111967003.66604541</v>
      </c>
      <c r="AG44" s="167">
        <v>1</v>
      </c>
      <c r="AH44" s="115">
        <f t="shared" si="32"/>
        <v>7.9298188541176463E-3</v>
      </c>
      <c r="AI44" s="115">
        <f t="shared" si="33"/>
        <v>0</v>
      </c>
      <c r="AJ44" s="116">
        <f t="shared" si="14"/>
        <v>1.6686030512023317E-3</v>
      </c>
      <c r="AK44" s="116">
        <f t="shared" si="15"/>
        <v>0</v>
      </c>
      <c r="AL44" s="117">
        <f t="shared" si="16"/>
        <v>1.6173442701004462E-2</v>
      </c>
      <c r="AM44" s="117">
        <f t="shared" si="17"/>
        <v>0</v>
      </c>
      <c r="AN44" s="118">
        <f t="shared" si="18"/>
        <v>1.0753212837888529E-2</v>
      </c>
      <c r="AO44" s="201">
        <f t="shared" si="19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1681721418.6700001</v>
      </c>
      <c r="C45" s="167">
        <v>1</v>
      </c>
      <c r="D45" s="164">
        <v>1683368192.75</v>
      </c>
      <c r="E45" s="167">
        <v>1</v>
      </c>
      <c r="F45" s="115">
        <f>((D45-B45)/B45)</f>
        <v>9.7921930571728431E-4</v>
      </c>
      <c r="G45" s="115">
        <f>((E45-C45)/C45)</f>
        <v>0</v>
      </c>
      <c r="H45" s="164">
        <v>1694834920.6700001</v>
      </c>
      <c r="I45" s="167">
        <v>1</v>
      </c>
      <c r="J45" s="115">
        <f t="shared" si="20"/>
        <v>6.811776514125345E-3</v>
      </c>
      <c r="K45" s="115">
        <f t="shared" si="21"/>
        <v>0</v>
      </c>
      <c r="L45" s="164">
        <v>1699567321.97</v>
      </c>
      <c r="M45" s="167">
        <v>1</v>
      </c>
      <c r="N45" s="115">
        <f t="shared" si="22"/>
        <v>2.7922491106857445E-3</v>
      </c>
      <c r="O45" s="115">
        <f t="shared" si="23"/>
        <v>0</v>
      </c>
      <c r="P45" s="164">
        <v>1695759226.6199999</v>
      </c>
      <c r="Q45" s="167">
        <v>1</v>
      </c>
      <c r="R45" s="115">
        <f t="shared" si="24"/>
        <v>-2.2406263645891409E-3</v>
      </c>
      <c r="S45" s="115">
        <f t="shared" si="25"/>
        <v>0</v>
      </c>
      <c r="T45" s="164">
        <v>1693794226.98</v>
      </c>
      <c r="U45" s="167">
        <v>1</v>
      </c>
      <c r="V45" s="115">
        <f t="shared" si="26"/>
        <v>-1.1587727839856832E-3</v>
      </c>
      <c r="W45" s="115">
        <f t="shared" si="27"/>
        <v>0</v>
      </c>
      <c r="X45" s="164">
        <v>1695833338.2</v>
      </c>
      <c r="Y45" s="167">
        <v>1</v>
      </c>
      <c r="Z45" s="115">
        <f t="shared" si="28"/>
        <v>1.2038718679752037E-3</v>
      </c>
      <c r="AA45" s="115">
        <f t="shared" si="29"/>
        <v>0</v>
      </c>
      <c r="AB45" s="164">
        <v>1697597337.5</v>
      </c>
      <c r="AC45" s="167">
        <v>1</v>
      </c>
      <c r="AD45" s="115">
        <f t="shared" si="30"/>
        <v>1.0401961444349863E-3</v>
      </c>
      <c r="AE45" s="115">
        <f t="shared" si="31"/>
        <v>0</v>
      </c>
      <c r="AF45" s="164">
        <v>1711254730.8800001</v>
      </c>
      <c r="AG45" s="167">
        <v>1</v>
      </c>
      <c r="AH45" s="115">
        <f t="shared" si="32"/>
        <v>8.0451312442047906E-3</v>
      </c>
      <c r="AI45" s="115">
        <f t="shared" si="33"/>
        <v>0</v>
      </c>
      <c r="AJ45" s="116">
        <f t="shared" si="14"/>
        <v>2.1841306298210662E-3</v>
      </c>
      <c r="AK45" s="116">
        <f t="shared" si="15"/>
        <v>0</v>
      </c>
      <c r="AL45" s="117">
        <f t="shared" si="16"/>
        <v>1.6565917218884743E-2</v>
      </c>
      <c r="AM45" s="117">
        <f t="shared" si="17"/>
        <v>0</v>
      </c>
      <c r="AN45" s="118">
        <f t="shared" si="18"/>
        <v>3.597837149072072E-3</v>
      </c>
      <c r="AO45" s="201">
        <f t="shared" si="19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204</v>
      </c>
      <c r="B46" s="164">
        <v>194462140.25</v>
      </c>
      <c r="C46" s="167">
        <v>1</v>
      </c>
      <c r="D46" s="164">
        <v>194454994.68000001</v>
      </c>
      <c r="E46" s="167">
        <v>1</v>
      </c>
      <c r="F46" s="115">
        <f>((D46-B46)/B46)</f>
        <v>-3.6745301634583069E-5</v>
      </c>
      <c r="G46" s="115">
        <f>((E46-C46)/C46)</f>
        <v>0</v>
      </c>
      <c r="H46" s="164">
        <v>194451129.78</v>
      </c>
      <c r="I46" s="167">
        <v>1</v>
      </c>
      <c r="J46" s="115">
        <f t="shared" si="20"/>
        <v>-1.9875550156817193E-5</v>
      </c>
      <c r="K46" s="115">
        <f t="shared" si="21"/>
        <v>0</v>
      </c>
      <c r="L46" s="164">
        <v>184433605.38</v>
      </c>
      <c r="M46" s="167">
        <v>1</v>
      </c>
      <c r="N46" s="115">
        <f t="shared" si="22"/>
        <v>-5.1516925673477598E-2</v>
      </c>
      <c r="O46" s="115">
        <f t="shared" si="23"/>
        <v>0</v>
      </c>
      <c r="P46" s="164">
        <v>184543604.68000001</v>
      </c>
      <c r="Q46" s="167">
        <v>1</v>
      </c>
      <c r="R46" s="115">
        <f t="shared" si="24"/>
        <v>5.9641679602463738E-4</v>
      </c>
      <c r="S46" s="115">
        <f t="shared" si="25"/>
        <v>0</v>
      </c>
      <c r="T46" s="164">
        <v>182913700.19999999</v>
      </c>
      <c r="U46" s="167">
        <v>1</v>
      </c>
      <c r="V46" s="115">
        <f t="shared" si="26"/>
        <v>-8.83208325114428E-3</v>
      </c>
      <c r="W46" s="115">
        <f t="shared" si="27"/>
        <v>0</v>
      </c>
      <c r="X46" s="164">
        <v>180913715.33000001</v>
      </c>
      <c r="Y46" s="167">
        <v>1</v>
      </c>
      <c r="Z46" s="115">
        <f t="shared" si="28"/>
        <v>-1.09340353828782E-2</v>
      </c>
      <c r="AA46" s="115">
        <f t="shared" si="29"/>
        <v>0</v>
      </c>
      <c r="AB46" s="164">
        <v>181923761.47</v>
      </c>
      <c r="AC46" s="167">
        <v>1</v>
      </c>
      <c r="AD46" s="115">
        <f t="shared" si="30"/>
        <v>5.583026904055266E-3</v>
      </c>
      <c r="AE46" s="115">
        <f t="shared" si="31"/>
        <v>0</v>
      </c>
      <c r="AF46" s="164">
        <v>182103760.13999999</v>
      </c>
      <c r="AG46" s="167">
        <v>1</v>
      </c>
      <c r="AH46" s="115">
        <f t="shared" si="32"/>
        <v>9.8941814167397501E-4</v>
      </c>
      <c r="AI46" s="115">
        <f t="shared" si="33"/>
        <v>0</v>
      </c>
      <c r="AJ46" s="116">
        <f t="shared" si="14"/>
        <v>-8.0213504146922007E-3</v>
      </c>
      <c r="AK46" s="116">
        <f t="shared" si="15"/>
        <v>0</v>
      </c>
      <c r="AL46" s="117">
        <f t="shared" si="16"/>
        <v>-6.3517188439029412E-2</v>
      </c>
      <c r="AM46" s="117">
        <f t="shared" si="17"/>
        <v>0</v>
      </c>
      <c r="AN46" s="118">
        <f t="shared" si="18"/>
        <v>1.8397680565274969E-2</v>
      </c>
      <c r="AO46" s="201">
        <f t="shared" si="19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216</v>
      </c>
      <c r="B47" s="164">
        <v>652418242.80999994</v>
      </c>
      <c r="C47" s="167">
        <v>1</v>
      </c>
      <c r="D47" s="164">
        <v>644621646.83000004</v>
      </c>
      <c r="E47" s="167">
        <v>1</v>
      </c>
      <c r="F47" s="115">
        <f>((D47-B47)/B47)</f>
        <v>-1.1950303453225876E-2</v>
      </c>
      <c r="G47" s="115">
        <f>((E47-C47)/C47)</f>
        <v>0</v>
      </c>
      <c r="H47" s="164">
        <v>644841636.13999999</v>
      </c>
      <c r="I47" s="167">
        <v>1</v>
      </c>
      <c r="J47" s="115">
        <f t="shared" si="20"/>
        <v>3.4126888397522037E-4</v>
      </c>
      <c r="K47" s="115">
        <f t="shared" si="21"/>
        <v>0</v>
      </c>
      <c r="L47" s="164">
        <v>637253629.07000005</v>
      </c>
      <c r="M47" s="167">
        <v>1</v>
      </c>
      <c r="N47" s="115">
        <f t="shared" si="22"/>
        <v>-1.1767241202695105E-2</v>
      </c>
      <c r="O47" s="115">
        <f t="shared" si="23"/>
        <v>0</v>
      </c>
      <c r="P47" s="164">
        <v>637736449.29999995</v>
      </c>
      <c r="Q47" s="167">
        <v>1</v>
      </c>
      <c r="R47" s="115">
        <f t="shared" si="24"/>
        <v>7.5765787431375108E-4</v>
      </c>
      <c r="S47" s="115">
        <f t="shared" si="25"/>
        <v>0</v>
      </c>
      <c r="T47" s="164">
        <v>637891447.5</v>
      </c>
      <c r="U47" s="167">
        <v>1</v>
      </c>
      <c r="V47" s="115">
        <f t="shared" si="26"/>
        <v>2.4304428603724737E-4</v>
      </c>
      <c r="W47" s="115">
        <f t="shared" si="27"/>
        <v>0</v>
      </c>
      <c r="X47" s="164">
        <v>638691247.69000006</v>
      </c>
      <c r="Y47" s="167">
        <v>1</v>
      </c>
      <c r="Z47" s="115">
        <f t="shared" si="28"/>
        <v>1.2538186444333182E-3</v>
      </c>
      <c r="AA47" s="115">
        <f t="shared" si="29"/>
        <v>0</v>
      </c>
      <c r="AB47" s="164">
        <v>640858142.02999997</v>
      </c>
      <c r="AC47" s="167">
        <v>1</v>
      </c>
      <c r="AD47" s="115">
        <f t="shared" si="30"/>
        <v>3.392710245892792E-3</v>
      </c>
      <c r="AE47" s="115">
        <f t="shared" si="31"/>
        <v>0</v>
      </c>
      <c r="AF47" s="164">
        <v>641517918.57000005</v>
      </c>
      <c r="AG47" s="167">
        <v>1</v>
      </c>
      <c r="AH47" s="115">
        <f t="shared" si="32"/>
        <v>1.0295204144713753E-3</v>
      </c>
      <c r="AI47" s="115">
        <f t="shared" si="33"/>
        <v>0</v>
      </c>
      <c r="AJ47" s="116">
        <f t="shared" si="14"/>
        <v>-2.087440538349659E-3</v>
      </c>
      <c r="AK47" s="116">
        <f t="shared" si="15"/>
        <v>0</v>
      </c>
      <c r="AL47" s="117">
        <f t="shared" si="16"/>
        <v>-4.8148061351382249E-3</v>
      </c>
      <c r="AM47" s="117">
        <f t="shared" si="17"/>
        <v>0</v>
      </c>
      <c r="AN47" s="118">
        <f t="shared" si="18"/>
        <v>6.1098338866547872E-3</v>
      </c>
      <c r="AO47" s="201">
        <f t="shared" si="19"/>
        <v>0</v>
      </c>
      <c r="AP47" s="122"/>
      <c r="AQ47" s="130"/>
      <c r="AR47" s="127"/>
      <c r="AS47" s="121"/>
      <c r="AT47" s="121"/>
    </row>
    <row r="48" spans="1:47">
      <c r="A48" s="196" t="s">
        <v>227</v>
      </c>
      <c r="B48" s="164">
        <v>9296621.6199999992</v>
      </c>
      <c r="C48" s="167">
        <v>100</v>
      </c>
      <c r="D48" s="164">
        <v>9323743</v>
      </c>
      <c r="E48" s="167">
        <v>100</v>
      </c>
      <c r="F48" s="115">
        <f>((D48-B48)/B48)</f>
        <v>2.9173371907117397E-3</v>
      </c>
      <c r="G48" s="115">
        <f>((E48-C48)/C48)</f>
        <v>0</v>
      </c>
      <c r="H48" s="164">
        <v>9330861.2100000009</v>
      </c>
      <c r="I48" s="167">
        <v>100</v>
      </c>
      <c r="J48" s="115">
        <f t="shared" si="20"/>
        <v>7.6344982910842712E-4</v>
      </c>
      <c r="K48" s="115">
        <f t="shared" si="21"/>
        <v>0</v>
      </c>
      <c r="L48" s="164">
        <v>9337978.3200000003</v>
      </c>
      <c r="M48" s="167">
        <v>100</v>
      </c>
      <c r="N48" s="115">
        <f t="shared" si="22"/>
        <v>7.6274952974028892E-4</v>
      </c>
      <c r="O48" s="115">
        <f t="shared" si="23"/>
        <v>0</v>
      </c>
      <c r="P48" s="164">
        <v>9361094.0299999993</v>
      </c>
      <c r="Q48" s="167">
        <v>100</v>
      </c>
      <c r="R48" s="115">
        <f t="shared" si="24"/>
        <v>2.4754512387858093E-3</v>
      </c>
      <c r="S48" s="115">
        <f t="shared" si="25"/>
        <v>0</v>
      </c>
      <c r="T48" s="164">
        <v>9111189.0700000003</v>
      </c>
      <c r="U48" s="167">
        <v>100</v>
      </c>
      <c r="V48" s="115">
        <f t="shared" si="26"/>
        <v>-2.6696127525171226E-2</v>
      </c>
      <c r="W48" s="115">
        <f t="shared" si="27"/>
        <v>0</v>
      </c>
      <c r="X48" s="164">
        <v>9274052.3499999996</v>
      </c>
      <c r="Y48" s="167">
        <v>100</v>
      </c>
      <c r="Z48" s="115">
        <f t="shared" si="28"/>
        <v>1.7875085101268711E-2</v>
      </c>
      <c r="AA48" s="115">
        <f t="shared" si="29"/>
        <v>0</v>
      </c>
      <c r="AB48" s="164">
        <v>8207761.6699999999</v>
      </c>
      <c r="AC48" s="167">
        <v>100</v>
      </c>
      <c r="AD48" s="115">
        <f t="shared" si="30"/>
        <v>-0.11497570207267589</v>
      </c>
      <c r="AE48" s="115">
        <f t="shared" si="31"/>
        <v>0</v>
      </c>
      <c r="AF48" s="164">
        <v>8207761.6699999999</v>
      </c>
      <c r="AG48" s="167">
        <v>100</v>
      </c>
      <c r="AH48" s="115">
        <f t="shared" si="32"/>
        <v>0</v>
      </c>
      <c r="AI48" s="115">
        <f t="shared" si="33"/>
        <v>0</v>
      </c>
      <c r="AJ48" s="116">
        <f t="shared" si="14"/>
        <v>-1.4609719588529017E-2</v>
      </c>
      <c r="AK48" s="116">
        <f t="shared" si="15"/>
        <v>0</v>
      </c>
      <c r="AL48" s="117">
        <f t="shared" si="16"/>
        <v>-0.11969241644691408</v>
      </c>
      <c r="AM48" s="117">
        <f t="shared" si="17"/>
        <v>0</v>
      </c>
      <c r="AN48" s="118">
        <f t="shared" si="18"/>
        <v>4.2358783985793048E-2</v>
      </c>
      <c r="AO48" s="201">
        <f t="shared" si="19"/>
        <v>0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479513324678.64954</v>
      </c>
      <c r="C49" s="173"/>
      <c r="D49" s="172">
        <f>SUM(D21:D48)</f>
        <v>481336393819.54895</v>
      </c>
      <c r="E49" s="173"/>
      <c r="F49" s="115">
        <f>((D49-B49)/B49)</f>
        <v>3.8019154986384607E-3</v>
      </c>
      <c r="G49" s="115"/>
      <c r="H49" s="172">
        <f>SUM(H21:H48)</f>
        <v>487806910536.82715</v>
      </c>
      <c r="I49" s="173"/>
      <c r="J49" s="115">
        <f>((H49-D49)/D49)</f>
        <v>1.3442816293055888E-2</v>
      </c>
      <c r="K49" s="115"/>
      <c r="L49" s="172">
        <f>SUM(L21:L48)</f>
        <v>490122576435.89001</v>
      </c>
      <c r="M49" s="173"/>
      <c r="N49" s="115">
        <f>((L49-H49)/H49)</f>
        <v>4.7470953138291881E-3</v>
      </c>
      <c r="O49" s="115"/>
      <c r="P49" s="172">
        <f>SUM(P21:P48)</f>
        <v>518062732702.2868</v>
      </c>
      <c r="Q49" s="173"/>
      <c r="R49" s="115">
        <f>((P49-L49)/L49)</f>
        <v>5.7006466565107258E-2</v>
      </c>
      <c r="S49" s="115"/>
      <c r="T49" s="172">
        <f>SUM(T21:T48)</f>
        <v>500168344839.35468</v>
      </c>
      <c r="U49" s="173"/>
      <c r="V49" s="115">
        <f>((T49-P49)/P49)</f>
        <v>-3.4540967209883117E-2</v>
      </c>
      <c r="W49" s="115"/>
      <c r="X49" s="172">
        <f>SUM(X21:X48)</f>
        <v>504514751288.87268</v>
      </c>
      <c r="Y49" s="173"/>
      <c r="Z49" s="115">
        <f>((X49-T49)/T49)</f>
        <v>8.6898871037390316E-3</v>
      </c>
      <c r="AA49" s="115"/>
      <c r="AB49" s="172">
        <f>SUM(AB21:AB48)</f>
        <v>509599421443.33429</v>
      </c>
      <c r="AC49" s="173"/>
      <c r="AD49" s="115">
        <f>((AB49-X49)/X49)</f>
        <v>1.0078337930599481E-2</v>
      </c>
      <c r="AE49" s="115"/>
      <c r="AF49" s="172">
        <f>SUM(AF21:AF48)</f>
        <v>515334837985.35602</v>
      </c>
      <c r="AG49" s="173"/>
      <c r="AH49" s="115">
        <f>((AF49-AB49)/AB49)</f>
        <v>1.125475481462941E-2</v>
      </c>
      <c r="AI49" s="115"/>
      <c r="AJ49" s="116">
        <f t="shared" si="14"/>
        <v>9.3100382887144513E-3</v>
      </c>
      <c r="AK49" s="116"/>
      <c r="AL49" s="117">
        <f t="shared" si="16"/>
        <v>7.0633437658887993E-2</v>
      </c>
      <c r="AM49" s="117"/>
      <c r="AN49" s="118">
        <f t="shared" si="18"/>
        <v>2.4700654898943783E-2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115618594546.81</v>
      </c>
      <c r="C51" s="175">
        <v>231.09</v>
      </c>
      <c r="D51" s="163">
        <v>114376600947.84</v>
      </c>
      <c r="E51" s="175">
        <v>231.25</v>
      </c>
      <c r="F51" s="115">
        <f>((D51-B51)/B51)</f>
        <v>-1.0742161361139542E-2</v>
      </c>
      <c r="G51" s="115">
        <f>((E51-C51)/C51)</f>
        <v>6.9237093772987399E-4</v>
      </c>
      <c r="H51" s="163">
        <v>115306153381.02</v>
      </c>
      <c r="I51" s="175">
        <v>231.52</v>
      </c>
      <c r="J51" s="115">
        <f t="shared" ref="J51:J62" si="34">((H51-D51)/D51)</f>
        <v>8.127120630240783E-3</v>
      </c>
      <c r="K51" s="115">
        <f t="shared" ref="K51:K62" si="35">((I51-E51)/E51)</f>
        <v>1.1675675675676118E-3</v>
      </c>
      <c r="L51" s="163">
        <v>113793585550.14</v>
      </c>
      <c r="M51" s="175">
        <v>231.67</v>
      </c>
      <c r="N51" s="115">
        <f t="shared" ref="N51:N62" si="36">((L51-H51)/H51)</f>
        <v>-1.3117841385982628E-2</v>
      </c>
      <c r="O51" s="115">
        <f t="shared" ref="O51:O62" si="37">((M51-I51)/I51)</f>
        <v>6.4789219073936274E-4</v>
      </c>
      <c r="P51" s="163">
        <v>114100655618.77</v>
      </c>
      <c r="Q51" s="175">
        <v>231.97</v>
      </c>
      <c r="R51" s="115">
        <f t="shared" ref="R51:R62" si="38">((P51-L51)/L51)</f>
        <v>2.6984831099702272E-3</v>
      </c>
      <c r="S51" s="115">
        <f t="shared" ref="S51:S62" si="39">((Q51-M51)/M51)</f>
        <v>1.2949453964691646E-3</v>
      </c>
      <c r="T51" s="163">
        <v>110596851772.3</v>
      </c>
      <c r="U51" s="175">
        <v>232.15</v>
      </c>
      <c r="V51" s="115">
        <f t="shared" ref="V51:V62" si="40">((T51-P51)/P51)</f>
        <v>-3.0708008008094319E-2</v>
      </c>
      <c r="W51" s="115">
        <f t="shared" ref="W51:W62" si="41">((U51-Q51)/Q51)</f>
        <v>7.7596240893221887E-4</v>
      </c>
      <c r="X51" s="163">
        <v>108561323215.97</v>
      </c>
      <c r="Y51" s="175">
        <v>232.33</v>
      </c>
      <c r="Z51" s="115">
        <f t="shared" ref="Z51:Z62" si="42">((X51-T51)/T51)</f>
        <v>-1.8404941223108293E-2</v>
      </c>
      <c r="AA51" s="115">
        <f t="shared" ref="AA51:AA62" si="43">((Y51-U51)/U51)</f>
        <v>7.7536075813054847E-4</v>
      </c>
      <c r="AB51" s="163">
        <v>105618601302.3</v>
      </c>
      <c r="AC51" s="175">
        <v>232.44</v>
      </c>
      <c r="AD51" s="115">
        <f t="shared" ref="AD51:AD62" si="44">((AB51-X51)/X51)</f>
        <v>-2.7106540584585531E-2</v>
      </c>
      <c r="AE51" s="115">
        <f t="shared" ref="AE51:AE62" si="45">((AC51-Y51)/Y51)</f>
        <v>4.7346446864367589E-4</v>
      </c>
      <c r="AF51" s="163">
        <v>104456938588.84</v>
      </c>
      <c r="AG51" s="175">
        <v>232.63</v>
      </c>
      <c r="AH51" s="115">
        <f t="shared" ref="AH51:AH62" si="46">((AF51-AB51)/AB51)</f>
        <v>-1.0998656478465501E-2</v>
      </c>
      <c r="AI51" s="115">
        <f t="shared" ref="AI51:AI62" si="47">((AG51-AC51)/AC51)</f>
        <v>8.1741524694543854E-4</v>
      </c>
      <c r="AJ51" s="116">
        <f t="shared" si="14"/>
        <v>-1.25315681626456E-2</v>
      </c>
      <c r="AK51" s="116">
        <f t="shared" si="15"/>
        <v>8.3062237189473684E-4</v>
      </c>
      <c r="AL51" s="117">
        <f t="shared" si="16"/>
        <v>-8.6728074420778914E-2</v>
      </c>
      <c r="AM51" s="117">
        <f t="shared" si="17"/>
        <v>5.9675675675675477E-3</v>
      </c>
      <c r="AN51" s="118">
        <f t="shared" si="18"/>
        <v>1.3319913627432879E-2</v>
      </c>
      <c r="AO51" s="201">
        <f t="shared" si="19"/>
        <v>2.7134834430559145E-4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1356296089.3599999</v>
      </c>
      <c r="C52" s="175">
        <v>320.53280000000001</v>
      </c>
      <c r="D52" s="163">
        <v>1337672603.3399999</v>
      </c>
      <c r="E52" s="175">
        <v>317.70479999999998</v>
      </c>
      <c r="F52" s="115">
        <f>((D52-B52)/B52)</f>
        <v>-1.3731135971045902E-2</v>
      </c>
      <c r="G52" s="115">
        <f>((E52-C52)/C52)</f>
        <v>-8.8228100213146084E-3</v>
      </c>
      <c r="H52" s="163">
        <v>1336258189.3699999</v>
      </c>
      <c r="I52" s="175">
        <v>317.40449999999998</v>
      </c>
      <c r="J52" s="115">
        <f t="shared" si="34"/>
        <v>-1.0573693192702125E-3</v>
      </c>
      <c r="K52" s="115">
        <f t="shared" si="35"/>
        <v>-9.4521706943046793E-4</v>
      </c>
      <c r="L52" s="163">
        <v>1349853661.04</v>
      </c>
      <c r="M52" s="175">
        <v>310.70960000000002</v>
      </c>
      <c r="N52" s="115">
        <f t="shared" si="36"/>
        <v>1.0174285013295131E-2</v>
      </c>
      <c r="O52" s="115">
        <f t="shared" si="37"/>
        <v>-2.1092643614063322E-2</v>
      </c>
      <c r="P52" s="163">
        <v>1343236501.3199999</v>
      </c>
      <c r="Q52" s="175">
        <v>312.14260000000002</v>
      </c>
      <c r="R52" s="115">
        <f t="shared" si="38"/>
        <v>-4.9021311798360511E-3</v>
      </c>
      <c r="S52" s="115">
        <f t="shared" si="39"/>
        <v>4.6120235744244549E-3</v>
      </c>
      <c r="T52" s="163">
        <v>1345987721.6199999</v>
      </c>
      <c r="U52" s="175">
        <v>316.36619999999999</v>
      </c>
      <c r="V52" s="115">
        <f t="shared" si="40"/>
        <v>2.0482024552610991E-3</v>
      </c>
      <c r="W52" s="115">
        <f t="shared" si="41"/>
        <v>1.3530995128508496E-2</v>
      </c>
      <c r="X52" s="163">
        <v>1359875754.3900001</v>
      </c>
      <c r="Y52" s="175">
        <v>319.63049999999998</v>
      </c>
      <c r="Z52" s="115">
        <f t="shared" si="42"/>
        <v>1.0318097666808508E-2</v>
      </c>
      <c r="AA52" s="115">
        <f t="shared" si="43"/>
        <v>1.0318106042933763E-2</v>
      </c>
      <c r="AB52" s="163">
        <v>1376248017</v>
      </c>
      <c r="AC52" s="175">
        <v>323.4787</v>
      </c>
      <c r="AD52" s="115">
        <f t="shared" si="44"/>
        <v>1.2039528285688134E-2</v>
      </c>
      <c r="AE52" s="115">
        <f t="shared" si="45"/>
        <v>1.2039526891207254E-2</v>
      </c>
      <c r="AF52" s="163">
        <v>1367815452.0599999</v>
      </c>
      <c r="AG52" s="175">
        <v>321.4966</v>
      </c>
      <c r="AH52" s="115">
        <f t="shared" si="46"/>
        <v>-6.1272131446057929E-3</v>
      </c>
      <c r="AI52" s="115">
        <f t="shared" si="47"/>
        <v>-6.1274513592394263E-3</v>
      </c>
      <c r="AJ52" s="116">
        <f t="shared" si="14"/>
        <v>1.095282975786864E-3</v>
      </c>
      <c r="AK52" s="116">
        <f t="shared" si="15"/>
        <v>4.3906619662826792E-4</v>
      </c>
      <c r="AL52" s="117">
        <f t="shared" si="16"/>
        <v>2.2533801353737181E-2</v>
      </c>
      <c r="AM52" s="117">
        <f t="shared" si="17"/>
        <v>1.1934978634254263E-2</v>
      </c>
      <c r="AN52" s="118">
        <f t="shared" si="18"/>
        <v>9.2640872437079799E-3</v>
      </c>
      <c r="AO52" s="201">
        <f t="shared" si="19"/>
        <v>1.2044029727072289E-2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41608475842.650002</v>
      </c>
      <c r="C53" s="174">
        <v>1385.71</v>
      </c>
      <c r="D53" s="163">
        <v>42214020650.519997</v>
      </c>
      <c r="E53" s="174">
        <v>1388.58</v>
      </c>
      <c r="F53" s="115">
        <f>((D53-B53)/B53)</f>
        <v>1.4553400373519392E-2</v>
      </c>
      <c r="G53" s="115">
        <f>((E53-C53)/C53)</f>
        <v>2.0711404262074248E-3</v>
      </c>
      <c r="H53" s="163">
        <v>42553533966.730003</v>
      </c>
      <c r="I53" s="174">
        <v>1392.27</v>
      </c>
      <c r="J53" s="115">
        <f t="shared" si="34"/>
        <v>8.0426671276057314E-3</v>
      </c>
      <c r="K53" s="115">
        <f t="shared" si="35"/>
        <v>2.6573910037592753E-3</v>
      </c>
      <c r="L53" s="163">
        <v>43274782100.589996</v>
      </c>
      <c r="M53" s="174">
        <v>1395.48</v>
      </c>
      <c r="N53" s="115">
        <f t="shared" si="36"/>
        <v>1.6949194734893057E-2</v>
      </c>
      <c r="O53" s="115">
        <f t="shared" si="37"/>
        <v>2.3055872783296605E-3</v>
      </c>
      <c r="P53" s="163">
        <v>43273557651.029999</v>
      </c>
      <c r="Q53" s="175">
        <v>1398.52</v>
      </c>
      <c r="R53" s="115">
        <f t="shared" si="38"/>
        <v>-2.8294759685938773E-5</v>
      </c>
      <c r="S53" s="115">
        <f t="shared" si="39"/>
        <v>2.1784618912488634E-3</v>
      </c>
      <c r="T53" s="163">
        <v>43287396278.029999</v>
      </c>
      <c r="U53" s="174">
        <v>1401.63</v>
      </c>
      <c r="V53" s="115">
        <f t="shared" si="40"/>
        <v>3.1979406712058517E-4</v>
      </c>
      <c r="W53" s="115">
        <f t="shared" si="41"/>
        <v>2.2237794239625655E-3</v>
      </c>
      <c r="X53" s="163">
        <v>43445167370.699997</v>
      </c>
      <c r="Y53" s="174">
        <v>1404.53</v>
      </c>
      <c r="Z53" s="115">
        <f t="shared" si="42"/>
        <v>3.6447351015674971E-3</v>
      </c>
      <c r="AA53" s="115">
        <f t="shared" si="43"/>
        <v>2.069019641417395E-3</v>
      </c>
      <c r="AB53" s="163">
        <v>43339488364.690002</v>
      </c>
      <c r="AC53" s="175">
        <v>1407.23</v>
      </c>
      <c r="AD53" s="115">
        <f t="shared" si="44"/>
        <v>-2.4324686128673048E-3</v>
      </c>
      <c r="AE53" s="115">
        <f t="shared" si="45"/>
        <v>1.9223512491723534E-3</v>
      </c>
      <c r="AF53" s="163">
        <v>39846425471.349998</v>
      </c>
      <c r="AG53" s="174">
        <v>1411.07</v>
      </c>
      <c r="AH53" s="115">
        <f t="shared" si="46"/>
        <v>-8.0597695661444591E-2</v>
      </c>
      <c r="AI53" s="115">
        <f t="shared" si="47"/>
        <v>2.7287650206433336E-3</v>
      </c>
      <c r="AJ53" s="116">
        <f t="shared" si="14"/>
        <v>-4.9435834536614466E-3</v>
      </c>
      <c r="AK53" s="116">
        <f t="shared" si="15"/>
        <v>2.2695619918426087E-3</v>
      </c>
      <c r="AL53" s="117">
        <f t="shared" si="16"/>
        <v>-5.6085517150113819E-2</v>
      </c>
      <c r="AM53" s="117">
        <f t="shared" si="17"/>
        <v>1.619640207982256E-2</v>
      </c>
      <c r="AN53" s="118">
        <f t="shared" si="18"/>
        <v>3.1358620670511109E-2</v>
      </c>
      <c r="AO53" s="201">
        <f t="shared" si="19"/>
        <v>2.8613570933816652E-4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5860717905.9200001</v>
      </c>
      <c r="C54" s="174">
        <v>52893.41</v>
      </c>
      <c r="D54" s="163">
        <v>5866963379.8299999</v>
      </c>
      <c r="E54" s="174">
        <v>52770.76</v>
      </c>
      <c r="F54" s="115">
        <f>((D54-B54)/B54)</f>
        <v>1.0656499784252027E-3</v>
      </c>
      <c r="G54" s="115">
        <f>((E54-C54)/C54)</f>
        <v>-2.3188143853837642E-3</v>
      </c>
      <c r="H54" s="163">
        <v>5996201837.79</v>
      </c>
      <c r="I54" s="174">
        <v>52968.28</v>
      </c>
      <c r="J54" s="115">
        <f t="shared" si="34"/>
        <v>2.2028168507802214E-2</v>
      </c>
      <c r="K54" s="115">
        <f t="shared" si="35"/>
        <v>3.7429819089207128E-3</v>
      </c>
      <c r="L54" s="163">
        <v>6202469964.3699999</v>
      </c>
      <c r="M54" s="174">
        <v>53014.04</v>
      </c>
      <c r="N54" s="115">
        <f t="shared" si="36"/>
        <v>3.4399797098228345E-2</v>
      </c>
      <c r="O54" s="115">
        <f t="shared" si="37"/>
        <v>8.6391327035731651E-4</v>
      </c>
      <c r="P54" s="163">
        <v>6281614826.0500002</v>
      </c>
      <c r="Q54" s="174">
        <v>53071.16</v>
      </c>
      <c r="R54" s="115">
        <f t="shared" si="38"/>
        <v>1.2760216838557353E-2</v>
      </c>
      <c r="S54" s="115">
        <f t="shared" si="39"/>
        <v>1.0774504263399397E-3</v>
      </c>
      <c r="T54" s="163">
        <v>6328622595.6999998</v>
      </c>
      <c r="U54" s="174">
        <v>53034.28</v>
      </c>
      <c r="V54" s="115">
        <f t="shared" si="40"/>
        <v>7.4833893754608014E-3</v>
      </c>
      <c r="W54" s="115">
        <f t="shared" si="41"/>
        <v>-6.9491603349172422E-4</v>
      </c>
      <c r="X54" s="163">
        <v>6665358056.3800001</v>
      </c>
      <c r="Y54" s="174">
        <v>53216.58</v>
      </c>
      <c r="Z54" s="115">
        <f t="shared" si="42"/>
        <v>5.3208333343940616E-2</v>
      </c>
      <c r="AA54" s="115">
        <f t="shared" si="43"/>
        <v>3.4373993575476636E-3</v>
      </c>
      <c r="AB54" s="163">
        <v>6760975034.5200005</v>
      </c>
      <c r="AC54" s="174">
        <v>53252.57</v>
      </c>
      <c r="AD54" s="115">
        <f t="shared" si="44"/>
        <v>1.4345362594358592E-2</v>
      </c>
      <c r="AE54" s="115">
        <f t="shared" si="45"/>
        <v>6.7629298989145797E-4</v>
      </c>
      <c r="AF54" s="163">
        <v>6883365309.4099998</v>
      </c>
      <c r="AG54" s="174">
        <v>53272.79</v>
      </c>
      <c r="AH54" s="115">
        <f t="shared" si="46"/>
        <v>1.8102459225940414E-2</v>
      </c>
      <c r="AI54" s="115">
        <f t="shared" si="47"/>
        <v>3.7969998443269806E-4</v>
      </c>
      <c r="AJ54" s="116">
        <f t="shared" si="14"/>
        <v>2.0424172120339194E-2</v>
      </c>
      <c r="AK54" s="116">
        <f t="shared" si="15"/>
        <v>8.955009398267876E-4</v>
      </c>
      <c r="AL54" s="117">
        <f t="shared" si="16"/>
        <v>0.17324156702158433</v>
      </c>
      <c r="AM54" s="117">
        <f t="shared" si="17"/>
        <v>9.5134123518402763E-3</v>
      </c>
      <c r="AN54" s="118">
        <f t="shared" si="18"/>
        <v>1.654425601321723E-2</v>
      </c>
      <c r="AO54" s="201">
        <f t="shared" si="19"/>
        <v>1.9920861549667765E-3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617156472.05999994</v>
      </c>
      <c r="C55" s="174">
        <v>52831.64</v>
      </c>
      <c r="D55" s="163">
        <v>615769450.95000005</v>
      </c>
      <c r="E55" s="174">
        <v>52713.31</v>
      </c>
      <c r="F55" s="115">
        <f>((D55-B55)/B55)</f>
        <v>-2.2474383285168709E-3</v>
      </c>
      <c r="G55" s="115">
        <f>((E55-C55)/C55)</f>
        <v>-2.2397563278369124E-3</v>
      </c>
      <c r="H55" s="163">
        <v>618578325.78999996</v>
      </c>
      <c r="I55" s="174">
        <v>52951.82</v>
      </c>
      <c r="J55" s="115">
        <f t="shared" si="34"/>
        <v>4.5615690022725603E-3</v>
      </c>
      <c r="K55" s="115">
        <f t="shared" si="35"/>
        <v>4.5246636949947188E-3</v>
      </c>
      <c r="L55" s="163">
        <v>618902633.91999996</v>
      </c>
      <c r="M55" s="174">
        <v>52977.01</v>
      </c>
      <c r="N55" s="115">
        <f t="shared" si="36"/>
        <v>5.2427981466342873E-4</v>
      </c>
      <c r="O55" s="115">
        <f t="shared" si="37"/>
        <v>4.7571547115854239E-4</v>
      </c>
      <c r="P55" s="163">
        <v>619544243.76999998</v>
      </c>
      <c r="Q55" s="174">
        <v>53034.12</v>
      </c>
      <c r="R55" s="115">
        <f t="shared" si="38"/>
        <v>1.0366894804376596E-3</v>
      </c>
      <c r="S55" s="115">
        <f t="shared" si="39"/>
        <v>1.0780147841488333E-3</v>
      </c>
      <c r="T55" s="163">
        <v>619096090.80999994</v>
      </c>
      <c r="U55" s="174">
        <v>52993.2</v>
      </c>
      <c r="V55" s="115">
        <f t="shared" si="40"/>
        <v>-7.233590893734633E-4</v>
      </c>
      <c r="W55" s="115">
        <f t="shared" si="41"/>
        <v>-7.7157874968049865E-4</v>
      </c>
      <c r="X55" s="163">
        <v>620930628.89999998</v>
      </c>
      <c r="Y55" s="174">
        <v>53150.71</v>
      </c>
      <c r="Z55" s="115">
        <f t="shared" si="42"/>
        <v>2.9632525826480327E-3</v>
      </c>
      <c r="AA55" s="115">
        <f t="shared" si="43"/>
        <v>2.9722681400632918E-3</v>
      </c>
      <c r="AB55" s="163">
        <v>621265888.34000003</v>
      </c>
      <c r="AC55" s="174">
        <v>53178.48</v>
      </c>
      <c r="AD55" s="115">
        <f t="shared" si="44"/>
        <v>5.3993058869391077E-4</v>
      </c>
      <c r="AE55" s="115">
        <f t="shared" si="45"/>
        <v>5.2247655769798894E-4</v>
      </c>
      <c r="AF55" s="163">
        <v>621543546.90999997</v>
      </c>
      <c r="AG55" s="174">
        <v>53198.720000000001</v>
      </c>
      <c r="AH55" s="115">
        <f t="shared" si="46"/>
        <v>4.4692389395758857E-4</v>
      </c>
      <c r="AI55" s="115">
        <f t="shared" si="47"/>
        <v>3.8060508686968794E-4</v>
      </c>
      <c r="AJ55" s="116">
        <f t="shared" si="14"/>
        <v>8.8773099309785578E-4</v>
      </c>
      <c r="AK55" s="116">
        <f t="shared" si="15"/>
        <v>8.678010821769565E-4</v>
      </c>
      <c r="AL55" s="117">
        <f t="shared" si="16"/>
        <v>9.3770419287474045E-3</v>
      </c>
      <c r="AM55" s="117">
        <f t="shared" si="17"/>
        <v>9.2084902276105135E-3</v>
      </c>
      <c r="AN55" s="118">
        <f t="shared" si="18"/>
        <v>2.0941870200761911E-3</v>
      </c>
      <c r="AO55" s="201">
        <f t="shared" si="19"/>
        <v>2.094224539342859E-3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57870225887.110001</v>
      </c>
      <c r="C56" s="174">
        <v>48923.15</v>
      </c>
      <c r="D56" s="163">
        <v>57775485260.220001</v>
      </c>
      <c r="E56" s="174">
        <v>48814.09</v>
      </c>
      <c r="F56" s="115">
        <f>((D56-B56)/B56)</f>
        <v>-1.6371221200140831E-3</v>
      </c>
      <c r="G56" s="115">
        <f>((E56-C56)/C56)</f>
        <v>-2.2292105066825203E-3</v>
      </c>
      <c r="H56" s="163">
        <v>53987397731.449997</v>
      </c>
      <c r="I56" s="174">
        <v>49016.19</v>
      </c>
      <c r="J56" s="115">
        <f t="shared" si="34"/>
        <v>-6.5565654908972371E-2</v>
      </c>
      <c r="K56" s="115">
        <f t="shared" si="35"/>
        <v>4.1401980452776205E-3</v>
      </c>
      <c r="L56" s="163">
        <v>52127318760.970001</v>
      </c>
      <c r="M56" s="174">
        <v>49085.53</v>
      </c>
      <c r="N56" s="115">
        <f t="shared" si="36"/>
        <v>-3.4453947562588655E-2</v>
      </c>
      <c r="O56" s="115">
        <f t="shared" si="37"/>
        <v>1.4146346339851486E-3</v>
      </c>
      <c r="P56" s="163">
        <v>52338216811.760002</v>
      </c>
      <c r="Q56" s="174">
        <v>49157.75</v>
      </c>
      <c r="R56" s="115">
        <f t="shared" si="38"/>
        <v>4.0458257935167283E-3</v>
      </c>
      <c r="S56" s="115">
        <f t="shared" si="39"/>
        <v>1.4713093655095741E-3</v>
      </c>
      <c r="T56" s="163">
        <v>59523049853.540001</v>
      </c>
      <c r="U56" s="174">
        <v>49140.43</v>
      </c>
      <c r="V56" s="115">
        <f t="shared" si="40"/>
        <v>0.13727699336072186</v>
      </c>
      <c r="W56" s="115">
        <f t="shared" si="41"/>
        <v>-3.5233508449836919E-4</v>
      </c>
      <c r="X56" s="163">
        <v>52338216811.760002</v>
      </c>
      <c r="Y56" s="174">
        <v>49335.4</v>
      </c>
      <c r="Z56" s="115">
        <f t="shared" si="42"/>
        <v>-0.12070673561685274</v>
      </c>
      <c r="AA56" s="115">
        <f t="shared" si="43"/>
        <v>3.9676087490484145E-3</v>
      </c>
      <c r="AB56" s="163">
        <v>61460324540.510002</v>
      </c>
      <c r="AC56" s="174">
        <v>49379.88</v>
      </c>
      <c r="AD56" s="115">
        <f t="shared" si="44"/>
        <v>0.17429152700327252</v>
      </c>
      <c r="AE56" s="115">
        <f t="shared" si="45"/>
        <v>9.0158385256825576E-4</v>
      </c>
      <c r="AF56" s="163">
        <v>61643710195.470001</v>
      </c>
      <c r="AG56" s="174">
        <v>49413.04</v>
      </c>
      <c r="AH56" s="115">
        <f t="shared" si="46"/>
        <v>2.9838055091805627E-3</v>
      </c>
      <c r="AI56" s="115">
        <f t="shared" si="47"/>
        <v>6.7152856588560954E-4</v>
      </c>
      <c r="AJ56" s="116">
        <f t="shared" si="14"/>
        <v>1.2029336432282977E-2</v>
      </c>
      <c r="AK56" s="116">
        <f t="shared" si="15"/>
        <v>1.248164702636717E-3</v>
      </c>
      <c r="AL56" s="117">
        <f t="shared" si="16"/>
        <v>6.6952703518240786E-2</v>
      </c>
      <c r="AM56" s="117">
        <f t="shared" si="17"/>
        <v>1.2270022856105777E-2</v>
      </c>
      <c r="AN56" s="118">
        <f t="shared" si="18"/>
        <v>9.8668903345157724E-2</v>
      </c>
      <c r="AO56" s="201">
        <f t="shared" si="19"/>
        <v>2.1024850599085771E-3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4724318885.6700001</v>
      </c>
      <c r="C57" s="174">
        <v>409.61</v>
      </c>
      <c r="D57" s="163">
        <v>4732672682.3199997</v>
      </c>
      <c r="E57" s="174">
        <v>409.63</v>
      </c>
      <c r="F57" s="115">
        <f>((D57-B57)/B57)</f>
        <v>1.7682541869344808E-3</v>
      </c>
      <c r="G57" s="115">
        <f>((E57-C57)/C57)</f>
        <v>4.8826932936163201E-5</v>
      </c>
      <c r="H57" s="163">
        <v>4806714440.9499998</v>
      </c>
      <c r="I57" s="174">
        <v>409.64</v>
      </c>
      <c r="J57" s="115">
        <f t="shared" si="34"/>
        <v>1.5644808673669814E-2</v>
      </c>
      <c r="K57" s="115">
        <f t="shared" si="35"/>
        <v>2.4412274491592182E-5</v>
      </c>
      <c r="L57" s="163">
        <v>4916772904.96</v>
      </c>
      <c r="M57" s="174">
        <v>409.6</v>
      </c>
      <c r="N57" s="115">
        <f t="shared" si="36"/>
        <v>2.2896817641667153E-2</v>
      </c>
      <c r="O57" s="115">
        <f t="shared" si="37"/>
        <v>-9.7646714187978769E-5</v>
      </c>
      <c r="P57" s="163">
        <v>4936533353.7299995</v>
      </c>
      <c r="Q57" s="174">
        <v>409.61</v>
      </c>
      <c r="R57" s="115">
        <f t="shared" si="38"/>
        <v>4.0189874846701433E-3</v>
      </c>
      <c r="S57" s="115">
        <f t="shared" si="39"/>
        <v>2.4414062499977796E-5</v>
      </c>
      <c r="T57" s="163">
        <v>4944943585.0299997</v>
      </c>
      <c r="U57" s="174">
        <v>409.61</v>
      </c>
      <c r="V57" s="115">
        <f t="shared" si="40"/>
        <v>1.7036715235896254E-3</v>
      </c>
      <c r="W57" s="115">
        <f t="shared" si="41"/>
        <v>0</v>
      </c>
      <c r="X57" s="163">
        <v>4940152571.25</v>
      </c>
      <c r="Y57" s="174">
        <v>409.63</v>
      </c>
      <c r="Z57" s="115">
        <f t="shared" si="42"/>
        <v>-9.6887127175803096E-4</v>
      </c>
      <c r="AA57" s="115">
        <f t="shared" si="43"/>
        <v>4.8826932936163201E-5</v>
      </c>
      <c r="AB57" s="163">
        <v>4963834246.25</v>
      </c>
      <c r="AC57" s="174">
        <v>409.76</v>
      </c>
      <c r="AD57" s="115">
        <f t="shared" si="44"/>
        <v>4.7937132828284003E-3</v>
      </c>
      <c r="AE57" s="115">
        <f t="shared" si="45"/>
        <v>3.1735956839097591E-4</v>
      </c>
      <c r="AF57" s="163">
        <v>4971261539.2799997</v>
      </c>
      <c r="AG57" s="174">
        <v>409.9</v>
      </c>
      <c r="AH57" s="115">
        <f t="shared" si="46"/>
        <v>1.4962814351850665E-3</v>
      </c>
      <c r="AI57" s="115">
        <f t="shared" si="47"/>
        <v>3.4166341272936932E-4</v>
      </c>
      <c r="AJ57" s="116">
        <f t="shared" si="14"/>
        <v>6.4192078695983323E-3</v>
      </c>
      <c r="AK57" s="116">
        <f t="shared" si="15"/>
        <v>8.8482058724532857E-5</v>
      </c>
      <c r="AL57" s="117">
        <f t="shared" si="16"/>
        <v>5.0413132911410551E-2</v>
      </c>
      <c r="AM57" s="117">
        <f t="shared" si="17"/>
        <v>6.5913141127354395E-4</v>
      </c>
      <c r="AN57" s="118">
        <f t="shared" si="18"/>
        <v>8.3470541921849724E-3</v>
      </c>
      <c r="AO57" s="201">
        <f t="shared" si="19"/>
        <v>1.55982329889067E-4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584519173</v>
      </c>
      <c r="C58" s="174">
        <v>43206</v>
      </c>
      <c r="D58" s="163">
        <v>585554160</v>
      </c>
      <c r="E58" s="174">
        <v>43293.4</v>
      </c>
      <c r="F58" s="115">
        <f>((D58-B58)/B58)</f>
        <v>1.7706639025851082E-3</v>
      </c>
      <c r="G58" s="115">
        <f>((E58-C58)/C58)</f>
        <v>2.0228671943711856E-3</v>
      </c>
      <c r="H58" s="163">
        <v>586507200</v>
      </c>
      <c r="I58" s="174">
        <v>43370.54</v>
      </c>
      <c r="J58" s="115">
        <f t="shared" si="34"/>
        <v>1.6275864217239957E-3</v>
      </c>
      <c r="K58" s="115">
        <f t="shared" si="35"/>
        <v>1.7817958395505878E-3</v>
      </c>
      <c r="L58" s="163">
        <v>634433306.85000002</v>
      </c>
      <c r="M58" s="174">
        <v>46960.52</v>
      </c>
      <c r="N58" s="115">
        <f t="shared" si="36"/>
        <v>8.1714439055479662E-2</v>
      </c>
      <c r="O58" s="115">
        <f t="shared" si="37"/>
        <v>8.2774620744864968E-2</v>
      </c>
      <c r="P58" s="163">
        <v>635024485.13999999</v>
      </c>
      <c r="Q58" s="174">
        <v>47015.519999999997</v>
      </c>
      <c r="R58" s="115">
        <f t="shared" si="38"/>
        <v>9.318210182488653E-4</v>
      </c>
      <c r="S58" s="115">
        <f t="shared" si="39"/>
        <v>1.1711965710771517E-3</v>
      </c>
      <c r="T58" s="163">
        <v>635614266.02999997</v>
      </c>
      <c r="U58" s="174">
        <v>47070.43</v>
      </c>
      <c r="V58" s="115">
        <f t="shared" si="40"/>
        <v>9.2875299110704412E-4</v>
      </c>
      <c r="W58" s="115">
        <f t="shared" si="41"/>
        <v>1.1679122128183097E-3</v>
      </c>
      <c r="X58" s="163">
        <v>646610579.25</v>
      </c>
      <c r="Y58" s="174">
        <v>47127.519999999997</v>
      </c>
      <c r="Z58" s="115">
        <f t="shared" si="42"/>
        <v>1.7300293287440184E-2</v>
      </c>
      <c r="AA58" s="115">
        <f t="shared" si="43"/>
        <v>1.2128633624123788E-3</v>
      </c>
      <c r="AB58" s="163">
        <v>636818101.47000003</v>
      </c>
      <c r="AC58" s="174">
        <v>47182.06</v>
      </c>
      <c r="AD58" s="115">
        <f t="shared" si="44"/>
        <v>-1.5144320390424499E-2</v>
      </c>
      <c r="AE58" s="115">
        <f t="shared" si="45"/>
        <v>1.1572855944891832E-3</v>
      </c>
      <c r="AF58" s="163">
        <v>638360674.88999999</v>
      </c>
      <c r="AG58" s="174">
        <v>47237.627399999998</v>
      </c>
      <c r="AH58" s="115">
        <f t="shared" si="46"/>
        <v>2.4223140272538663E-3</v>
      </c>
      <c r="AI58" s="115">
        <f t="shared" si="47"/>
        <v>1.1777230582980037E-3</v>
      </c>
      <c r="AJ58" s="116">
        <f t="shared" si="14"/>
        <v>1.1443943789176778E-2</v>
      </c>
      <c r="AK58" s="116">
        <f t="shared" si="15"/>
        <v>1.155828307223522E-2</v>
      </c>
      <c r="AL58" s="117">
        <f t="shared" si="16"/>
        <v>9.0182118917915277E-2</v>
      </c>
      <c r="AM58" s="117">
        <f t="shared" si="17"/>
        <v>9.1104588690192875E-2</v>
      </c>
      <c r="AN58" s="118">
        <f t="shared" si="18"/>
        <v>2.969264485275663E-2</v>
      </c>
      <c r="AO58" s="201">
        <f t="shared" si="19"/>
        <v>2.8777685964656897E-2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740426447.51999998</v>
      </c>
      <c r="C59" s="174">
        <v>45761.058063999997</v>
      </c>
      <c r="D59" s="163">
        <v>736296016.45000005</v>
      </c>
      <c r="E59" s="174">
        <v>45757.285051999999</v>
      </c>
      <c r="F59" s="115">
        <f>((D59-B59)/B59)</f>
        <v>-5.5784488571882958E-3</v>
      </c>
      <c r="G59" s="115">
        <f>((E59-C59)/C59)</f>
        <v>-8.2450278896983035E-5</v>
      </c>
      <c r="H59" s="163">
        <v>736027525.38</v>
      </c>
      <c r="I59" s="174">
        <v>45740.584239999996</v>
      </c>
      <c r="J59" s="115">
        <f t="shared" si="34"/>
        <v>-3.64650988191629E-4</v>
      </c>
      <c r="K59" s="115">
        <f t="shared" si="35"/>
        <v>-3.6498695193614415E-4</v>
      </c>
      <c r="L59" s="163">
        <v>735557615.54999995</v>
      </c>
      <c r="M59" s="174">
        <v>45692.152710000002</v>
      </c>
      <c r="N59" s="115">
        <f t="shared" si="36"/>
        <v>-6.3844056614246255E-4</v>
      </c>
      <c r="O59" s="115">
        <f t="shared" si="37"/>
        <v>-1.0588305944208112E-3</v>
      </c>
      <c r="P59" s="163">
        <v>725567485.52999997</v>
      </c>
      <c r="Q59" s="174">
        <v>45600.376966000003</v>
      </c>
      <c r="R59" s="115">
        <f t="shared" si="38"/>
        <v>-1.3581709724438161E-2</v>
      </c>
      <c r="S59" s="115">
        <f t="shared" si="39"/>
        <v>-2.0085668666670851E-3</v>
      </c>
      <c r="T59" s="163">
        <v>718439806.53999996</v>
      </c>
      <c r="U59" s="174">
        <v>45449.087387</v>
      </c>
      <c r="V59" s="115">
        <f t="shared" si="40"/>
        <v>-9.8235920602113332E-3</v>
      </c>
      <c r="W59" s="115">
        <f t="shared" si="41"/>
        <v>-3.3177264984630842E-3</v>
      </c>
      <c r="X59" s="163">
        <v>714138107.86000001</v>
      </c>
      <c r="Y59" s="174">
        <v>44738.374841999997</v>
      </c>
      <c r="Z59" s="115">
        <f t="shared" si="42"/>
        <v>-5.9875561471418072E-3</v>
      </c>
      <c r="AA59" s="115">
        <f t="shared" si="43"/>
        <v>-1.563755370813651E-2</v>
      </c>
      <c r="AB59" s="163">
        <v>723691000.96000004</v>
      </c>
      <c r="AC59" s="174">
        <v>45336.847975999997</v>
      </c>
      <c r="AD59" s="115">
        <f t="shared" si="44"/>
        <v>1.3376814645316166E-2</v>
      </c>
      <c r="AE59" s="115">
        <f t="shared" si="45"/>
        <v>1.3377176442228708E-2</v>
      </c>
      <c r="AF59" s="163">
        <v>744509964.24000001</v>
      </c>
      <c r="AG59" s="174">
        <v>45540.405359999997</v>
      </c>
      <c r="AH59" s="115">
        <f t="shared" si="46"/>
        <v>2.8767752054928042E-2</v>
      </c>
      <c r="AI59" s="115">
        <f t="shared" si="47"/>
        <v>4.4898883157416915E-3</v>
      </c>
      <c r="AJ59" s="116">
        <f t="shared" si="14"/>
        <v>7.7127104461631501E-4</v>
      </c>
      <c r="AK59" s="116">
        <f t="shared" si="15"/>
        <v>-5.7538126756877738E-4</v>
      </c>
      <c r="AL59" s="117">
        <f t="shared" si="16"/>
        <v>1.1155768341112232E-2</v>
      </c>
      <c r="AM59" s="117">
        <f t="shared" si="17"/>
        <v>-4.7397849709294032E-3</v>
      </c>
      <c r="AN59" s="118">
        <f t="shared" si="18"/>
        <v>1.3888536656056241E-2</v>
      </c>
      <c r="AO59" s="201">
        <f t="shared" si="19"/>
        <v>8.0825677455725348E-3</v>
      </c>
      <c r="AP59" s="122"/>
      <c r="AQ59" s="123"/>
      <c r="AR59" s="123"/>
      <c r="AS59" s="121"/>
      <c r="AT59" s="121"/>
    </row>
    <row r="60" spans="1:49" s="401" customFormat="1">
      <c r="A60" s="196" t="s">
        <v>184</v>
      </c>
      <c r="B60" s="163">
        <v>6081397378.6422997</v>
      </c>
      <c r="C60" s="174">
        <v>447.02921900000001</v>
      </c>
      <c r="D60" s="163">
        <v>6084225478.9624004</v>
      </c>
      <c r="E60" s="174">
        <v>447.94134000000003</v>
      </c>
      <c r="F60" s="115">
        <f>((D60-B60)/B60)</f>
        <v>4.6504119760912104E-4</v>
      </c>
      <c r="G60" s="115">
        <f>((E60-C60)/C60)</f>
        <v>2.040405774907553E-3</v>
      </c>
      <c r="H60" s="163">
        <v>6065101586.6400003</v>
      </c>
      <c r="I60" s="174">
        <v>448.19806499999999</v>
      </c>
      <c r="J60" s="115">
        <f t="shared" si="34"/>
        <v>-3.1431925704471868E-3</v>
      </c>
      <c r="K60" s="115">
        <f t="shared" si="35"/>
        <v>5.7312191815106939E-4</v>
      </c>
      <c r="L60" s="163">
        <v>6150267312.3528004</v>
      </c>
      <c r="M60" s="174">
        <v>448.03141799999997</v>
      </c>
      <c r="N60" s="115">
        <f t="shared" si="36"/>
        <v>1.4041928976160958E-2</v>
      </c>
      <c r="O60" s="115">
        <f t="shared" si="37"/>
        <v>-3.7181552758379659E-4</v>
      </c>
      <c r="P60" s="163">
        <v>6090151435.1322002</v>
      </c>
      <c r="Q60" s="174">
        <v>447.96039999999999</v>
      </c>
      <c r="R60" s="115">
        <f t="shared" si="38"/>
        <v>-9.7745145320525337E-3</v>
      </c>
      <c r="S60" s="115">
        <f t="shared" si="39"/>
        <v>-1.5851120512263035E-4</v>
      </c>
      <c r="T60" s="163">
        <v>6090151435.1322002</v>
      </c>
      <c r="U60" s="174">
        <v>447.96039999999999</v>
      </c>
      <c r="V60" s="115">
        <f t="shared" si="40"/>
        <v>0</v>
      </c>
      <c r="W60" s="115">
        <f t="shared" si="41"/>
        <v>0</v>
      </c>
      <c r="X60" s="163">
        <v>6306489522.9504995</v>
      </c>
      <c r="Y60" s="174">
        <v>446.96640000000002</v>
      </c>
      <c r="Z60" s="115">
        <f t="shared" si="42"/>
        <v>3.5522612224436943E-2</v>
      </c>
      <c r="AA60" s="115">
        <f t="shared" si="43"/>
        <v>-2.2189461389890072E-3</v>
      </c>
      <c r="AB60" s="163">
        <v>6252274903.0072002</v>
      </c>
      <c r="AC60" s="174">
        <v>448.31029999999998</v>
      </c>
      <c r="AD60" s="115">
        <f t="shared" si="44"/>
        <v>-8.5966399763294805E-3</v>
      </c>
      <c r="AE60" s="115">
        <f t="shared" si="45"/>
        <v>3.0067137037593033E-3</v>
      </c>
      <c r="AF60" s="163">
        <v>6287313592.3674002</v>
      </c>
      <c r="AG60" s="174">
        <v>450.53210000000001</v>
      </c>
      <c r="AH60" s="115">
        <f t="shared" si="46"/>
        <v>5.6041504738294735E-3</v>
      </c>
      <c r="AI60" s="115">
        <f t="shared" si="47"/>
        <v>4.9559423461830576E-3</v>
      </c>
      <c r="AJ60" s="116">
        <f t="shared" si="14"/>
        <v>4.2649232241509117E-3</v>
      </c>
      <c r="AK60" s="116">
        <f t="shared" si="15"/>
        <v>9.783638589131935E-4</v>
      </c>
      <c r="AL60" s="117">
        <f t="shared" si="16"/>
        <v>3.3379452176324376E-2</v>
      </c>
      <c r="AM60" s="117">
        <f t="shared" si="17"/>
        <v>5.783703732278849E-3</v>
      </c>
      <c r="AN60" s="118">
        <f t="shared" si="18"/>
        <v>1.4757375716955401E-2</v>
      </c>
      <c r="AO60" s="201">
        <f t="shared" si="19"/>
        <v>2.2527108789006573E-3</v>
      </c>
      <c r="AP60" s="122"/>
      <c r="AQ60" s="123"/>
      <c r="AR60" s="123"/>
      <c r="AS60" s="121"/>
      <c r="AT60" s="121"/>
    </row>
    <row r="61" spans="1:49" s="401" customFormat="1">
      <c r="A61" s="196" t="s">
        <v>217</v>
      </c>
      <c r="B61" s="163">
        <v>601053923.70000005</v>
      </c>
      <c r="C61" s="174">
        <v>1.0309999999999999</v>
      </c>
      <c r="D61" s="163">
        <v>600729920.16999996</v>
      </c>
      <c r="E61" s="174">
        <v>1.0325</v>
      </c>
      <c r="F61" s="115">
        <f>((D61-B61)/B61)</f>
        <v>-5.3905900489854928E-4</v>
      </c>
      <c r="G61" s="115">
        <f>((E61-C61)/C61)</f>
        <v>1.4548981571290561E-3</v>
      </c>
      <c r="H61" s="163">
        <v>601860375.34000003</v>
      </c>
      <c r="I61" s="174">
        <v>1.0344</v>
      </c>
      <c r="J61" s="115">
        <f t="shared" si="34"/>
        <v>1.8818026737875315E-3</v>
      </c>
      <c r="K61" s="115">
        <f t="shared" si="35"/>
        <v>1.8401937046004966E-3</v>
      </c>
      <c r="L61" s="163">
        <v>602431502.47000003</v>
      </c>
      <c r="M61" s="174">
        <v>1.0359</v>
      </c>
      <c r="N61" s="115">
        <f t="shared" si="36"/>
        <v>9.4893625398973457E-4</v>
      </c>
      <c r="O61" s="115">
        <f t="shared" si="37"/>
        <v>1.4501160092807975E-3</v>
      </c>
      <c r="P61" s="163">
        <v>603154105.20000005</v>
      </c>
      <c r="Q61" s="174">
        <v>1.0096000000000001</v>
      </c>
      <c r="R61" s="115">
        <f t="shared" si="38"/>
        <v>1.1994769978616836E-3</v>
      </c>
      <c r="S61" s="115">
        <f t="shared" si="39"/>
        <v>-2.5388551018438062E-2</v>
      </c>
      <c r="T61" s="163">
        <v>603943565.19000006</v>
      </c>
      <c r="U61" s="174">
        <v>1.0108999999999999</v>
      </c>
      <c r="V61" s="115">
        <f t="shared" si="40"/>
        <v>1.3088860428766083E-3</v>
      </c>
      <c r="W61" s="115">
        <f t="shared" si="41"/>
        <v>1.2876386687795728E-3</v>
      </c>
      <c r="X61" s="163">
        <v>604813061.63999999</v>
      </c>
      <c r="Y61" s="174">
        <v>1.0125</v>
      </c>
      <c r="Z61" s="115">
        <f t="shared" si="42"/>
        <v>1.4396981773063279E-3</v>
      </c>
      <c r="AA61" s="115">
        <f t="shared" si="43"/>
        <v>1.5827480462954258E-3</v>
      </c>
      <c r="AB61" s="163">
        <v>605670370.23000002</v>
      </c>
      <c r="AC61" s="174">
        <v>1.0437000000000001</v>
      </c>
      <c r="AD61" s="115">
        <f t="shared" si="44"/>
        <v>1.4174769765642481E-3</v>
      </c>
      <c r="AE61" s="115">
        <f t="shared" si="45"/>
        <v>3.081481481481493E-2</v>
      </c>
      <c r="AF61" s="163">
        <v>605655539.94000006</v>
      </c>
      <c r="AG61" s="174">
        <v>1.0155000000000001</v>
      </c>
      <c r="AH61" s="115">
        <f t="shared" si="46"/>
        <v>-2.4485744604495233E-5</v>
      </c>
      <c r="AI61" s="115">
        <f t="shared" si="47"/>
        <v>-2.7019258407588388E-2</v>
      </c>
      <c r="AJ61" s="116">
        <f t="shared" si="14"/>
        <v>9.540915466103862E-4</v>
      </c>
      <c r="AK61" s="116">
        <f t="shared" si="15"/>
        <v>-1.7471750031407712E-3</v>
      </c>
      <c r="AL61" s="117">
        <f t="shared" si="16"/>
        <v>8.1993914480007982E-3</v>
      </c>
      <c r="AM61" s="117">
        <f t="shared" si="17"/>
        <v>-1.6464891041162135E-2</v>
      </c>
      <c r="AN61" s="118">
        <f t="shared" si="18"/>
        <v>8.1804816550644171E-4</v>
      </c>
      <c r="AO61" s="201">
        <f t="shared" si="19"/>
        <v>1.8171876538558288E-2</v>
      </c>
      <c r="AP61" s="122"/>
      <c r="AQ61" s="123"/>
      <c r="AR61" s="123"/>
      <c r="AS61" s="121"/>
      <c r="AT61" s="121"/>
    </row>
    <row r="62" spans="1:49">
      <c r="A62" s="196" t="s">
        <v>218</v>
      </c>
      <c r="B62" s="163">
        <v>614877307.83500004</v>
      </c>
      <c r="C62" s="174">
        <v>42045.953595999999</v>
      </c>
      <c r="D62" s="163">
        <v>615312120.82410002</v>
      </c>
      <c r="E62" s="174">
        <v>42075.687843</v>
      </c>
      <c r="F62" s="115">
        <f>((D62-B62)/B62)</f>
        <v>7.0715406725769072E-4</v>
      </c>
      <c r="G62" s="115">
        <f>((E62-C62)/C62)</f>
        <v>7.0718450782928754E-4</v>
      </c>
      <c r="H62" s="163">
        <v>615856044.32519996</v>
      </c>
      <c r="I62" s="174">
        <v>42112.888101999997</v>
      </c>
      <c r="J62" s="115">
        <f t="shared" si="34"/>
        <v>8.8397982534694152E-4</v>
      </c>
      <c r="K62" s="115">
        <f t="shared" si="35"/>
        <v>8.8412717431513954E-4</v>
      </c>
      <c r="L62" s="163">
        <v>609483422.745</v>
      </c>
      <c r="M62" s="174">
        <v>42128.67078</v>
      </c>
      <c r="N62" s="115">
        <f t="shared" si="36"/>
        <v>-1.0347583073869977E-2</v>
      </c>
      <c r="O62" s="115">
        <f t="shared" si="37"/>
        <v>3.7477073435990906E-4</v>
      </c>
      <c r="P62" s="163">
        <v>610863733.51119995</v>
      </c>
      <c r="Q62" s="174">
        <v>42153.894548000004</v>
      </c>
      <c r="R62" s="115">
        <f t="shared" si="38"/>
        <v>2.2647224103049157E-3</v>
      </c>
      <c r="S62" s="115">
        <f t="shared" si="39"/>
        <v>5.9873163650769889E-4</v>
      </c>
      <c r="T62" s="163">
        <v>639597996.33589995</v>
      </c>
      <c r="U62" s="174">
        <v>42188.630864999999</v>
      </c>
      <c r="V62" s="115">
        <f t="shared" si="40"/>
        <v>4.7038744073964849E-2</v>
      </c>
      <c r="W62" s="115">
        <f t="shared" si="41"/>
        <v>8.2403577113003416E-4</v>
      </c>
      <c r="X62" s="163">
        <v>880837907.1408</v>
      </c>
      <c r="Y62" s="174">
        <v>42220.299681000004</v>
      </c>
      <c r="Z62" s="115">
        <f t="shared" si="42"/>
        <v>0.37717427538376347</v>
      </c>
      <c r="AA62" s="115">
        <f t="shared" si="43"/>
        <v>7.5064810947153928E-4</v>
      </c>
      <c r="AB62" s="163">
        <v>881562893.09500003</v>
      </c>
      <c r="AC62" s="174">
        <v>42254.933830000002</v>
      </c>
      <c r="AD62" s="115">
        <f t="shared" si="44"/>
        <v>8.2306398069689562E-4</v>
      </c>
      <c r="AE62" s="115">
        <f t="shared" si="45"/>
        <v>8.2031982865303488E-4</v>
      </c>
      <c r="AF62" s="163">
        <v>674829633.88799989</v>
      </c>
      <c r="AG62" s="174">
        <v>42407.247600000002</v>
      </c>
      <c r="AH62" s="115">
        <f t="shared" si="46"/>
        <v>-0.23450766907985304</v>
      </c>
      <c r="AI62" s="115">
        <f t="shared" si="47"/>
        <v>3.604638705926963E-3</v>
      </c>
      <c r="AJ62" s="116">
        <f t="shared" si="14"/>
        <v>2.3004585948451464E-2</v>
      </c>
      <c r="AK62" s="116">
        <f t="shared" si="15"/>
        <v>1.0705570585242009E-3</v>
      </c>
      <c r="AL62" s="117">
        <f t="shared" si="16"/>
        <v>9.6727353565190397E-2</v>
      </c>
      <c r="AM62" s="117">
        <f t="shared" si="17"/>
        <v>7.8800793046372806E-3</v>
      </c>
      <c r="AN62" s="118">
        <f t="shared" si="18"/>
        <v>0.16705319806230268</v>
      </c>
      <c r="AO62" s="201">
        <f t="shared" si="19"/>
        <v>1.0365351966885629E-3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236278059860.27734</v>
      </c>
      <c r="C63" s="173"/>
      <c r="D63" s="179">
        <f>SUM(D51:D62)</f>
        <v>235541302671.42651</v>
      </c>
      <c r="E63" s="173"/>
      <c r="F63" s="115">
        <f>((D63-B63)/B63)</f>
        <v>-3.1181785955348975E-3</v>
      </c>
      <c r="G63" s="115"/>
      <c r="H63" s="179">
        <f>SUM(H51:H62)</f>
        <v>233210190604.78525</v>
      </c>
      <c r="I63" s="173"/>
      <c r="J63" s="115">
        <f>((H63-D63)/D63)</f>
        <v>-9.896829304256255E-3</v>
      </c>
      <c r="K63" s="115"/>
      <c r="L63" s="179">
        <f>SUM(L51:L62)</f>
        <v>231015858735.95779</v>
      </c>
      <c r="M63" s="173"/>
      <c r="N63" s="115">
        <f>((L63-H63)/H63)</f>
        <v>-9.4092452098121487E-3</v>
      </c>
      <c r="O63" s="115"/>
      <c r="P63" s="179">
        <f>SUM(P51:P62)</f>
        <v>231558120250.94342</v>
      </c>
      <c r="Q63" s="173"/>
      <c r="R63" s="115">
        <f>((P63-L63)/L63)</f>
        <v>2.3472912983234203E-3</v>
      </c>
      <c r="S63" s="115"/>
      <c r="T63" s="179">
        <f>SUM(T51:T62)</f>
        <v>235333694966.25815</v>
      </c>
      <c r="U63" s="173"/>
      <c r="V63" s="115">
        <f>((T63-P63)/P63)</f>
        <v>1.6305084491198468E-2</v>
      </c>
      <c r="W63" s="115"/>
      <c r="X63" s="179">
        <f>SUM(X51:X62)</f>
        <v>227083913588.19131</v>
      </c>
      <c r="Y63" s="173"/>
      <c r="Z63" s="115">
        <f>((X63-T63)/T63)</f>
        <v>-3.5055674365924001E-2</v>
      </c>
      <c r="AA63" s="115"/>
      <c r="AB63" s="179">
        <f>SUM(AB51:AB62)</f>
        <v>233240754662.37219</v>
      </c>
      <c r="AC63" s="173"/>
      <c r="AD63" s="115">
        <f>((AB63-X63)/X63)</f>
        <v>2.7112625359038387E-2</v>
      </c>
      <c r="AE63" s="115"/>
      <c r="AF63" s="179">
        <f>SUM(AF51:AF62)</f>
        <v>228741729508.64542</v>
      </c>
      <c r="AG63" s="173"/>
      <c r="AH63" s="115">
        <f>((AF63-AB63)/AB63)</f>
        <v>-1.9289189662584239E-2</v>
      </c>
      <c r="AI63" s="115"/>
      <c r="AJ63" s="116">
        <f t="shared" si="14"/>
        <v>-3.8755144986939091E-3</v>
      </c>
      <c r="AK63" s="116"/>
      <c r="AL63" s="117">
        <f t="shared" si="16"/>
        <v>-2.8867859206273945E-2</v>
      </c>
      <c r="AM63" s="117"/>
      <c r="AN63" s="118">
        <f t="shared" si="18"/>
        <v>1.9579436793540166E-2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4506267240.29</v>
      </c>
      <c r="C65" s="174">
        <v>3358.16</v>
      </c>
      <c r="D65" s="163">
        <v>3804980364.9899998</v>
      </c>
      <c r="E65" s="174">
        <v>3358.16</v>
      </c>
      <c r="F65" s="115">
        <f>((D65-B65)/B65)</f>
        <v>-0.15562478608234273</v>
      </c>
      <c r="G65" s="115">
        <f>((E65-C65)/C65)</f>
        <v>0</v>
      </c>
      <c r="H65" s="163">
        <v>3680508172.8600001</v>
      </c>
      <c r="I65" s="174">
        <v>3358.16</v>
      </c>
      <c r="J65" s="115">
        <f t="shared" ref="J65" si="48">((H65-D65)/D65)</f>
        <v>-3.2712965689726176E-2</v>
      </c>
      <c r="K65" s="115">
        <f t="shared" ref="K65" si="49">((I65-E65)/E65)</f>
        <v>0</v>
      </c>
      <c r="L65" s="163">
        <v>3605494966.8200002</v>
      </c>
      <c r="M65" s="174">
        <v>3374.17</v>
      </c>
      <c r="N65" s="115">
        <f t="shared" ref="N65" si="50">((L65-H65)/H65)</f>
        <v>-2.0381208930099915E-2</v>
      </c>
      <c r="O65" s="115">
        <f t="shared" ref="O65" si="51">((M65-I65)/I65)</f>
        <v>4.7674917216571633E-3</v>
      </c>
      <c r="P65" s="163">
        <v>3553159939.4099998</v>
      </c>
      <c r="Q65" s="174">
        <v>3378.03</v>
      </c>
      <c r="R65" s="115">
        <f t="shared" ref="R65" si="52">((P65-L65)/L65)</f>
        <v>-1.4515351676155338E-2</v>
      </c>
      <c r="S65" s="115">
        <f t="shared" ref="S65" si="53">((Q65-M65)/M65)</f>
        <v>1.1439850392837728E-3</v>
      </c>
      <c r="T65" s="163">
        <v>3548460670.4299998</v>
      </c>
      <c r="U65" s="174">
        <v>3381.9</v>
      </c>
      <c r="V65" s="115">
        <f t="shared" ref="V65" si="54">((T65-P65)/P65)</f>
        <v>-1.3225604982984047E-3</v>
      </c>
      <c r="W65" s="115">
        <f t="shared" ref="W65" si="55">((U65-Q65)/Q65)</f>
        <v>1.1456381382047793E-3</v>
      </c>
      <c r="X65" s="163">
        <v>3538956891.5300002</v>
      </c>
      <c r="Y65" s="174">
        <v>3385.76</v>
      </c>
      <c r="Z65" s="115">
        <f t="shared" ref="Z65" si="56">((X65-T65)/T65)</f>
        <v>-2.6782821574426407E-3</v>
      </c>
      <c r="AA65" s="115">
        <f t="shared" ref="AA65" si="57">((Y65-U65)/U65)</f>
        <v>1.141370235666379E-3</v>
      </c>
      <c r="AB65" s="163">
        <v>3465587172.29</v>
      </c>
      <c r="AC65" s="174">
        <v>3389.6300043087467</v>
      </c>
      <c r="AD65" s="115">
        <f t="shared" ref="AD65" si="58">((AB65-X65)/X65)</f>
        <v>-2.073201835704765E-2</v>
      </c>
      <c r="AE65" s="115">
        <f t="shared" ref="AE65" si="59">((AC65-Y65)/Y65)</f>
        <v>1.1430238140761606E-3</v>
      </c>
      <c r="AF65" s="163">
        <v>3459161346.5100002</v>
      </c>
      <c r="AG65" s="174">
        <v>3393.4899853550123</v>
      </c>
      <c r="AH65" s="115">
        <f t="shared" ref="AH65" si="60">((AF65-AB65)/AB65)</f>
        <v>-1.8541809686332775E-3</v>
      </c>
      <c r="AI65" s="115">
        <f t="shared" ref="AI65" si="61">((AG65-AC65)/AC65)</f>
        <v>1.1387617649592924E-3</v>
      </c>
      <c r="AJ65" s="116">
        <f t="shared" si="14"/>
        <v>-3.1227669294968268E-2</v>
      </c>
      <c r="AK65" s="116">
        <f t="shared" si="15"/>
        <v>1.3100338392309434E-3</v>
      </c>
      <c r="AL65" s="117">
        <f t="shared" si="16"/>
        <v>-9.0885887785890962E-2</v>
      </c>
      <c r="AM65" s="117">
        <f t="shared" si="17"/>
        <v>1.0520637895458367E-2</v>
      </c>
      <c r="AN65" s="118">
        <f t="shared" si="18"/>
        <v>5.1486668976635792E-2</v>
      </c>
      <c r="AO65" s="201">
        <f t="shared" si="19"/>
        <v>1.4893269986419183E-3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121202980215.13</v>
      </c>
      <c r="C66" s="174">
        <v>1.8935</v>
      </c>
      <c r="D66" s="163">
        <v>120328197675.57001</v>
      </c>
      <c r="E66" s="174">
        <v>1.8960999999999999</v>
      </c>
      <c r="F66" s="115">
        <f>((D66-B66)/B66)</f>
        <v>-7.2175002463412755E-3</v>
      </c>
      <c r="G66" s="115">
        <f>((E66-C66)/C66)</f>
        <v>1.3731185635066996E-3</v>
      </c>
      <c r="H66" s="163">
        <v>120486781949.86</v>
      </c>
      <c r="I66" s="174">
        <v>1.8980999999999999</v>
      </c>
      <c r="J66" s="115">
        <f>((H66-D66)/D66)</f>
        <v>1.317931103045104E-3</v>
      </c>
      <c r="K66" s="115">
        <f>((I66-E66)/E66)</f>
        <v>1.0547966879384009E-3</v>
      </c>
      <c r="L66" s="163">
        <v>119802217421.2</v>
      </c>
      <c r="M66" s="174">
        <v>1.9008</v>
      </c>
      <c r="N66" s="115">
        <f>((L66-H66)/H66)</f>
        <v>-5.6816566728861758E-3</v>
      </c>
      <c r="O66" s="115">
        <f>((M66-I66)/I66)</f>
        <v>1.4224751066857105E-3</v>
      </c>
      <c r="P66" s="163">
        <v>119081061772.78999</v>
      </c>
      <c r="Q66" s="174">
        <v>1.9034</v>
      </c>
      <c r="R66" s="115">
        <f>((P66-L66)/L66)</f>
        <v>-6.019551757331573E-3</v>
      </c>
      <c r="S66" s="115">
        <f>((Q66-M66)/M66)</f>
        <v>1.3678451178450841E-3</v>
      </c>
      <c r="T66" s="163">
        <v>119286327070.69</v>
      </c>
      <c r="U66" s="174">
        <v>1.9060999999999999</v>
      </c>
      <c r="V66" s="115">
        <f>((T66-P66)/P66)</f>
        <v>1.7237442700306208E-3</v>
      </c>
      <c r="W66" s="115">
        <f>((U66-Q66)/Q66)</f>
        <v>1.4185142376799016E-3</v>
      </c>
      <c r="X66" s="163">
        <v>117803640295.10001</v>
      </c>
      <c r="Y66" s="174">
        <v>1.9085000000000001</v>
      </c>
      <c r="Z66" s="115">
        <f>((X66-T66)/T66)</f>
        <v>-1.2429645643388321E-2</v>
      </c>
      <c r="AA66" s="115">
        <f>((Y66-U66)/U66)</f>
        <v>1.259115471381449E-3</v>
      </c>
      <c r="AB66" s="163">
        <v>117477873493.22</v>
      </c>
      <c r="AC66" s="174">
        <v>1.911</v>
      </c>
      <c r="AD66" s="115">
        <f>((AB66-X66)/X66)</f>
        <v>-2.7653373110029015E-3</v>
      </c>
      <c r="AE66" s="115">
        <f>((AC66-Y66)/Y66)</f>
        <v>1.3099292638197257E-3</v>
      </c>
      <c r="AF66" s="163">
        <v>117565064639.82001</v>
      </c>
      <c r="AG66" s="174">
        <v>1.9134</v>
      </c>
      <c r="AH66" s="115">
        <f>((AF66-AB66)/AB66)</f>
        <v>7.4219207419547108E-4</v>
      </c>
      <c r="AI66" s="115">
        <f>((AG66-AC66)/AC66)</f>
        <v>1.2558869701726624E-3</v>
      </c>
      <c r="AJ66" s="116">
        <f t="shared" si="14"/>
        <v>-3.7912280229598812E-3</v>
      </c>
      <c r="AK66" s="116">
        <f t="shared" si="15"/>
        <v>1.3077101773787043E-3</v>
      </c>
      <c r="AL66" s="117">
        <f t="shared" si="16"/>
        <v>-2.296330443841588E-2</v>
      </c>
      <c r="AM66" s="117">
        <f t="shared" si="17"/>
        <v>9.1239913506672085E-3</v>
      </c>
      <c r="AN66" s="118">
        <f t="shared" si="18"/>
        <v>4.9716844425884811E-3</v>
      </c>
      <c r="AO66" s="201">
        <f t="shared" si="19"/>
        <v>1.2092515073408054E-4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10373082091.620001</v>
      </c>
      <c r="C67" s="167">
        <v>1</v>
      </c>
      <c r="D67" s="163">
        <v>9988800694.9799995</v>
      </c>
      <c r="E67" s="167">
        <v>1</v>
      </c>
      <c r="F67" s="115">
        <f>((D67-B67)/B67)</f>
        <v>-3.7046019037142962E-2</v>
      </c>
      <c r="G67" s="115">
        <f>((E67-C67)/C67)</f>
        <v>0</v>
      </c>
      <c r="H67" s="163">
        <v>9842622358.5100002</v>
      </c>
      <c r="I67" s="167">
        <v>1</v>
      </c>
      <c r="J67" s="115">
        <f t="shared" ref="J67:J93" si="62">((H67-D67)/D67)</f>
        <v>-1.463422295966553E-2</v>
      </c>
      <c r="K67" s="115">
        <f t="shared" ref="K67:K93" si="63">((I67-E67)/E67)</f>
        <v>0</v>
      </c>
      <c r="L67" s="163">
        <v>9656247036.4599991</v>
      </c>
      <c r="M67" s="167">
        <v>1.05</v>
      </c>
      <c r="N67" s="115">
        <f t="shared" ref="N67:N93" si="64">((L67-H67)/H67)</f>
        <v>-1.8935535191885091E-2</v>
      </c>
      <c r="O67" s="115">
        <f t="shared" ref="O67:O93" si="65">((M67-I67)/I67)</f>
        <v>5.0000000000000044E-2</v>
      </c>
      <c r="P67" s="163">
        <v>10003090242.32</v>
      </c>
      <c r="Q67" s="167">
        <v>1</v>
      </c>
      <c r="R67" s="115">
        <f t="shared" ref="R67:R93" si="66">((P67-L67)/L67)</f>
        <v>3.5919048523757949E-2</v>
      </c>
      <c r="S67" s="115">
        <f t="shared" ref="S67:S93" si="67">((Q67-M67)/M67)</f>
        <v>-4.7619047619047658E-2</v>
      </c>
      <c r="T67" s="163">
        <v>9537512035.75</v>
      </c>
      <c r="U67" s="167">
        <v>1</v>
      </c>
      <c r="V67" s="115">
        <f t="shared" ref="V67:V93" si="68">((T67-P67)/P67)</f>
        <v>-4.6543437606938846E-2</v>
      </c>
      <c r="W67" s="115">
        <f t="shared" ref="W67:W93" si="69">((U67-Q67)/Q67)</f>
        <v>0</v>
      </c>
      <c r="X67" s="163">
        <v>9480685721.4599991</v>
      </c>
      <c r="Y67" s="167">
        <v>1</v>
      </c>
      <c r="Z67" s="115">
        <f t="shared" ref="Z67:Z93" si="70">((X67-T67)/T67)</f>
        <v>-5.9581905718174306E-3</v>
      </c>
      <c r="AA67" s="115">
        <f t="shared" ref="AA67:AA93" si="71">((Y67-U67)/U67)</f>
        <v>0</v>
      </c>
      <c r="AB67" s="163">
        <v>9374056136.6100006</v>
      </c>
      <c r="AC67" s="167">
        <v>1</v>
      </c>
      <c r="AD67" s="115">
        <f t="shared" ref="AD67:AD93" si="72">((AB67-X67)/X67)</f>
        <v>-1.1247032966047715E-2</v>
      </c>
      <c r="AE67" s="115">
        <f t="shared" ref="AE67:AE93" si="73">((AC67-Y67)/Y67)</f>
        <v>0</v>
      </c>
      <c r="AF67" s="163">
        <v>8810798425.3799992</v>
      </c>
      <c r="AG67" s="167">
        <v>1</v>
      </c>
      <c r="AH67" s="115">
        <f t="shared" ref="AH67:AH93" si="74">((AF67-AB67)/AB67)</f>
        <v>-6.0086872003061835E-2</v>
      </c>
      <c r="AI67" s="115">
        <f t="shared" ref="AI67:AI93" si="75">((AG67-AC67)/AC67)</f>
        <v>0</v>
      </c>
      <c r="AJ67" s="116">
        <f t="shared" si="14"/>
        <v>-1.9816532726600181E-2</v>
      </c>
      <c r="AK67" s="116">
        <f t="shared" si="15"/>
        <v>2.976190476190483E-4</v>
      </c>
      <c r="AL67" s="117">
        <f t="shared" si="16"/>
        <v>-0.11793230294323728</v>
      </c>
      <c r="AM67" s="117">
        <f t="shared" si="17"/>
        <v>0</v>
      </c>
      <c r="AN67" s="118">
        <f t="shared" si="18"/>
        <v>2.9356090510357796E-2</v>
      </c>
      <c r="AO67" s="201">
        <f t="shared" si="19"/>
        <v>2.6095607400932131E-2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26739952359.599998</v>
      </c>
      <c r="C68" s="167">
        <v>24.162099999999999</v>
      </c>
      <c r="D68" s="163">
        <v>26272602088.450001</v>
      </c>
      <c r="E68" s="167">
        <v>24.181899999999999</v>
      </c>
      <c r="F68" s="115">
        <f>((D68-B68)/B68)</f>
        <v>-1.7477602983919031E-2</v>
      </c>
      <c r="G68" s="115">
        <f>((E68-C68)/C68)</f>
        <v>8.1946519549211535E-4</v>
      </c>
      <c r="H68" s="163">
        <v>25602534254.169998</v>
      </c>
      <c r="I68" s="167">
        <v>24.214300000000001</v>
      </c>
      <c r="J68" s="115">
        <f t="shared" si="62"/>
        <v>-2.5504433554930549E-2</v>
      </c>
      <c r="K68" s="115">
        <f t="shared" si="63"/>
        <v>1.3398450907498025E-3</v>
      </c>
      <c r="L68" s="163">
        <v>25939018784.59</v>
      </c>
      <c r="M68" s="167">
        <v>24.233699999999999</v>
      </c>
      <c r="N68" s="115">
        <f t="shared" si="64"/>
        <v>1.3142625924431573E-2</v>
      </c>
      <c r="O68" s="115">
        <f t="shared" si="65"/>
        <v>8.0117946833059052E-4</v>
      </c>
      <c r="P68" s="163">
        <v>25374698829.009998</v>
      </c>
      <c r="Q68" s="167">
        <v>24.2531</v>
      </c>
      <c r="R68" s="115">
        <f t="shared" si="66"/>
        <v>-2.1755640036594453E-2</v>
      </c>
      <c r="S68" s="115">
        <f t="shared" si="67"/>
        <v>8.0053809364649111E-4</v>
      </c>
      <c r="T68" s="163">
        <v>25067455045.200001</v>
      </c>
      <c r="U68" s="167">
        <v>24.273800000000001</v>
      </c>
      <c r="V68" s="115">
        <f t="shared" si="68"/>
        <v>-1.2108273121994124E-2</v>
      </c>
      <c r="W68" s="115">
        <f t="shared" si="69"/>
        <v>8.5349914031614496E-4</v>
      </c>
      <c r="X68" s="163">
        <v>18598482123.68</v>
      </c>
      <c r="Y68" s="167">
        <v>24.29</v>
      </c>
      <c r="Z68" s="115">
        <f t="shared" si="70"/>
        <v>-0.25806261185491586</v>
      </c>
      <c r="AA68" s="115">
        <f t="shared" si="71"/>
        <v>6.6738623536478719E-4</v>
      </c>
      <c r="AB68" s="163">
        <v>18319352464.119999</v>
      </c>
      <c r="AC68" s="167">
        <v>24.311</v>
      </c>
      <c r="AD68" s="115">
        <f t="shared" si="72"/>
        <v>-1.5008195706713469E-2</v>
      </c>
      <c r="AE68" s="115">
        <f t="shared" si="73"/>
        <v>8.645533141210703E-4</v>
      </c>
      <c r="AF68" s="163">
        <v>18122476972.509998</v>
      </c>
      <c r="AG68" s="167">
        <v>24.331600000000002</v>
      </c>
      <c r="AH68" s="115">
        <f t="shared" si="74"/>
        <v>-1.0746858656472597E-2</v>
      </c>
      <c r="AI68" s="115">
        <f t="shared" si="75"/>
        <v>8.4735305005971485E-4</v>
      </c>
      <c r="AJ68" s="116">
        <f t="shared" si="14"/>
        <v>-4.3440123748888559E-2</v>
      </c>
      <c r="AK68" s="116">
        <f t="shared" si="15"/>
        <v>8.7422744851008952E-4</v>
      </c>
      <c r="AL68" s="117">
        <f t="shared" si="16"/>
        <v>-0.3102138527619604</v>
      </c>
      <c r="AM68" s="117">
        <f t="shared" si="17"/>
        <v>6.1905805581861989E-3</v>
      </c>
      <c r="AN68" s="118">
        <f t="shared" si="18"/>
        <v>8.7496356855417332E-2</v>
      </c>
      <c r="AO68" s="201">
        <f t="shared" si="19"/>
        <v>1.9805972906216288E-4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522578896.49000001</v>
      </c>
      <c r="C69" s="167">
        <v>1.9774</v>
      </c>
      <c r="D69" s="163">
        <v>498653671.94999999</v>
      </c>
      <c r="E69" s="167">
        <v>1.9797</v>
      </c>
      <c r="F69" s="115">
        <f>((D69-B69)/B69)</f>
        <v>-4.5782990282803832E-2</v>
      </c>
      <c r="G69" s="115">
        <f>((E69-C69)/C69)</f>
        <v>1.1631435217962823E-3</v>
      </c>
      <c r="H69" s="163">
        <v>499866464.74000001</v>
      </c>
      <c r="I69" s="167">
        <v>1.9844999999999999</v>
      </c>
      <c r="J69" s="115">
        <f t="shared" si="62"/>
        <v>2.4321344817483429E-3</v>
      </c>
      <c r="K69" s="115">
        <f t="shared" si="63"/>
        <v>2.4246097893619819E-3</v>
      </c>
      <c r="L69" s="163">
        <v>498582828.00999999</v>
      </c>
      <c r="M69" s="167">
        <v>1.9978</v>
      </c>
      <c r="N69" s="115">
        <f t="shared" si="64"/>
        <v>-2.5679592862219484E-3</v>
      </c>
      <c r="O69" s="115">
        <f t="shared" si="65"/>
        <v>6.7019400352734144E-3</v>
      </c>
      <c r="P69" s="163">
        <v>499711555.95999998</v>
      </c>
      <c r="Q69" s="167">
        <v>2.0024000000000002</v>
      </c>
      <c r="R69" s="115">
        <f t="shared" si="66"/>
        <v>2.2638724933730556E-3</v>
      </c>
      <c r="S69" s="115">
        <f t="shared" si="67"/>
        <v>2.302532786064751E-3</v>
      </c>
      <c r="T69" s="163">
        <v>503134709.67000002</v>
      </c>
      <c r="U69" s="167">
        <v>2.0160999999999998</v>
      </c>
      <c r="V69" s="115">
        <f t="shared" si="68"/>
        <v>6.8502592529079889E-3</v>
      </c>
      <c r="W69" s="115">
        <f t="shared" si="69"/>
        <v>6.8417898521771874E-3</v>
      </c>
      <c r="X69" s="163">
        <v>505192005.88</v>
      </c>
      <c r="Y69" s="167">
        <v>2.0243000000000002</v>
      </c>
      <c r="Z69" s="115">
        <f t="shared" si="70"/>
        <v>4.0889570336924965E-3</v>
      </c>
      <c r="AA69" s="115">
        <f t="shared" si="71"/>
        <v>4.0672585685236004E-3</v>
      </c>
      <c r="AB69" s="163">
        <v>507704586.06</v>
      </c>
      <c r="AC69" s="167">
        <v>2.0344000000000002</v>
      </c>
      <c r="AD69" s="115">
        <f t="shared" si="72"/>
        <v>4.9735153184447441E-3</v>
      </c>
      <c r="AE69" s="115">
        <f t="shared" si="73"/>
        <v>4.9893790446080112E-3</v>
      </c>
      <c r="AF69" s="163">
        <v>508600790.63</v>
      </c>
      <c r="AG69" s="167">
        <v>2.0379999999999998</v>
      </c>
      <c r="AH69" s="115">
        <f t="shared" si="74"/>
        <v>1.7652087347780631E-3</v>
      </c>
      <c r="AI69" s="115">
        <f t="shared" si="75"/>
        <v>1.7695635076679134E-3</v>
      </c>
      <c r="AJ69" s="116">
        <f t="shared" si="14"/>
        <v>-3.2471252817601356E-3</v>
      </c>
      <c r="AK69" s="116">
        <f t="shared" si="15"/>
        <v>3.7825271381841425E-3</v>
      </c>
      <c r="AL69" s="117">
        <f t="shared" si="16"/>
        <v>1.994795033013896E-2</v>
      </c>
      <c r="AM69" s="117">
        <f t="shared" si="17"/>
        <v>2.9448906399959486E-2</v>
      </c>
      <c r="AN69" s="118">
        <f t="shared" si="18"/>
        <v>1.7406336564294925E-2</v>
      </c>
      <c r="AO69" s="201">
        <f t="shared" si="19"/>
        <v>2.2157597679384015E-3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33138203904.220001</v>
      </c>
      <c r="C70" s="175">
        <v>303.85000000000002</v>
      </c>
      <c r="D70" s="163">
        <v>32327787543.259998</v>
      </c>
      <c r="E70" s="175">
        <v>304.23</v>
      </c>
      <c r="F70" s="115">
        <f>((D70-B70)/B70)</f>
        <v>-2.4455651347380359E-2</v>
      </c>
      <c r="G70" s="115">
        <f>((E70-C70)/C70)</f>
        <v>1.2506170807964306E-3</v>
      </c>
      <c r="H70" s="163">
        <v>31876399556.509998</v>
      </c>
      <c r="I70" s="175">
        <v>304.63</v>
      </c>
      <c r="J70" s="115">
        <f t="shared" si="62"/>
        <v>-1.3962848096114441E-2</v>
      </c>
      <c r="K70" s="115">
        <f t="shared" si="63"/>
        <v>1.3147947276730672E-3</v>
      </c>
      <c r="L70" s="163">
        <v>31155781832.540001</v>
      </c>
      <c r="M70" s="175">
        <v>305.08</v>
      </c>
      <c r="N70" s="115">
        <f t="shared" si="64"/>
        <v>-2.2606622265870936E-2</v>
      </c>
      <c r="O70" s="115">
        <f t="shared" si="65"/>
        <v>1.4772018514262832E-3</v>
      </c>
      <c r="P70" s="163">
        <v>30808302274.189999</v>
      </c>
      <c r="Q70" s="175">
        <v>305.32</v>
      </c>
      <c r="R70" s="115">
        <f t="shared" si="66"/>
        <v>-1.1152971869480886E-2</v>
      </c>
      <c r="S70" s="115">
        <f t="shared" si="67"/>
        <v>7.866789038940904E-4</v>
      </c>
      <c r="T70" s="163">
        <v>30074306294.709999</v>
      </c>
      <c r="U70" s="175">
        <v>305.7</v>
      </c>
      <c r="V70" s="115">
        <f t="shared" si="68"/>
        <v>-2.3824616265691243E-2</v>
      </c>
      <c r="W70" s="115">
        <f t="shared" si="69"/>
        <v>1.2445958338791938E-3</v>
      </c>
      <c r="X70" s="163">
        <v>30003095222.389999</v>
      </c>
      <c r="Y70" s="175">
        <v>306.10000000000002</v>
      </c>
      <c r="Z70" s="115">
        <f t="shared" si="70"/>
        <v>-2.3678375694579381E-3</v>
      </c>
      <c r="AA70" s="115">
        <f t="shared" si="71"/>
        <v>1.308472358521538E-3</v>
      </c>
      <c r="AB70" s="163">
        <v>28879874599.18</v>
      </c>
      <c r="AC70" s="175">
        <v>306.33999999999997</v>
      </c>
      <c r="AD70" s="115">
        <f t="shared" si="72"/>
        <v>-3.7436824930375472E-2</v>
      </c>
      <c r="AE70" s="115">
        <f t="shared" si="73"/>
        <v>7.8405749754966423E-4</v>
      </c>
      <c r="AF70" s="163">
        <v>28663413968.779999</v>
      </c>
      <c r="AG70" s="175">
        <v>306.73</v>
      </c>
      <c r="AH70" s="115">
        <f t="shared" si="74"/>
        <v>-7.4952067280149338E-3</v>
      </c>
      <c r="AI70" s="115">
        <f t="shared" si="75"/>
        <v>1.2730952536398879E-3</v>
      </c>
      <c r="AJ70" s="116">
        <f t="shared" ref="AJ70:AJ133" si="76">AVERAGE(F70,J70,N70,R70,V70,Z70,AD70,AH70)</f>
        <v>-1.7912822384048274E-2</v>
      </c>
      <c r="AK70" s="116">
        <f t="shared" ref="AK70:AK133" si="77">AVERAGE(G70,K70,O70,S70,W70,AA70,AE70,AI70)</f>
        <v>1.1799391884225194E-3</v>
      </c>
      <c r="AL70" s="117">
        <f t="shared" ref="AL70:AL133" si="78">((AF70-D70)/D70)</f>
        <v>-0.11335058328926635</v>
      </c>
      <c r="AM70" s="117">
        <f t="shared" ref="AM70:AM133" si="79">((AG70-E70)/E70)</f>
        <v>8.2174670479571374E-3</v>
      </c>
      <c r="AN70" s="118">
        <f t="shared" ref="AN70:AN133" si="80">STDEV(F70,J70,N70,R70,V70,Z70,AD70,AH70)</f>
        <v>1.1291257649801137E-2</v>
      </c>
      <c r="AO70" s="201">
        <f t="shared" ref="AO70:AO133" si="81">STDEV(G70,K70,O70,S70,W70,AA70,AE70,AI70)</f>
        <v>2.5419389292792989E-4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6528277630.9499998</v>
      </c>
      <c r="C71" s="175">
        <v>1.01</v>
      </c>
      <c r="D71" s="163">
        <v>6499079608.6199999</v>
      </c>
      <c r="E71" s="175">
        <v>1.04</v>
      </c>
      <c r="F71" s="115">
        <f>((D71-B71)/B71)</f>
        <v>-4.4725460497535563E-3</v>
      </c>
      <c r="G71" s="115">
        <f>((E71-C71)/C71)</f>
        <v>2.9702970297029729E-2</v>
      </c>
      <c r="H71" s="163">
        <v>6538158326.7399998</v>
      </c>
      <c r="I71" s="175">
        <v>1.04</v>
      </c>
      <c r="J71" s="115">
        <f t="shared" si="62"/>
        <v>6.0129619074319627E-3</v>
      </c>
      <c r="K71" s="115">
        <f t="shared" si="63"/>
        <v>0</v>
      </c>
      <c r="L71" s="163">
        <v>6518385087.3500004</v>
      </c>
      <c r="M71" s="175">
        <v>1.05</v>
      </c>
      <c r="N71" s="115">
        <f t="shared" si="64"/>
        <v>-3.0242827416904344E-3</v>
      </c>
      <c r="O71" s="115">
        <f t="shared" si="65"/>
        <v>9.6153846153846229E-3</v>
      </c>
      <c r="P71" s="163">
        <v>6530854515.1199999</v>
      </c>
      <c r="Q71" s="175">
        <v>1.05</v>
      </c>
      <c r="R71" s="115">
        <f t="shared" si="66"/>
        <v>1.912962735846718E-3</v>
      </c>
      <c r="S71" s="115">
        <f t="shared" si="67"/>
        <v>0</v>
      </c>
      <c r="T71" s="163">
        <v>6541492516.96</v>
      </c>
      <c r="U71" s="175">
        <v>1.05</v>
      </c>
      <c r="V71" s="115">
        <f t="shared" si="68"/>
        <v>1.6288836040324328E-3</v>
      </c>
      <c r="W71" s="115">
        <f t="shared" si="69"/>
        <v>0</v>
      </c>
      <c r="X71" s="163">
        <v>6523183280.46</v>
      </c>
      <c r="Y71" s="175">
        <v>1.05</v>
      </c>
      <c r="Z71" s="115">
        <f t="shared" si="70"/>
        <v>-2.7989386906015715E-3</v>
      </c>
      <c r="AA71" s="115">
        <f t="shared" si="71"/>
        <v>0</v>
      </c>
      <c r="AB71" s="163">
        <v>6659970571.4399996</v>
      </c>
      <c r="AC71" s="175">
        <v>1.05</v>
      </c>
      <c r="AD71" s="115">
        <f t="shared" si="72"/>
        <v>2.0969407894722469E-2</v>
      </c>
      <c r="AE71" s="115">
        <f t="shared" si="73"/>
        <v>0</v>
      </c>
      <c r="AF71" s="163">
        <v>6654867713.8999996</v>
      </c>
      <c r="AG71" s="175">
        <v>1.05</v>
      </c>
      <c r="AH71" s="115">
        <f t="shared" si="74"/>
        <v>-7.6619821142792774E-4</v>
      </c>
      <c r="AI71" s="115">
        <f t="shared" si="75"/>
        <v>0</v>
      </c>
      <c r="AJ71" s="116">
        <f t="shared" si="76"/>
        <v>2.4327813060700115E-3</v>
      </c>
      <c r="AK71" s="116">
        <f t="shared" si="77"/>
        <v>4.914794364051794E-3</v>
      </c>
      <c r="AL71" s="117">
        <f t="shared" si="78"/>
        <v>2.3970795045097075E-2</v>
      </c>
      <c r="AM71" s="117">
        <f t="shared" si="79"/>
        <v>9.6153846153846229E-3</v>
      </c>
      <c r="AN71" s="118">
        <f t="shared" si="80"/>
        <v>8.2150396858113265E-3</v>
      </c>
      <c r="AO71" s="201">
        <f t="shared" si="81"/>
        <v>1.05659861052928E-2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13842856176.52</v>
      </c>
      <c r="C72" s="175">
        <v>3.95</v>
      </c>
      <c r="D72" s="164">
        <v>13140276406.889999</v>
      </c>
      <c r="E72" s="175">
        <v>3.95</v>
      </c>
      <c r="F72" s="115">
        <f>((D72-B72)/B72)</f>
        <v>-5.0753960069433071E-2</v>
      </c>
      <c r="G72" s="115">
        <f>((E72-C72)/C72)</f>
        <v>0</v>
      </c>
      <c r="H72" s="164">
        <v>13071872711.709999</v>
      </c>
      <c r="I72" s="175">
        <v>3.96</v>
      </c>
      <c r="J72" s="115">
        <f t="shared" si="62"/>
        <v>-5.205651164547298E-3</v>
      </c>
      <c r="K72" s="115">
        <f t="shared" si="63"/>
        <v>2.531645569620199E-3</v>
      </c>
      <c r="L72" s="164">
        <v>12720143371.290001</v>
      </c>
      <c r="M72" s="175">
        <v>3.96</v>
      </c>
      <c r="N72" s="115">
        <f t="shared" si="64"/>
        <v>-2.6907341295093336E-2</v>
      </c>
      <c r="O72" s="115">
        <f t="shared" si="65"/>
        <v>0</v>
      </c>
      <c r="P72" s="164">
        <v>12181567027.200001</v>
      </c>
      <c r="Q72" s="175">
        <v>3.96</v>
      </c>
      <c r="R72" s="115">
        <f t="shared" si="66"/>
        <v>-4.2340430321374668E-2</v>
      </c>
      <c r="S72" s="115">
        <f t="shared" si="67"/>
        <v>0</v>
      </c>
      <c r="T72" s="164">
        <v>11916536699.450001</v>
      </c>
      <c r="U72" s="175">
        <v>3.96</v>
      </c>
      <c r="V72" s="115">
        <f t="shared" si="68"/>
        <v>-2.1756669495658364E-2</v>
      </c>
      <c r="W72" s="115">
        <f t="shared" si="69"/>
        <v>0</v>
      </c>
      <c r="X72" s="164">
        <v>11400228449.860001</v>
      </c>
      <c r="Y72" s="175">
        <v>3.96</v>
      </c>
      <c r="Z72" s="115">
        <f t="shared" si="70"/>
        <v>-4.3327038938572648E-2</v>
      </c>
      <c r="AA72" s="115">
        <f t="shared" si="71"/>
        <v>0</v>
      </c>
      <c r="AB72" s="164">
        <v>11166763023.26</v>
      </c>
      <c r="AC72" s="175">
        <v>3.97</v>
      </c>
      <c r="AD72" s="115">
        <f t="shared" si="72"/>
        <v>-2.0479012997574399E-2</v>
      </c>
      <c r="AE72" s="115">
        <f t="shared" si="73"/>
        <v>2.5252525252525836E-3</v>
      </c>
      <c r="AF72" s="164">
        <v>10887751090.24</v>
      </c>
      <c r="AG72" s="175">
        <v>3.97</v>
      </c>
      <c r="AH72" s="115">
        <f t="shared" si="74"/>
        <v>-2.4985927653235568E-2</v>
      </c>
      <c r="AI72" s="115">
        <f t="shared" si="75"/>
        <v>0</v>
      </c>
      <c r="AJ72" s="116">
        <f t="shared" si="76"/>
        <v>-2.946950399193617E-2</v>
      </c>
      <c r="AK72" s="116">
        <f t="shared" si="77"/>
        <v>6.3211226185909777E-4</v>
      </c>
      <c r="AL72" s="117">
        <f t="shared" si="78"/>
        <v>-0.17142145620840257</v>
      </c>
      <c r="AM72" s="117">
        <f t="shared" si="79"/>
        <v>5.0632911392405108E-3</v>
      </c>
      <c r="AN72" s="118">
        <f t="shared" si="80"/>
        <v>1.4959175505716921E-2</v>
      </c>
      <c r="AO72" s="201">
        <f t="shared" si="81"/>
        <v>1.1704457217982715E-3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32019038814.599998</v>
      </c>
      <c r="C73" s="163">
        <v>4070.52</v>
      </c>
      <c r="D73" s="163">
        <v>32467524057.919998</v>
      </c>
      <c r="E73" s="163">
        <v>4077.57</v>
      </c>
      <c r="F73" s="115">
        <f>((D73-B73)/B73)</f>
        <v>1.4006830308581904E-2</v>
      </c>
      <c r="G73" s="115">
        <f>((E73-C73)/C73)</f>
        <v>1.7319654491318509E-3</v>
      </c>
      <c r="H73" s="163">
        <v>33144657440.299999</v>
      </c>
      <c r="I73" s="163">
        <v>4084.59</v>
      </c>
      <c r="J73" s="115">
        <f t="shared" si="62"/>
        <v>2.0855713579268877E-2</v>
      </c>
      <c r="K73" s="115">
        <f t="shared" si="63"/>
        <v>1.7216136081048227E-3</v>
      </c>
      <c r="L73" s="163">
        <v>33177409719.959999</v>
      </c>
      <c r="M73" s="163">
        <v>4092.04</v>
      </c>
      <c r="N73" s="115">
        <f t="shared" si="64"/>
        <v>9.8816165830022834E-4</v>
      </c>
      <c r="O73" s="115">
        <f t="shared" si="65"/>
        <v>1.8239284726251149E-3</v>
      </c>
      <c r="P73" s="163">
        <v>33666811271.169998</v>
      </c>
      <c r="Q73" s="163">
        <v>4099.57</v>
      </c>
      <c r="R73" s="115">
        <f t="shared" si="66"/>
        <v>1.4751047635752232E-2</v>
      </c>
      <c r="S73" s="115">
        <f t="shared" si="67"/>
        <v>1.8401579652202191E-3</v>
      </c>
      <c r="T73" s="163">
        <v>33860011013.189999</v>
      </c>
      <c r="U73" s="163">
        <v>4107.16</v>
      </c>
      <c r="V73" s="115">
        <f t="shared" si="68"/>
        <v>5.7385815503544222E-3</v>
      </c>
      <c r="W73" s="115">
        <f t="shared" si="69"/>
        <v>1.8514136848499102E-3</v>
      </c>
      <c r="X73" s="163">
        <v>33927762896.150002</v>
      </c>
      <c r="Y73" s="163">
        <v>4114.71</v>
      </c>
      <c r="Z73" s="115">
        <f t="shared" si="70"/>
        <v>2.0009409605215574E-3</v>
      </c>
      <c r="AA73" s="115">
        <f t="shared" si="71"/>
        <v>1.8382531968562661E-3</v>
      </c>
      <c r="AB73" s="163">
        <v>34117027454.360001</v>
      </c>
      <c r="AC73" s="163">
        <v>4122.51</v>
      </c>
      <c r="AD73" s="115">
        <f t="shared" si="72"/>
        <v>5.5784567579454563E-3</v>
      </c>
      <c r="AE73" s="115">
        <f t="shared" si="73"/>
        <v>1.8956378456805418E-3</v>
      </c>
      <c r="AF73" s="163">
        <v>34148116188.849998</v>
      </c>
      <c r="AG73" s="163">
        <v>4130.45</v>
      </c>
      <c r="AH73" s="115">
        <f t="shared" si="74"/>
        <v>9.1123807698624299E-4</v>
      </c>
      <c r="AI73" s="115">
        <f t="shared" si="75"/>
        <v>1.9260110951822068E-3</v>
      </c>
      <c r="AJ73" s="116">
        <f t="shared" si="76"/>
        <v>8.1038713159638648E-3</v>
      </c>
      <c r="AK73" s="116">
        <f t="shared" si="77"/>
        <v>1.8286226647063666E-3</v>
      </c>
      <c r="AL73" s="117">
        <f t="shared" si="78"/>
        <v>5.1762251039898538E-2</v>
      </c>
      <c r="AM73" s="117">
        <f t="shared" si="79"/>
        <v>1.2968508204641405E-2</v>
      </c>
      <c r="AN73" s="118">
        <f t="shared" si="80"/>
        <v>7.49499575082542E-3</v>
      </c>
      <c r="AO73" s="201">
        <f t="shared" si="81"/>
        <v>7.1250436324312208E-5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252456910.22999999</v>
      </c>
      <c r="C74" s="163">
        <v>3616.59</v>
      </c>
      <c r="D74" s="163">
        <v>252355756.59999999</v>
      </c>
      <c r="E74" s="163">
        <v>3615.1</v>
      </c>
      <c r="F74" s="115">
        <f>((D74-B74)/B74)</f>
        <v>-4.0067681216505253E-4</v>
      </c>
      <c r="G74" s="115">
        <f>((E74-C74)/C74)</f>
        <v>-4.1199030025527815E-4</v>
      </c>
      <c r="H74" s="163">
        <v>253497310.93000001</v>
      </c>
      <c r="I74" s="163">
        <v>3631.51</v>
      </c>
      <c r="J74" s="115">
        <f t="shared" si="62"/>
        <v>4.523591398826101E-3</v>
      </c>
      <c r="K74" s="115">
        <f t="shared" si="63"/>
        <v>4.53929351885157E-3</v>
      </c>
      <c r="L74" s="163">
        <v>253910353.81999999</v>
      </c>
      <c r="M74" s="163">
        <v>3637.41</v>
      </c>
      <c r="N74" s="115">
        <f t="shared" si="64"/>
        <v>1.6293777968873291E-3</v>
      </c>
      <c r="O74" s="115">
        <f t="shared" si="65"/>
        <v>1.6246685263153994E-3</v>
      </c>
      <c r="P74" s="163">
        <v>254366628.11000001</v>
      </c>
      <c r="Q74" s="163">
        <v>3643.94</v>
      </c>
      <c r="R74" s="115">
        <f t="shared" si="66"/>
        <v>1.7969896978816374E-3</v>
      </c>
      <c r="S74" s="115">
        <f t="shared" si="67"/>
        <v>1.7952334215829947E-3</v>
      </c>
      <c r="T74" s="163">
        <v>254961526.65000001</v>
      </c>
      <c r="U74" s="163">
        <v>3652.46</v>
      </c>
      <c r="V74" s="115">
        <f t="shared" si="68"/>
        <v>2.3387444509534077E-3</v>
      </c>
      <c r="W74" s="115">
        <f t="shared" si="69"/>
        <v>2.3381285092509705E-3</v>
      </c>
      <c r="X74" s="163">
        <v>255571313.41999999</v>
      </c>
      <c r="Y74" s="163">
        <v>3661.19</v>
      </c>
      <c r="Z74" s="115">
        <f t="shared" si="70"/>
        <v>2.3916815137252825E-3</v>
      </c>
      <c r="AA74" s="115">
        <f t="shared" si="71"/>
        <v>2.3901699128806389E-3</v>
      </c>
      <c r="AB74" s="163">
        <v>256078776.22</v>
      </c>
      <c r="AC74" s="163">
        <v>3668.44</v>
      </c>
      <c r="AD74" s="115">
        <f t="shared" si="72"/>
        <v>1.9856015654075359E-3</v>
      </c>
      <c r="AE74" s="115">
        <f t="shared" si="73"/>
        <v>1.9802304715133604E-3</v>
      </c>
      <c r="AF74" s="163">
        <v>257143497.93000001</v>
      </c>
      <c r="AG74" s="163">
        <v>3683.73</v>
      </c>
      <c r="AH74" s="115">
        <f t="shared" si="74"/>
        <v>4.1577897462509528E-3</v>
      </c>
      <c r="AI74" s="115">
        <f t="shared" si="75"/>
        <v>4.1679842112723568E-3</v>
      </c>
      <c r="AJ74" s="116">
        <f t="shared" si="76"/>
        <v>2.3028874197208991E-3</v>
      </c>
      <c r="AK74" s="116">
        <f t="shared" si="77"/>
        <v>2.3029647839265016E-3</v>
      </c>
      <c r="AL74" s="117">
        <f t="shared" si="78"/>
        <v>1.8972189873951991E-2</v>
      </c>
      <c r="AM74" s="117">
        <f t="shared" si="79"/>
        <v>1.8984260463057762E-2</v>
      </c>
      <c r="AN74" s="118">
        <f t="shared" si="80"/>
        <v>1.5353378645334608E-3</v>
      </c>
      <c r="AO74" s="201">
        <f t="shared" si="81"/>
        <v>1.5437116862592351E-3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54219841.020000003</v>
      </c>
      <c r="C75" s="163">
        <v>11.57</v>
      </c>
      <c r="D75" s="163">
        <v>54330365.640000001</v>
      </c>
      <c r="E75" s="163">
        <v>11.59</v>
      </c>
      <c r="F75" s="115">
        <f>((D75-B75)/B75)</f>
        <v>2.0384534133773696E-3</v>
      </c>
      <c r="G75" s="115">
        <f>((E75-C75)/C75)</f>
        <v>1.7286084701814671E-3</v>
      </c>
      <c r="H75" s="163">
        <v>54701101.159999996</v>
      </c>
      <c r="I75" s="163">
        <v>11.67</v>
      </c>
      <c r="J75" s="115">
        <f t="shared" si="62"/>
        <v>6.823725841577013E-3</v>
      </c>
      <c r="K75" s="115">
        <f t="shared" si="63"/>
        <v>6.9025021570319305E-3</v>
      </c>
      <c r="L75" s="163">
        <v>54021471.049999997</v>
      </c>
      <c r="M75" s="163">
        <v>11.523194</v>
      </c>
      <c r="N75" s="115">
        <f t="shared" si="64"/>
        <v>-1.2424431969149767E-2</v>
      </c>
      <c r="O75" s="115">
        <f t="shared" si="65"/>
        <v>-1.2579777206512405E-2</v>
      </c>
      <c r="P75" s="163">
        <v>54085250.280000001</v>
      </c>
      <c r="Q75" s="163">
        <v>11.546849</v>
      </c>
      <c r="R75" s="115">
        <f t="shared" si="66"/>
        <v>1.1806274201784104E-3</v>
      </c>
      <c r="S75" s="115">
        <f t="shared" si="67"/>
        <v>2.0528162591031411E-3</v>
      </c>
      <c r="T75" s="163">
        <v>54183865.670000002</v>
      </c>
      <c r="U75" s="163">
        <v>11.570499999999999</v>
      </c>
      <c r="V75" s="115">
        <f t="shared" si="68"/>
        <v>1.8233324148352373E-3</v>
      </c>
      <c r="W75" s="115">
        <f t="shared" si="69"/>
        <v>2.0482644226142736E-3</v>
      </c>
      <c r="X75" s="163">
        <v>54220547.369999997</v>
      </c>
      <c r="Y75" s="163">
        <v>11.518000000000001</v>
      </c>
      <c r="Z75" s="115">
        <f t="shared" si="70"/>
        <v>6.7698565885647205E-4</v>
      </c>
      <c r="AA75" s="115">
        <f t="shared" si="71"/>
        <v>-4.5374011494748231E-3</v>
      </c>
      <c r="AB75" s="163">
        <v>54319131.619999997</v>
      </c>
      <c r="AC75" s="163">
        <v>11.541600000000001</v>
      </c>
      <c r="AD75" s="115">
        <f t="shared" si="72"/>
        <v>1.8182083136723598E-3</v>
      </c>
      <c r="AE75" s="115">
        <f t="shared" si="73"/>
        <v>2.0489668345198874E-3</v>
      </c>
      <c r="AF75" s="163">
        <v>54467688.93</v>
      </c>
      <c r="AG75" s="163">
        <v>11.5609</v>
      </c>
      <c r="AH75" s="115">
        <f t="shared" si="74"/>
        <v>2.7348984707499342E-3</v>
      </c>
      <c r="AI75" s="115">
        <f t="shared" si="75"/>
        <v>1.6722118250502033E-3</v>
      </c>
      <c r="AJ75" s="116">
        <f t="shared" si="76"/>
        <v>5.8397494551212857E-4</v>
      </c>
      <c r="AK75" s="116">
        <f t="shared" si="77"/>
        <v>-8.2976048435790656E-5</v>
      </c>
      <c r="AL75" s="117">
        <f t="shared" si="78"/>
        <v>2.5275605710059251E-3</v>
      </c>
      <c r="AM75" s="117">
        <f t="shared" si="79"/>
        <v>-2.5107851596203349E-3</v>
      </c>
      <c r="AN75" s="118">
        <f t="shared" si="80"/>
        <v>5.5846614610203333E-3</v>
      </c>
      <c r="AO75" s="201">
        <f t="shared" si="81"/>
        <v>5.9139103095550635E-3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15608573943.93</v>
      </c>
      <c r="C76" s="163">
        <v>1132.71</v>
      </c>
      <c r="D76" s="163">
        <v>14795252696.43</v>
      </c>
      <c r="E76" s="163">
        <v>1134.99</v>
      </c>
      <c r="F76" s="115">
        <f>((D76-B76)/B76)</f>
        <v>-5.2107338596188123E-2</v>
      </c>
      <c r="G76" s="115">
        <f>((E76-C76)/C76)</f>
        <v>2.0128717853642791E-3</v>
      </c>
      <c r="H76" s="163">
        <v>14964147589</v>
      </c>
      <c r="I76" s="163">
        <v>1137.29</v>
      </c>
      <c r="J76" s="115">
        <f t="shared" si="62"/>
        <v>1.1415478737362353E-2</v>
      </c>
      <c r="K76" s="115">
        <f t="shared" si="63"/>
        <v>2.0264495722428872E-3</v>
      </c>
      <c r="L76" s="163">
        <v>14732228302.68</v>
      </c>
      <c r="M76" s="163">
        <v>1138.55</v>
      </c>
      <c r="N76" s="115">
        <f t="shared" si="64"/>
        <v>-1.549832925267867E-2</v>
      </c>
      <c r="O76" s="115">
        <f t="shared" si="65"/>
        <v>1.1078968424939909E-3</v>
      </c>
      <c r="P76" s="163">
        <v>14814468086.120001</v>
      </c>
      <c r="Q76" s="163">
        <v>1139.8499999999999</v>
      </c>
      <c r="R76" s="115">
        <f t="shared" si="66"/>
        <v>5.582304438293286E-3</v>
      </c>
      <c r="S76" s="115">
        <f t="shared" si="67"/>
        <v>1.1418031706995342E-3</v>
      </c>
      <c r="T76" s="163">
        <v>14840895465.450001</v>
      </c>
      <c r="U76" s="163">
        <v>1143.32</v>
      </c>
      <c r="V76" s="115">
        <f t="shared" si="68"/>
        <v>1.7838898552665764E-3</v>
      </c>
      <c r="W76" s="115">
        <f t="shared" si="69"/>
        <v>3.0442602096767361E-3</v>
      </c>
      <c r="X76" s="163">
        <v>14959671108.82</v>
      </c>
      <c r="Y76" s="163">
        <v>1145.25</v>
      </c>
      <c r="Z76" s="115">
        <f t="shared" si="70"/>
        <v>8.0032666254210728E-3</v>
      </c>
      <c r="AA76" s="115">
        <f t="shared" si="71"/>
        <v>1.688066333135136E-3</v>
      </c>
      <c r="AB76" s="163">
        <v>14910659671</v>
      </c>
      <c r="AC76" s="163">
        <v>1146.9100000000001</v>
      </c>
      <c r="AD76" s="115">
        <f t="shared" si="72"/>
        <v>-3.2762376567960294E-3</v>
      </c>
      <c r="AE76" s="115">
        <f t="shared" si="73"/>
        <v>1.4494651822746841E-3</v>
      </c>
      <c r="AF76" s="163">
        <v>14963429797.52</v>
      </c>
      <c r="AG76" s="163">
        <v>1147.77</v>
      </c>
      <c r="AH76" s="115">
        <f t="shared" si="74"/>
        <v>3.5390873163468409E-3</v>
      </c>
      <c r="AI76" s="115">
        <f t="shared" si="75"/>
        <v>7.4984087679059379E-4</v>
      </c>
      <c r="AJ76" s="116">
        <f t="shared" si="76"/>
        <v>-5.0697348166215865E-3</v>
      </c>
      <c r="AK76" s="116">
        <f t="shared" si="77"/>
        <v>1.65258174658473E-3</v>
      </c>
      <c r="AL76" s="117">
        <f t="shared" si="78"/>
        <v>1.1366963751188935E-2</v>
      </c>
      <c r="AM76" s="117">
        <f t="shared" si="79"/>
        <v>1.1260011101419371E-2</v>
      </c>
      <c r="AN76" s="118">
        <f t="shared" si="80"/>
        <v>2.0707914104343601E-2</v>
      </c>
      <c r="AO76" s="201">
        <f t="shared" si="81"/>
        <v>7.1926430455454625E-4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153901186616.85999</v>
      </c>
      <c r="C77" s="163">
        <v>519.29999999999995</v>
      </c>
      <c r="D77" s="163">
        <v>154206759499.60001</v>
      </c>
      <c r="E77" s="163">
        <v>518.1</v>
      </c>
      <c r="F77" s="115">
        <f>((D77-B77)/B77)</f>
        <v>1.9855134938026853E-3</v>
      </c>
      <c r="G77" s="115">
        <f>((E77-C77)/C77)</f>
        <v>-2.3108030040437742E-3</v>
      </c>
      <c r="H77" s="163">
        <v>154935067584.06</v>
      </c>
      <c r="I77" s="163">
        <v>520.01</v>
      </c>
      <c r="J77" s="115">
        <f t="shared" si="62"/>
        <v>4.7229322944295484E-3</v>
      </c>
      <c r="K77" s="115">
        <f t="shared" si="63"/>
        <v>3.6865469986488478E-3</v>
      </c>
      <c r="L77" s="163">
        <v>154735321266.19</v>
      </c>
      <c r="M77" s="163">
        <v>520.51</v>
      </c>
      <c r="N77" s="115">
        <f t="shared" si="64"/>
        <v>-1.2892260027680485E-3</v>
      </c>
      <c r="O77" s="115">
        <f t="shared" si="65"/>
        <v>9.6151997076979287E-4</v>
      </c>
      <c r="P77" s="163">
        <v>155290467686.19</v>
      </c>
      <c r="Q77" s="163">
        <v>521.04</v>
      </c>
      <c r="R77" s="115">
        <f t="shared" si="66"/>
        <v>3.5877162076329411E-3</v>
      </c>
      <c r="S77" s="115">
        <f t="shared" si="67"/>
        <v>1.0182321184991118E-3</v>
      </c>
      <c r="T77" s="163">
        <v>154732281949.39001</v>
      </c>
      <c r="U77" s="163">
        <v>520.65</v>
      </c>
      <c r="V77" s="115">
        <f t="shared" si="68"/>
        <v>-3.5944623331804629E-3</v>
      </c>
      <c r="W77" s="115">
        <f t="shared" si="69"/>
        <v>-7.4850299401194996E-4</v>
      </c>
      <c r="X77" s="163">
        <v>155777090202.04001</v>
      </c>
      <c r="Y77" s="163">
        <v>522.29</v>
      </c>
      <c r="Z77" s="115">
        <f t="shared" si="70"/>
        <v>6.7523611717413357E-3</v>
      </c>
      <c r="AA77" s="115">
        <f t="shared" si="71"/>
        <v>3.1499087678862701E-3</v>
      </c>
      <c r="AB77" s="163">
        <v>156587044281.51999</v>
      </c>
      <c r="AC77" s="163">
        <v>523.24</v>
      </c>
      <c r="AD77" s="115">
        <f t="shared" si="72"/>
        <v>5.1994428604969127E-3</v>
      </c>
      <c r="AE77" s="115">
        <f t="shared" si="73"/>
        <v>1.8189128645006521E-3</v>
      </c>
      <c r="AF77" s="163">
        <v>157536426380.54001</v>
      </c>
      <c r="AG77" s="163">
        <v>523.51</v>
      </c>
      <c r="AH77" s="115">
        <f t="shared" si="74"/>
        <v>6.0629671080142051E-3</v>
      </c>
      <c r="AI77" s="115">
        <f t="shared" si="75"/>
        <v>5.160155951379516E-4</v>
      </c>
      <c r="AJ77" s="116">
        <f t="shared" si="76"/>
        <v>2.9284056000211394E-3</v>
      </c>
      <c r="AK77" s="116">
        <f t="shared" si="77"/>
        <v>1.0114787896733628E-3</v>
      </c>
      <c r="AL77" s="117">
        <f t="shared" si="78"/>
        <v>2.1592223919008162E-2</v>
      </c>
      <c r="AM77" s="117">
        <f t="shared" si="79"/>
        <v>1.0441999613974075E-2</v>
      </c>
      <c r="AN77" s="118">
        <f t="shared" si="80"/>
        <v>3.6739625701765841E-3</v>
      </c>
      <c r="AO77" s="201">
        <f t="shared" si="81"/>
        <v>1.9553567428815849E-3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32507545.34</v>
      </c>
      <c r="C78" s="163">
        <v>0.7</v>
      </c>
      <c r="D78" s="163">
        <v>32507545.34</v>
      </c>
      <c r="E78" s="163">
        <v>0.68</v>
      </c>
      <c r="F78" s="115">
        <f>((D78-B78)/B78)</f>
        <v>0</v>
      </c>
      <c r="G78" s="115">
        <f>((E78-C78)/C78)</f>
        <v>-2.8571428571428439E-2</v>
      </c>
      <c r="H78" s="163">
        <v>31391387.550000001</v>
      </c>
      <c r="I78" s="163">
        <v>0.68</v>
      </c>
      <c r="J78" s="115">
        <f t="shared" si="62"/>
        <v>-3.4335345173742947E-2</v>
      </c>
      <c r="K78" s="115">
        <f t="shared" si="63"/>
        <v>0</v>
      </c>
      <c r="L78" s="163">
        <v>31391387.550000001</v>
      </c>
      <c r="M78" s="163">
        <v>0.68</v>
      </c>
      <c r="N78" s="115">
        <f t="shared" si="64"/>
        <v>0</v>
      </c>
      <c r="O78" s="115">
        <f t="shared" si="65"/>
        <v>0</v>
      </c>
      <c r="P78" s="163">
        <v>31391387.550000001</v>
      </c>
      <c r="Q78" s="163">
        <v>0.68</v>
      </c>
      <c r="R78" s="115">
        <f t="shared" si="66"/>
        <v>0</v>
      </c>
      <c r="S78" s="115">
        <f t="shared" si="67"/>
        <v>0</v>
      </c>
      <c r="T78" s="163">
        <v>30479157.280000001</v>
      </c>
      <c r="U78" s="163">
        <v>0.68</v>
      </c>
      <c r="V78" s="115">
        <f t="shared" si="68"/>
        <v>-2.9059890027065705E-2</v>
      </c>
      <c r="W78" s="115">
        <f t="shared" si="69"/>
        <v>0</v>
      </c>
      <c r="X78" s="163">
        <v>30479157.280000001</v>
      </c>
      <c r="Y78" s="163">
        <v>0.68</v>
      </c>
      <c r="Z78" s="115">
        <f t="shared" si="70"/>
        <v>0</v>
      </c>
      <c r="AA78" s="115">
        <f t="shared" si="71"/>
        <v>0</v>
      </c>
      <c r="AB78" s="163">
        <v>30479157.280000001</v>
      </c>
      <c r="AC78" s="163">
        <v>0.68</v>
      </c>
      <c r="AD78" s="115">
        <f t="shared" si="72"/>
        <v>0</v>
      </c>
      <c r="AE78" s="115">
        <f t="shared" si="73"/>
        <v>0</v>
      </c>
      <c r="AF78" s="163">
        <v>26099593.379999999</v>
      </c>
      <c r="AG78" s="163">
        <v>0.68</v>
      </c>
      <c r="AH78" s="115">
        <f t="shared" si="74"/>
        <v>-0.14369045245466189</v>
      </c>
      <c r="AI78" s="115">
        <f t="shared" si="75"/>
        <v>0</v>
      </c>
      <c r="AJ78" s="116">
        <f t="shared" si="76"/>
        <v>-2.5885710956933816E-2</v>
      </c>
      <c r="AK78" s="116">
        <f t="shared" si="77"/>
        <v>-3.5714285714285548E-3</v>
      </c>
      <c r="AL78" s="117">
        <f t="shared" si="78"/>
        <v>-0.19712198792552699</v>
      </c>
      <c r="AM78" s="117">
        <f t="shared" si="79"/>
        <v>0</v>
      </c>
      <c r="AN78" s="118">
        <f t="shared" si="80"/>
        <v>4.9727513237131017E-2</v>
      </c>
      <c r="AO78" s="201">
        <f t="shared" si="81"/>
        <v>1.010152544552206E-2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939830635.28999996</v>
      </c>
      <c r="C79" s="163">
        <v>1160.56</v>
      </c>
      <c r="D79" s="163">
        <v>923285602.01999998</v>
      </c>
      <c r="E79" s="163">
        <v>1143.5999999999999</v>
      </c>
      <c r="F79" s="115">
        <f>((D79-B79)/B79)</f>
        <v>-1.760427107687838E-2</v>
      </c>
      <c r="G79" s="115">
        <f>((E79-C79)/C79)</f>
        <v>-1.4613634796994587E-2</v>
      </c>
      <c r="H79" s="163">
        <v>881390690.19000006</v>
      </c>
      <c r="I79" s="163">
        <v>1143.5999999999999</v>
      </c>
      <c r="J79" s="115">
        <f t="shared" si="62"/>
        <v>-4.5375896405554915E-2</v>
      </c>
      <c r="K79" s="115">
        <f t="shared" si="63"/>
        <v>0</v>
      </c>
      <c r="L79" s="163">
        <v>883283892.57000005</v>
      </c>
      <c r="M79" s="163">
        <v>1152.6400000000001</v>
      </c>
      <c r="N79" s="115">
        <f t="shared" si="64"/>
        <v>2.1479718370883637E-3</v>
      </c>
      <c r="O79" s="115">
        <f t="shared" si="65"/>
        <v>7.9048618398042947E-3</v>
      </c>
      <c r="P79" s="163">
        <v>885959483.36000001</v>
      </c>
      <c r="Q79" s="163">
        <v>1156.04</v>
      </c>
      <c r="R79" s="115">
        <f t="shared" si="66"/>
        <v>3.0291402486861516E-3</v>
      </c>
      <c r="S79" s="115">
        <f t="shared" si="67"/>
        <v>2.9497501388116528E-3</v>
      </c>
      <c r="T79" s="163">
        <v>884785736.07000005</v>
      </c>
      <c r="U79" s="163">
        <v>1155.98</v>
      </c>
      <c r="V79" s="115">
        <f t="shared" si="68"/>
        <v>-1.3248317920234083E-3</v>
      </c>
      <c r="W79" s="115">
        <f t="shared" si="69"/>
        <v>-5.1901318293437454E-5</v>
      </c>
      <c r="X79" s="163">
        <v>888269328</v>
      </c>
      <c r="Y79" s="163">
        <v>1162.0899999999999</v>
      </c>
      <c r="Z79" s="115">
        <f t="shared" si="70"/>
        <v>3.9372152917758413E-3</v>
      </c>
      <c r="AA79" s="115">
        <f t="shared" si="71"/>
        <v>5.2855585736776584E-3</v>
      </c>
      <c r="AB79" s="163">
        <v>897600898.88</v>
      </c>
      <c r="AC79" s="163">
        <v>1173.21</v>
      </c>
      <c r="AD79" s="115">
        <f t="shared" si="72"/>
        <v>1.0505339524680734E-2</v>
      </c>
      <c r="AE79" s="115">
        <f t="shared" si="73"/>
        <v>9.5689662590678175E-3</v>
      </c>
      <c r="AF79" s="163">
        <v>890279861.13999999</v>
      </c>
      <c r="AG79" s="163">
        <v>1175.08</v>
      </c>
      <c r="AH79" s="115">
        <f t="shared" si="74"/>
        <v>-8.1562281734955753E-3</v>
      </c>
      <c r="AI79" s="115">
        <f t="shared" si="75"/>
        <v>1.5939175424688596E-3</v>
      </c>
      <c r="AJ79" s="116">
        <f t="shared" si="76"/>
        <v>-6.6051950682151483E-3</v>
      </c>
      <c r="AK79" s="116">
        <f t="shared" si="77"/>
        <v>1.5796897798177824E-3</v>
      </c>
      <c r="AL79" s="117">
        <f t="shared" si="78"/>
        <v>-3.5748137746098023E-2</v>
      </c>
      <c r="AM79" s="117">
        <f t="shared" si="79"/>
        <v>2.7527107380202885E-2</v>
      </c>
      <c r="AN79" s="118">
        <f t="shared" si="80"/>
        <v>1.7839707129961142E-2</v>
      </c>
      <c r="AO79" s="201">
        <f t="shared" si="81"/>
        <v>7.4337871692702106E-3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175748158.55000001</v>
      </c>
      <c r="C80" s="163">
        <v>151.47999999999999</v>
      </c>
      <c r="D80" s="163">
        <v>175983764.74000001</v>
      </c>
      <c r="E80" s="163">
        <v>151.68</v>
      </c>
      <c r="F80" s="115">
        <f>((D80-B80)/B80)</f>
        <v>1.3405898072779414E-3</v>
      </c>
      <c r="G80" s="115">
        <f>((E80-C80)/C80)</f>
        <v>1.3203063110642796E-3</v>
      </c>
      <c r="H80" s="163">
        <v>176219321</v>
      </c>
      <c r="I80" s="163">
        <v>151.88</v>
      </c>
      <c r="J80" s="115">
        <f t="shared" si="62"/>
        <v>1.3385113129498246E-3</v>
      </c>
      <c r="K80" s="115">
        <f t="shared" si="63"/>
        <v>1.3185654008438068E-3</v>
      </c>
      <c r="L80" s="163">
        <v>176454827.34999999</v>
      </c>
      <c r="M80" s="163">
        <v>152.08000000000001</v>
      </c>
      <c r="N80" s="115">
        <f t="shared" si="64"/>
        <v>1.3364388686981381E-3</v>
      </c>
      <c r="O80" s="115">
        <f t="shared" si="65"/>
        <v>1.3168290755861012E-3</v>
      </c>
      <c r="P80" s="163">
        <v>176690283.80000001</v>
      </c>
      <c r="Q80" s="163">
        <v>152.29</v>
      </c>
      <c r="R80" s="115">
        <f t="shared" si="66"/>
        <v>1.3343723917112653E-3</v>
      </c>
      <c r="S80" s="115">
        <f t="shared" si="67"/>
        <v>1.3808521830614119E-3</v>
      </c>
      <c r="T80" s="163">
        <v>176925690.34999999</v>
      </c>
      <c r="U80" s="163">
        <v>152.49</v>
      </c>
      <c r="V80" s="115">
        <f t="shared" si="68"/>
        <v>1.3323117997050956E-3</v>
      </c>
      <c r="W80" s="115">
        <f t="shared" si="69"/>
        <v>1.3132838663078145E-3</v>
      </c>
      <c r="X80" s="163">
        <v>177161047.02000001</v>
      </c>
      <c r="Y80" s="163">
        <v>153.69</v>
      </c>
      <c r="Z80" s="115">
        <f t="shared" si="70"/>
        <v>1.3302571804830981E-3</v>
      </c>
      <c r="AA80" s="115">
        <f t="shared" si="71"/>
        <v>7.8693684831791493E-3</v>
      </c>
      <c r="AB80" s="163">
        <v>177396363.81999999</v>
      </c>
      <c r="AC80" s="163">
        <v>153.88999999999999</v>
      </c>
      <c r="AD80" s="115">
        <f t="shared" si="72"/>
        <v>1.3282648977199643E-3</v>
      </c>
      <c r="AE80" s="115">
        <f t="shared" si="73"/>
        <v>1.3013208406531891E-3</v>
      </c>
      <c r="AF80" s="163">
        <v>177631610.75999999</v>
      </c>
      <c r="AG80" s="163">
        <v>153.1</v>
      </c>
      <c r="AH80" s="115">
        <f t="shared" si="74"/>
        <v>1.3261091430188349E-3</v>
      </c>
      <c r="AI80" s="115">
        <f t="shared" si="75"/>
        <v>-5.1335369419714871E-3</v>
      </c>
      <c r="AJ80" s="116">
        <f t="shared" si="76"/>
        <v>1.3333569251955204E-3</v>
      </c>
      <c r="AK80" s="116">
        <f t="shared" si="77"/>
        <v>1.3358736523405327E-3</v>
      </c>
      <c r="AL80" s="117">
        <f t="shared" si="78"/>
        <v>9.3636252323305129E-3</v>
      </c>
      <c r="AM80" s="117">
        <f t="shared" si="79"/>
        <v>9.3618143459914781E-3</v>
      </c>
      <c r="AN80" s="118">
        <f t="shared" si="80"/>
        <v>5.0507657015443643E-6</v>
      </c>
      <c r="AO80" s="201">
        <f t="shared" si="81"/>
        <v>3.4753100585093507E-3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669942551.89999998</v>
      </c>
      <c r="C81" s="163">
        <v>176.04737800000001</v>
      </c>
      <c r="D81" s="163">
        <v>672764209.20000005</v>
      </c>
      <c r="E81" s="163">
        <v>176.435114</v>
      </c>
      <c r="F81" s="115">
        <f>((D81-B81)/B81)</f>
        <v>4.2117899392980348E-3</v>
      </c>
      <c r="G81" s="115">
        <f>((E81-C81)/C81)</f>
        <v>2.202452569330454E-3</v>
      </c>
      <c r="H81" s="163">
        <v>681030994.02999997</v>
      </c>
      <c r="I81" s="163">
        <v>177.82286999999999</v>
      </c>
      <c r="J81" s="115">
        <f t="shared" si="62"/>
        <v>1.2287789268442437E-2</v>
      </c>
      <c r="K81" s="115">
        <f t="shared" si="63"/>
        <v>7.8655318011129922E-3</v>
      </c>
      <c r="L81" s="163">
        <v>684353102.97000003</v>
      </c>
      <c r="M81" s="163">
        <v>176.38944900000001</v>
      </c>
      <c r="N81" s="115">
        <f t="shared" si="64"/>
        <v>4.8780583690346928E-3</v>
      </c>
      <c r="O81" s="115">
        <f t="shared" si="65"/>
        <v>-8.0609485157897946E-3</v>
      </c>
      <c r="P81" s="163">
        <v>666768115.5</v>
      </c>
      <c r="Q81" s="163">
        <v>175.654697</v>
      </c>
      <c r="R81" s="115">
        <f t="shared" si="66"/>
        <v>-2.5695781013753805E-2</v>
      </c>
      <c r="S81" s="115">
        <f t="shared" si="67"/>
        <v>-4.1655099223084167E-3</v>
      </c>
      <c r="T81" s="163">
        <v>662484160.61000001</v>
      </c>
      <c r="U81" s="163">
        <v>176.03327200000001</v>
      </c>
      <c r="V81" s="115">
        <f t="shared" si="68"/>
        <v>-6.4249546287730155E-3</v>
      </c>
      <c r="W81" s="115">
        <f t="shared" si="69"/>
        <v>2.1552227550169756E-3</v>
      </c>
      <c r="X81" s="163">
        <v>654476659.11000001</v>
      </c>
      <c r="Y81" s="163">
        <v>176.52148399999999</v>
      </c>
      <c r="Z81" s="115">
        <f t="shared" si="70"/>
        <v>-1.2087083701181443E-2</v>
      </c>
      <c r="AA81" s="115">
        <f t="shared" si="71"/>
        <v>2.7734075180967828E-3</v>
      </c>
      <c r="AB81" s="163">
        <v>647794983.79999995</v>
      </c>
      <c r="AC81" s="163">
        <v>176.02771200000001</v>
      </c>
      <c r="AD81" s="115">
        <f t="shared" si="72"/>
        <v>-1.0209188084852773E-2</v>
      </c>
      <c r="AE81" s="115">
        <f t="shared" si="73"/>
        <v>-2.7972345847714413E-3</v>
      </c>
      <c r="AF81" s="163">
        <v>694618101.32000005</v>
      </c>
      <c r="AG81" s="163">
        <v>177.35894999999999</v>
      </c>
      <c r="AH81" s="115">
        <f t="shared" si="74"/>
        <v>7.2280765814723036E-2</v>
      </c>
      <c r="AI81" s="115">
        <f t="shared" si="75"/>
        <v>7.5626614972987023E-3</v>
      </c>
      <c r="AJ81" s="116">
        <f t="shared" si="76"/>
        <v>4.9051744953671457E-3</v>
      </c>
      <c r="AK81" s="116">
        <f t="shared" si="77"/>
        <v>9.4194788974828162E-4</v>
      </c>
      <c r="AL81" s="117">
        <f t="shared" si="78"/>
        <v>3.2483731775783654E-2</v>
      </c>
      <c r="AM81" s="117">
        <f t="shared" si="79"/>
        <v>5.2361232356502134E-3</v>
      </c>
      <c r="AN81" s="118">
        <f t="shared" si="80"/>
        <v>2.9704318884664401E-2</v>
      </c>
      <c r="AO81" s="201">
        <f t="shared" si="81"/>
        <v>5.5972540427767946E-3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1175485885.8</v>
      </c>
      <c r="C82" s="163">
        <v>1.3855</v>
      </c>
      <c r="D82" s="163">
        <v>1185127705.22</v>
      </c>
      <c r="E82" s="163">
        <v>1.3582000000000001</v>
      </c>
      <c r="F82" s="115">
        <f>((D82-B82)/B82)</f>
        <v>8.2024119017287452E-3</v>
      </c>
      <c r="G82" s="115">
        <f>((E82-C82)/C82)</f>
        <v>-1.97040779501984E-2</v>
      </c>
      <c r="H82" s="163">
        <v>1191732404.52</v>
      </c>
      <c r="I82" s="163">
        <v>1.3663000000000001</v>
      </c>
      <c r="J82" s="115">
        <f t="shared" si="62"/>
        <v>5.5729853170328972E-3</v>
      </c>
      <c r="K82" s="115">
        <f t="shared" si="63"/>
        <v>5.9637755853335266E-3</v>
      </c>
      <c r="L82" s="163">
        <v>1159369621.6800001</v>
      </c>
      <c r="M82" s="163">
        <v>1.355</v>
      </c>
      <c r="N82" s="115">
        <f t="shared" si="64"/>
        <v>-2.7156081950322424E-2</v>
      </c>
      <c r="O82" s="115">
        <f t="shared" si="65"/>
        <v>-8.270511600673415E-3</v>
      </c>
      <c r="P82" s="163">
        <v>1165821625.98</v>
      </c>
      <c r="Q82" s="163">
        <v>1.3625</v>
      </c>
      <c r="R82" s="115">
        <f t="shared" si="66"/>
        <v>5.5650969107251484E-3</v>
      </c>
      <c r="S82" s="115">
        <f t="shared" si="67"/>
        <v>5.5350553505535511E-3</v>
      </c>
      <c r="T82" s="163">
        <v>1180952477.74</v>
      </c>
      <c r="U82" s="163">
        <v>1.3802000000000001</v>
      </c>
      <c r="V82" s="115">
        <f t="shared" si="68"/>
        <v>1.2978702249823906E-2</v>
      </c>
      <c r="W82" s="115">
        <f t="shared" si="69"/>
        <v>1.2990825688073431E-2</v>
      </c>
      <c r="X82" s="163">
        <v>1190441047.48</v>
      </c>
      <c r="Y82" s="163">
        <v>1.3913</v>
      </c>
      <c r="Z82" s="115">
        <f t="shared" si="70"/>
        <v>8.0346753310161778E-3</v>
      </c>
      <c r="AA82" s="115">
        <f t="shared" si="71"/>
        <v>8.0423127083030631E-3</v>
      </c>
      <c r="AB82" s="163">
        <v>1200312984.8</v>
      </c>
      <c r="AC82" s="163">
        <v>1.4029</v>
      </c>
      <c r="AD82" s="115">
        <f t="shared" si="72"/>
        <v>8.2926721494503801E-3</v>
      </c>
      <c r="AE82" s="115">
        <f t="shared" si="73"/>
        <v>8.3375260547689598E-3</v>
      </c>
      <c r="AF82" s="163">
        <v>1212594691.1300001</v>
      </c>
      <c r="AG82" s="163">
        <v>1.4173</v>
      </c>
      <c r="AH82" s="115">
        <f t="shared" si="74"/>
        <v>1.0232086535368589E-2</v>
      </c>
      <c r="AI82" s="115">
        <f t="shared" si="75"/>
        <v>1.0264452206144392E-2</v>
      </c>
      <c r="AJ82" s="116">
        <f t="shared" si="76"/>
        <v>3.965318555602928E-3</v>
      </c>
      <c r="AK82" s="116">
        <f t="shared" si="77"/>
        <v>2.8949197552881386E-3</v>
      </c>
      <c r="AL82" s="117">
        <f t="shared" si="78"/>
        <v>2.3176393386990544E-2</v>
      </c>
      <c r="AM82" s="117">
        <f t="shared" si="79"/>
        <v>4.3513473715211255E-2</v>
      </c>
      <c r="AN82" s="118">
        <f t="shared" si="80"/>
        <v>1.280311085466882E-2</v>
      </c>
      <c r="AO82" s="201">
        <f t="shared" si="81"/>
        <v>1.1110642834790916E-2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1970039482.01</v>
      </c>
      <c r="C83" s="163">
        <v>548.27</v>
      </c>
      <c r="D83" s="163">
        <v>1978475143.47</v>
      </c>
      <c r="E83" s="163">
        <v>551.54</v>
      </c>
      <c r="F83" s="115">
        <f>((D83-B83)/B83)</f>
        <v>4.2819758370493503E-3</v>
      </c>
      <c r="G83" s="115">
        <f>((E83-C83)/C83)</f>
        <v>5.9642147117295891E-3</v>
      </c>
      <c r="H83" s="163">
        <v>1977849178.05</v>
      </c>
      <c r="I83" s="163">
        <v>549.36</v>
      </c>
      <c r="J83" s="115">
        <f t="shared" si="62"/>
        <v>-3.1638781112114991E-4</v>
      </c>
      <c r="K83" s="115">
        <f t="shared" si="63"/>
        <v>-3.9525691699603838E-3</v>
      </c>
      <c r="L83" s="163">
        <v>2022747531.9200001</v>
      </c>
      <c r="M83" s="163">
        <v>563.53</v>
      </c>
      <c r="N83" s="115">
        <f t="shared" si="64"/>
        <v>2.2700595357966723E-2</v>
      </c>
      <c r="O83" s="115">
        <f t="shared" si="65"/>
        <v>2.5793650793650719E-2</v>
      </c>
      <c r="P83" s="163">
        <v>1991946441.8</v>
      </c>
      <c r="Q83" s="163">
        <v>558.79999999999995</v>
      </c>
      <c r="R83" s="115">
        <f t="shared" si="66"/>
        <v>-1.5227352714040198E-2</v>
      </c>
      <c r="S83" s="115">
        <f t="shared" si="67"/>
        <v>-8.3935194222135787E-3</v>
      </c>
      <c r="T83" s="163">
        <v>2027078930.9100001</v>
      </c>
      <c r="U83" s="163">
        <v>566.5</v>
      </c>
      <c r="V83" s="115">
        <f t="shared" si="68"/>
        <v>1.7637265928823396E-2</v>
      </c>
      <c r="W83" s="115">
        <f t="shared" si="69"/>
        <v>1.3779527559055201E-2</v>
      </c>
      <c r="X83" s="163">
        <v>2030417157.5</v>
      </c>
      <c r="Y83" s="163">
        <v>566.79999999999995</v>
      </c>
      <c r="Z83" s="115">
        <f t="shared" si="70"/>
        <v>1.6468162828278774E-3</v>
      </c>
      <c r="AA83" s="115">
        <f t="shared" si="71"/>
        <v>5.2956751985870176E-4</v>
      </c>
      <c r="AB83" s="163">
        <v>2072268755.26</v>
      </c>
      <c r="AC83" s="163">
        <v>576.4</v>
      </c>
      <c r="AD83" s="115">
        <f t="shared" si="72"/>
        <v>2.0612314866138532E-2</v>
      </c>
      <c r="AE83" s="115">
        <f t="shared" si="73"/>
        <v>1.6937191249117897E-2</v>
      </c>
      <c r="AF83" s="163">
        <v>2091026814.3599999</v>
      </c>
      <c r="AG83" s="163">
        <v>583</v>
      </c>
      <c r="AH83" s="115">
        <f t="shared" si="74"/>
        <v>9.0519432155634662E-3</v>
      </c>
      <c r="AI83" s="115">
        <f t="shared" si="75"/>
        <v>1.1450381679389353E-2</v>
      </c>
      <c r="AJ83" s="116">
        <f t="shared" si="76"/>
        <v>7.5483963704009987E-3</v>
      </c>
      <c r="AK83" s="116">
        <f t="shared" si="77"/>
        <v>7.7635556150784371E-3</v>
      </c>
      <c r="AL83" s="117">
        <f t="shared" si="78"/>
        <v>5.6888089426586477E-2</v>
      </c>
      <c r="AM83" s="117">
        <f t="shared" si="79"/>
        <v>5.7040287195851684E-2</v>
      </c>
      <c r="AN83" s="118">
        <f t="shared" si="80"/>
        <v>1.2707639827591943E-2</v>
      </c>
      <c r="AO83" s="201">
        <f t="shared" si="81"/>
        <v>1.1419978689880185E-2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9215942913.9699993</v>
      </c>
      <c r="C84" s="175">
        <v>114.7</v>
      </c>
      <c r="D84" s="163">
        <v>9166751077.1399994</v>
      </c>
      <c r="E84" s="175">
        <v>114.78</v>
      </c>
      <c r="F84" s="115">
        <f>((D84-B84)/B84)</f>
        <v>-5.3376889689097807E-3</v>
      </c>
      <c r="G84" s="115">
        <f>((E84-C84)/C84)</f>
        <v>6.9747166521358578E-4</v>
      </c>
      <c r="H84" s="163">
        <v>9076530145.75</v>
      </c>
      <c r="I84" s="175">
        <v>114.86</v>
      </c>
      <c r="J84" s="115">
        <f t="shared" si="62"/>
        <v>-9.8421927933651353E-3</v>
      </c>
      <c r="K84" s="115">
        <f t="shared" si="63"/>
        <v>6.9698553755008095E-4</v>
      </c>
      <c r="L84" s="163">
        <v>9056459977.7199993</v>
      </c>
      <c r="M84" s="175">
        <v>114.99</v>
      </c>
      <c r="N84" s="115">
        <f t="shared" si="64"/>
        <v>-2.2112159280822039E-3</v>
      </c>
      <c r="O84" s="115">
        <f t="shared" si="65"/>
        <v>1.1318126414765406E-3</v>
      </c>
      <c r="P84" s="163">
        <v>8977931864.4599991</v>
      </c>
      <c r="Q84" s="175">
        <v>115.08</v>
      </c>
      <c r="R84" s="115">
        <f t="shared" si="66"/>
        <v>-8.6709501784570358E-3</v>
      </c>
      <c r="S84" s="115">
        <f t="shared" si="67"/>
        <v>7.8267675450042107E-4</v>
      </c>
      <c r="T84" s="163">
        <v>8599144953.7399998</v>
      </c>
      <c r="U84" s="175">
        <v>115.24</v>
      </c>
      <c r="V84" s="115">
        <f t="shared" si="68"/>
        <v>-4.2190887215291024E-2</v>
      </c>
      <c r="W84" s="115">
        <f t="shared" si="69"/>
        <v>1.3903371567604848E-3</v>
      </c>
      <c r="X84" s="163">
        <v>8407608078.04</v>
      </c>
      <c r="Y84" s="175">
        <v>115.33</v>
      </c>
      <c r="Z84" s="115">
        <f t="shared" si="70"/>
        <v>-2.2273944296833287E-2</v>
      </c>
      <c r="AA84" s="115">
        <f t="shared" si="71"/>
        <v>7.8097882679628095E-4</v>
      </c>
      <c r="AB84" s="163">
        <v>8369347277.3900003</v>
      </c>
      <c r="AC84" s="175">
        <v>115.41</v>
      </c>
      <c r="AD84" s="115">
        <f t="shared" si="72"/>
        <v>-4.5507355117960085E-3</v>
      </c>
      <c r="AE84" s="115">
        <f t="shared" si="73"/>
        <v>6.9366166652213906E-4</v>
      </c>
      <c r="AF84" s="163">
        <v>8326493776.8800001</v>
      </c>
      <c r="AG84" s="175">
        <v>115.49</v>
      </c>
      <c r="AH84" s="115">
        <f t="shared" si="74"/>
        <v>-5.1202918327657434E-3</v>
      </c>
      <c r="AI84" s="115">
        <f t="shared" si="75"/>
        <v>6.9318083354993757E-4</v>
      </c>
      <c r="AJ84" s="116">
        <f t="shared" si="76"/>
        <v>-1.2524738340687527E-2</v>
      </c>
      <c r="AK84" s="116">
        <f t="shared" si="77"/>
        <v>8.5838813529618384E-4</v>
      </c>
      <c r="AL84" s="117">
        <f t="shared" si="78"/>
        <v>-9.1663588679246344E-2</v>
      </c>
      <c r="AM84" s="117">
        <f t="shared" si="79"/>
        <v>6.1857466457570457E-3</v>
      </c>
      <c r="AN84" s="118">
        <f t="shared" si="80"/>
        <v>1.3488662498927552E-2</v>
      </c>
      <c r="AO84" s="201">
        <f t="shared" si="81"/>
        <v>2.6072106255243881E-4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444408328.97000003</v>
      </c>
      <c r="C85" s="175">
        <v>1.1009</v>
      </c>
      <c r="D85" s="163">
        <v>420901097.19999999</v>
      </c>
      <c r="E85" s="175">
        <v>1.0900000000000001</v>
      </c>
      <c r="F85" s="115">
        <f>((D85-B85)/B85)</f>
        <v>-5.2895569766845903E-2</v>
      </c>
      <c r="G85" s="115">
        <f>((E85-C85)/C85)</f>
        <v>-9.9009900990098196E-3</v>
      </c>
      <c r="H85" s="163">
        <v>422938819.91000003</v>
      </c>
      <c r="I85" s="175">
        <v>1.0978000000000001</v>
      </c>
      <c r="J85" s="115">
        <f t="shared" si="62"/>
        <v>4.841333803964335E-3</v>
      </c>
      <c r="K85" s="115">
        <f t="shared" si="63"/>
        <v>7.1559633027523202E-3</v>
      </c>
      <c r="L85" s="163">
        <v>422779010.72000003</v>
      </c>
      <c r="M85" s="175">
        <v>1.0972</v>
      </c>
      <c r="N85" s="115">
        <f t="shared" si="64"/>
        <v>-3.7785415402162537E-4</v>
      </c>
      <c r="O85" s="115">
        <f t="shared" si="65"/>
        <v>-5.4654764073615953E-4</v>
      </c>
      <c r="P85" s="163">
        <v>424599097.56</v>
      </c>
      <c r="Q85" s="175">
        <v>1.1028</v>
      </c>
      <c r="R85" s="115">
        <f t="shared" si="66"/>
        <v>4.3050548722850124E-3</v>
      </c>
      <c r="S85" s="115">
        <f t="shared" si="67"/>
        <v>5.1039008384980399E-3</v>
      </c>
      <c r="T85" s="163">
        <v>419714818.19999999</v>
      </c>
      <c r="U85" s="175">
        <v>1.1141000000000001</v>
      </c>
      <c r="V85" s="115">
        <f t="shared" si="68"/>
        <v>-1.1503273059382368E-2</v>
      </c>
      <c r="W85" s="115">
        <f t="shared" si="69"/>
        <v>1.024664490388111E-2</v>
      </c>
      <c r="X85" s="163">
        <v>425079544.11000001</v>
      </c>
      <c r="Y85" s="175">
        <v>1.1307</v>
      </c>
      <c r="Z85" s="115">
        <f t="shared" si="70"/>
        <v>1.2781835849892864E-2</v>
      </c>
      <c r="AA85" s="115">
        <f t="shared" si="71"/>
        <v>1.48999192173054E-2</v>
      </c>
      <c r="AB85" s="163">
        <v>429986763.73000002</v>
      </c>
      <c r="AC85" s="175">
        <v>1.1409</v>
      </c>
      <c r="AD85" s="115">
        <f t="shared" si="72"/>
        <v>1.1544238456062093E-2</v>
      </c>
      <c r="AE85" s="115">
        <f t="shared" si="73"/>
        <v>9.0209604669673534E-3</v>
      </c>
      <c r="AF85" s="163">
        <v>422789401.38999999</v>
      </c>
      <c r="AG85" s="175">
        <v>1.0969</v>
      </c>
      <c r="AH85" s="115">
        <f t="shared" si="74"/>
        <v>-1.6738567200453282E-2</v>
      </c>
      <c r="AI85" s="115">
        <f t="shared" si="75"/>
        <v>-3.856604435095104E-2</v>
      </c>
      <c r="AJ85" s="116">
        <f t="shared" si="76"/>
        <v>-6.0053501498123591E-3</v>
      </c>
      <c r="AK85" s="116">
        <f t="shared" si="77"/>
        <v>-3.2327417016159935E-4</v>
      </c>
      <c r="AL85" s="117">
        <f t="shared" si="78"/>
        <v>4.4863370577119931E-3</v>
      </c>
      <c r="AM85" s="117">
        <f t="shared" si="79"/>
        <v>6.3302752293577114E-3</v>
      </c>
      <c r="AN85" s="118">
        <f t="shared" si="80"/>
        <v>2.1582704497642113E-2</v>
      </c>
      <c r="AO85" s="201">
        <f t="shared" si="81"/>
        <v>1.719829191438027E-2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2875335189.4400001</v>
      </c>
      <c r="C86" s="174">
        <v>43883.66</v>
      </c>
      <c r="D86" s="163">
        <v>2917224948.6399999</v>
      </c>
      <c r="E86" s="174">
        <v>43920.53</v>
      </c>
      <c r="F86" s="115">
        <f>((D86-B86)/B86)</f>
        <v>1.4568652501400456E-2</v>
      </c>
      <c r="G86" s="115">
        <f>((E86-C86)/C86)</f>
        <v>8.4017604730314977E-4</v>
      </c>
      <c r="H86" s="163">
        <v>2983203721.9299998</v>
      </c>
      <c r="I86" s="174">
        <v>43913.41</v>
      </c>
      <c r="J86" s="115">
        <f t="shared" si="62"/>
        <v>2.2616964564477291E-2</v>
      </c>
      <c r="K86" s="115">
        <f t="shared" si="63"/>
        <v>-1.6211097634740164E-4</v>
      </c>
      <c r="L86" s="163">
        <v>3024988372.9899998</v>
      </c>
      <c r="M86" s="174">
        <v>43925.5</v>
      </c>
      <c r="N86" s="115">
        <f t="shared" si="64"/>
        <v>1.4006636808889182E-2</v>
      </c>
      <c r="O86" s="115">
        <f t="shared" si="65"/>
        <v>2.753145337607921E-4</v>
      </c>
      <c r="P86" s="163">
        <v>3062496081.73</v>
      </c>
      <c r="Q86" s="174">
        <v>44041.27</v>
      </c>
      <c r="R86" s="115">
        <f t="shared" si="66"/>
        <v>1.239929021708152E-2</v>
      </c>
      <c r="S86" s="115">
        <f t="shared" si="67"/>
        <v>2.6355989117937597E-3</v>
      </c>
      <c r="T86" s="163">
        <v>3473019102.4200001</v>
      </c>
      <c r="U86" s="174">
        <v>44192.82</v>
      </c>
      <c r="V86" s="115">
        <f t="shared" si="68"/>
        <v>0.13404850479289304</v>
      </c>
      <c r="W86" s="115">
        <f t="shared" si="69"/>
        <v>3.4410905952531098E-3</v>
      </c>
      <c r="X86" s="163">
        <v>3693808740.8000002</v>
      </c>
      <c r="Y86" s="174">
        <v>44231.85</v>
      </c>
      <c r="Z86" s="115">
        <f t="shared" si="70"/>
        <v>6.3572825794754165E-2</v>
      </c>
      <c r="AA86" s="115">
        <f t="shared" si="71"/>
        <v>8.8317514021505835E-4</v>
      </c>
      <c r="AB86" s="163">
        <v>3758112217.3499999</v>
      </c>
      <c r="AC86" s="174">
        <v>44245.88</v>
      </c>
      <c r="AD86" s="115">
        <f t="shared" si="72"/>
        <v>1.740844777363133E-2</v>
      </c>
      <c r="AE86" s="115">
        <f t="shared" si="73"/>
        <v>3.171922494763126E-4</v>
      </c>
      <c r="AF86" s="163">
        <v>3756928097</v>
      </c>
      <c r="AG86" s="174">
        <v>44295.06</v>
      </c>
      <c r="AH86" s="115">
        <f t="shared" si="74"/>
        <v>-3.1508381908693426E-4</v>
      </c>
      <c r="AI86" s="115">
        <f t="shared" si="75"/>
        <v>1.1115159196743356E-3</v>
      </c>
      <c r="AJ86" s="116">
        <f t="shared" si="76"/>
        <v>3.4788279829255003E-2</v>
      </c>
      <c r="AK86" s="116">
        <f t="shared" si="77"/>
        <v>1.1677440526411394E-3</v>
      </c>
      <c r="AL86" s="117">
        <f t="shared" si="78"/>
        <v>0.2878431259651289</v>
      </c>
      <c r="AM86" s="117">
        <f t="shared" si="79"/>
        <v>8.5274471869988561E-3</v>
      </c>
      <c r="AN86" s="118">
        <f t="shared" si="80"/>
        <v>4.4248591317389098E-2</v>
      </c>
      <c r="AO86" s="201">
        <f t="shared" si="81"/>
        <v>1.2422633417322952E-3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1840596852.22</v>
      </c>
      <c r="C87" s="174">
        <v>0.96779999999999999</v>
      </c>
      <c r="D87" s="163">
        <v>1833513961.98</v>
      </c>
      <c r="E87" s="174">
        <v>0.96960000000000002</v>
      </c>
      <c r="F87" s="115">
        <f>((D87-B87)/B87)</f>
        <v>-3.8481486217131792E-3</v>
      </c>
      <c r="G87" s="115">
        <f>((E87-C87)/C87)</f>
        <v>1.8598884066956228E-3</v>
      </c>
      <c r="H87" s="163">
        <v>1815878257.9200001</v>
      </c>
      <c r="I87" s="174">
        <v>0.97060000000000002</v>
      </c>
      <c r="J87" s="115">
        <f t="shared" si="62"/>
        <v>-9.6185272791461367E-3</v>
      </c>
      <c r="K87" s="115">
        <f t="shared" si="63"/>
        <v>1.0313531353135323E-3</v>
      </c>
      <c r="L87" s="163">
        <v>1814858958.72</v>
      </c>
      <c r="M87" s="174">
        <v>0.97160000000000002</v>
      </c>
      <c r="N87" s="115">
        <f t="shared" si="64"/>
        <v>-5.61325736212958E-4</v>
      </c>
      <c r="O87" s="115">
        <f t="shared" si="65"/>
        <v>1.030290541932826E-3</v>
      </c>
      <c r="P87" s="163">
        <v>1794590696.98</v>
      </c>
      <c r="Q87" s="174">
        <v>0.97050000000000003</v>
      </c>
      <c r="R87" s="115">
        <f t="shared" si="66"/>
        <v>-1.116795420526507E-2</v>
      </c>
      <c r="S87" s="115">
        <f t="shared" si="67"/>
        <v>-1.1321531494442054E-3</v>
      </c>
      <c r="T87" s="163">
        <v>1794590696.98</v>
      </c>
      <c r="U87" s="174">
        <v>0.97050000000000003</v>
      </c>
      <c r="V87" s="115">
        <f t="shared" si="68"/>
        <v>0</v>
      </c>
      <c r="W87" s="115">
        <f t="shared" si="69"/>
        <v>0</v>
      </c>
      <c r="X87" s="163">
        <v>1802464180.5</v>
      </c>
      <c r="Y87" s="174">
        <v>0.9748</v>
      </c>
      <c r="Z87" s="115">
        <f t="shared" si="70"/>
        <v>4.3873422130459912E-3</v>
      </c>
      <c r="AA87" s="115">
        <f t="shared" si="71"/>
        <v>4.43070582174134E-3</v>
      </c>
      <c r="AB87" s="163">
        <v>1805078278.3599999</v>
      </c>
      <c r="AC87" s="175">
        <v>0.97670000000000001</v>
      </c>
      <c r="AD87" s="115">
        <f t="shared" si="72"/>
        <v>1.4502911560077434E-3</v>
      </c>
      <c r="AE87" s="115">
        <f t="shared" si="73"/>
        <v>1.9491177677472434E-3</v>
      </c>
      <c r="AF87" s="163">
        <v>1822989268.5</v>
      </c>
      <c r="AG87" s="174">
        <v>0.9788</v>
      </c>
      <c r="AH87" s="115">
        <f t="shared" si="74"/>
        <v>9.9225559105797327E-3</v>
      </c>
      <c r="AI87" s="115">
        <f t="shared" si="75"/>
        <v>2.1500972663048949E-3</v>
      </c>
      <c r="AJ87" s="116">
        <f t="shared" si="76"/>
        <v>-1.1794708203379843E-3</v>
      </c>
      <c r="AK87" s="116">
        <f t="shared" si="77"/>
        <v>1.4149124737864067E-3</v>
      </c>
      <c r="AL87" s="117">
        <f t="shared" si="78"/>
        <v>-5.740176348935172E-3</v>
      </c>
      <c r="AM87" s="117">
        <f t="shared" si="79"/>
        <v>9.4884488448844732E-3</v>
      </c>
      <c r="AN87" s="118">
        <f t="shared" si="80"/>
        <v>6.9799981902312885E-3</v>
      </c>
      <c r="AO87" s="201">
        <f t="shared" si="81"/>
        <v>1.643317961920592E-3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545500381.5</v>
      </c>
      <c r="C88" s="174">
        <v>48857.55</v>
      </c>
      <c r="D88" s="163">
        <v>546095721</v>
      </c>
      <c r="E88" s="174">
        <v>48913.35</v>
      </c>
      <c r="F88" s="115">
        <f>((D88-B88)/B88)</f>
        <v>1.0913640396784947E-3</v>
      </c>
      <c r="G88" s="115">
        <f>((E88-C88)/C88)</f>
        <v>1.1420957456932579E-3</v>
      </c>
      <c r="H88" s="163">
        <v>546690869.85000002</v>
      </c>
      <c r="I88" s="174">
        <v>48964.5</v>
      </c>
      <c r="J88" s="115">
        <f t="shared" si="62"/>
        <v>1.089825148071475E-3</v>
      </c>
      <c r="K88" s="115">
        <f t="shared" si="63"/>
        <v>1.0457267801122078E-3</v>
      </c>
      <c r="L88" s="163">
        <v>547285874.54999995</v>
      </c>
      <c r="M88" s="174">
        <v>49020.3</v>
      </c>
      <c r="N88" s="115">
        <f t="shared" si="64"/>
        <v>1.0883750448643576E-3</v>
      </c>
      <c r="O88" s="115">
        <f t="shared" si="65"/>
        <v>1.1396011396011989E-3</v>
      </c>
      <c r="P88" s="163">
        <v>548034994.20000005</v>
      </c>
      <c r="Q88" s="174">
        <v>49085.4</v>
      </c>
      <c r="R88" s="115">
        <f t="shared" si="66"/>
        <v>1.3687903979178178E-3</v>
      </c>
      <c r="S88" s="115">
        <f t="shared" si="67"/>
        <v>1.3280212483399436E-3</v>
      </c>
      <c r="T88" s="163">
        <v>548629547.85000002</v>
      </c>
      <c r="U88" s="174">
        <v>49136.55</v>
      </c>
      <c r="V88" s="115">
        <f t="shared" si="68"/>
        <v>1.0848826375912039E-3</v>
      </c>
      <c r="W88" s="115">
        <f t="shared" si="69"/>
        <v>1.0420613868890028E-3</v>
      </c>
      <c r="X88" s="163">
        <v>549221776.5</v>
      </c>
      <c r="Y88" s="174">
        <v>49192.35</v>
      </c>
      <c r="Z88" s="115">
        <f t="shared" si="70"/>
        <v>1.0794691104787095E-3</v>
      </c>
      <c r="AA88" s="115">
        <f t="shared" si="71"/>
        <v>1.1356108640105101E-3</v>
      </c>
      <c r="AB88" s="163">
        <v>549812373</v>
      </c>
      <c r="AC88" s="174">
        <v>49243.5</v>
      </c>
      <c r="AD88" s="115">
        <f t="shared" si="72"/>
        <v>1.0753333630790585E-3</v>
      </c>
      <c r="AE88" s="115">
        <f t="shared" si="73"/>
        <v>1.0397958219113634E-3</v>
      </c>
      <c r="AF88" s="163">
        <v>550559925.60000002</v>
      </c>
      <c r="AG88" s="174">
        <v>49313.25</v>
      </c>
      <c r="AH88" s="115">
        <f t="shared" si="74"/>
        <v>1.3596503765840567E-3</v>
      </c>
      <c r="AI88" s="115">
        <f t="shared" si="75"/>
        <v>1.4164305949008499E-3</v>
      </c>
      <c r="AJ88" s="116">
        <f t="shared" si="76"/>
        <v>1.1547112647831465E-3</v>
      </c>
      <c r="AK88" s="116">
        <f t="shared" si="77"/>
        <v>1.1611679476822921E-3</v>
      </c>
      <c r="AL88" s="117">
        <f t="shared" si="78"/>
        <v>8.1747657568626581E-3</v>
      </c>
      <c r="AM88" s="117">
        <f t="shared" si="79"/>
        <v>8.1756820990588758E-3</v>
      </c>
      <c r="AN88" s="118">
        <f t="shared" si="80"/>
        <v>1.2944483555981905E-4</v>
      </c>
      <c r="AO88" s="201">
        <f t="shared" si="81"/>
        <v>1.3975760267528827E-4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3063959.99*411.29</f>
        <v>1260176104.2871001</v>
      </c>
      <c r="C89" s="174">
        <f>1.0727*411.29</f>
        <v>441.19078300000001</v>
      </c>
      <c r="D89" s="163">
        <f>3079963.82*411.23</f>
        <v>1266573521.6986001</v>
      </c>
      <c r="E89" s="174">
        <f>1.0748*411.23</f>
        <v>441.990004</v>
      </c>
      <c r="F89" s="115">
        <f>((D89-B89)/B89)</f>
        <v>5.0766058725729363E-3</v>
      </c>
      <c r="G89" s="115">
        <f>((E89-C89)/C89)</f>
        <v>1.8115088319965846E-3</v>
      </c>
      <c r="H89" s="163">
        <f>3071131.72*411.28</f>
        <v>1263095053.8016</v>
      </c>
      <c r="I89" s="174">
        <f>1.0736*411.28</f>
        <v>441.550208</v>
      </c>
      <c r="J89" s="115">
        <f t="shared" si="62"/>
        <v>-2.7463608210718834E-3</v>
      </c>
      <c r="K89" s="115">
        <f t="shared" si="63"/>
        <v>-9.9503607778424143E-4</v>
      </c>
      <c r="L89" s="163">
        <f>3064355.21*411.1</f>
        <v>1259756426.8310001</v>
      </c>
      <c r="M89" s="174">
        <f>1.0718*411.1</f>
        <v>440.61698000000007</v>
      </c>
      <c r="N89" s="115">
        <f t="shared" si="64"/>
        <v>-2.6432111823662505E-3</v>
      </c>
      <c r="O89" s="115">
        <f t="shared" si="65"/>
        <v>-2.1135263512319048E-3</v>
      </c>
      <c r="P89" s="163">
        <f>3127690.12*411.24</f>
        <v>1286231284.9488001</v>
      </c>
      <c r="Q89" s="174">
        <v>441.47</v>
      </c>
      <c r="R89" s="115">
        <f t="shared" si="66"/>
        <v>2.1015854774719619E-2</v>
      </c>
      <c r="S89" s="115">
        <f t="shared" si="67"/>
        <v>1.9359671522417453E-3</v>
      </c>
      <c r="T89" s="163">
        <f>3125504.87*411.13</f>
        <v>1284988817.2031</v>
      </c>
      <c r="U89" s="174">
        <f>1.0725*411.13</f>
        <v>440.93692499999997</v>
      </c>
      <c r="V89" s="115">
        <f t="shared" si="68"/>
        <v>-9.6597537335563937E-4</v>
      </c>
      <c r="W89" s="115">
        <f t="shared" si="69"/>
        <v>-1.2074999433711315E-3</v>
      </c>
      <c r="X89" s="163">
        <f>3127253.4*411.23</f>
        <v>1286020415.6819999</v>
      </c>
      <c r="Y89" s="174">
        <f>1.0731*411.23</f>
        <v>441.29091299999999</v>
      </c>
      <c r="Z89" s="115">
        <f t="shared" si="70"/>
        <v>8.0280735916856284E-4</v>
      </c>
      <c r="AA89" s="115">
        <f t="shared" si="71"/>
        <v>8.0280870104043861E-4</v>
      </c>
      <c r="AB89" s="163">
        <f>3293972.46*411.23</f>
        <v>1354580294.7258</v>
      </c>
      <c r="AC89" s="174">
        <f>1.0729*411.23</f>
        <v>441.20866699999999</v>
      </c>
      <c r="AD89" s="115">
        <f t="shared" si="72"/>
        <v>5.3311656804018594E-2</v>
      </c>
      <c r="AE89" s="115">
        <f t="shared" si="73"/>
        <v>-1.8637592023110122E-4</v>
      </c>
      <c r="AF89" s="163">
        <f>3195413.16*411.21</f>
        <v>1313985845.5236001</v>
      </c>
      <c r="AG89" s="174">
        <f>1.0735*411.21</f>
        <v>441.43393499999996</v>
      </c>
      <c r="AH89" s="115">
        <f t="shared" si="74"/>
        <v>-2.9968285645567611E-2</v>
      </c>
      <c r="AI89" s="115">
        <f t="shared" si="75"/>
        <v>5.1057020600180406E-4</v>
      </c>
      <c r="AJ89" s="116">
        <f t="shared" si="76"/>
        <v>5.4853864735147917E-3</v>
      </c>
      <c r="AK89" s="116">
        <f t="shared" si="77"/>
        <v>6.9802074832774194E-5</v>
      </c>
      <c r="AL89" s="117">
        <f t="shared" si="78"/>
        <v>3.7433534660834725E-2</v>
      </c>
      <c r="AM89" s="117">
        <f t="shared" si="79"/>
        <v>-1.2581031131193555E-3</v>
      </c>
      <c r="AN89" s="118">
        <f t="shared" si="80"/>
        <v>2.3853900333676372E-2</v>
      </c>
      <c r="AO89" s="201">
        <f t="shared" si="81"/>
        <v>1.4562976884553659E-3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108166168.87</v>
      </c>
      <c r="C90" s="174">
        <v>413.68</v>
      </c>
      <c r="D90" s="163">
        <v>108750600.06999999</v>
      </c>
      <c r="E90" s="174">
        <v>415.88</v>
      </c>
      <c r="F90" s="115">
        <f>((D90-B90)/B90)</f>
        <v>5.4030868071364285E-3</v>
      </c>
      <c r="G90" s="115">
        <f>((E90-C90)/C90)</f>
        <v>5.3181202862115371E-3</v>
      </c>
      <c r="H90" s="163">
        <v>108512736.23</v>
      </c>
      <c r="I90" s="174">
        <v>414.98</v>
      </c>
      <c r="J90" s="115">
        <f t="shared" si="62"/>
        <v>-2.1872416322014018E-3</v>
      </c>
      <c r="K90" s="115">
        <f t="shared" si="63"/>
        <v>-2.1640857939789777E-3</v>
      </c>
      <c r="L90" s="163">
        <v>108385910.68000001</v>
      </c>
      <c r="M90" s="174">
        <v>414.51</v>
      </c>
      <c r="N90" s="115">
        <f t="shared" si="64"/>
        <v>-1.1687618836850799E-3</v>
      </c>
      <c r="O90" s="115">
        <f t="shared" si="65"/>
        <v>-1.1325847028773128E-3</v>
      </c>
      <c r="P90" s="163">
        <v>108253842.95999999</v>
      </c>
      <c r="Q90" s="174">
        <v>414</v>
      </c>
      <c r="R90" s="115">
        <f t="shared" si="66"/>
        <v>-1.2184952746296721E-3</v>
      </c>
      <c r="S90" s="115">
        <f t="shared" si="67"/>
        <v>-1.2303683867698992E-3</v>
      </c>
      <c r="T90" s="163">
        <v>107800925.45</v>
      </c>
      <c r="U90" s="174">
        <v>412.28</v>
      </c>
      <c r="V90" s="115">
        <f t="shared" si="68"/>
        <v>-4.1838469435892854E-3</v>
      </c>
      <c r="W90" s="115">
        <f t="shared" si="69"/>
        <v>-4.1545893719807424E-3</v>
      </c>
      <c r="X90" s="163">
        <v>107117523.5</v>
      </c>
      <c r="Y90" s="174">
        <v>409.67</v>
      </c>
      <c r="Z90" s="115">
        <f t="shared" si="70"/>
        <v>-6.3394812906033635E-3</v>
      </c>
      <c r="AA90" s="115">
        <f t="shared" si="71"/>
        <v>-6.3306490734451274E-3</v>
      </c>
      <c r="AB90" s="163">
        <v>108345398.7</v>
      </c>
      <c r="AC90" s="174">
        <v>414.36</v>
      </c>
      <c r="AD90" s="115">
        <f t="shared" si="72"/>
        <v>1.1462878900481702E-2</v>
      </c>
      <c r="AE90" s="115">
        <f t="shared" si="73"/>
        <v>1.144823882637244E-2</v>
      </c>
      <c r="AF90" s="163">
        <v>109824075.23</v>
      </c>
      <c r="AG90" s="174">
        <v>420.01</v>
      </c>
      <c r="AH90" s="115">
        <f t="shared" si="74"/>
        <v>1.3647801824001236E-2</v>
      </c>
      <c r="AI90" s="115">
        <f t="shared" si="75"/>
        <v>1.3635486050777046E-2</v>
      </c>
      <c r="AJ90" s="116">
        <f t="shared" si="76"/>
        <v>1.9269925633638206E-3</v>
      </c>
      <c r="AK90" s="116">
        <f t="shared" si="77"/>
        <v>1.9236959792886207E-3</v>
      </c>
      <c r="AL90" s="117">
        <f t="shared" si="78"/>
        <v>9.8709814870818428E-3</v>
      </c>
      <c r="AM90" s="117">
        <f t="shared" si="79"/>
        <v>9.9307492545926603E-3</v>
      </c>
      <c r="AN90" s="118">
        <f t="shared" si="80"/>
        <v>7.3918429072638925E-3</v>
      </c>
      <c r="AO90" s="201">
        <f t="shared" si="81"/>
        <v>7.3725723173346551E-3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208</v>
      </c>
      <c r="B91" s="163">
        <v>6582288049.6099997</v>
      </c>
      <c r="C91" s="174">
        <v>102.1228</v>
      </c>
      <c r="D91" s="163">
        <v>7145501755.04</v>
      </c>
      <c r="E91" s="174">
        <v>102.32</v>
      </c>
      <c r="F91" s="115">
        <f>((D91-B91)/B91)</f>
        <v>8.5565034709073645E-2</v>
      </c>
      <c r="G91" s="115">
        <f>((E91-C91)/C91)</f>
        <v>1.9310085504901469E-3</v>
      </c>
      <c r="H91" s="163">
        <v>7449601949.1700001</v>
      </c>
      <c r="I91" s="174">
        <v>102.47</v>
      </c>
      <c r="J91" s="115">
        <f t="shared" si="62"/>
        <v>4.2558270161434979E-2</v>
      </c>
      <c r="K91" s="115">
        <f t="shared" si="63"/>
        <v>1.4659890539484529E-3</v>
      </c>
      <c r="L91" s="163">
        <v>8137792535.4499998</v>
      </c>
      <c r="M91" s="174">
        <v>102.64</v>
      </c>
      <c r="N91" s="115">
        <f t="shared" si="64"/>
        <v>9.2379511143769868E-2</v>
      </c>
      <c r="O91" s="115">
        <f t="shared" si="65"/>
        <v>1.6590221528252338E-3</v>
      </c>
      <c r="P91" s="163">
        <v>8864759166.8500004</v>
      </c>
      <c r="Q91" s="174">
        <v>102.8</v>
      </c>
      <c r="R91" s="115">
        <f t="shared" si="66"/>
        <v>8.9332165723465584E-2</v>
      </c>
      <c r="S91" s="115">
        <f t="shared" si="67"/>
        <v>1.5588464536242849E-3</v>
      </c>
      <c r="T91" s="163">
        <v>9206649364.4599991</v>
      </c>
      <c r="U91" s="174">
        <v>102.96</v>
      </c>
      <c r="V91" s="115">
        <f t="shared" si="68"/>
        <v>3.8567341895593292E-2</v>
      </c>
      <c r="W91" s="115">
        <f t="shared" si="69"/>
        <v>1.556420233463002E-3</v>
      </c>
      <c r="X91" s="163">
        <v>9518894968.2700005</v>
      </c>
      <c r="Y91" s="174">
        <v>103.12</v>
      </c>
      <c r="Z91" s="115">
        <f t="shared" si="70"/>
        <v>3.3915227076568008E-2</v>
      </c>
      <c r="AA91" s="115">
        <f t="shared" si="71"/>
        <v>1.554001554001659E-3</v>
      </c>
      <c r="AB91" s="163">
        <v>9569899984.9099998</v>
      </c>
      <c r="AC91" s="174">
        <v>103.29</v>
      </c>
      <c r="AD91" s="115">
        <f t="shared" si="72"/>
        <v>5.3582917775664074E-3</v>
      </c>
      <c r="AE91" s="115">
        <f t="shared" si="73"/>
        <v>1.6485647788983873E-3</v>
      </c>
      <c r="AF91" s="163">
        <v>9839744598.0300007</v>
      </c>
      <c r="AG91" s="174">
        <v>103.46</v>
      </c>
      <c r="AH91" s="115">
        <f t="shared" si="74"/>
        <v>2.8197223956937582E-2</v>
      </c>
      <c r="AI91" s="115">
        <f t="shared" si="75"/>
        <v>1.6458514861069559E-3</v>
      </c>
      <c r="AJ91" s="116">
        <f t="shared" si="76"/>
        <v>5.1984133305551176E-2</v>
      </c>
      <c r="AK91" s="116">
        <f t="shared" si="77"/>
        <v>1.627463032919765E-3</v>
      </c>
      <c r="AL91" s="117">
        <f t="shared" si="78"/>
        <v>0.37705439524798195</v>
      </c>
      <c r="AM91" s="117">
        <f t="shared" si="79"/>
        <v>1.1141516810007825E-2</v>
      </c>
      <c r="AN91" s="118">
        <f t="shared" si="80"/>
        <v>3.270969216317729E-2</v>
      </c>
      <c r="AO91" s="201">
        <f t="shared" si="81"/>
        <v>1.3894758891588914E-4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214</v>
      </c>
      <c r="B92" s="163">
        <v>289970261.27999997</v>
      </c>
      <c r="C92" s="174">
        <v>1007.02</v>
      </c>
      <c r="D92" s="163">
        <v>290489524.14999998</v>
      </c>
      <c r="E92" s="174">
        <v>1009.04</v>
      </c>
      <c r="F92" s="115">
        <f>((D92-B92)/B92)</f>
        <v>1.7907452567992694E-3</v>
      </c>
      <c r="G92" s="115">
        <f>((E92-C92)/C92)</f>
        <v>2.0059184524636869E-3</v>
      </c>
      <c r="H92" s="163">
        <v>291524112.80000001</v>
      </c>
      <c r="I92" s="174">
        <v>1011.08</v>
      </c>
      <c r="J92" s="115">
        <f t="shared" si="62"/>
        <v>3.5615351466712639E-3</v>
      </c>
      <c r="K92" s="115">
        <f t="shared" si="63"/>
        <v>2.0217236184889376E-3</v>
      </c>
      <c r="L92" s="163">
        <v>292422376.26999998</v>
      </c>
      <c r="M92" s="174">
        <v>1013.1</v>
      </c>
      <c r="N92" s="115">
        <f t="shared" si="64"/>
        <v>3.0812664563916272E-3</v>
      </c>
      <c r="O92" s="115">
        <f t="shared" si="65"/>
        <v>1.9978636705305038E-3</v>
      </c>
      <c r="P92" s="163">
        <v>293199123.16000003</v>
      </c>
      <c r="Q92" s="174">
        <v>1015.13</v>
      </c>
      <c r="R92" s="115">
        <f t="shared" si="66"/>
        <v>2.6562498393859499E-3</v>
      </c>
      <c r="S92" s="115">
        <f t="shared" si="67"/>
        <v>2.0037508636856901E-3</v>
      </c>
      <c r="T92" s="163">
        <v>293885572.79000002</v>
      </c>
      <c r="U92" s="174">
        <v>1017.15</v>
      </c>
      <c r="V92" s="115">
        <f t="shared" si="68"/>
        <v>2.341240391859551E-3</v>
      </c>
      <c r="W92" s="115">
        <f t="shared" si="69"/>
        <v>1.9898929201185877E-3</v>
      </c>
      <c r="X92" s="163">
        <v>294540655.01999998</v>
      </c>
      <c r="Y92" s="174">
        <v>1019.1</v>
      </c>
      <c r="Z92" s="115">
        <f t="shared" si="70"/>
        <v>2.2290384103613604E-3</v>
      </c>
      <c r="AA92" s="115">
        <f t="shared" si="71"/>
        <v>1.9171213685297602E-3</v>
      </c>
      <c r="AB92" s="163">
        <v>297461222.56999999</v>
      </c>
      <c r="AC92" s="174">
        <v>1029.21</v>
      </c>
      <c r="AD92" s="115">
        <f t="shared" si="72"/>
        <v>9.9156686868972256E-3</v>
      </c>
      <c r="AE92" s="115">
        <f t="shared" si="73"/>
        <v>9.9205181042096094E-3</v>
      </c>
      <c r="AF92" s="163">
        <v>298327629.27999997</v>
      </c>
      <c r="AG92" s="174">
        <v>1031.21</v>
      </c>
      <c r="AH92" s="115">
        <f t="shared" si="74"/>
        <v>2.9126711122694038E-3</v>
      </c>
      <c r="AI92" s="115">
        <f t="shared" si="75"/>
        <v>1.9432380175085744E-3</v>
      </c>
      <c r="AJ92" s="116">
        <f t="shared" si="76"/>
        <v>3.5610519125794564E-3</v>
      </c>
      <c r="AK92" s="116">
        <f t="shared" si="77"/>
        <v>2.9750033769419186E-3</v>
      </c>
      <c r="AL92" s="117">
        <f t="shared" si="78"/>
        <v>2.6982402043361244E-2</v>
      </c>
      <c r="AM92" s="117">
        <f t="shared" si="79"/>
        <v>2.1971378736224602E-2</v>
      </c>
      <c r="AN92" s="118">
        <f t="shared" si="80"/>
        <v>2.6253326018257262E-3</v>
      </c>
      <c r="AO92" s="201">
        <f t="shared" si="81"/>
        <v>2.8066317606331537E-3</v>
      </c>
      <c r="AP92" s="122"/>
      <c r="AQ92" s="120"/>
      <c r="AR92" s="120"/>
      <c r="AS92" s="121"/>
      <c r="AT92" s="121"/>
    </row>
    <row r="93" spans="1:46" ht="16.5" customHeight="1">
      <c r="A93" s="196" t="s">
        <v>224</v>
      </c>
      <c r="B93" s="163">
        <v>2034422698.8699999</v>
      </c>
      <c r="C93" s="174">
        <v>1.0163</v>
      </c>
      <c r="D93" s="163">
        <v>2037308347.26</v>
      </c>
      <c r="E93" s="174">
        <v>1.0167999999999999</v>
      </c>
      <c r="F93" s="115">
        <f>((D93-B93)/B93)</f>
        <v>1.4184114204009372E-3</v>
      </c>
      <c r="G93" s="115">
        <f>((E93-C93)/C93)</f>
        <v>4.9198071435594304E-4</v>
      </c>
      <c r="H93" s="163">
        <v>2027169801.53</v>
      </c>
      <c r="I93" s="174">
        <v>1.0182</v>
      </c>
      <c r="J93" s="115">
        <f t="shared" si="62"/>
        <v>-4.9764414619100092E-3</v>
      </c>
      <c r="K93" s="115">
        <f t="shared" si="63"/>
        <v>1.3768686073958182E-3</v>
      </c>
      <c r="L93" s="163">
        <v>1999180872.8499999</v>
      </c>
      <c r="M93" s="174">
        <v>1.0192000000000001</v>
      </c>
      <c r="N93" s="115">
        <f t="shared" si="64"/>
        <v>-1.3806898987384042E-2</v>
      </c>
      <c r="O93" s="115">
        <f t="shared" si="65"/>
        <v>9.8212531919083862E-4</v>
      </c>
      <c r="P93" s="163">
        <v>2028566557.24</v>
      </c>
      <c r="Q93" s="174">
        <v>1.0056</v>
      </c>
      <c r="R93" s="115">
        <f t="shared" si="66"/>
        <v>1.4698862313597643E-2</v>
      </c>
      <c r="S93" s="115">
        <f t="shared" si="67"/>
        <v>-1.3343799058084827E-2</v>
      </c>
      <c r="T93" s="163">
        <v>2028509433.49</v>
      </c>
      <c r="U93" s="174">
        <v>1.0069999999999999</v>
      </c>
      <c r="V93" s="115">
        <f t="shared" si="68"/>
        <v>-2.8159662691926002E-5</v>
      </c>
      <c r="W93" s="115">
        <f t="shared" si="69"/>
        <v>1.3922036595066087E-3</v>
      </c>
      <c r="X93" s="163">
        <v>1976996969.8599999</v>
      </c>
      <c r="Y93" s="174">
        <v>1.0084</v>
      </c>
      <c r="Z93" s="115">
        <f t="shared" si="70"/>
        <v>-2.5394244058985816E-2</v>
      </c>
      <c r="AA93" s="115">
        <f t="shared" si="71"/>
        <v>1.3902681231381013E-3</v>
      </c>
      <c r="AB93" s="163">
        <v>1964171554.0699999</v>
      </c>
      <c r="AC93" s="174">
        <v>1.0098</v>
      </c>
      <c r="AD93" s="115">
        <f t="shared" si="72"/>
        <v>-6.4873219258945996E-3</v>
      </c>
      <c r="AE93" s="115">
        <f t="shared" si="73"/>
        <v>1.3883379611266044E-3</v>
      </c>
      <c r="AF93" s="163">
        <v>1921988151.54</v>
      </c>
      <c r="AG93" s="174">
        <v>1.0114000000000001</v>
      </c>
      <c r="AH93" s="115">
        <f t="shared" si="74"/>
        <v>-2.1476434908443146E-2</v>
      </c>
      <c r="AI93" s="115">
        <f t="shared" si="75"/>
        <v>1.5844721727075121E-3</v>
      </c>
      <c r="AJ93" s="116">
        <f t="shared" si="76"/>
        <v>-7.0065284089138695E-3</v>
      </c>
      <c r="AK93" s="116">
        <f t="shared" si="77"/>
        <v>-5.9219281258292495E-4</v>
      </c>
      <c r="AL93" s="117">
        <f t="shared" si="78"/>
        <v>-5.660419340798143E-2</v>
      </c>
      <c r="AM93" s="117">
        <f t="shared" si="79"/>
        <v>-5.3107789142406072E-3</v>
      </c>
      <c r="AN93" s="118">
        <f t="shared" si="80"/>
        <v>1.3032505390230223E-2</v>
      </c>
      <c r="AO93" s="201">
        <f t="shared" si="81"/>
        <v>5.1639260791491873E-3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448850035849.367</v>
      </c>
      <c r="C94" s="170"/>
      <c r="D94" s="168">
        <f>SUM(D65:D93)</f>
        <v>445337854955.06866</v>
      </c>
      <c r="E94" s="170"/>
      <c r="F94" s="115">
        <f>((D94-B94)/B94)</f>
        <v>-7.8248426284564659E-3</v>
      </c>
      <c r="G94" s="115"/>
      <c r="H94" s="168">
        <f>SUM(H65:H93)</f>
        <v>445875574264.78143</v>
      </c>
      <c r="I94" s="170"/>
      <c r="J94" s="115">
        <f>((H94-D94)/D94)</f>
        <v>1.2074412802096522E-3</v>
      </c>
      <c r="K94" s="115"/>
      <c r="L94" s="168">
        <f>SUM(L65:L93)</f>
        <v>444470273122.78082</v>
      </c>
      <c r="M94" s="170"/>
      <c r="N94" s="115">
        <f>((L94-H94)/H94)</f>
        <v>-3.1517787093806532E-3</v>
      </c>
      <c r="O94" s="115"/>
      <c r="P94" s="168">
        <f>SUM(P65:P93)</f>
        <v>444419885125.94867</v>
      </c>
      <c r="Q94" s="170"/>
      <c r="R94" s="115">
        <f>((P94-L94)/L94)</f>
        <v>-1.1336640463744603E-4</v>
      </c>
      <c r="S94" s="115"/>
      <c r="T94" s="168">
        <f>SUM(T65:T93)</f>
        <v>442937198248.75311</v>
      </c>
      <c r="U94" s="170"/>
      <c r="V94" s="115">
        <f>((T94-P94)/P94)</f>
        <v>-3.3362298286346097E-3</v>
      </c>
      <c r="W94" s="115"/>
      <c r="X94" s="168">
        <f>SUM(X65:X93)</f>
        <v>435860777306.83203</v>
      </c>
      <c r="Y94" s="170"/>
      <c r="Z94" s="115">
        <f>((X94-T94)/T94)</f>
        <v>-1.597612702184243E-2</v>
      </c>
      <c r="AA94" s="115"/>
      <c r="AB94" s="168">
        <f>SUM(AB65:AB93)</f>
        <v>435008959869.54578</v>
      </c>
      <c r="AC94" s="170"/>
      <c r="AD94" s="115">
        <f>((AB94-X94)/X94)</f>
        <v>-1.9543337727005489E-3</v>
      </c>
      <c r="AE94" s="115"/>
      <c r="AF94" s="168">
        <f>SUM(AF65:AF93)</f>
        <v>435087599942.60364</v>
      </c>
      <c r="AG94" s="170"/>
      <c r="AH94" s="115">
        <f>((AF94-AB94)/AB94)</f>
        <v>1.8077805358640103E-4</v>
      </c>
      <c r="AI94" s="115"/>
      <c r="AJ94" s="116">
        <f t="shared" si="76"/>
        <v>-3.8710573789820122E-3</v>
      </c>
      <c r="AK94" s="116"/>
      <c r="AL94" s="117">
        <f t="shared" si="78"/>
        <v>-2.3016806001140869E-2</v>
      </c>
      <c r="AM94" s="117"/>
      <c r="AN94" s="118">
        <f t="shared" si="80"/>
        <v>5.6438477378493732E-3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2324752709.2600002</v>
      </c>
      <c r="C96" s="175">
        <v>68.599999999999994</v>
      </c>
      <c r="D96" s="163">
        <v>2327566252.21</v>
      </c>
      <c r="E96" s="175">
        <v>68.599999999999994</v>
      </c>
      <c r="F96" s="115">
        <f>((D96-B96)/B96)</f>
        <v>1.2102547246392488E-3</v>
      </c>
      <c r="G96" s="115">
        <f>((E96-C96)/C96)</f>
        <v>0</v>
      </c>
      <c r="H96" s="163">
        <v>2332239787.3499999</v>
      </c>
      <c r="I96" s="175">
        <v>68.599999999999994</v>
      </c>
      <c r="J96" s="115">
        <f t="shared" ref="J96:J99" si="82">((H96-D96)/D96)</f>
        <v>2.0079063852908134E-3</v>
      </c>
      <c r="K96" s="115">
        <f t="shared" ref="K96:K99" si="83">((I96-E96)/E96)</f>
        <v>0</v>
      </c>
      <c r="L96" s="163">
        <v>2337684270.1100001</v>
      </c>
      <c r="M96" s="175">
        <v>68.599999999999994</v>
      </c>
      <c r="N96" s="115">
        <f t="shared" ref="N96:N99" si="84">((L96-H96)/H96)</f>
        <v>2.3344438207130087E-3</v>
      </c>
      <c r="O96" s="115">
        <f t="shared" ref="O96:O99" si="85">((M96-I96)/I96)</f>
        <v>0</v>
      </c>
      <c r="P96" s="163">
        <v>2341547000.3099999</v>
      </c>
      <c r="Q96" s="175">
        <v>68.599999999999994</v>
      </c>
      <c r="R96" s="115">
        <f t="shared" ref="R96:R99" si="86">((P96-L96)/L96)</f>
        <v>1.6523746381790249E-3</v>
      </c>
      <c r="S96" s="115">
        <f t="shared" ref="S96:S99" si="87">((Q96-M96)/M96)</f>
        <v>0</v>
      </c>
      <c r="T96" s="163">
        <v>2344704152.9200001</v>
      </c>
      <c r="U96" s="175">
        <v>61.75</v>
      </c>
      <c r="V96" s="115">
        <f t="shared" ref="V96:V99" si="88">((T96-P96)/P96)</f>
        <v>1.3483191281585016E-3</v>
      </c>
      <c r="W96" s="115">
        <f t="shared" ref="W96:W99" si="89">((U96-Q96)/Q96)</f>
        <v>-9.9854227405247742E-2</v>
      </c>
      <c r="X96" s="163">
        <v>2345127189.3699999</v>
      </c>
      <c r="Y96" s="175">
        <v>67.900000000000006</v>
      </c>
      <c r="Z96" s="115">
        <f t="shared" ref="Z96:Z99" si="90">((X96-T96)/T96)</f>
        <v>1.8042210121604327E-4</v>
      </c>
      <c r="AA96" s="115">
        <f t="shared" ref="AA96:AA99" si="91">((Y96-U96)/U96)</f>
        <v>9.9595141700404954E-2</v>
      </c>
      <c r="AB96" s="163">
        <v>2348874714.5700002</v>
      </c>
      <c r="AC96" s="175">
        <v>67.900000000000006</v>
      </c>
      <c r="AD96" s="115">
        <f t="shared" ref="AD96:AD99" si="92">((AB96-X96)/X96)</f>
        <v>1.5980050962638957E-3</v>
      </c>
      <c r="AE96" s="115">
        <f t="shared" ref="AE96:AE99" si="93">((AC96-Y96)/Y96)</f>
        <v>0</v>
      </c>
      <c r="AF96" s="163">
        <v>2353161176.7199998</v>
      </c>
      <c r="AG96" s="175">
        <v>67.900000000000006</v>
      </c>
      <c r="AH96" s="115">
        <f t="shared" ref="AH96:AH99" si="94">((AF96-AB96)/AB96)</f>
        <v>1.8249002909396662E-3</v>
      </c>
      <c r="AI96" s="115">
        <f t="shared" ref="AI96:AI99" si="95">((AG96-AC96)/AC96)</f>
        <v>0</v>
      </c>
      <c r="AJ96" s="116">
        <f t="shared" si="76"/>
        <v>1.5195782731750253E-3</v>
      </c>
      <c r="AK96" s="116">
        <f t="shared" si="77"/>
        <v>-3.2385713105348435E-5</v>
      </c>
      <c r="AL96" s="117">
        <f t="shared" si="78"/>
        <v>1.0996432211412945E-2</v>
      </c>
      <c r="AM96" s="117">
        <f t="shared" si="79"/>
        <v>-1.0204081632652896E-2</v>
      </c>
      <c r="AN96" s="118">
        <f t="shared" si="80"/>
        <v>6.4783456735753781E-4</v>
      </c>
      <c r="AO96" s="201">
        <f t="shared" si="81"/>
        <v>5.3305119816215135E-2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9709839575.7299995</v>
      </c>
      <c r="C97" s="175">
        <v>36.6</v>
      </c>
      <c r="D97" s="163">
        <v>9742597432.3099995</v>
      </c>
      <c r="E97" s="175">
        <v>36.6</v>
      </c>
      <c r="F97" s="115">
        <f>((D97-B97)/B97)</f>
        <v>3.373676395424601E-3</v>
      </c>
      <c r="G97" s="115">
        <f>((E97-C97)/C97)</f>
        <v>0</v>
      </c>
      <c r="H97" s="163">
        <v>9741124451.4500008</v>
      </c>
      <c r="I97" s="175">
        <v>36.6</v>
      </c>
      <c r="J97" s="115">
        <f t="shared" si="82"/>
        <v>-1.5118974895891339E-4</v>
      </c>
      <c r="K97" s="115">
        <f t="shared" si="83"/>
        <v>0</v>
      </c>
      <c r="L97" s="163">
        <v>9742622178.5400009</v>
      </c>
      <c r="M97" s="175">
        <v>36.6</v>
      </c>
      <c r="N97" s="115">
        <f t="shared" si="84"/>
        <v>1.5375299817437511E-4</v>
      </c>
      <c r="O97" s="115">
        <f t="shared" si="85"/>
        <v>0</v>
      </c>
      <c r="P97" s="163">
        <v>9745157372.5</v>
      </c>
      <c r="Q97" s="175">
        <v>36.6</v>
      </c>
      <c r="R97" s="115">
        <f t="shared" si="86"/>
        <v>2.6021679929078402E-4</v>
      </c>
      <c r="S97" s="115">
        <f t="shared" si="87"/>
        <v>0</v>
      </c>
      <c r="T97" s="163">
        <v>9763775648.6200008</v>
      </c>
      <c r="U97" s="175">
        <v>36.6</v>
      </c>
      <c r="V97" s="115">
        <f t="shared" si="88"/>
        <v>1.9105156959845534E-3</v>
      </c>
      <c r="W97" s="115">
        <f t="shared" si="89"/>
        <v>0</v>
      </c>
      <c r="X97" s="163">
        <v>9765655054.2999992</v>
      </c>
      <c r="Y97" s="175">
        <v>36.6</v>
      </c>
      <c r="Z97" s="115">
        <f t="shared" si="90"/>
        <v>1.9248759369681242E-4</v>
      </c>
      <c r="AA97" s="115">
        <f t="shared" si="91"/>
        <v>0</v>
      </c>
      <c r="AB97" s="163">
        <v>9767917045.2700005</v>
      </c>
      <c r="AC97" s="175">
        <v>36.6</v>
      </c>
      <c r="AD97" s="115">
        <f t="shared" si="92"/>
        <v>2.3162716248156074E-4</v>
      </c>
      <c r="AE97" s="115">
        <f t="shared" si="93"/>
        <v>0</v>
      </c>
      <c r="AF97" s="163">
        <v>9761196144.7399998</v>
      </c>
      <c r="AG97" s="175">
        <v>36.6</v>
      </c>
      <c r="AH97" s="115">
        <f t="shared" si="94"/>
        <v>-6.8805872314970198E-4</v>
      </c>
      <c r="AI97" s="115">
        <f t="shared" si="95"/>
        <v>0</v>
      </c>
      <c r="AJ97" s="116">
        <f t="shared" si="76"/>
        <v>6.6037852161800897E-4</v>
      </c>
      <c r="AK97" s="116">
        <f t="shared" si="77"/>
        <v>0</v>
      </c>
      <c r="AL97" s="117">
        <f t="shared" si="78"/>
        <v>1.9090096413426881E-3</v>
      </c>
      <c r="AM97" s="117">
        <f t="shared" si="79"/>
        <v>0</v>
      </c>
      <c r="AN97" s="118">
        <f t="shared" si="80"/>
        <v>1.3213252460548424E-3</v>
      </c>
      <c r="AO97" s="201">
        <f t="shared" si="81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31380442716.099998</v>
      </c>
      <c r="C98" s="175">
        <v>11.7606</v>
      </c>
      <c r="D98" s="163">
        <v>31383314207.380001</v>
      </c>
      <c r="E98" s="175">
        <v>11.7606</v>
      </c>
      <c r="F98" s="115">
        <f>((D98-B98)/B98)</f>
        <v>9.1505760641463212E-5</v>
      </c>
      <c r="G98" s="115">
        <f>((E98-C98)/C98)</f>
        <v>0</v>
      </c>
      <c r="H98" s="163">
        <v>31384855114.52</v>
      </c>
      <c r="I98" s="175">
        <v>11.7606</v>
      </c>
      <c r="J98" s="115">
        <f t="shared" si="82"/>
        <v>4.9099567044357438E-5</v>
      </c>
      <c r="K98" s="115">
        <f t="shared" si="83"/>
        <v>0</v>
      </c>
      <c r="L98" s="163">
        <v>31386574886.990002</v>
      </c>
      <c r="M98" s="175">
        <v>11.7606</v>
      </c>
      <c r="N98" s="115">
        <f t="shared" si="84"/>
        <v>5.4796253279677534E-5</v>
      </c>
      <c r="O98" s="115">
        <f t="shared" si="85"/>
        <v>0</v>
      </c>
      <c r="P98" s="163">
        <v>31337046535.77</v>
      </c>
      <c r="Q98" s="175">
        <v>11.74</v>
      </c>
      <c r="R98" s="115">
        <f t="shared" si="86"/>
        <v>-1.5780107067538338E-3</v>
      </c>
      <c r="S98" s="115">
        <f t="shared" si="87"/>
        <v>-1.7516113123480052E-3</v>
      </c>
      <c r="T98" s="163">
        <v>31343530984.790001</v>
      </c>
      <c r="U98" s="175">
        <v>11.75</v>
      </c>
      <c r="V98" s="115">
        <f t="shared" si="88"/>
        <v>2.0692597857295566E-4</v>
      </c>
      <c r="W98" s="115">
        <f t="shared" si="89"/>
        <v>8.5178875638839747E-4</v>
      </c>
      <c r="X98" s="163">
        <v>31350263895.790001</v>
      </c>
      <c r="Y98" s="175">
        <v>11.75</v>
      </c>
      <c r="Z98" s="115">
        <f t="shared" si="90"/>
        <v>2.148102268141794E-4</v>
      </c>
      <c r="AA98" s="115">
        <f t="shared" si="91"/>
        <v>0</v>
      </c>
      <c r="AB98" s="163">
        <v>31357931157.540001</v>
      </c>
      <c r="AC98" s="175">
        <v>11.75</v>
      </c>
      <c r="AD98" s="115">
        <f t="shared" si="92"/>
        <v>2.4456769408660796E-4</v>
      </c>
      <c r="AE98" s="115">
        <f t="shared" si="93"/>
        <v>0</v>
      </c>
      <c r="AF98" s="163">
        <v>31246026393.009998</v>
      </c>
      <c r="AG98" s="175">
        <v>11.71</v>
      </c>
      <c r="AH98" s="115">
        <f t="shared" si="94"/>
        <v>-3.5686271510643056E-3</v>
      </c>
      <c r="AI98" s="115">
        <f t="shared" si="95"/>
        <v>-3.4042553191488637E-3</v>
      </c>
      <c r="AJ98" s="116">
        <f t="shared" si="76"/>
        <v>-5.3561654717236226E-4</v>
      </c>
      <c r="AK98" s="116">
        <f t="shared" si="77"/>
        <v>-5.3800973438855896E-4</v>
      </c>
      <c r="AL98" s="117">
        <f t="shared" si="78"/>
        <v>-4.3745479990675608E-3</v>
      </c>
      <c r="AM98" s="117">
        <f t="shared" si="79"/>
        <v>-4.3025015730489358E-3</v>
      </c>
      <c r="AN98" s="118">
        <f t="shared" si="80"/>
        <v>1.3676203891293138E-3</v>
      </c>
      <c r="AO98" s="201">
        <f t="shared" si="81"/>
        <v>1.3662777775837189E-3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>((D99-B99)/B99)</f>
        <v>0</v>
      </c>
      <c r="G99" s="115">
        <f>((E99-C99)/C99)</f>
        <v>0</v>
      </c>
      <c r="H99" s="163">
        <v>7400000000</v>
      </c>
      <c r="I99" s="175">
        <v>100</v>
      </c>
      <c r="J99" s="115">
        <f t="shared" si="82"/>
        <v>0</v>
      </c>
      <c r="K99" s="115">
        <f t="shared" si="83"/>
        <v>0</v>
      </c>
      <c r="L99" s="163">
        <v>7400000000</v>
      </c>
      <c r="M99" s="175">
        <v>100</v>
      </c>
      <c r="N99" s="115">
        <f t="shared" si="84"/>
        <v>0</v>
      </c>
      <c r="O99" s="115">
        <f t="shared" si="85"/>
        <v>0</v>
      </c>
      <c r="P99" s="163">
        <v>7400000000</v>
      </c>
      <c r="Q99" s="175">
        <v>100</v>
      </c>
      <c r="R99" s="115">
        <f t="shared" si="86"/>
        <v>0</v>
      </c>
      <c r="S99" s="115">
        <f t="shared" si="87"/>
        <v>0</v>
      </c>
      <c r="T99" s="163">
        <v>7400000000</v>
      </c>
      <c r="U99" s="175">
        <v>100</v>
      </c>
      <c r="V99" s="115">
        <f t="shared" si="88"/>
        <v>0</v>
      </c>
      <c r="W99" s="115">
        <f t="shared" si="89"/>
        <v>0</v>
      </c>
      <c r="X99" s="163">
        <v>7400000000</v>
      </c>
      <c r="Y99" s="175">
        <v>100</v>
      </c>
      <c r="Z99" s="115">
        <f t="shared" si="90"/>
        <v>0</v>
      </c>
      <c r="AA99" s="115">
        <f t="shared" si="91"/>
        <v>0</v>
      </c>
      <c r="AB99" s="163">
        <v>7400000000</v>
      </c>
      <c r="AC99" s="175">
        <v>100</v>
      </c>
      <c r="AD99" s="115">
        <f t="shared" si="92"/>
        <v>0</v>
      </c>
      <c r="AE99" s="115">
        <f t="shared" si="93"/>
        <v>0</v>
      </c>
      <c r="AF99" s="163">
        <v>7400000000</v>
      </c>
      <c r="AG99" s="175">
        <v>100</v>
      </c>
      <c r="AH99" s="115">
        <f t="shared" si="94"/>
        <v>0</v>
      </c>
      <c r="AI99" s="115">
        <f t="shared" si="95"/>
        <v>0</v>
      </c>
      <c r="AJ99" s="116">
        <f t="shared" si="76"/>
        <v>0</v>
      </c>
      <c r="AK99" s="116">
        <f t="shared" si="77"/>
        <v>0</v>
      </c>
      <c r="AL99" s="117">
        <f t="shared" si="78"/>
        <v>0</v>
      </c>
      <c r="AM99" s="117">
        <f t="shared" si="79"/>
        <v>0</v>
      </c>
      <c r="AN99" s="118">
        <f t="shared" si="80"/>
        <v>0</v>
      </c>
      <c r="AO99" s="201">
        <f t="shared" si="81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50815035001.089996</v>
      </c>
      <c r="C100" s="170"/>
      <c r="D100" s="168">
        <f>SUM(D96:D99)</f>
        <v>50853477891.900002</v>
      </c>
      <c r="E100" s="170"/>
      <c r="F100" s="115">
        <f>((D100-B100)/B100)</f>
        <v>7.5652591421378689E-4</v>
      </c>
      <c r="G100" s="115"/>
      <c r="H100" s="168">
        <f>SUM(H96:H99)</f>
        <v>50858219353.32</v>
      </c>
      <c r="I100" s="170"/>
      <c r="J100" s="115">
        <f>((H100-D100)/D100)</f>
        <v>9.3237702052102801E-5</v>
      </c>
      <c r="K100" s="115"/>
      <c r="L100" s="168">
        <f>SUM(L96:L99)</f>
        <v>50866881335.639999</v>
      </c>
      <c r="M100" s="170"/>
      <c r="N100" s="115">
        <f>((L100-H100)/H100)</f>
        <v>1.7031627198395503E-4</v>
      </c>
      <c r="O100" s="115"/>
      <c r="P100" s="168">
        <f>SUM(P96:P99)</f>
        <v>50823750908.580002</v>
      </c>
      <c r="Q100" s="170"/>
      <c r="R100" s="115">
        <f>((P100-L100)/L100)</f>
        <v>-8.4790783172661549E-4</v>
      </c>
      <c r="S100" s="115"/>
      <c r="T100" s="168">
        <f>SUM(T96:T99)</f>
        <v>50852010786.330002</v>
      </c>
      <c r="U100" s="170"/>
      <c r="V100" s="115">
        <f>((T100-P100)/P100)</f>
        <v>5.560368379900351E-4</v>
      </c>
      <c r="W100" s="115"/>
      <c r="X100" s="168">
        <f>SUM(X96:X99)</f>
        <v>50861046139.459999</v>
      </c>
      <c r="Y100" s="170"/>
      <c r="Z100" s="115">
        <f>((X100-T100)/T100)</f>
        <v>1.7767936784175562E-4</v>
      </c>
      <c r="AA100" s="115"/>
      <c r="AB100" s="168">
        <f>SUM(AB96:AB99)</f>
        <v>50874722917.380005</v>
      </c>
      <c r="AC100" s="170"/>
      <c r="AD100" s="115">
        <f>((AB100-X100)/X100)</f>
        <v>2.6890477011629564E-4</v>
      </c>
      <c r="AE100" s="115"/>
      <c r="AF100" s="168">
        <f>SUM(AF96:AF99)</f>
        <v>50760383714.470001</v>
      </c>
      <c r="AG100" s="170"/>
      <c r="AH100" s="115">
        <f>((AF100-AB100)/AB100)</f>
        <v>-2.2474658603190683E-3</v>
      </c>
      <c r="AI100" s="115"/>
      <c r="AJ100" s="116">
        <f t="shared" si="76"/>
        <v>-1.340841034809691E-4</v>
      </c>
      <c r="AK100" s="116"/>
      <c r="AL100" s="117">
        <f t="shared" si="78"/>
        <v>-1.8306354115620565E-3</v>
      </c>
      <c r="AM100" s="117"/>
      <c r="AN100" s="118">
        <f t="shared" si="80"/>
        <v>9.7462895274971718E-4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1745118845.8499999</v>
      </c>
      <c r="C102" s="163">
        <v>3294.22</v>
      </c>
      <c r="D102" s="163">
        <v>1739255903.3900001</v>
      </c>
      <c r="E102" s="163">
        <v>3285.49</v>
      </c>
      <c r="F102" s="115">
        <f>((D102-B102)/B102)</f>
        <v>-3.3596236003881558E-3</v>
      </c>
      <c r="G102" s="115">
        <f>((E102-C102)/C102)</f>
        <v>-2.6500962291528857E-3</v>
      </c>
      <c r="H102" s="163">
        <v>1626054496.1700001</v>
      </c>
      <c r="I102" s="163">
        <v>3317.56</v>
      </c>
      <c r="J102" s="115">
        <f t="shared" ref="J102:J123" si="96">((H102-D102)/D102)</f>
        <v>-6.5086113549684146E-2</v>
      </c>
      <c r="K102" s="115">
        <f t="shared" ref="K102:K123" si="97">((I102-E102)/E102)</f>
        <v>9.7611010838566433E-3</v>
      </c>
      <c r="L102" s="163">
        <v>1620156855.76</v>
      </c>
      <c r="M102" s="163">
        <v>3313.66</v>
      </c>
      <c r="N102" s="115">
        <f t="shared" ref="N102:N123" si="98">((L102-H102)/H102)</f>
        <v>-3.6269635635775774E-3</v>
      </c>
      <c r="O102" s="115">
        <f t="shared" ref="O102:O123" si="99">((M102-I102)/I102)</f>
        <v>-1.1755627629945174E-3</v>
      </c>
      <c r="P102" s="163">
        <v>1600110874.6199999</v>
      </c>
      <c r="Q102" s="163">
        <v>3308.88</v>
      </c>
      <c r="R102" s="115">
        <f t="shared" ref="R102:R123" si="100">((P102-L102)/L102)</f>
        <v>-1.2372864435151698E-2</v>
      </c>
      <c r="S102" s="115">
        <f t="shared" ref="S102:S123" si="101">((Q102-M102)/M102)</f>
        <v>-1.4425137159514692E-3</v>
      </c>
      <c r="T102" s="163">
        <v>1604720468.72</v>
      </c>
      <c r="U102" s="163">
        <v>3316.53</v>
      </c>
      <c r="V102" s="115">
        <f t="shared" ref="V102:V123" si="102">((T102-P102)/P102)</f>
        <v>2.8807966829766381E-3</v>
      </c>
      <c r="W102" s="115">
        <f t="shared" ref="W102:W123" si="103">((U102-Q102)/Q102)</f>
        <v>2.3119605425401014E-3</v>
      </c>
      <c r="X102" s="163">
        <v>1604881206.51</v>
      </c>
      <c r="Y102" s="163">
        <v>3319.46</v>
      </c>
      <c r="Z102" s="115">
        <f t="shared" ref="Z102:Z123" si="104">((X102-T102)/T102)</f>
        <v>1.0016560088385601E-4</v>
      </c>
      <c r="AA102" s="115">
        <f t="shared" ref="AA102:AA123" si="105">((Y102-U102)/U102)</f>
        <v>8.834534890381924E-4</v>
      </c>
      <c r="AB102" s="163">
        <v>1608498480.9300001</v>
      </c>
      <c r="AC102" s="163">
        <v>3327.56</v>
      </c>
      <c r="AD102" s="115">
        <f t="shared" ref="AD102:AD123" si="106">((AB102-X102)/X102)</f>
        <v>2.2539203558039405E-3</v>
      </c>
      <c r="AE102" s="115">
        <f t="shared" ref="AE102:AE123" si="107">((AC102-Y102)/Y102)</f>
        <v>2.4401559289763722E-3</v>
      </c>
      <c r="AF102" s="163">
        <v>1614538196.4100001</v>
      </c>
      <c r="AG102" s="163">
        <v>3338.11</v>
      </c>
      <c r="AH102" s="115">
        <f t="shared" ref="AH102:AH123" si="108">((AF102-AB102)/AB102)</f>
        <v>3.7548779508377169E-3</v>
      </c>
      <c r="AI102" s="115">
        <f t="shared" ref="AI102:AI123" si="109">((AG102-AC102)/AC102)</f>
        <v>3.1704912909159208E-3</v>
      </c>
      <c r="AJ102" s="116">
        <f t="shared" si="76"/>
        <v>-9.4319755697874295E-3</v>
      </c>
      <c r="AK102" s="116">
        <f t="shared" si="77"/>
        <v>1.6623737034035448E-3</v>
      </c>
      <c r="AL102" s="117">
        <f t="shared" si="78"/>
        <v>-7.1707508214812754E-2</v>
      </c>
      <c r="AM102" s="117">
        <f t="shared" si="79"/>
        <v>1.6015875866309242E-2</v>
      </c>
      <c r="AN102" s="118">
        <f t="shared" si="80"/>
        <v>2.3082222193220894E-2</v>
      </c>
      <c r="AO102" s="201">
        <f t="shared" si="81"/>
        <v>3.8875081072288912E-3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184378906</v>
      </c>
      <c r="C103" s="163">
        <v>137.88999999999999</v>
      </c>
      <c r="D103" s="163">
        <v>184270465</v>
      </c>
      <c r="E103" s="163">
        <v>137.77000000000001</v>
      </c>
      <c r="F103" s="115">
        <f>((D103-B103)/B103)</f>
        <v>-5.8814211643060728E-4</v>
      </c>
      <c r="G103" s="115">
        <f>((E103-C103)/C103)</f>
        <v>-8.7025890202317886E-4</v>
      </c>
      <c r="H103" s="163">
        <v>185899035</v>
      </c>
      <c r="I103" s="163">
        <v>138.91999999999999</v>
      </c>
      <c r="J103" s="115">
        <f t="shared" si="96"/>
        <v>8.8379328722049955E-3</v>
      </c>
      <c r="K103" s="115">
        <f t="shared" si="97"/>
        <v>8.3472454090148598E-3</v>
      </c>
      <c r="L103" s="163">
        <v>185726326</v>
      </c>
      <c r="M103" s="163">
        <v>138.79</v>
      </c>
      <c r="N103" s="115">
        <f t="shared" si="98"/>
        <v>-9.2904731861572062E-4</v>
      </c>
      <c r="O103" s="115">
        <f t="shared" si="99"/>
        <v>-9.3579038295418565E-4</v>
      </c>
      <c r="P103" s="163">
        <v>185071251</v>
      </c>
      <c r="Q103" s="163">
        <v>138.29</v>
      </c>
      <c r="R103" s="115">
        <f t="shared" si="100"/>
        <v>-3.5270982531577133E-3</v>
      </c>
      <c r="S103" s="115">
        <f t="shared" si="101"/>
        <v>-3.6025650262987248E-3</v>
      </c>
      <c r="T103" s="163">
        <v>185280902</v>
      </c>
      <c r="U103" s="163">
        <v>138.56</v>
      </c>
      <c r="V103" s="115">
        <f t="shared" si="102"/>
        <v>1.132812356685264E-3</v>
      </c>
      <c r="W103" s="115">
        <f t="shared" si="103"/>
        <v>1.9524188299950122E-3</v>
      </c>
      <c r="X103" s="163">
        <v>184808483</v>
      </c>
      <c r="Y103" s="163">
        <v>138.22</v>
      </c>
      <c r="Z103" s="115">
        <f t="shared" si="104"/>
        <v>-2.5497447114112173E-3</v>
      </c>
      <c r="AA103" s="115">
        <f t="shared" si="105"/>
        <v>-2.4538106235566064E-3</v>
      </c>
      <c r="AB103" s="163">
        <v>184922393</v>
      </c>
      <c r="AC103" s="163">
        <v>138.31</v>
      </c>
      <c r="AD103" s="115">
        <f t="shared" si="106"/>
        <v>6.1636781034558896E-4</v>
      </c>
      <c r="AE103" s="115">
        <f t="shared" si="107"/>
        <v>6.5113587035163804E-4</v>
      </c>
      <c r="AF103" s="163">
        <v>184780265</v>
      </c>
      <c r="AG103" s="163">
        <v>138.27000000000001</v>
      </c>
      <c r="AH103" s="115">
        <f t="shared" si="108"/>
        <v>-7.6858187747981391E-4</v>
      </c>
      <c r="AI103" s="115">
        <f t="shared" si="109"/>
        <v>-2.8920540814107471E-4</v>
      </c>
      <c r="AJ103" s="116">
        <f t="shared" si="76"/>
        <v>2.7806234526759688E-4</v>
      </c>
      <c r="AK103" s="116">
        <f t="shared" si="77"/>
        <v>3.4989622079846749E-4</v>
      </c>
      <c r="AL103" s="117">
        <f t="shared" si="78"/>
        <v>2.7665855187373623E-3</v>
      </c>
      <c r="AM103" s="117">
        <f t="shared" si="79"/>
        <v>3.6292371343543584E-3</v>
      </c>
      <c r="AN103" s="118">
        <f t="shared" si="80"/>
        <v>3.7776610219321756E-3</v>
      </c>
      <c r="AO103" s="201">
        <f t="shared" si="81"/>
        <v>3.6576604449826177E-3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927051426.49000001</v>
      </c>
      <c r="C104" s="163">
        <v>1.3104</v>
      </c>
      <c r="D104" s="163">
        <v>925283008.49000001</v>
      </c>
      <c r="E104" s="163">
        <v>1.3080000000000001</v>
      </c>
      <c r="F104" s="115">
        <f>((D104-B104)/B104)</f>
        <v>-1.9075727079085356E-3</v>
      </c>
      <c r="G104" s="115">
        <f>((E104-C104)/C104)</f>
        <v>-1.8315018315017992E-3</v>
      </c>
      <c r="H104" s="163">
        <v>929719903.83000004</v>
      </c>
      <c r="I104" s="163">
        <v>1.3142</v>
      </c>
      <c r="J104" s="115">
        <f t="shared" si="96"/>
        <v>4.795176501988024E-3</v>
      </c>
      <c r="K104" s="115">
        <f t="shared" si="97"/>
        <v>4.7400611620794977E-3</v>
      </c>
      <c r="L104" s="163">
        <v>932348945.63999999</v>
      </c>
      <c r="M104" s="163">
        <v>1.3179000000000001</v>
      </c>
      <c r="N104" s="115">
        <f t="shared" si="98"/>
        <v>2.8277783439609626E-3</v>
      </c>
      <c r="O104" s="115">
        <f t="shared" si="99"/>
        <v>2.8154010044133589E-3</v>
      </c>
      <c r="P104" s="163">
        <v>927464330.07000005</v>
      </c>
      <c r="Q104" s="163">
        <v>1.3147</v>
      </c>
      <c r="R104" s="115">
        <f t="shared" si="100"/>
        <v>-5.239042305825687E-3</v>
      </c>
      <c r="S104" s="115">
        <f t="shared" si="101"/>
        <v>-2.4281053190682838E-3</v>
      </c>
      <c r="T104" s="163">
        <v>930078824.51999998</v>
      </c>
      <c r="U104" s="163">
        <v>1.3189</v>
      </c>
      <c r="V104" s="115">
        <f t="shared" si="102"/>
        <v>2.8189703530728783E-3</v>
      </c>
      <c r="W104" s="115">
        <f t="shared" si="103"/>
        <v>3.1946451661975976E-3</v>
      </c>
      <c r="X104" s="163">
        <v>930885693.25999999</v>
      </c>
      <c r="Y104" s="163">
        <v>1.3202</v>
      </c>
      <c r="Z104" s="115">
        <f t="shared" si="104"/>
        <v>8.6752726621469167E-4</v>
      </c>
      <c r="AA104" s="115">
        <f t="shared" si="105"/>
        <v>9.8566987641222144E-4</v>
      </c>
      <c r="AB104" s="163">
        <v>933776642.62</v>
      </c>
      <c r="AC104" s="163">
        <v>1.3243</v>
      </c>
      <c r="AD104" s="115">
        <f t="shared" si="106"/>
        <v>3.1055900643136868E-3</v>
      </c>
      <c r="AE104" s="115">
        <f t="shared" si="107"/>
        <v>3.1055900621117954E-3</v>
      </c>
      <c r="AF104" s="163">
        <v>938017296.46000004</v>
      </c>
      <c r="AG104" s="163">
        <v>1.3303</v>
      </c>
      <c r="AH104" s="115">
        <f t="shared" si="108"/>
        <v>4.5414006374174913E-3</v>
      </c>
      <c r="AI104" s="115">
        <f t="shared" si="109"/>
        <v>4.5306954617533833E-3</v>
      </c>
      <c r="AJ104" s="116">
        <f t="shared" si="76"/>
        <v>1.476228519154189E-3</v>
      </c>
      <c r="AK104" s="116">
        <f t="shared" si="77"/>
        <v>1.8890569477997214E-3</v>
      </c>
      <c r="AL104" s="117">
        <f t="shared" si="78"/>
        <v>1.3762587071366992E-2</v>
      </c>
      <c r="AM104" s="117">
        <f t="shared" si="79"/>
        <v>1.7048929663608551E-2</v>
      </c>
      <c r="AN104" s="118">
        <f t="shared" si="80"/>
        <v>3.4560639801885663E-3</v>
      </c>
      <c r="AO104" s="201">
        <f t="shared" si="81"/>
        <v>2.7371951666718339E-3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4384616995.1800003</v>
      </c>
      <c r="C105" s="163">
        <v>438.61680000000001</v>
      </c>
      <c r="D105" s="163">
        <v>4377615856.3400002</v>
      </c>
      <c r="E105" s="163">
        <v>437.42059999999998</v>
      </c>
      <c r="F105" s="115">
        <f>((D105-B105)/B105)</f>
        <v>-1.5967503769876569E-3</v>
      </c>
      <c r="G105" s="115">
        <f>((E105-C105)/C105)</f>
        <v>-2.7272097192812335E-3</v>
      </c>
      <c r="H105" s="163">
        <v>4421560453.9200001</v>
      </c>
      <c r="I105" s="163">
        <v>441.85599999999999</v>
      </c>
      <c r="J105" s="115">
        <f t="shared" si="96"/>
        <v>1.0038477340663862E-2</v>
      </c>
      <c r="K105" s="115">
        <f t="shared" si="97"/>
        <v>1.0139897389377674E-2</v>
      </c>
      <c r="L105" s="163">
        <v>4414635548.5600004</v>
      </c>
      <c r="M105" s="163">
        <v>441.911</v>
      </c>
      <c r="N105" s="115">
        <f t="shared" si="98"/>
        <v>-1.5661677437566819E-3</v>
      </c>
      <c r="O105" s="115">
        <f t="shared" si="99"/>
        <v>1.2447494206258787E-4</v>
      </c>
      <c r="P105" s="163">
        <v>4411373276.9899998</v>
      </c>
      <c r="Q105" s="163">
        <v>441.62</v>
      </c>
      <c r="R105" s="115">
        <f t="shared" si="100"/>
        <v>-7.389673584866504E-4</v>
      </c>
      <c r="S105" s="115">
        <f t="shared" si="101"/>
        <v>-6.5850363534738175E-4</v>
      </c>
      <c r="T105" s="163">
        <v>4411373276.9899998</v>
      </c>
      <c r="U105" s="163">
        <v>441.62</v>
      </c>
      <c r="V105" s="115">
        <f t="shared" si="102"/>
        <v>0</v>
      </c>
      <c r="W105" s="115">
        <f t="shared" si="103"/>
        <v>0</v>
      </c>
      <c r="X105" s="163">
        <v>4429204065.3900003</v>
      </c>
      <c r="Y105" s="163">
        <v>445.34620000000001</v>
      </c>
      <c r="Z105" s="115">
        <f t="shared" si="104"/>
        <v>4.042003992953189E-3</v>
      </c>
      <c r="AA105" s="115">
        <f t="shared" si="105"/>
        <v>8.4375707621937544E-3</v>
      </c>
      <c r="AB105" s="163">
        <v>4432194146.29</v>
      </c>
      <c r="AC105" s="163">
        <v>445.7269</v>
      </c>
      <c r="AD105" s="115">
        <f t="shared" si="106"/>
        <v>6.7508312009470169E-4</v>
      </c>
      <c r="AE105" s="115">
        <f t="shared" si="107"/>
        <v>8.5484057122299517E-4</v>
      </c>
      <c r="AF105" s="163">
        <v>4424306768.6225996</v>
      </c>
      <c r="AG105" s="163">
        <v>444.93369999999999</v>
      </c>
      <c r="AH105" s="115">
        <f t="shared" si="108"/>
        <v>-1.7795650206348804E-3</v>
      </c>
      <c r="AI105" s="115">
        <f t="shared" si="109"/>
        <v>-1.7795650206438359E-3</v>
      </c>
      <c r="AJ105" s="116">
        <f t="shared" si="76"/>
        <v>1.1342642442307353E-3</v>
      </c>
      <c r="AK105" s="116">
        <f t="shared" si="77"/>
        <v>1.7989381611980702E-3</v>
      </c>
      <c r="AL105" s="117">
        <f t="shared" si="78"/>
        <v>1.0665831314316462E-2</v>
      </c>
      <c r="AM105" s="117">
        <f t="shared" si="79"/>
        <v>1.7175917183598597E-2</v>
      </c>
      <c r="AN105" s="118">
        <f t="shared" si="80"/>
        <v>4.0705832400416463E-3</v>
      </c>
      <c r="AO105" s="201">
        <f t="shared" si="81"/>
        <v>4.7794962277634403E-3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2433626256.8400002</v>
      </c>
      <c r="C106" s="163">
        <v>13.0251</v>
      </c>
      <c r="D106" s="163">
        <v>2426591977.1999998</v>
      </c>
      <c r="E106" s="163">
        <v>12.9924</v>
      </c>
      <c r="F106" s="115">
        <f>((D106-B106)/B106)</f>
        <v>-2.8904519008330271E-3</v>
      </c>
      <c r="G106" s="115">
        <f>((E106-C106)/C106)</f>
        <v>-2.5105373471221082E-3</v>
      </c>
      <c r="H106" s="163">
        <v>2439490922.0700002</v>
      </c>
      <c r="I106" s="163">
        <v>13.082700000000001</v>
      </c>
      <c r="J106" s="115">
        <f t="shared" si="96"/>
        <v>5.3156628684168893E-3</v>
      </c>
      <c r="K106" s="115">
        <f t="shared" si="97"/>
        <v>6.9502170499677451E-3</v>
      </c>
      <c r="L106" s="163">
        <v>2437065810.73</v>
      </c>
      <c r="M106" s="163">
        <v>13.072699999999999</v>
      </c>
      <c r="N106" s="115">
        <f t="shared" si="98"/>
        <v>-9.9410549884004253E-4</v>
      </c>
      <c r="O106" s="115">
        <f t="shared" si="99"/>
        <v>-7.6436821145494142E-4</v>
      </c>
      <c r="P106" s="163">
        <v>2432201926.3000002</v>
      </c>
      <c r="Q106" s="163">
        <v>13.0464</v>
      </c>
      <c r="R106" s="115">
        <f t="shared" si="100"/>
        <v>-1.9957952750331753E-3</v>
      </c>
      <c r="S106" s="115">
        <f t="shared" si="101"/>
        <v>-2.0118261720990386E-3</v>
      </c>
      <c r="T106" s="163">
        <v>2430711084.5100002</v>
      </c>
      <c r="U106" s="163">
        <v>13.039899999999999</v>
      </c>
      <c r="V106" s="115">
        <f t="shared" si="102"/>
        <v>-6.1295971106638855E-4</v>
      </c>
      <c r="W106" s="115">
        <f t="shared" si="103"/>
        <v>-4.9822173166550452E-4</v>
      </c>
      <c r="X106" s="163">
        <v>2420945982.5100002</v>
      </c>
      <c r="Y106" s="163">
        <v>12.9916</v>
      </c>
      <c r="Z106" s="115">
        <f t="shared" si="104"/>
        <v>-4.0173848970489713E-3</v>
      </c>
      <c r="AA106" s="115">
        <f t="shared" si="105"/>
        <v>-3.7040161350930102E-3</v>
      </c>
      <c r="AB106" s="163">
        <v>2418442719.5599999</v>
      </c>
      <c r="AC106" s="163">
        <v>12.98</v>
      </c>
      <c r="AD106" s="115">
        <f t="shared" si="106"/>
        <v>-1.0340019843833694E-3</v>
      </c>
      <c r="AE106" s="115">
        <f t="shared" si="107"/>
        <v>-8.9288463314754235E-4</v>
      </c>
      <c r="AF106" s="163">
        <v>2419133915.1700001</v>
      </c>
      <c r="AG106" s="163">
        <v>12.995799999999999</v>
      </c>
      <c r="AH106" s="115">
        <f t="shared" si="108"/>
        <v>2.8580193543963132E-4</v>
      </c>
      <c r="AI106" s="115">
        <f t="shared" si="109"/>
        <v>1.2172573189521343E-3</v>
      </c>
      <c r="AJ106" s="116">
        <f t="shared" si="76"/>
        <v>-7.4290430791855671E-4</v>
      </c>
      <c r="AK106" s="116">
        <f t="shared" si="77"/>
        <v>-2.7679748270778321E-4</v>
      </c>
      <c r="AL106" s="117">
        <f t="shared" si="78"/>
        <v>-3.0734718074051552E-3</v>
      </c>
      <c r="AM106" s="117">
        <f t="shared" si="79"/>
        <v>2.6169145038631671E-4</v>
      </c>
      <c r="AN106" s="118">
        <f t="shared" si="80"/>
        <v>2.7988037706698412E-3</v>
      </c>
      <c r="AO106" s="201">
        <f t="shared" si="81"/>
        <v>3.2705176986985345E-3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4187208990.23</v>
      </c>
      <c r="C107" s="163">
        <v>191.73</v>
      </c>
      <c r="D107" s="163">
        <v>4167825420.6700001</v>
      </c>
      <c r="E107" s="163">
        <v>191.6</v>
      </c>
      <c r="F107" s="115">
        <f>((D107-B107)/B107)</f>
        <v>-4.6292338417374332E-3</v>
      </c>
      <c r="G107" s="115">
        <f>((E107-C107)/C107)</f>
        <v>-6.7803682261511223E-4</v>
      </c>
      <c r="H107" s="163">
        <v>4198246597.4200001</v>
      </c>
      <c r="I107" s="163">
        <v>192.99</v>
      </c>
      <c r="J107" s="115">
        <f t="shared" si="96"/>
        <v>7.299052546473896E-3</v>
      </c>
      <c r="K107" s="115">
        <f t="shared" si="97"/>
        <v>7.2546972860126034E-3</v>
      </c>
      <c r="L107" s="163">
        <v>4211722510.3400002</v>
      </c>
      <c r="M107" s="163">
        <v>193.4</v>
      </c>
      <c r="N107" s="115">
        <f t="shared" si="98"/>
        <v>3.2098907501721301E-3</v>
      </c>
      <c r="O107" s="115">
        <f t="shared" si="99"/>
        <v>2.1244624073786028E-3</v>
      </c>
      <c r="P107" s="163">
        <v>4154260321.9499998</v>
      </c>
      <c r="Q107" s="163">
        <v>193.14</v>
      </c>
      <c r="R107" s="115">
        <f t="shared" si="100"/>
        <v>-1.3643393706239584E-2</v>
      </c>
      <c r="S107" s="115">
        <f t="shared" si="101"/>
        <v>-1.3443640124096139E-3</v>
      </c>
      <c r="T107" s="163">
        <v>4153915091.8400002</v>
      </c>
      <c r="U107" s="163">
        <v>193.28</v>
      </c>
      <c r="V107" s="115">
        <f t="shared" si="102"/>
        <v>-8.3102666478446994E-5</v>
      </c>
      <c r="W107" s="115">
        <f t="shared" si="103"/>
        <v>7.2486279382838763E-4</v>
      </c>
      <c r="X107" s="163">
        <v>4132060009.29</v>
      </c>
      <c r="Y107" s="163">
        <v>192.28</v>
      </c>
      <c r="Z107" s="115">
        <f t="shared" si="104"/>
        <v>-5.2613214441798711E-3</v>
      </c>
      <c r="AA107" s="115">
        <f t="shared" si="105"/>
        <v>-5.1738410596026494E-3</v>
      </c>
      <c r="AB107" s="163">
        <v>4134862562.1900001</v>
      </c>
      <c r="AC107" s="163">
        <v>192.42</v>
      </c>
      <c r="AD107" s="115">
        <f t="shared" si="106"/>
        <v>6.7824593391654301E-4</v>
      </c>
      <c r="AE107" s="115">
        <f t="shared" si="107"/>
        <v>7.2810484709791116E-4</v>
      </c>
      <c r="AF107" s="163">
        <v>4134862562.1900001</v>
      </c>
      <c r="AG107" s="163">
        <v>192.42</v>
      </c>
      <c r="AH107" s="115">
        <f t="shared" si="108"/>
        <v>0</v>
      </c>
      <c r="AI107" s="115">
        <f t="shared" si="109"/>
        <v>0</v>
      </c>
      <c r="AJ107" s="116">
        <f t="shared" si="76"/>
        <v>-1.553732803509096E-3</v>
      </c>
      <c r="AK107" s="116">
        <f t="shared" si="77"/>
        <v>4.5448567996126624E-4</v>
      </c>
      <c r="AL107" s="117">
        <f t="shared" si="78"/>
        <v>-7.9088865662470722E-3</v>
      </c>
      <c r="AM107" s="117">
        <f t="shared" si="79"/>
        <v>4.2797494780792969E-3</v>
      </c>
      <c r="AN107" s="118">
        <f t="shared" si="80"/>
        <v>6.3244119594586803E-3</v>
      </c>
      <c r="AO107" s="201">
        <f t="shared" si="81"/>
        <v>3.4965852310235314E-3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4968048044.1000004</v>
      </c>
      <c r="C108" s="163">
        <v>115.05</v>
      </c>
      <c r="D108" s="163">
        <v>4959919277.3900003</v>
      </c>
      <c r="E108" s="163">
        <v>115.05</v>
      </c>
      <c r="F108" s="115">
        <f>((D108-B108)/B108)</f>
        <v>-1.6362093598619024E-3</v>
      </c>
      <c r="G108" s="115">
        <f>((E108-C108)/C108)</f>
        <v>0</v>
      </c>
      <c r="H108" s="163">
        <v>5022030640.5699997</v>
      </c>
      <c r="I108" s="163">
        <v>115.05</v>
      </c>
      <c r="J108" s="115">
        <f t="shared" si="96"/>
        <v>1.2522656056750077E-2</v>
      </c>
      <c r="K108" s="115">
        <f t="shared" si="97"/>
        <v>0</v>
      </c>
      <c r="L108" s="163">
        <v>5008293634.6999998</v>
      </c>
      <c r="M108" s="163">
        <v>115.05</v>
      </c>
      <c r="N108" s="115">
        <f t="shared" si="98"/>
        <v>-2.7353488764140111E-3</v>
      </c>
      <c r="O108" s="115">
        <f t="shared" si="99"/>
        <v>0</v>
      </c>
      <c r="P108" s="163">
        <v>5011202408.1199999</v>
      </c>
      <c r="Q108" s="163">
        <v>115.05</v>
      </c>
      <c r="R108" s="115">
        <f t="shared" si="100"/>
        <v>5.80791309807919E-4</v>
      </c>
      <c r="S108" s="115">
        <f t="shared" si="101"/>
        <v>0</v>
      </c>
      <c r="T108" s="163">
        <v>5014296365.4700003</v>
      </c>
      <c r="U108" s="163">
        <v>115.05</v>
      </c>
      <c r="V108" s="115">
        <f t="shared" si="102"/>
        <v>6.1740817832203851E-4</v>
      </c>
      <c r="W108" s="115">
        <f t="shared" si="103"/>
        <v>0</v>
      </c>
      <c r="X108" s="163">
        <v>5039688173.7200003</v>
      </c>
      <c r="Y108" s="163">
        <v>115.05</v>
      </c>
      <c r="Z108" s="115">
        <f t="shared" si="104"/>
        <v>5.0638826266544328E-3</v>
      </c>
      <c r="AA108" s="115">
        <f t="shared" si="105"/>
        <v>0</v>
      </c>
      <c r="AB108" s="163">
        <v>5031617299.4700003</v>
      </c>
      <c r="AC108" s="163">
        <v>115.05</v>
      </c>
      <c r="AD108" s="115">
        <f t="shared" si="106"/>
        <v>-1.6014630214794732E-3</v>
      </c>
      <c r="AE108" s="115">
        <f t="shared" si="107"/>
        <v>0</v>
      </c>
      <c r="AF108" s="163">
        <v>5056919029.6899996</v>
      </c>
      <c r="AG108" s="163">
        <v>115.05</v>
      </c>
      <c r="AH108" s="115">
        <f t="shared" si="108"/>
        <v>5.0285482209993281E-3</v>
      </c>
      <c r="AI108" s="115">
        <f t="shared" si="109"/>
        <v>0</v>
      </c>
      <c r="AJ108" s="116">
        <f t="shared" si="76"/>
        <v>2.2300331418473015E-3</v>
      </c>
      <c r="AK108" s="116">
        <f t="shared" si="77"/>
        <v>0</v>
      </c>
      <c r="AL108" s="117">
        <f t="shared" si="78"/>
        <v>1.9556719953523573E-2</v>
      </c>
      <c r="AM108" s="117">
        <f t="shared" si="79"/>
        <v>0</v>
      </c>
      <c r="AN108" s="118">
        <f t="shared" si="80"/>
        <v>5.0906671809664355E-3</v>
      </c>
      <c r="AO108" s="201">
        <f t="shared" si="81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2033084628.9100001</v>
      </c>
      <c r="C109" s="163">
        <v>3721.13</v>
      </c>
      <c r="D109" s="163">
        <v>2033980662.8499999</v>
      </c>
      <c r="E109" s="163">
        <v>3722.77</v>
      </c>
      <c r="F109" s="115">
        <f>((D109-B109)/B109)</f>
        <v>4.4072633635531958E-4</v>
      </c>
      <c r="G109" s="115">
        <f>((E109-C109)/C109)</f>
        <v>4.4072633850466728E-4</v>
      </c>
      <c r="H109" s="163">
        <v>2054518416.49</v>
      </c>
      <c r="I109" s="163">
        <v>3760.36</v>
      </c>
      <c r="J109" s="115">
        <f t="shared" si="96"/>
        <v>1.0097320006583909E-2</v>
      </c>
      <c r="K109" s="115">
        <f t="shared" si="97"/>
        <v>1.0097320006339405E-2</v>
      </c>
      <c r="L109" s="163">
        <v>2066682237.28</v>
      </c>
      <c r="M109" s="163">
        <v>3781.69</v>
      </c>
      <c r="N109" s="115">
        <f t="shared" si="98"/>
        <v>5.9205216620939289E-3</v>
      </c>
      <c r="O109" s="115">
        <f t="shared" si="99"/>
        <v>5.6723292450722605E-3</v>
      </c>
      <c r="P109" s="163">
        <v>2035305169.6400001</v>
      </c>
      <c r="Q109" s="163">
        <v>3776.96</v>
      </c>
      <c r="R109" s="115">
        <f t="shared" si="100"/>
        <v>-1.5182337697591974E-2</v>
      </c>
      <c r="S109" s="115">
        <f t="shared" si="101"/>
        <v>-1.2507635475144758E-3</v>
      </c>
      <c r="T109" s="163">
        <v>2035962070</v>
      </c>
      <c r="U109" s="163">
        <v>3780.53</v>
      </c>
      <c r="V109" s="115">
        <f t="shared" si="102"/>
        <v>3.2275275953634315E-4</v>
      </c>
      <c r="W109" s="115">
        <f t="shared" si="103"/>
        <v>9.4520460899775581E-4</v>
      </c>
      <c r="X109" s="163">
        <v>2068395888.21</v>
      </c>
      <c r="Y109" s="163">
        <v>3784.7</v>
      </c>
      <c r="Z109" s="115">
        <f t="shared" si="104"/>
        <v>1.5930462894134387E-2</v>
      </c>
      <c r="AA109" s="115">
        <f t="shared" si="105"/>
        <v>1.1030199469385556E-3</v>
      </c>
      <c r="AB109" s="163">
        <v>2040085311.5699999</v>
      </c>
      <c r="AC109" s="163">
        <v>3784.4</v>
      </c>
      <c r="AD109" s="115">
        <f t="shared" si="106"/>
        <v>-1.3687213749250013E-2</v>
      </c>
      <c r="AE109" s="115">
        <f t="shared" si="107"/>
        <v>-7.9266520463901275E-5</v>
      </c>
      <c r="AF109" s="163">
        <v>2064822310.9400001</v>
      </c>
      <c r="AG109" s="163">
        <v>3828.39</v>
      </c>
      <c r="AH109" s="115">
        <f t="shared" si="108"/>
        <v>1.212547300336334E-2</v>
      </c>
      <c r="AI109" s="115">
        <f t="shared" si="109"/>
        <v>1.1624035514216199E-2</v>
      </c>
      <c r="AJ109" s="116">
        <f t="shared" si="76"/>
        <v>1.9959631519031549E-3</v>
      </c>
      <c r="AK109" s="116">
        <f t="shared" si="77"/>
        <v>3.5690756990113081E-3</v>
      </c>
      <c r="AL109" s="117">
        <f t="shared" si="78"/>
        <v>1.5163196314160158E-2</v>
      </c>
      <c r="AM109" s="117">
        <f t="shared" si="79"/>
        <v>2.8371347142047424E-2</v>
      </c>
      <c r="AN109" s="118">
        <f t="shared" si="80"/>
        <v>1.1489659000547615E-2</v>
      </c>
      <c r="AO109" s="201">
        <f t="shared" si="81"/>
        <v>4.9456760095955557E-3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1672153362.1099999</v>
      </c>
      <c r="C110" s="163">
        <v>1.7</v>
      </c>
      <c r="D110" s="163">
        <v>1830766866.75</v>
      </c>
      <c r="E110" s="163">
        <v>1.0720000000000001</v>
      </c>
      <c r="F110" s="115">
        <f>((D110-B110)/B110)</f>
        <v>9.485583573497966E-2</v>
      </c>
      <c r="G110" s="115">
        <f>((E110-C110)/C110)</f>
        <v>-0.36941176470588227</v>
      </c>
      <c r="H110" s="163">
        <v>1749560178.1199999</v>
      </c>
      <c r="I110" s="163">
        <v>1.0720000000000001</v>
      </c>
      <c r="J110" s="115">
        <f t="shared" si="96"/>
        <v>-4.435665190629063E-2</v>
      </c>
      <c r="K110" s="115">
        <f t="shared" si="97"/>
        <v>0</v>
      </c>
      <c r="L110" s="163">
        <v>1749560178.1199999</v>
      </c>
      <c r="M110" s="163">
        <v>1.0720000000000001</v>
      </c>
      <c r="N110" s="115">
        <f t="shared" si="98"/>
        <v>0</v>
      </c>
      <c r="O110" s="115">
        <f t="shared" si="99"/>
        <v>0</v>
      </c>
      <c r="P110" s="163">
        <v>1749560178.1199999</v>
      </c>
      <c r="Q110" s="163">
        <v>1.0720000000000001</v>
      </c>
      <c r="R110" s="115">
        <f t="shared" si="100"/>
        <v>0</v>
      </c>
      <c r="S110" s="115">
        <f t="shared" si="101"/>
        <v>0</v>
      </c>
      <c r="T110" s="163">
        <v>1789637025</v>
      </c>
      <c r="U110" s="163">
        <v>1.1000000000000001</v>
      </c>
      <c r="V110" s="115">
        <f t="shared" si="102"/>
        <v>2.2906812455610943E-2</v>
      </c>
      <c r="W110" s="115">
        <f t="shared" si="103"/>
        <v>2.611940298507465E-2</v>
      </c>
      <c r="X110" s="163">
        <v>1789637025</v>
      </c>
      <c r="Y110" s="163">
        <v>1.1000000000000001</v>
      </c>
      <c r="Z110" s="115">
        <f t="shared" si="104"/>
        <v>0</v>
      </c>
      <c r="AA110" s="115">
        <f t="shared" si="105"/>
        <v>0</v>
      </c>
      <c r="AB110" s="163">
        <v>1789637025</v>
      </c>
      <c r="AC110" s="163">
        <v>1.1000000000000001</v>
      </c>
      <c r="AD110" s="115">
        <f t="shared" si="106"/>
        <v>0</v>
      </c>
      <c r="AE110" s="115">
        <f t="shared" si="107"/>
        <v>0</v>
      </c>
      <c r="AF110" s="163">
        <v>1889637025</v>
      </c>
      <c r="AG110" s="163">
        <v>10</v>
      </c>
      <c r="AH110" s="115">
        <f t="shared" si="108"/>
        <v>5.5877252539519848E-2</v>
      </c>
      <c r="AI110" s="115">
        <f t="shared" si="109"/>
        <v>8.0909090909090899</v>
      </c>
      <c r="AJ110" s="116">
        <f t="shared" si="76"/>
        <v>1.6160406102977476E-2</v>
      </c>
      <c r="AK110" s="116">
        <f t="shared" si="77"/>
        <v>0.96845209114853525</v>
      </c>
      <c r="AL110" s="117">
        <f t="shared" si="78"/>
        <v>3.2156010314140671E-2</v>
      </c>
      <c r="AM110" s="117">
        <f t="shared" si="79"/>
        <v>8.3283582089552244</v>
      </c>
      <c r="AN110" s="118">
        <f t="shared" si="80"/>
        <v>4.2296338487685194E-2</v>
      </c>
      <c r="AO110" s="201">
        <f t="shared" si="81"/>
        <v>2.8808917659460684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1157139261.25</v>
      </c>
      <c r="C111" s="164">
        <v>552.20000000000005</v>
      </c>
      <c r="D111" s="163">
        <v>1165506676.9300001</v>
      </c>
      <c r="E111" s="164">
        <v>552.20000000000005</v>
      </c>
      <c r="F111" s="115">
        <f>((D111-B111)/B111)</f>
        <v>7.231122441529781E-3</v>
      </c>
      <c r="G111" s="115">
        <f>((E111-C111)/C111)</f>
        <v>0</v>
      </c>
      <c r="H111" s="163">
        <v>1175767319.28</v>
      </c>
      <c r="I111" s="164">
        <v>552.20000000000005</v>
      </c>
      <c r="J111" s="115">
        <f t="shared" si="96"/>
        <v>8.80358950583357E-3</v>
      </c>
      <c r="K111" s="115">
        <f t="shared" si="97"/>
        <v>0</v>
      </c>
      <c r="L111" s="163">
        <v>1186658037</v>
      </c>
      <c r="M111" s="164">
        <v>552.20000000000005</v>
      </c>
      <c r="N111" s="115">
        <f t="shared" si="98"/>
        <v>9.2626470743115523E-3</v>
      </c>
      <c r="O111" s="115">
        <f t="shared" si="99"/>
        <v>0</v>
      </c>
      <c r="P111" s="163">
        <v>1182703401.6600001</v>
      </c>
      <c r="Q111" s="164">
        <v>552.20000000000005</v>
      </c>
      <c r="R111" s="115">
        <f t="shared" si="100"/>
        <v>-3.3325821059600799E-3</v>
      </c>
      <c r="S111" s="115">
        <f t="shared" si="101"/>
        <v>0</v>
      </c>
      <c r="T111" s="163">
        <v>1177764387.46</v>
      </c>
      <c r="U111" s="164">
        <v>552.20000000000005</v>
      </c>
      <c r="V111" s="115">
        <f t="shared" si="102"/>
        <v>-4.1760378748110678E-3</v>
      </c>
      <c r="W111" s="115">
        <f t="shared" si="103"/>
        <v>0</v>
      </c>
      <c r="X111" s="163">
        <v>1183039662.6800001</v>
      </c>
      <c r="Y111" s="164">
        <v>552.20000000000005</v>
      </c>
      <c r="Z111" s="115">
        <f t="shared" si="104"/>
        <v>4.4790581852936105E-3</v>
      </c>
      <c r="AA111" s="115">
        <f t="shared" si="105"/>
        <v>0</v>
      </c>
      <c r="AB111" s="163">
        <v>1186238729.8299999</v>
      </c>
      <c r="AC111" s="164">
        <v>552.20000000000005</v>
      </c>
      <c r="AD111" s="115">
        <f t="shared" si="106"/>
        <v>2.704108113123483E-3</v>
      </c>
      <c r="AE111" s="115">
        <f t="shared" si="107"/>
        <v>0</v>
      </c>
      <c r="AF111" s="163">
        <v>1187917078.8499999</v>
      </c>
      <c r="AG111" s="164">
        <v>552.20000000000005</v>
      </c>
      <c r="AH111" s="115">
        <f t="shared" si="108"/>
        <v>1.4148492860627687E-3</v>
      </c>
      <c r="AI111" s="115">
        <f t="shared" si="109"/>
        <v>0</v>
      </c>
      <c r="AJ111" s="116">
        <f t="shared" si="76"/>
        <v>3.2983443281729523E-3</v>
      </c>
      <c r="AK111" s="116">
        <f t="shared" si="77"/>
        <v>0</v>
      </c>
      <c r="AL111" s="117">
        <f t="shared" si="78"/>
        <v>1.9228033921718835E-2</v>
      </c>
      <c r="AM111" s="117">
        <f t="shared" si="79"/>
        <v>0</v>
      </c>
      <c r="AN111" s="118">
        <f t="shared" si="80"/>
        <v>5.1613634073503379E-3</v>
      </c>
      <c r="AO111" s="201">
        <f t="shared" si="81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2113904081.3800001</v>
      </c>
      <c r="C112" s="164">
        <v>2.95</v>
      </c>
      <c r="D112" s="163">
        <v>2064937577.5599999</v>
      </c>
      <c r="E112" s="164">
        <v>2.95</v>
      </c>
      <c r="F112" s="115">
        <f>((D112-B112)/B112)</f>
        <v>-2.3164014039858342E-2</v>
      </c>
      <c r="G112" s="115">
        <f>((E112-C112)/C112)</f>
        <v>0</v>
      </c>
      <c r="H112" s="163">
        <v>2095147478.6500001</v>
      </c>
      <c r="I112" s="164">
        <v>3</v>
      </c>
      <c r="J112" s="115">
        <f t="shared" si="96"/>
        <v>1.4629934298400048E-2</v>
      </c>
      <c r="K112" s="115">
        <f t="shared" si="97"/>
        <v>1.6949152542372819E-2</v>
      </c>
      <c r="L112" s="163">
        <v>1999536025.54</v>
      </c>
      <c r="M112" s="164">
        <v>2.86</v>
      </c>
      <c r="N112" s="115">
        <f t="shared" si="98"/>
        <v>-4.5634712632070654E-2</v>
      </c>
      <c r="O112" s="115">
        <f t="shared" si="99"/>
        <v>-4.666666666666671E-2</v>
      </c>
      <c r="P112" s="163">
        <v>1945406703.5999999</v>
      </c>
      <c r="Q112" s="164">
        <v>2.78</v>
      </c>
      <c r="R112" s="115">
        <f t="shared" si="100"/>
        <v>-2.7070941082635282E-2</v>
      </c>
      <c r="S112" s="115">
        <f t="shared" si="101"/>
        <v>-2.7972027972028E-2</v>
      </c>
      <c r="T112" s="163">
        <v>1946254439.5899999</v>
      </c>
      <c r="U112" s="164">
        <v>2.78</v>
      </c>
      <c r="V112" s="115">
        <f t="shared" si="102"/>
        <v>4.3576286050174665E-4</v>
      </c>
      <c r="W112" s="115">
        <f t="shared" si="103"/>
        <v>0</v>
      </c>
      <c r="X112" s="163">
        <v>1918582653.3299999</v>
      </c>
      <c r="Y112" s="164">
        <v>2.75</v>
      </c>
      <c r="Z112" s="115">
        <f t="shared" si="104"/>
        <v>-1.4217969499316523E-2</v>
      </c>
      <c r="AA112" s="115">
        <f t="shared" si="105"/>
        <v>-1.0791366906474751E-2</v>
      </c>
      <c r="AB112" s="163">
        <v>1916416132.8499999</v>
      </c>
      <c r="AC112" s="164">
        <v>2.74</v>
      </c>
      <c r="AD112" s="115">
        <f t="shared" si="106"/>
        <v>-1.129229682255119E-3</v>
      </c>
      <c r="AE112" s="115">
        <f t="shared" si="107"/>
        <v>-3.6363636363635587E-3</v>
      </c>
      <c r="AF112" s="163">
        <v>1995018782.1099999</v>
      </c>
      <c r="AG112" s="164">
        <v>2.85</v>
      </c>
      <c r="AH112" s="115">
        <f t="shared" si="108"/>
        <v>4.1015439138004955E-2</v>
      </c>
      <c r="AI112" s="115">
        <f t="shared" si="109"/>
        <v>4.0145985401459805E-2</v>
      </c>
      <c r="AJ112" s="116">
        <f t="shared" si="76"/>
        <v>-6.8919663299036454E-3</v>
      </c>
      <c r="AK112" s="116">
        <f t="shared" si="77"/>
        <v>-3.9964109047125503E-3</v>
      </c>
      <c r="AL112" s="117">
        <f t="shared" si="78"/>
        <v>-3.3860004394233777E-2</v>
      </c>
      <c r="AM112" s="117">
        <f t="shared" si="79"/>
        <v>-3.389830508474579E-2</v>
      </c>
      <c r="AN112" s="118">
        <f t="shared" si="80"/>
        <v>2.6917486950992588E-2</v>
      </c>
      <c r="AO112" s="201">
        <f t="shared" si="81"/>
        <v>2.6352263068055815E-2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164889770.30000001</v>
      </c>
      <c r="C113" s="164">
        <v>1.66</v>
      </c>
      <c r="D113" s="163">
        <v>163738222.08000001</v>
      </c>
      <c r="E113" s="164">
        <v>1.66</v>
      </c>
      <c r="F113" s="115">
        <f>((D113-B113)/B113)</f>
        <v>-6.9837456738818604E-3</v>
      </c>
      <c r="G113" s="115">
        <f>((E113-C113)/C113)</f>
        <v>0</v>
      </c>
      <c r="H113" s="163">
        <v>165987092.65000001</v>
      </c>
      <c r="I113" s="164">
        <v>1.6808000000000001</v>
      </c>
      <c r="J113" s="115">
        <f t="shared" si="96"/>
        <v>1.3734548607112814E-2</v>
      </c>
      <c r="K113" s="115">
        <f t="shared" si="97"/>
        <v>1.2530120481927802E-2</v>
      </c>
      <c r="L113" s="163">
        <v>166019421.97</v>
      </c>
      <c r="M113" s="164">
        <v>1.6848069999999999</v>
      </c>
      <c r="N113" s="115">
        <f t="shared" si="98"/>
        <v>1.9477008413035089E-4</v>
      </c>
      <c r="O113" s="115">
        <f t="shared" si="99"/>
        <v>2.3839838172298143E-3</v>
      </c>
      <c r="P113" s="163">
        <v>159567392.47999999</v>
      </c>
      <c r="Q113" s="164">
        <v>1.6209309999999999</v>
      </c>
      <c r="R113" s="115">
        <f t="shared" si="100"/>
        <v>-3.8863100554379131E-2</v>
      </c>
      <c r="S113" s="115">
        <f t="shared" si="101"/>
        <v>-3.7912947892547955E-2</v>
      </c>
      <c r="T113" s="163">
        <v>166779966.5</v>
      </c>
      <c r="U113" s="164">
        <v>1.6932</v>
      </c>
      <c r="V113" s="115">
        <f t="shared" si="102"/>
        <v>4.5200801416266971E-2</v>
      </c>
      <c r="W113" s="115">
        <f t="shared" si="103"/>
        <v>4.4584871286933336E-2</v>
      </c>
      <c r="X113" s="163">
        <v>169420317.59</v>
      </c>
      <c r="Y113" s="164">
        <v>1.6880999999999999</v>
      </c>
      <c r="Z113" s="115">
        <f t="shared" si="104"/>
        <v>1.5831344407902872E-2</v>
      </c>
      <c r="AA113" s="115">
        <f t="shared" si="105"/>
        <v>-3.0120481927711461E-3</v>
      </c>
      <c r="AB113" s="163">
        <v>167260069.02000001</v>
      </c>
      <c r="AC113" s="164">
        <v>1.6909000000000001</v>
      </c>
      <c r="AD113" s="115">
        <f t="shared" si="106"/>
        <v>-1.2750823518273826E-2</v>
      </c>
      <c r="AE113" s="115">
        <f t="shared" si="107"/>
        <v>1.658669510100193E-3</v>
      </c>
      <c r="AF113" s="163">
        <v>167452002.5</v>
      </c>
      <c r="AG113" s="164">
        <v>1.6922999999999999</v>
      </c>
      <c r="AH113" s="115">
        <f t="shared" si="108"/>
        <v>1.1475152504991431E-3</v>
      </c>
      <c r="AI113" s="115">
        <f t="shared" si="109"/>
        <v>8.2796144065281556E-4</v>
      </c>
      <c r="AJ113" s="116">
        <f t="shared" si="76"/>
        <v>2.1889137524221669E-3</v>
      </c>
      <c r="AK113" s="116">
        <f t="shared" si="77"/>
        <v>2.6325763064406075E-3</v>
      </c>
      <c r="AL113" s="117">
        <f t="shared" si="78"/>
        <v>2.2681206457619223E-2</v>
      </c>
      <c r="AM113" s="117">
        <f t="shared" si="79"/>
        <v>1.9457831325301204E-2</v>
      </c>
      <c r="AN113" s="118">
        <f t="shared" si="80"/>
        <v>2.4398777802874978E-2</v>
      </c>
      <c r="AO113" s="201">
        <f t="shared" si="81"/>
        <v>2.2503825511742185E-2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567752249.07000005</v>
      </c>
      <c r="C114" s="164">
        <v>1.0738000000000001</v>
      </c>
      <c r="D114" s="163">
        <v>566828458.76999998</v>
      </c>
      <c r="E114" s="164">
        <v>1.0723</v>
      </c>
      <c r="F114" s="115">
        <f>((D114-B114)/B114)</f>
        <v>-1.6271010841670385E-3</v>
      </c>
      <c r="G114" s="115">
        <f>((E114-C114)/C114)</f>
        <v>-1.3969081765692463E-3</v>
      </c>
      <c r="H114" s="163">
        <v>564872601.91999996</v>
      </c>
      <c r="I114" s="164">
        <v>1.0686</v>
      </c>
      <c r="J114" s="115">
        <f t="shared" si="96"/>
        <v>-3.4505269094007242E-3</v>
      </c>
      <c r="K114" s="115">
        <f t="shared" si="97"/>
        <v>-3.4505269047841428E-3</v>
      </c>
      <c r="L114" s="163">
        <v>565771238.85000002</v>
      </c>
      <c r="M114" s="164">
        <v>1.0703</v>
      </c>
      <c r="N114" s="115">
        <f t="shared" si="98"/>
        <v>1.5908665545923152E-3</v>
      </c>
      <c r="O114" s="115">
        <f t="shared" si="99"/>
        <v>1.5908665543702366E-3</v>
      </c>
      <c r="P114" s="163">
        <v>566625719.84000003</v>
      </c>
      <c r="Q114" s="164">
        <v>1.0713999999999999</v>
      </c>
      <c r="R114" s="115">
        <f t="shared" si="100"/>
        <v>1.5102941459817713E-3</v>
      </c>
      <c r="S114" s="115">
        <f t="shared" si="101"/>
        <v>1.0277492291879649E-3</v>
      </c>
      <c r="T114" s="163">
        <v>565726649.73000002</v>
      </c>
      <c r="U114" s="164">
        <v>1.0697000000000001</v>
      </c>
      <c r="V114" s="115">
        <f t="shared" si="102"/>
        <v>-1.5867089659359051E-3</v>
      </c>
      <c r="W114" s="115">
        <f t="shared" si="103"/>
        <v>-1.5867089789059294E-3</v>
      </c>
      <c r="X114" s="163">
        <v>567524789.96000004</v>
      </c>
      <c r="Y114" s="164">
        <v>1.0730999999999999</v>
      </c>
      <c r="Z114" s="115">
        <f t="shared" si="104"/>
        <v>3.1784612424714366E-3</v>
      </c>
      <c r="AA114" s="115">
        <f t="shared" si="105"/>
        <v>3.1784612508178435E-3</v>
      </c>
      <c r="AB114" s="163">
        <v>568794065.41999996</v>
      </c>
      <c r="AC114" s="164">
        <v>1.0754999999999999</v>
      </c>
      <c r="AD114" s="115">
        <f t="shared" si="106"/>
        <v>2.2365110431376563E-3</v>
      </c>
      <c r="AE114" s="115">
        <f t="shared" si="107"/>
        <v>2.2365110427732342E-3</v>
      </c>
      <c r="AF114" s="163">
        <v>569375816.66999996</v>
      </c>
      <c r="AG114" s="164">
        <v>1.0766</v>
      </c>
      <c r="AH114" s="115">
        <f t="shared" si="108"/>
        <v>1.0227800980490758E-3</v>
      </c>
      <c r="AI114" s="115">
        <f t="shared" si="109"/>
        <v>1.0227801022781042E-3</v>
      </c>
      <c r="AJ114" s="116">
        <f t="shared" si="76"/>
        <v>3.5932201559107354E-4</v>
      </c>
      <c r="AK114" s="116">
        <f t="shared" si="77"/>
        <v>3.2777801489600807E-4</v>
      </c>
      <c r="AL114" s="117">
        <f t="shared" si="78"/>
        <v>4.4940543485195907E-3</v>
      </c>
      <c r="AM114" s="117">
        <f t="shared" si="79"/>
        <v>4.0100718082625858E-3</v>
      </c>
      <c r="AN114" s="118">
        <f t="shared" si="80"/>
        <v>2.2990949210787981E-3</v>
      </c>
      <c r="AO114" s="201">
        <f t="shared" si="81"/>
        <v>2.2441488338303889E-3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279178255.49000001</v>
      </c>
      <c r="C115" s="164">
        <v>1.1927000000000001</v>
      </c>
      <c r="D115" s="163">
        <v>278975071.95999998</v>
      </c>
      <c r="E115" s="164">
        <v>1.1898</v>
      </c>
      <c r="F115" s="115">
        <f>((D115-B115)/B115)</f>
        <v>-7.2779138777629088E-4</v>
      </c>
      <c r="G115" s="115">
        <f>((E115-C115)/C115)</f>
        <v>-2.4314580363881317E-3</v>
      </c>
      <c r="H115" s="163">
        <v>281054074.29000002</v>
      </c>
      <c r="I115" s="164">
        <v>1.2008000000000001</v>
      </c>
      <c r="J115" s="115">
        <f t="shared" si="96"/>
        <v>7.452287100039299E-3</v>
      </c>
      <c r="K115" s="115">
        <f t="shared" si="97"/>
        <v>9.2452513027400582E-3</v>
      </c>
      <c r="L115" s="163">
        <v>271244024.08999997</v>
      </c>
      <c r="M115" s="164">
        <v>1.2045999999999999</v>
      </c>
      <c r="N115" s="115">
        <f t="shared" si="98"/>
        <v>-3.4904493823056069E-2</v>
      </c>
      <c r="O115" s="115">
        <f t="shared" si="99"/>
        <v>3.1645569620251525E-3</v>
      </c>
      <c r="P115" s="163">
        <v>271227845.38</v>
      </c>
      <c r="Q115" s="164">
        <v>1.2049000000000001</v>
      </c>
      <c r="R115" s="115">
        <f t="shared" si="100"/>
        <v>-5.9646327893330378E-5</v>
      </c>
      <c r="S115" s="115">
        <f t="shared" si="101"/>
        <v>2.4904532624953432E-4</v>
      </c>
      <c r="T115" s="163">
        <v>272649768.98000002</v>
      </c>
      <c r="U115" s="164">
        <v>1.2109000000000001</v>
      </c>
      <c r="V115" s="115">
        <f t="shared" si="102"/>
        <v>5.2425428444039645E-3</v>
      </c>
      <c r="W115" s="115">
        <f t="shared" si="103"/>
        <v>4.9796663623537267E-3</v>
      </c>
      <c r="X115" s="163">
        <v>274172291.13</v>
      </c>
      <c r="Y115" s="164">
        <v>1.2176</v>
      </c>
      <c r="Z115" s="115">
        <f t="shared" si="104"/>
        <v>5.5841681278360426E-3</v>
      </c>
      <c r="AA115" s="115">
        <f t="shared" si="105"/>
        <v>5.5330745726318671E-3</v>
      </c>
      <c r="AB115" s="163">
        <v>274713682.06</v>
      </c>
      <c r="AC115" s="164">
        <v>1.2199</v>
      </c>
      <c r="AD115" s="115">
        <f t="shared" si="106"/>
        <v>1.9746376549164271E-3</v>
      </c>
      <c r="AE115" s="115">
        <f t="shared" si="107"/>
        <v>1.8889618922470176E-3</v>
      </c>
      <c r="AF115" s="163">
        <v>275333805.24000001</v>
      </c>
      <c r="AG115" s="164">
        <v>1.2226999999999999</v>
      </c>
      <c r="AH115" s="115">
        <f t="shared" si="108"/>
        <v>2.2573436290099541E-3</v>
      </c>
      <c r="AI115" s="115">
        <f t="shared" si="109"/>
        <v>2.2952701041068233E-3</v>
      </c>
      <c r="AJ115" s="116">
        <f t="shared" si="76"/>
        <v>-1.6476190228150007E-3</v>
      </c>
      <c r="AK115" s="116">
        <f t="shared" si="77"/>
        <v>3.1155460607457559E-3</v>
      </c>
      <c r="AL115" s="117">
        <f t="shared" si="78"/>
        <v>-1.3052301391724567E-2</v>
      </c>
      <c r="AM115" s="117">
        <f t="shared" si="79"/>
        <v>2.7651706169103993E-2</v>
      </c>
      <c r="AN115" s="118">
        <f t="shared" si="80"/>
        <v>1.3733890853245306E-2</v>
      </c>
      <c r="AO115" s="201">
        <f t="shared" si="81"/>
        <v>3.5467997508572043E-3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210644034.75</v>
      </c>
      <c r="C116" s="164">
        <v>135.4</v>
      </c>
      <c r="D116" s="163">
        <v>210759000.41</v>
      </c>
      <c r="E116" s="164">
        <v>135.52000000000001</v>
      </c>
      <c r="F116" s="115">
        <f>((D116-B116)/B116)</f>
        <v>5.457817029399472E-4</v>
      </c>
      <c r="G116" s="115">
        <f>((E116-C116)/C116)</f>
        <v>8.8626292466768494E-4</v>
      </c>
      <c r="H116" s="163">
        <v>211491405.38</v>
      </c>
      <c r="I116" s="164">
        <v>136.03</v>
      </c>
      <c r="J116" s="115">
        <f t="shared" si="96"/>
        <v>3.4750827655056957E-3</v>
      </c>
      <c r="K116" s="115">
        <f t="shared" si="97"/>
        <v>3.763282172373014E-3</v>
      </c>
      <c r="L116" s="163">
        <v>211325998.33000001</v>
      </c>
      <c r="M116" s="164">
        <v>135.97</v>
      </c>
      <c r="N116" s="115">
        <f t="shared" si="98"/>
        <v>-7.8209821199487896E-4</v>
      </c>
      <c r="O116" s="115">
        <f t="shared" si="99"/>
        <v>-4.4107917371169795E-4</v>
      </c>
      <c r="P116" s="163">
        <v>211792124.00999999</v>
      </c>
      <c r="Q116" s="164">
        <v>136.12</v>
      </c>
      <c r="R116" s="115">
        <f t="shared" si="100"/>
        <v>2.2057185754877644E-3</v>
      </c>
      <c r="S116" s="115">
        <f t="shared" si="101"/>
        <v>1.1031845259984237E-3</v>
      </c>
      <c r="T116" s="163">
        <v>206684630.91999999</v>
      </c>
      <c r="U116" s="164">
        <v>136.43</v>
      </c>
      <c r="V116" s="115">
        <f t="shared" si="102"/>
        <v>-2.4115595015038651E-2</v>
      </c>
      <c r="W116" s="115">
        <f t="shared" si="103"/>
        <v>2.2774022920952269E-3</v>
      </c>
      <c r="X116" s="163">
        <v>211753576.6244742</v>
      </c>
      <c r="Y116" s="164">
        <v>136.18387155634881</v>
      </c>
      <c r="Z116" s="115">
        <f t="shared" si="104"/>
        <v>2.4525024826041433E-2</v>
      </c>
      <c r="AA116" s="115">
        <f t="shared" si="105"/>
        <v>-1.804063942323548E-3</v>
      </c>
      <c r="AB116" s="163">
        <v>211079365.63115171</v>
      </c>
      <c r="AC116" s="164">
        <v>135.79624896651205</v>
      </c>
      <c r="AD116" s="115">
        <f t="shared" si="106"/>
        <v>-3.1839414666329051E-3</v>
      </c>
      <c r="AE116" s="115">
        <f t="shared" si="107"/>
        <v>-2.8463178892396638E-3</v>
      </c>
      <c r="AF116" s="163">
        <v>212305530.73460305</v>
      </c>
      <c r="AG116" s="164">
        <v>136.62969102883036</v>
      </c>
      <c r="AH116" s="115">
        <f t="shared" si="108"/>
        <v>5.8090240122949301E-3</v>
      </c>
      <c r="AI116" s="115">
        <f t="shared" si="109"/>
        <v>6.1374453908799977E-3</v>
      </c>
      <c r="AJ116" s="116">
        <f t="shared" si="76"/>
        <v>1.0598746485754168E-3</v>
      </c>
      <c r="AK116" s="116">
        <f t="shared" si="77"/>
        <v>1.1345145375924297E-3</v>
      </c>
      <c r="AL116" s="117">
        <f t="shared" si="78"/>
        <v>7.3379088038684395E-3</v>
      </c>
      <c r="AM116" s="117">
        <f t="shared" si="79"/>
        <v>8.1883930698816009E-3</v>
      </c>
      <c r="AN116" s="118">
        <f t="shared" si="80"/>
        <v>1.3286863999895119E-2</v>
      </c>
      <c r="AO116" s="201">
        <f t="shared" si="81"/>
        <v>2.9343606042161298E-3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147591492.41</v>
      </c>
      <c r="C117" s="164">
        <v>3.4333</v>
      </c>
      <c r="D117" s="163">
        <v>154091749.18000001</v>
      </c>
      <c r="E117" s="164">
        <v>3.4152999999999998</v>
      </c>
      <c r="F117" s="115">
        <f>((D117-B117)/B117)</f>
        <v>4.404221858494866E-2</v>
      </c>
      <c r="G117" s="115">
        <f>((E117-C117)/C117)</f>
        <v>-5.2427693472752853E-3</v>
      </c>
      <c r="H117" s="163">
        <v>147774540.49000001</v>
      </c>
      <c r="I117" s="164">
        <v>3.4373</v>
      </c>
      <c r="J117" s="115">
        <f t="shared" si="96"/>
        <v>-4.0996411057808442E-2</v>
      </c>
      <c r="K117" s="115">
        <f t="shared" si="97"/>
        <v>6.4416010306562362E-3</v>
      </c>
      <c r="L117" s="163">
        <v>145850432.03999999</v>
      </c>
      <c r="M117" s="164">
        <v>3.3946999999999998</v>
      </c>
      <c r="N117" s="115">
        <f t="shared" si="98"/>
        <v>-1.3020567978895007E-2</v>
      </c>
      <c r="O117" s="115">
        <f t="shared" si="99"/>
        <v>-1.2393448346085646E-2</v>
      </c>
      <c r="P117" s="163">
        <v>145863190.19</v>
      </c>
      <c r="Q117" s="164">
        <v>3.395</v>
      </c>
      <c r="R117" s="115">
        <f t="shared" si="100"/>
        <v>8.7474200943792838E-5</v>
      </c>
      <c r="S117" s="115">
        <f t="shared" si="101"/>
        <v>8.8373052110698747E-5</v>
      </c>
      <c r="T117" s="163">
        <v>1177764387.46</v>
      </c>
      <c r="U117" s="164">
        <v>3.4319999999999999</v>
      </c>
      <c r="V117" s="115">
        <f t="shared" si="102"/>
        <v>7.0744455535756163</v>
      </c>
      <c r="W117" s="115">
        <f t="shared" si="103"/>
        <v>1.0898379970544896E-2</v>
      </c>
      <c r="X117" s="163">
        <v>148357552.63</v>
      </c>
      <c r="Y117" s="164">
        <v>3.4502000000000002</v>
      </c>
      <c r="Z117" s="115">
        <f t="shared" si="104"/>
        <v>-0.87403460810192091</v>
      </c>
      <c r="AA117" s="115">
        <f t="shared" si="105"/>
        <v>5.3030303030303658E-3</v>
      </c>
      <c r="AB117" s="163">
        <v>149224145.41999999</v>
      </c>
      <c r="AC117" s="164">
        <v>3.4695</v>
      </c>
      <c r="AD117" s="115">
        <f t="shared" si="106"/>
        <v>5.841244848256915E-3</v>
      </c>
      <c r="AE117" s="115">
        <f t="shared" si="107"/>
        <v>5.5938786157323844E-3</v>
      </c>
      <c r="AF117" s="163">
        <v>149433641.84999999</v>
      </c>
      <c r="AG117" s="164">
        <v>3.4741</v>
      </c>
      <c r="AH117" s="115">
        <f t="shared" si="108"/>
        <v>1.4039043709070495E-3</v>
      </c>
      <c r="AI117" s="115">
        <f t="shared" si="109"/>
        <v>1.3258394581351599E-3</v>
      </c>
      <c r="AJ117" s="116">
        <f t="shared" si="76"/>
        <v>0.77472110105525605</v>
      </c>
      <c r="AK117" s="116">
        <f t="shared" si="77"/>
        <v>1.5018605921061014E-3</v>
      </c>
      <c r="AL117" s="117">
        <f t="shared" si="78"/>
        <v>-3.0229440283390602E-2</v>
      </c>
      <c r="AM117" s="117">
        <f t="shared" si="79"/>
        <v>1.7216642754662895E-2</v>
      </c>
      <c r="AN117" s="118">
        <f t="shared" si="80"/>
        <v>2.5638698475984678</v>
      </c>
      <c r="AO117" s="201">
        <f t="shared" si="81"/>
        <v>7.4112625556250686E-3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327399384.57999998</v>
      </c>
      <c r="C118" s="164">
        <v>118.02</v>
      </c>
      <c r="D118" s="163">
        <v>328758952.41000003</v>
      </c>
      <c r="E118" s="164">
        <v>118.11</v>
      </c>
      <c r="F118" s="115">
        <f>((D118-B118)/B118)</f>
        <v>4.1526279340571969E-3</v>
      </c>
      <c r="G118" s="115">
        <f>((E118-C118)/C118)</f>
        <v>7.625826131164499E-4</v>
      </c>
      <c r="H118" s="163">
        <v>332400660.33999997</v>
      </c>
      <c r="I118" s="164">
        <v>119.42</v>
      </c>
      <c r="J118" s="115">
        <f t="shared" si="96"/>
        <v>1.1077136921455817E-2</v>
      </c>
      <c r="K118" s="115">
        <f t="shared" si="97"/>
        <v>1.1091355516044385E-2</v>
      </c>
      <c r="L118" s="163">
        <v>332516887.63</v>
      </c>
      <c r="M118" s="164">
        <v>119.41</v>
      </c>
      <c r="N118" s="115">
        <f t="shared" si="98"/>
        <v>3.4966022594882026E-4</v>
      </c>
      <c r="O118" s="115">
        <f t="shared" si="99"/>
        <v>-8.3738067325448971E-5</v>
      </c>
      <c r="P118" s="163">
        <v>332564668.61000001</v>
      </c>
      <c r="Q118" s="164">
        <v>119.29</v>
      </c>
      <c r="R118" s="115">
        <f t="shared" si="100"/>
        <v>1.4369489724439555E-4</v>
      </c>
      <c r="S118" s="115">
        <f t="shared" si="101"/>
        <v>-1.0049409597185357E-3</v>
      </c>
      <c r="T118" s="163">
        <v>327086652.99000001</v>
      </c>
      <c r="U118" s="164">
        <v>119.58</v>
      </c>
      <c r="V118" s="115">
        <f t="shared" si="102"/>
        <v>-1.6472031268072247E-2</v>
      </c>
      <c r="W118" s="115">
        <f t="shared" si="103"/>
        <v>2.4310503814233553E-3</v>
      </c>
      <c r="X118" s="163">
        <v>325943306.51999998</v>
      </c>
      <c r="Y118" s="164">
        <v>118.69</v>
      </c>
      <c r="Z118" s="115">
        <f t="shared" si="104"/>
        <v>-3.4955460870944926E-3</v>
      </c>
      <c r="AA118" s="115">
        <f t="shared" si="105"/>
        <v>-7.4427161732731279E-3</v>
      </c>
      <c r="AB118" s="163">
        <v>325549084.66000003</v>
      </c>
      <c r="AC118" s="164">
        <v>119.31</v>
      </c>
      <c r="AD118" s="115">
        <f t="shared" si="106"/>
        <v>-1.2094798454643681E-3</v>
      </c>
      <c r="AE118" s="115">
        <f t="shared" si="107"/>
        <v>5.2236919706799608E-3</v>
      </c>
      <c r="AF118" s="163">
        <v>325742134.99000001</v>
      </c>
      <c r="AG118" s="164">
        <v>119.28</v>
      </c>
      <c r="AH118" s="115">
        <f t="shared" si="108"/>
        <v>5.9299914850506489E-4</v>
      </c>
      <c r="AI118" s="115">
        <f t="shared" si="109"/>
        <v>-2.5144581342721598E-4</v>
      </c>
      <c r="AJ118" s="116">
        <f t="shared" si="76"/>
        <v>-6.0761725917747632E-4</v>
      </c>
      <c r="AK118" s="116">
        <f t="shared" si="77"/>
        <v>1.3407299334399776E-3</v>
      </c>
      <c r="AL118" s="117">
        <f t="shared" si="78"/>
        <v>-9.1763810472230128E-3</v>
      </c>
      <c r="AM118" s="117">
        <f t="shared" si="79"/>
        <v>9.9060198120396389E-3</v>
      </c>
      <c r="AN118" s="118">
        <f t="shared" si="80"/>
        <v>7.7689652537089367E-3</v>
      </c>
      <c r="AO118" s="201">
        <f t="shared" si="81"/>
        <v>5.3303762475180975E-3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160085926.09999999</v>
      </c>
      <c r="C119" s="164">
        <v>133.47442000000001</v>
      </c>
      <c r="D119" s="163">
        <v>159594501.61000001</v>
      </c>
      <c r="E119" s="164">
        <v>133.17495500000001</v>
      </c>
      <c r="F119" s="115">
        <f>((D119-B119)/B119)</f>
        <v>-3.0697544873058004E-3</v>
      </c>
      <c r="G119" s="115">
        <f>((E119-C119)/C119)</f>
        <v>-2.2436134204591252E-3</v>
      </c>
      <c r="H119" s="163">
        <v>165455207.06</v>
      </c>
      <c r="I119" s="164">
        <v>133.93638300000001</v>
      </c>
      <c r="J119" s="115">
        <f t="shared" si="96"/>
        <v>3.672247722118744E-2</v>
      </c>
      <c r="K119" s="115">
        <f t="shared" si="97"/>
        <v>5.717501462643596E-3</v>
      </c>
      <c r="L119" s="163">
        <v>119819147.13</v>
      </c>
      <c r="M119" s="164">
        <v>134.63009</v>
      </c>
      <c r="N119" s="115">
        <f t="shared" si="98"/>
        <v>-0.27582123730594188</v>
      </c>
      <c r="O119" s="115">
        <f t="shared" si="99"/>
        <v>5.1793768389279942E-3</v>
      </c>
      <c r="P119" s="163">
        <v>119841924.45999999</v>
      </c>
      <c r="Q119" s="164">
        <v>133.76724400000001</v>
      </c>
      <c r="R119" s="115">
        <f t="shared" si="100"/>
        <v>1.9009758077551266E-4</v>
      </c>
      <c r="S119" s="115">
        <f t="shared" si="101"/>
        <v>-6.4090130222745189E-3</v>
      </c>
      <c r="T119" s="163">
        <v>119883280.75</v>
      </c>
      <c r="U119" s="164">
        <v>134.26776799999999</v>
      </c>
      <c r="V119" s="115">
        <f t="shared" si="102"/>
        <v>3.4509033617705439E-4</v>
      </c>
      <c r="W119" s="115">
        <f t="shared" si="103"/>
        <v>3.7417531006319034E-3</v>
      </c>
      <c r="X119" s="163">
        <v>119469470.59999999</v>
      </c>
      <c r="Y119" s="164">
        <v>133.91545099999999</v>
      </c>
      <c r="Z119" s="115">
        <f t="shared" si="104"/>
        <v>-3.4517753218895452E-3</v>
      </c>
      <c r="AA119" s="115">
        <f t="shared" si="105"/>
        <v>-2.6239879104864492E-3</v>
      </c>
      <c r="AB119" s="163">
        <v>118018113.23</v>
      </c>
      <c r="AC119" s="164">
        <v>132.49365900000001</v>
      </c>
      <c r="AD119" s="115">
        <f t="shared" si="106"/>
        <v>-1.2148353572766146E-2</v>
      </c>
      <c r="AE119" s="115">
        <f t="shared" si="107"/>
        <v>-1.0617087045467086E-2</v>
      </c>
      <c r="AF119" s="163">
        <v>117949571.70999999</v>
      </c>
      <c r="AG119" s="164">
        <v>132.55359799999999</v>
      </c>
      <c r="AH119" s="115">
        <f t="shared" si="108"/>
        <v>-5.807711894735459E-4</v>
      </c>
      <c r="AI119" s="115">
        <f t="shared" si="109"/>
        <v>4.5239146123955828E-4</v>
      </c>
      <c r="AJ119" s="116">
        <f t="shared" si="76"/>
        <v>-3.2226778342404609E-2</v>
      </c>
      <c r="AK119" s="116">
        <f t="shared" si="77"/>
        <v>-8.5033481690551579E-4</v>
      </c>
      <c r="AL119" s="117">
        <f t="shared" si="78"/>
        <v>-0.26094213447132064</v>
      </c>
      <c r="AM119" s="117">
        <f t="shared" si="79"/>
        <v>-4.6657196167253631E-3</v>
      </c>
      <c r="AN119" s="118">
        <f t="shared" si="80"/>
        <v>9.9489257498497546E-2</v>
      </c>
      <c r="AO119" s="201">
        <f t="shared" si="81"/>
        <v>5.7774646725020579E-3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1077166291.26</v>
      </c>
      <c r="C120" s="164">
        <v>2.1118000000000001</v>
      </c>
      <c r="D120" s="163">
        <v>1074207237.79</v>
      </c>
      <c r="E120" s="164">
        <v>2.1059999999999999</v>
      </c>
      <c r="F120" s="115">
        <f>((D120-B120)/B120)</f>
        <v>-2.747072103916952E-3</v>
      </c>
      <c r="G120" s="115">
        <f>((E120-C120)/C120)</f>
        <v>-2.7464722038072968E-3</v>
      </c>
      <c r="H120" s="163">
        <v>1091172398.3800001</v>
      </c>
      <c r="I120" s="164">
        <v>2.1395</v>
      </c>
      <c r="J120" s="115">
        <f t="shared" si="96"/>
        <v>1.5793191474768972E-2</v>
      </c>
      <c r="K120" s="115">
        <f t="shared" si="97"/>
        <v>1.5906932573599281E-2</v>
      </c>
      <c r="L120" s="163">
        <v>1099018365.1400001</v>
      </c>
      <c r="M120" s="164">
        <v>2.1549999999999998</v>
      </c>
      <c r="N120" s="115">
        <f t="shared" si="98"/>
        <v>7.1904006842992349E-3</v>
      </c>
      <c r="O120" s="115">
        <f t="shared" si="99"/>
        <v>7.2446833372282532E-3</v>
      </c>
      <c r="P120" s="163">
        <v>1100479657.1199999</v>
      </c>
      <c r="Q120" s="164">
        <v>2.1577999999999999</v>
      </c>
      <c r="R120" s="115">
        <f t="shared" si="100"/>
        <v>1.3296338135474486E-3</v>
      </c>
      <c r="S120" s="115">
        <f t="shared" si="101"/>
        <v>1.2993039443156083E-3</v>
      </c>
      <c r="T120" s="163">
        <v>1104828163.23</v>
      </c>
      <c r="U120" s="164">
        <v>2.1722000000000001</v>
      </c>
      <c r="V120" s="115">
        <f t="shared" si="102"/>
        <v>3.951464329091145E-3</v>
      </c>
      <c r="W120" s="115">
        <f t="shared" si="103"/>
        <v>6.6734637130411488E-3</v>
      </c>
      <c r="X120" s="163">
        <v>1105266462.28</v>
      </c>
      <c r="Y120" s="164">
        <v>2.173</v>
      </c>
      <c r="Z120" s="115">
        <f t="shared" si="104"/>
        <v>3.9671241609063549E-4</v>
      </c>
      <c r="AA120" s="115">
        <f t="shared" si="105"/>
        <v>3.6829021268755725E-4</v>
      </c>
      <c r="AB120" s="163">
        <v>1104566517.1700001</v>
      </c>
      <c r="AC120" s="164">
        <v>2.1715</v>
      </c>
      <c r="AD120" s="115">
        <f t="shared" si="106"/>
        <v>-6.3328177764121485E-4</v>
      </c>
      <c r="AE120" s="115">
        <f t="shared" si="107"/>
        <v>-6.9028992176716831E-4</v>
      </c>
      <c r="AF120" s="163">
        <v>1105292462.55</v>
      </c>
      <c r="AG120" s="164">
        <v>2.1739000000000002</v>
      </c>
      <c r="AH120" s="115">
        <f t="shared" si="108"/>
        <v>6.5722196781757797E-4</v>
      </c>
      <c r="AI120" s="115">
        <f t="shared" si="109"/>
        <v>1.1052268017500253E-3</v>
      </c>
      <c r="AJ120" s="116">
        <f t="shared" si="76"/>
        <v>3.242283850507106E-3</v>
      </c>
      <c r="AK120" s="116">
        <f t="shared" si="77"/>
        <v>3.6451423071309262E-3</v>
      </c>
      <c r="AL120" s="117">
        <f t="shared" si="78"/>
        <v>2.8937828443562335E-2</v>
      </c>
      <c r="AM120" s="117">
        <f t="shared" si="79"/>
        <v>3.2241215574549051E-2</v>
      </c>
      <c r="AN120" s="118">
        <f t="shared" si="80"/>
        <v>5.8912318776502184E-3</v>
      </c>
      <c r="AO120" s="201">
        <f t="shared" si="81"/>
        <v>6.0334723882603325E-3</v>
      </c>
      <c r="AP120" s="122"/>
      <c r="AQ120" s="120"/>
      <c r="AR120" s="124"/>
      <c r="AS120" s="121"/>
      <c r="AT120" s="121"/>
    </row>
    <row r="121" spans="1:46" s="401" customFormat="1">
      <c r="A121" s="196" t="s">
        <v>202</v>
      </c>
      <c r="B121" s="163">
        <v>16595944.800000001</v>
      </c>
      <c r="C121" s="164">
        <v>1.0527</v>
      </c>
      <c r="D121" s="163">
        <v>16616454.369999999</v>
      </c>
      <c r="E121" s="164">
        <v>1.054</v>
      </c>
      <c r="F121" s="115">
        <f>((D121-B121)/B121)</f>
        <v>1.2358181620366942E-3</v>
      </c>
      <c r="G121" s="115">
        <f>((E121-C121)/C121)</f>
        <v>1.2349197302176109E-3</v>
      </c>
      <c r="H121" s="163">
        <v>16920429.23</v>
      </c>
      <c r="I121" s="164">
        <v>1.0732999999999999</v>
      </c>
      <c r="J121" s="115">
        <f t="shared" si="96"/>
        <v>1.82936054365972E-2</v>
      </c>
      <c r="K121" s="115">
        <f t="shared" si="97"/>
        <v>1.8311195445920182E-2</v>
      </c>
      <c r="L121" s="163">
        <v>17022798.41</v>
      </c>
      <c r="M121" s="164">
        <v>1.0798000000000001</v>
      </c>
      <c r="N121" s="115">
        <f t="shared" si="98"/>
        <v>6.0500344647580612E-3</v>
      </c>
      <c r="O121" s="115">
        <f t="shared" si="99"/>
        <v>6.0560886984069437E-3</v>
      </c>
      <c r="P121" s="163">
        <v>17001120.77</v>
      </c>
      <c r="Q121" s="164">
        <v>1.0784</v>
      </c>
      <c r="R121" s="115">
        <f t="shared" si="100"/>
        <v>-1.2734474954051104E-3</v>
      </c>
      <c r="S121" s="115">
        <f t="shared" si="101"/>
        <v>-1.2965363956288828E-3</v>
      </c>
      <c r="T121" s="163">
        <v>17004443.68</v>
      </c>
      <c r="U121" s="164">
        <v>1.0786</v>
      </c>
      <c r="V121" s="115">
        <f t="shared" si="102"/>
        <v>1.9545240840025801E-4</v>
      </c>
      <c r="W121" s="115">
        <f t="shared" si="103"/>
        <v>1.8545994065279856E-4</v>
      </c>
      <c r="X121" s="163">
        <v>17074140.59</v>
      </c>
      <c r="Y121" s="164">
        <v>1.083</v>
      </c>
      <c r="Z121" s="115">
        <f t="shared" si="104"/>
        <v>4.098746851799397E-3</v>
      </c>
      <c r="AA121" s="115">
        <f t="shared" si="105"/>
        <v>4.0793621361023174E-3</v>
      </c>
      <c r="AB121" s="163">
        <v>17058277.789999999</v>
      </c>
      <c r="AC121" s="164">
        <v>1.0820000000000001</v>
      </c>
      <c r="AD121" s="115">
        <f t="shared" si="106"/>
        <v>-9.2905408131003012E-4</v>
      </c>
      <c r="AE121" s="115">
        <f t="shared" si="107"/>
        <v>-9.2336103416425664E-4</v>
      </c>
      <c r="AF121" s="163">
        <v>17104916.48</v>
      </c>
      <c r="AG121" s="164">
        <v>1.085</v>
      </c>
      <c r="AH121" s="115">
        <f t="shared" si="108"/>
        <v>2.7340796400526519E-3</v>
      </c>
      <c r="AI121" s="115">
        <f t="shared" si="109"/>
        <v>2.7726432532346502E-3</v>
      </c>
      <c r="AJ121" s="116">
        <f t="shared" si="76"/>
        <v>3.8006544233661404E-3</v>
      </c>
      <c r="AK121" s="116">
        <f t="shared" si="77"/>
        <v>3.8024714718426704E-3</v>
      </c>
      <c r="AL121" s="117">
        <f t="shared" si="78"/>
        <v>2.939628991380315E-2</v>
      </c>
      <c r="AM121" s="117">
        <f t="shared" si="79"/>
        <v>2.9411764705882273E-2</v>
      </c>
      <c r="AN121" s="118">
        <f t="shared" si="80"/>
        <v>6.369843011569053E-3</v>
      </c>
      <c r="AO121" s="201">
        <f t="shared" si="81"/>
        <v>6.3777240121903446E-3</v>
      </c>
      <c r="AP121" s="122"/>
      <c r="AQ121" s="120"/>
      <c r="AR121" s="124"/>
      <c r="AS121" s="121"/>
      <c r="AT121" s="121"/>
    </row>
    <row r="122" spans="1:46" s="401" customFormat="1">
      <c r="A122" s="196" t="s">
        <v>219</v>
      </c>
      <c r="B122" s="163">
        <v>179851911.47</v>
      </c>
      <c r="C122" s="164">
        <v>1.0365</v>
      </c>
      <c r="D122" s="163">
        <v>179884333.38</v>
      </c>
      <c r="E122" s="164">
        <v>1.0367</v>
      </c>
      <c r="F122" s="115">
        <f>((D122-B122)/B122)</f>
        <v>1.8027003291207458E-4</v>
      </c>
      <c r="G122" s="115">
        <f>((E122-C122)/C122)</f>
        <v>1.9295706705255955E-4</v>
      </c>
      <c r="H122" s="163">
        <v>180134078.59999999</v>
      </c>
      <c r="I122" s="164">
        <v>1.0376000000000001</v>
      </c>
      <c r="J122" s="115">
        <f t="shared" si="96"/>
        <v>1.3883655975332765E-3</v>
      </c>
      <c r="K122" s="115">
        <f t="shared" si="97"/>
        <v>8.6813928812590235E-4</v>
      </c>
      <c r="L122" s="163">
        <v>179580407.81</v>
      </c>
      <c r="M122" s="164">
        <v>1.044</v>
      </c>
      <c r="N122" s="115">
        <f t="shared" si="98"/>
        <v>-3.0736593225619202E-3</v>
      </c>
      <c r="O122" s="115">
        <f t="shared" si="99"/>
        <v>6.168080185042368E-3</v>
      </c>
      <c r="P122" s="163">
        <v>122856471.59</v>
      </c>
      <c r="Q122" s="164">
        <v>1.0426</v>
      </c>
      <c r="R122" s="115">
        <f t="shared" si="100"/>
        <v>-0.31586929171034717</v>
      </c>
      <c r="S122" s="115">
        <f t="shared" si="101"/>
        <v>-1.3409961685824404E-3</v>
      </c>
      <c r="T122" s="163">
        <v>181862351.11000001</v>
      </c>
      <c r="U122" s="164">
        <v>1.056</v>
      </c>
      <c r="V122" s="115">
        <f t="shared" si="102"/>
        <v>0.48028303886925922</v>
      </c>
      <c r="W122" s="115">
        <f t="shared" si="103"/>
        <v>1.285248417418001E-2</v>
      </c>
      <c r="X122" s="163">
        <v>180172870.58000001</v>
      </c>
      <c r="Y122" s="164">
        <v>1.0457000000000001</v>
      </c>
      <c r="Z122" s="115">
        <f t="shared" si="104"/>
        <v>-9.2898861127013229E-3</v>
      </c>
      <c r="AA122" s="115">
        <f t="shared" si="105"/>
        <v>-9.7537878787878549E-3</v>
      </c>
      <c r="AB122" s="163">
        <v>179838796.06999999</v>
      </c>
      <c r="AC122" s="164">
        <v>1.0139</v>
      </c>
      <c r="AD122" s="115">
        <f t="shared" si="106"/>
        <v>-1.8541887517504205E-3</v>
      </c>
      <c r="AE122" s="115">
        <f t="shared" si="107"/>
        <v>-3.0410251506168162E-2</v>
      </c>
      <c r="AF122" s="163">
        <v>178220522.50999999</v>
      </c>
      <c r="AG122" s="164">
        <v>1.0345</v>
      </c>
      <c r="AH122" s="115">
        <f t="shared" si="108"/>
        <v>-8.9984674906859897E-3</v>
      </c>
      <c r="AI122" s="115">
        <f t="shared" si="109"/>
        <v>2.0317585560706137E-2</v>
      </c>
      <c r="AJ122" s="116">
        <f t="shared" si="76"/>
        <v>1.7845772638957216E-2</v>
      </c>
      <c r="AK122" s="116">
        <f t="shared" si="77"/>
        <v>-1.3822365980393483E-4</v>
      </c>
      <c r="AL122" s="117">
        <f t="shared" si="78"/>
        <v>-9.2493372754438637E-3</v>
      </c>
      <c r="AM122" s="117">
        <f t="shared" si="79"/>
        <v>-2.1221182598630075E-3</v>
      </c>
      <c r="AN122" s="118">
        <f t="shared" si="80"/>
        <v>0.21649135710807724</v>
      </c>
      <c r="AO122" s="201">
        <f t="shared" si="81"/>
        <v>1.5298888582519859E-2</v>
      </c>
      <c r="AP122" s="122"/>
      <c r="AQ122" s="120"/>
      <c r="AR122" s="124"/>
      <c r="AS122" s="121"/>
      <c r="AT122" s="121"/>
    </row>
    <row r="123" spans="1:46">
      <c r="A123" s="196" t="s">
        <v>228</v>
      </c>
      <c r="B123" s="163">
        <v>6026861.9500000002</v>
      </c>
      <c r="C123" s="164">
        <v>99.617999999999995</v>
      </c>
      <c r="D123" s="163">
        <v>6023057.3700000001</v>
      </c>
      <c r="E123" s="164">
        <v>99.552999999999997</v>
      </c>
      <c r="F123" s="115">
        <f>((D123-B123)/B123)</f>
        <v>-6.3127047401510079E-4</v>
      </c>
      <c r="G123" s="115">
        <f>((E123-C123)/C123)</f>
        <v>-6.5249252143184699E-4</v>
      </c>
      <c r="H123" s="163">
        <v>6029261.4699999997</v>
      </c>
      <c r="I123" s="164">
        <v>99.659000000000006</v>
      </c>
      <c r="J123" s="115">
        <f t="shared" si="96"/>
        <v>1.0300582609259834E-3</v>
      </c>
      <c r="K123" s="115">
        <f t="shared" si="97"/>
        <v>1.0647594748526791E-3</v>
      </c>
      <c r="L123" s="163">
        <v>6025005.0099999998</v>
      </c>
      <c r="M123" s="164">
        <v>99.587000000000003</v>
      </c>
      <c r="N123" s="115">
        <f t="shared" si="98"/>
        <v>-7.0596706100390153E-4</v>
      </c>
      <c r="O123" s="115">
        <f t="shared" si="99"/>
        <v>-7.2246360087902472E-4</v>
      </c>
      <c r="P123" s="163">
        <v>6018782.8899999997</v>
      </c>
      <c r="Q123" s="164">
        <v>99.48</v>
      </c>
      <c r="R123" s="115">
        <f t="shared" si="100"/>
        <v>-1.0327161537082459E-3</v>
      </c>
      <c r="S123" s="115">
        <f t="shared" si="101"/>
        <v>-1.0744374265717345E-3</v>
      </c>
      <c r="T123" s="163">
        <v>6023365.0199999996</v>
      </c>
      <c r="U123" s="164">
        <v>99.558000000000007</v>
      </c>
      <c r="V123" s="115">
        <f t="shared" si="102"/>
        <v>7.6130508173221192E-4</v>
      </c>
      <c r="W123" s="115">
        <f t="shared" si="103"/>
        <v>7.8407720144755687E-4</v>
      </c>
      <c r="X123" s="163">
        <v>6019677.4400000004</v>
      </c>
      <c r="Y123" s="164">
        <v>99.495000000000005</v>
      </c>
      <c r="Z123" s="115">
        <f t="shared" si="104"/>
        <v>-6.1221260669989139E-4</v>
      </c>
      <c r="AA123" s="115">
        <f t="shared" si="105"/>
        <v>-6.3279696257460361E-4</v>
      </c>
      <c r="AB123" s="163">
        <v>6015484.1200000001</v>
      </c>
      <c r="AC123" s="164">
        <v>99.424000000000007</v>
      </c>
      <c r="AD123" s="115">
        <f t="shared" si="106"/>
        <v>-6.9660210896620698E-4</v>
      </c>
      <c r="AE123" s="115">
        <f t="shared" si="107"/>
        <v>-7.1360369867830493E-4</v>
      </c>
      <c r="AF123" s="163">
        <v>6015484.1200000001</v>
      </c>
      <c r="AG123" s="164">
        <v>99.424000000000007</v>
      </c>
      <c r="AH123" s="115">
        <f t="shared" si="108"/>
        <v>0</v>
      </c>
      <c r="AI123" s="115">
        <f t="shared" si="109"/>
        <v>0</v>
      </c>
      <c r="AJ123" s="116">
        <f t="shared" si="76"/>
        <v>-2.3592563271689391E-4</v>
      </c>
      <c r="AK123" s="116">
        <f t="shared" si="77"/>
        <v>-2.4336969172940987E-4</v>
      </c>
      <c r="AL123" s="117">
        <f t="shared" si="78"/>
        <v>-1.2573763679757212E-3</v>
      </c>
      <c r="AM123" s="117">
        <f t="shared" si="79"/>
        <v>-1.2957921910940974E-3</v>
      </c>
      <c r="AN123" s="118">
        <f t="shared" si="80"/>
        <v>7.5770061423874031E-4</v>
      </c>
      <c r="AO123" s="201">
        <f t="shared" si="81"/>
        <v>7.825268142961447E-4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28943512920.520004</v>
      </c>
      <c r="C124" s="70"/>
      <c r="D124" s="178">
        <f>SUM(D102:D123)</f>
        <v>29015430731.900002</v>
      </c>
      <c r="E124" s="70"/>
      <c r="F124" s="115">
        <f>((D124-B124)/B124)</f>
        <v>2.4847644298564005E-3</v>
      </c>
      <c r="G124" s="115"/>
      <c r="H124" s="178">
        <f>SUM(H102:H123)</f>
        <v>29061287191.330006</v>
      </c>
      <c r="I124" s="70"/>
      <c r="J124" s="115">
        <f>((H124-D124)/D124)</f>
        <v>1.5804162913766033E-3</v>
      </c>
      <c r="K124" s="115"/>
      <c r="L124" s="178">
        <f>SUM(L102:L123)</f>
        <v>28926579836.080002</v>
      </c>
      <c r="M124" s="70"/>
      <c r="N124" s="115">
        <f>((L124-H124)/H124)</f>
        <v>-4.6352852288728532E-3</v>
      </c>
      <c r="O124" s="115"/>
      <c r="P124" s="178">
        <f>SUM(P102:P123)</f>
        <v>28688498739.409992</v>
      </c>
      <c r="Q124" s="70"/>
      <c r="R124" s="115">
        <f>((P124-L124)/L124)</f>
        <v>-8.2305304677966814E-3</v>
      </c>
      <c r="S124" s="115"/>
      <c r="T124" s="178">
        <f>SUM(T102:T123)</f>
        <v>29826287596.469997</v>
      </c>
      <c r="U124" s="70"/>
      <c r="V124" s="115">
        <f>((T124-P124)/P124)</f>
        <v>3.9660104468868591E-2</v>
      </c>
      <c r="W124" s="115"/>
      <c r="X124" s="178">
        <f>SUM(X102:X123)</f>
        <v>28827303298.844475</v>
      </c>
      <c r="Y124" s="70"/>
      <c r="Z124" s="115">
        <f>((X124-T124)/T124)</f>
        <v>-3.3493417321696931E-2</v>
      </c>
      <c r="AA124" s="115"/>
      <c r="AB124" s="178">
        <f>SUM(AB102:AB123)</f>
        <v>28798809043.90115</v>
      </c>
      <c r="AC124" s="70"/>
      <c r="AD124" s="115">
        <f>((AB124-X124)/X124)</f>
        <v>-9.8844677380791339E-4</v>
      </c>
      <c r="AE124" s="115"/>
      <c r="AF124" s="178">
        <f>SUM(AF102:AF123)</f>
        <v>29034179119.797195</v>
      </c>
      <c r="AG124" s="70"/>
      <c r="AH124" s="115">
        <f>((AF124-AB124)/AB124)</f>
        <v>8.1729100511498762E-3</v>
      </c>
      <c r="AI124" s="115"/>
      <c r="AJ124" s="116">
        <f t="shared" si="76"/>
        <v>5.6881443113463652E-4</v>
      </c>
      <c r="AK124" s="116"/>
      <c r="AL124" s="117">
        <f t="shared" si="78"/>
        <v>6.4615232048172383E-4</v>
      </c>
      <c r="AM124" s="117"/>
      <c r="AN124" s="118">
        <f t="shared" si="80"/>
        <v>2.0205435082456279E-2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614456094.49000001</v>
      </c>
      <c r="C126" s="364">
        <v>14.2948</v>
      </c>
      <c r="D126" s="171">
        <v>612875817.51999998</v>
      </c>
      <c r="E126" s="364">
        <v>14.2683</v>
      </c>
      <c r="F126" s="115">
        <f>((D126-B126)/B126)</f>
        <v>-2.5718305736908056E-3</v>
      </c>
      <c r="G126" s="115">
        <f>((E126-C126)/C126)</f>
        <v>-1.8538209698631958E-3</v>
      </c>
      <c r="H126" s="171">
        <v>617612861.34000003</v>
      </c>
      <c r="I126" s="364">
        <v>14.379200000000001</v>
      </c>
      <c r="J126" s="115">
        <f t="shared" ref="J126:J133" si="110">((H126-D126)/D126)</f>
        <v>7.7292066101881532E-3</v>
      </c>
      <c r="K126" s="115">
        <f t="shared" ref="K126:K133" si="111">((I126-E126)/E126)</f>
        <v>7.7724746465942605E-3</v>
      </c>
      <c r="L126" s="171">
        <v>618442858.11000001</v>
      </c>
      <c r="M126" s="364">
        <v>14.4145</v>
      </c>
      <c r="N126" s="115">
        <f t="shared" ref="N126:N133" si="112">((L126-H126)/H126)</f>
        <v>1.343878701293855E-3</v>
      </c>
      <c r="O126" s="115">
        <f t="shared" ref="O126:O133" si="113">((M126-I126)/I126)</f>
        <v>2.4549349059752586E-3</v>
      </c>
      <c r="P126" s="171">
        <v>617721139.29999995</v>
      </c>
      <c r="Q126" s="364">
        <v>14.397399999999999</v>
      </c>
      <c r="R126" s="115">
        <f t="shared" ref="R126:R133" si="114">((P126-L126)/L126)</f>
        <v>-1.1669935233882072E-3</v>
      </c>
      <c r="S126" s="115">
        <f t="shared" ref="S126:S133" si="115">((Q126-M126)/M126)</f>
        <v>-1.1863054563114228E-3</v>
      </c>
      <c r="T126" s="171">
        <v>616393812.11000001</v>
      </c>
      <c r="U126" s="364">
        <v>14.366400000000001</v>
      </c>
      <c r="V126" s="115">
        <f t="shared" ref="V126:V133" si="116">((T126-P126)/P126)</f>
        <v>-2.1487482061955366E-3</v>
      </c>
      <c r="W126" s="115">
        <f t="shared" ref="W126:W133" si="117">((U126-Q126)/Q126)</f>
        <v>-2.1531665439592433E-3</v>
      </c>
      <c r="X126" s="171">
        <v>615503808</v>
      </c>
      <c r="Y126" s="364">
        <v>14.345599999999999</v>
      </c>
      <c r="Z126" s="115">
        <f t="shared" ref="Z126:Z133" si="118">((X126-T126)/T126)</f>
        <v>-1.4438887810268714E-3</v>
      </c>
      <c r="AA126" s="115">
        <f t="shared" ref="AA126:AA133" si="119">((Y126-U126)/U126)</f>
        <v>-1.4478226974051441E-3</v>
      </c>
      <c r="AB126" s="171">
        <v>616457421.24000001</v>
      </c>
      <c r="AC126" s="364">
        <v>14.368</v>
      </c>
      <c r="AD126" s="115">
        <f t="shared" ref="AD126:AD133" si="120">((AB126-X126)/X126)</f>
        <v>1.5493214300308757E-3</v>
      </c>
      <c r="AE126" s="115">
        <f t="shared" ref="AE126:AE133" si="121">((AC126-Y126)/Y126)</f>
        <v>1.5614543832255944E-3</v>
      </c>
      <c r="AF126" s="171">
        <v>544449977.62</v>
      </c>
      <c r="AG126" s="364">
        <v>14.457100000000001</v>
      </c>
      <c r="AH126" s="115">
        <f t="shared" ref="AH126:AH133" si="122">((AF126-AB126)/AB126)</f>
        <v>-0.11680846257825481</v>
      </c>
      <c r="AI126" s="115">
        <f t="shared" ref="AI126:AI133" si="123">((AG126-AC126)/AC126)</f>
        <v>6.2012806236080298E-3</v>
      </c>
      <c r="AJ126" s="116">
        <f t="shared" si="76"/>
        <v>-1.4189689615130417E-2</v>
      </c>
      <c r="AK126" s="116">
        <f t="shared" si="77"/>
        <v>1.4186286114830171E-3</v>
      </c>
      <c r="AL126" s="117">
        <f t="shared" si="78"/>
        <v>-0.11164715256164767</v>
      </c>
      <c r="AM126" s="117">
        <f t="shared" si="79"/>
        <v>1.3232129966429114E-2</v>
      </c>
      <c r="AN126" s="118">
        <f t="shared" si="80"/>
        <v>4.1596812653710034E-2</v>
      </c>
      <c r="AO126" s="201">
        <f t="shared" si="81"/>
        <v>3.8323495430859374E-3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2812335665.9200001</v>
      </c>
      <c r="C127" s="364">
        <v>1.43</v>
      </c>
      <c r="D127" s="171">
        <v>2816009713.52</v>
      </c>
      <c r="E127" s="364">
        <v>1.43</v>
      </c>
      <c r="F127" s="115">
        <f>((D127-B127)/B127)</f>
        <v>1.3064043686257531E-3</v>
      </c>
      <c r="G127" s="115">
        <f>((E127-C127)/C127)</f>
        <v>0</v>
      </c>
      <c r="H127" s="171">
        <v>2845907759.9299998</v>
      </c>
      <c r="I127" s="364">
        <v>1.44</v>
      </c>
      <c r="J127" s="115">
        <f t="shared" si="110"/>
        <v>1.0617167357930531E-2</v>
      </c>
      <c r="K127" s="115">
        <f t="shared" si="111"/>
        <v>6.9930069930069999E-3</v>
      </c>
      <c r="L127" s="171">
        <v>2840789279.8299999</v>
      </c>
      <c r="M127" s="364">
        <v>1.44</v>
      </c>
      <c r="N127" s="115">
        <f t="shared" si="112"/>
        <v>-1.7985404067086851E-3</v>
      </c>
      <c r="O127" s="115">
        <f t="shared" si="113"/>
        <v>0</v>
      </c>
      <c r="P127" s="171">
        <v>2846433970.4099998</v>
      </c>
      <c r="Q127" s="364">
        <v>1.44</v>
      </c>
      <c r="R127" s="115">
        <f t="shared" si="114"/>
        <v>1.9870148835318458E-3</v>
      </c>
      <c r="S127" s="115">
        <f t="shared" si="115"/>
        <v>0</v>
      </c>
      <c r="T127" s="171">
        <v>2848540117.0500002</v>
      </c>
      <c r="U127" s="364">
        <v>1.45</v>
      </c>
      <c r="V127" s="115">
        <f t="shared" si="116"/>
        <v>7.3992464321839661E-4</v>
      </c>
      <c r="W127" s="115">
        <f t="shared" si="117"/>
        <v>6.944444444444451E-3</v>
      </c>
      <c r="X127" s="171">
        <v>2844018356.5599999</v>
      </c>
      <c r="Y127" s="364">
        <v>1.44</v>
      </c>
      <c r="Z127" s="115">
        <f t="shared" si="118"/>
        <v>-1.587395755087018E-3</v>
      </c>
      <c r="AA127" s="115">
        <f t="shared" si="119"/>
        <v>-6.896551724137937E-3</v>
      </c>
      <c r="AB127" s="171">
        <v>2855375332.04</v>
      </c>
      <c r="AC127" s="364">
        <v>1.45</v>
      </c>
      <c r="AD127" s="115">
        <f t="shared" si="120"/>
        <v>3.9932848723722445E-3</v>
      </c>
      <c r="AE127" s="115">
        <f t="shared" si="121"/>
        <v>6.944444444444451E-3</v>
      </c>
      <c r="AF127" s="171">
        <v>2845309702.6599998</v>
      </c>
      <c r="AG127" s="364">
        <v>1.44</v>
      </c>
      <c r="AH127" s="115">
        <f t="shared" si="122"/>
        <v>-3.5251510605468482E-3</v>
      </c>
      <c r="AI127" s="115">
        <f t="shared" si="123"/>
        <v>-6.896551724137937E-3</v>
      </c>
      <c r="AJ127" s="116">
        <f t="shared" si="76"/>
        <v>1.4665886129170277E-3</v>
      </c>
      <c r="AK127" s="116">
        <f t="shared" si="77"/>
        <v>8.8609905420250327E-4</v>
      </c>
      <c r="AL127" s="117">
        <f t="shared" si="78"/>
        <v>1.0404789798603004E-2</v>
      </c>
      <c r="AM127" s="117">
        <f t="shared" si="79"/>
        <v>6.9930069930069999E-3</v>
      </c>
      <c r="AN127" s="118">
        <f t="shared" si="80"/>
        <v>4.4053081841084387E-3</v>
      </c>
      <c r="AO127" s="201">
        <f t="shared" si="81"/>
        <v>5.7841685806388427E-3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1511117726.78</v>
      </c>
      <c r="C128" s="167">
        <v>1.23</v>
      </c>
      <c r="D128" s="167">
        <v>1500063017.54</v>
      </c>
      <c r="E128" s="167">
        <v>1.22</v>
      </c>
      <c r="F128" s="115">
        <f>((D128-B128)/B128)</f>
        <v>-7.3155843810767751E-3</v>
      </c>
      <c r="G128" s="115">
        <f>((E128-C128)/C128)</f>
        <v>-8.1300813008130159E-3</v>
      </c>
      <c r="H128" s="167">
        <v>1522719413.6300001</v>
      </c>
      <c r="I128" s="167">
        <v>1.24</v>
      </c>
      <c r="J128" s="115">
        <f t="shared" si="110"/>
        <v>1.5103629530948027E-2</v>
      </c>
      <c r="K128" s="115">
        <f t="shared" si="111"/>
        <v>1.6393442622950834E-2</v>
      </c>
      <c r="L128" s="167">
        <v>1520059073.7</v>
      </c>
      <c r="M128" s="167">
        <v>1.24</v>
      </c>
      <c r="N128" s="115">
        <f t="shared" si="112"/>
        <v>-1.7470979263724635E-3</v>
      </c>
      <c r="O128" s="115">
        <f t="shared" si="113"/>
        <v>0</v>
      </c>
      <c r="P128" s="167">
        <v>1519818504.02</v>
      </c>
      <c r="Q128" s="167">
        <v>1.24</v>
      </c>
      <c r="R128" s="115">
        <f t="shared" si="114"/>
        <v>-1.5826337552427635E-4</v>
      </c>
      <c r="S128" s="115">
        <f t="shared" si="115"/>
        <v>0</v>
      </c>
      <c r="T128" s="167">
        <v>1518723273.45</v>
      </c>
      <c r="U128" s="167">
        <v>1.24</v>
      </c>
      <c r="V128" s="115">
        <f t="shared" si="116"/>
        <v>-7.2063247493236245E-4</v>
      </c>
      <c r="W128" s="115">
        <f t="shared" si="117"/>
        <v>0</v>
      </c>
      <c r="X128" s="167">
        <v>1507298998.78</v>
      </c>
      <c r="Y128" s="167">
        <v>1.23</v>
      </c>
      <c r="Z128" s="115">
        <f t="shared" si="118"/>
        <v>-7.5222885365074975E-3</v>
      </c>
      <c r="AA128" s="115">
        <f t="shared" si="119"/>
        <v>-8.0645161290322648E-3</v>
      </c>
      <c r="AB128" s="167">
        <v>1510819159.1600001</v>
      </c>
      <c r="AC128" s="167">
        <v>1.23</v>
      </c>
      <c r="AD128" s="115">
        <f t="shared" si="120"/>
        <v>2.3354094860072979E-3</v>
      </c>
      <c r="AE128" s="115">
        <f t="shared" si="121"/>
        <v>0</v>
      </c>
      <c r="AF128" s="167">
        <v>1521630103.6300001</v>
      </c>
      <c r="AG128" s="167">
        <v>1.24</v>
      </c>
      <c r="AH128" s="115">
        <f t="shared" si="122"/>
        <v>7.1556839906708643E-3</v>
      </c>
      <c r="AI128" s="115">
        <f t="shared" si="123"/>
        <v>8.1300813008130159E-3</v>
      </c>
      <c r="AJ128" s="116">
        <f t="shared" si="76"/>
        <v>8.9135703915160184E-4</v>
      </c>
      <c r="AK128" s="116">
        <f t="shared" si="77"/>
        <v>1.0411158117398212E-3</v>
      </c>
      <c r="AL128" s="117">
        <f t="shared" si="78"/>
        <v>1.437745337217145E-2</v>
      </c>
      <c r="AM128" s="117">
        <f t="shared" si="79"/>
        <v>1.6393442622950834E-2</v>
      </c>
      <c r="AN128" s="118">
        <f t="shared" si="80"/>
        <v>7.4844672123315463E-3</v>
      </c>
      <c r="AO128" s="201">
        <f t="shared" si="81"/>
        <v>8.0826661820698059E-3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432345544.80000001</v>
      </c>
      <c r="C129" s="167">
        <v>39.342100000000002</v>
      </c>
      <c r="D129" s="167">
        <v>432387235.50999999</v>
      </c>
      <c r="E129" s="167">
        <v>39.205500000000001</v>
      </c>
      <c r="F129" s="115">
        <f>((D129-B129)/B129)</f>
        <v>9.6429142155875268E-5</v>
      </c>
      <c r="G129" s="115">
        <f>((E129-C129)/C129)</f>
        <v>-3.4721074879073915E-3</v>
      </c>
      <c r="H129" s="167">
        <v>436019624.48000002</v>
      </c>
      <c r="I129" s="167">
        <v>39.205500000000001</v>
      </c>
      <c r="J129" s="115">
        <f t="shared" si="110"/>
        <v>8.4007775246085423E-3</v>
      </c>
      <c r="K129" s="115">
        <f t="shared" si="111"/>
        <v>0</v>
      </c>
      <c r="L129" s="167">
        <v>435978097.39999998</v>
      </c>
      <c r="M129" s="167">
        <v>39.460799999999999</v>
      </c>
      <c r="N129" s="115">
        <f t="shared" si="112"/>
        <v>-9.5241309492820185E-5</v>
      </c>
      <c r="O129" s="115">
        <f t="shared" si="113"/>
        <v>6.5118414508168066E-3</v>
      </c>
      <c r="P129" s="167">
        <v>404146262.06</v>
      </c>
      <c r="Q129" s="167">
        <v>39.454700000000003</v>
      </c>
      <c r="R129" s="115">
        <f t="shared" si="114"/>
        <v>-7.3012464455972412E-2</v>
      </c>
      <c r="S129" s="115">
        <f t="shared" si="115"/>
        <v>-1.5458378948213016E-4</v>
      </c>
      <c r="T129" s="167">
        <v>404146262.06</v>
      </c>
      <c r="U129" s="167">
        <v>39.454700000000003</v>
      </c>
      <c r="V129" s="115">
        <f t="shared" si="116"/>
        <v>0</v>
      </c>
      <c r="W129" s="115">
        <f t="shared" si="117"/>
        <v>0</v>
      </c>
      <c r="X129" s="167">
        <v>404231741.75999999</v>
      </c>
      <c r="Y129" s="167">
        <v>39.323900000000002</v>
      </c>
      <c r="Z129" s="115">
        <f t="shared" si="118"/>
        <v>2.115068430035304E-4</v>
      </c>
      <c r="AA129" s="115">
        <f t="shared" si="119"/>
        <v>-3.3151943874874397E-3</v>
      </c>
      <c r="AB129" s="167">
        <v>400815731.64999998</v>
      </c>
      <c r="AC129" s="167">
        <v>39.461199999999998</v>
      </c>
      <c r="AD129" s="115">
        <f t="shared" si="120"/>
        <v>-8.4506231379231078E-3</v>
      </c>
      <c r="AE129" s="115">
        <f t="shared" si="121"/>
        <v>3.4915153380004576E-3</v>
      </c>
      <c r="AF129" s="167">
        <v>400922376.5</v>
      </c>
      <c r="AG129" s="167">
        <v>39.3001</v>
      </c>
      <c r="AH129" s="115">
        <f t="shared" si="122"/>
        <v>2.6606952167523249E-4</v>
      </c>
      <c r="AI129" s="115">
        <f t="shared" si="123"/>
        <v>-4.0824911558695019E-3</v>
      </c>
      <c r="AJ129" s="116">
        <f t="shared" si="76"/>
        <v>-9.0729432339931443E-3</v>
      </c>
      <c r="AK129" s="116">
        <f t="shared" si="77"/>
        <v>-1.2762750399114987E-4</v>
      </c>
      <c r="AL129" s="117">
        <f t="shared" si="78"/>
        <v>-7.2770092236620357E-2</v>
      </c>
      <c r="AM129" s="117">
        <f t="shared" si="79"/>
        <v>2.4129267577253141E-3</v>
      </c>
      <c r="AN129" s="118">
        <f t="shared" si="80"/>
        <v>2.6225379110905968E-2</v>
      </c>
      <c r="AO129" s="201">
        <f t="shared" si="81"/>
        <v>3.6684197185086666E-3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261378758.24000001</v>
      </c>
      <c r="C130" s="175">
        <v>223.83</v>
      </c>
      <c r="D130" s="163">
        <v>257988319.56</v>
      </c>
      <c r="E130" s="175">
        <v>223.4</v>
      </c>
      <c r="F130" s="115">
        <f>((D130-B130)/B130)</f>
        <v>-1.2971362718338725E-2</v>
      </c>
      <c r="G130" s="115">
        <f>((E130-C130)/C130)</f>
        <v>-1.9211008354555099E-3</v>
      </c>
      <c r="H130" s="163">
        <v>262292955.58000001</v>
      </c>
      <c r="I130" s="175">
        <v>226.96</v>
      </c>
      <c r="J130" s="115">
        <f t="shared" si="110"/>
        <v>1.6685391134535016E-2</v>
      </c>
      <c r="K130" s="115">
        <f t="shared" si="111"/>
        <v>1.5935541629364378E-2</v>
      </c>
      <c r="L130" s="163">
        <v>263929697.72</v>
      </c>
      <c r="M130" s="175">
        <v>228.24</v>
      </c>
      <c r="N130" s="115">
        <f t="shared" si="112"/>
        <v>6.2401299965556076E-3</v>
      </c>
      <c r="O130" s="115">
        <f t="shared" si="113"/>
        <v>5.6397603101868221E-3</v>
      </c>
      <c r="P130" s="163">
        <v>262349355.12</v>
      </c>
      <c r="Q130" s="175">
        <v>228.03</v>
      </c>
      <c r="R130" s="115">
        <f t="shared" si="114"/>
        <v>-5.9877407266103171E-3</v>
      </c>
      <c r="S130" s="115">
        <f t="shared" si="115"/>
        <v>-9.2008412197690129E-4</v>
      </c>
      <c r="T130" s="163">
        <v>261919831.83000001</v>
      </c>
      <c r="U130" s="175">
        <v>227.78</v>
      </c>
      <c r="V130" s="115">
        <f t="shared" si="116"/>
        <v>-1.6372187757180703E-3</v>
      </c>
      <c r="W130" s="115">
        <f t="shared" si="117"/>
        <v>-1.0963469718896636E-3</v>
      </c>
      <c r="X130" s="163">
        <v>260398486.22999999</v>
      </c>
      <c r="Y130" s="175">
        <v>227.37</v>
      </c>
      <c r="Z130" s="115">
        <f t="shared" si="118"/>
        <v>-5.8084398931175958E-3</v>
      </c>
      <c r="AA130" s="115">
        <f t="shared" si="119"/>
        <v>-1.7999824391957001E-3</v>
      </c>
      <c r="AB130" s="163">
        <v>262793907.53</v>
      </c>
      <c r="AC130" s="175">
        <v>228.57</v>
      </c>
      <c r="AD130" s="115">
        <f t="shared" si="120"/>
        <v>9.1990600048428399E-3</v>
      </c>
      <c r="AE130" s="115">
        <f t="shared" si="121"/>
        <v>5.2777411267976807E-3</v>
      </c>
      <c r="AF130" s="163">
        <v>263784012.02000001</v>
      </c>
      <c r="AG130" s="175">
        <v>229.69</v>
      </c>
      <c r="AH130" s="115">
        <f t="shared" si="122"/>
        <v>3.7676082345515613E-3</v>
      </c>
      <c r="AI130" s="115">
        <f t="shared" si="123"/>
        <v>4.9000306251914278E-3</v>
      </c>
      <c r="AJ130" s="116">
        <f t="shared" si="76"/>
        <v>1.1859284070875394E-3</v>
      </c>
      <c r="AK130" s="116">
        <f t="shared" si="77"/>
        <v>3.2519449153778166E-3</v>
      </c>
      <c r="AL130" s="117">
        <f t="shared" si="78"/>
        <v>2.2464941319376715E-2</v>
      </c>
      <c r="AM130" s="117">
        <f t="shared" si="79"/>
        <v>2.8155774395702739E-2</v>
      </c>
      <c r="AN130" s="118">
        <f t="shared" si="80"/>
        <v>9.6023465589372223E-3</v>
      </c>
      <c r="AO130" s="201">
        <f t="shared" si="81"/>
        <v>6.1177863144084412E-3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5002050410.8999996</v>
      </c>
      <c r="C131" s="175">
        <v>111.05</v>
      </c>
      <c r="D131" s="163">
        <v>4634025829.5299997</v>
      </c>
      <c r="E131" s="175">
        <v>111.2</v>
      </c>
      <c r="F131" s="115">
        <f>((D131-B131)/B131)</f>
        <v>-7.3574744582348708E-2</v>
      </c>
      <c r="G131" s="115">
        <f>((E131-C131)/C131)</f>
        <v>1.3507429085997812E-3</v>
      </c>
      <c r="H131" s="163">
        <v>4896680642.6800003</v>
      </c>
      <c r="I131" s="175">
        <v>111.36</v>
      </c>
      <c r="J131" s="115">
        <f t="shared" si="110"/>
        <v>5.6679617855440401E-2</v>
      </c>
      <c r="K131" s="115">
        <f t="shared" si="111"/>
        <v>1.4388489208632786E-3</v>
      </c>
      <c r="L131" s="163">
        <v>4856062786.79</v>
      </c>
      <c r="M131" s="175">
        <v>111.51</v>
      </c>
      <c r="N131" s="115">
        <f t="shared" si="112"/>
        <v>-8.2949775274235166E-3</v>
      </c>
      <c r="O131" s="115">
        <f t="shared" si="113"/>
        <v>1.3469827586207407E-3</v>
      </c>
      <c r="P131" s="163">
        <v>4856062786.79</v>
      </c>
      <c r="Q131" s="175">
        <v>111.51</v>
      </c>
      <c r="R131" s="115">
        <f t="shared" si="114"/>
        <v>0</v>
      </c>
      <c r="S131" s="115">
        <f t="shared" si="115"/>
        <v>0</v>
      </c>
      <c r="T131" s="163">
        <v>4859739888.1599998</v>
      </c>
      <c r="U131" s="175">
        <v>111.81</v>
      </c>
      <c r="V131" s="115">
        <f t="shared" si="116"/>
        <v>7.5721866282345935E-4</v>
      </c>
      <c r="W131" s="115">
        <f t="shared" si="117"/>
        <v>2.6903416733924952E-3</v>
      </c>
      <c r="X131" s="163">
        <v>4803680544.5900002</v>
      </c>
      <c r="Y131" s="175">
        <v>111.95</v>
      </c>
      <c r="Z131" s="115">
        <f t="shared" si="118"/>
        <v>-1.1535461744892882E-2</v>
      </c>
      <c r="AA131" s="115">
        <f t="shared" si="119"/>
        <v>1.2521241391646595E-3</v>
      </c>
      <c r="AB131" s="163">
        <v>4803174485.9899998</v>
      </c>
      <c r="AC131" s="175">
        <v>112.11</v>
      </c>
      <c r="AD131" s="115">
        <f t="shared" si="120"/>
        <v>-1.0534809617394618E-4</v>
      </c>
      <c r="AE131" s="115">
        <f t="shared" si="121"/>
        <v>1.4292094685126983E-3</v>
      </c>
      <c r="AF131" s="163">
        <v>4814413915.0600004</v>
      </c>
      <c r="AG131" s="175">
        <v>112.43</v>
      </c>
      <c r="AH131" s="115">
        <f t="shared" si="122"/>
        <v>2.3400001608902721E-3</v>
      </c>
      <c r="AI131" s="115">
        <f t="shared" si="123"/>
        <v>2.8543394880029202E-3</v>
      </c>
      <c r="AJ131" s="116">
        <f t="shared" si="76"/>
        <v>-4.2167119089606148E-3</v>
      </c>
      <c r="AK131" s="116">
        <f t="shared" si="77"/>
        <v>1.5453236696445717E-3</v>
      </c>
      <c r="AL131" s="117">
        <f t="shared" si="78"/>
        <v>3.8926862336521831E-2</v>
      </c>
      <c r="AM131" s="117">
        <f t="shared" si="79"/>
        <v>1.1061151079136727E-2</v>
      </c>
      <c r="AN131" s="118">
        <f t="shared" si="80"/>
        <v>3.5236974199061452E-2</v>
      </c>
      <c r="AO131" s="201">
        <f t="shared" si="81"/>
        <v>8.9447510702755798E-4</v>
      </c>
      <c r="AP131" s="122"/>
      <c r="AQ131" s="120"/>
      <c r="AR131" s="124"/>
      <c r="AS131" s="121"/>
      <c r="AT131" s="121"/>
    </row>
    <row r="132" spans="1:46" s="401" customFormat="1">
      <c r="A132" s="196" t="s">
        <v>206</v>
      </c>
      <c r="B132" s="163">
        <v>1552537397.8</v>
      </c>
      <c r="C132" s="175">
        <v>1.0559000000000001</v>
      </c>
      <c r="D132" s="163">
        <v>1641860831.8699999</v>
      </c>
      <c r="E132" s="175">
        <v>1.0565</v>
      </c>
      <c r="F132" s="115">
        <f>((D132-B132)/B132)</f>
        <v>5.7533837314691666E-2</v>
      </c>
      <c r="G132" s="115">
        <f>((E132-C132)/C132)</f>
        <v>5.6823562837383641E-4</v>
      </c>
      <c r="H132" s="163">
        <v>1544296110.5799999</v>
      </c>
      <c r="I132" s="175">
        <v>1.0570999999999999</v>
      </c>
      <c r="J132" s="115">
        <f t="shared" si="110"/>
        <v>-5.9423258900011933E-2</v>
      </c>
      <c r="K132" s="115">
        <f t="shared" si="111"/>
        <v>5.679129200188679E-4</v>
      </c>
      <c r="L132" s="163">
        <v>1530038099.6400001</v>
      </c>
      <c r="M132" s="175">
        <v>1.0578000000000001</v>
      </c>
      <c r="N132" s="115">
        <f t="shared" si="112"/>
        <v>-9.2326923847816066E-3</v>
      </c>
      <c r="O132" s="115">
        <f t="shared" si="113"/>
        <v>6.6218900766261001E-4</v>
      </c>
      <c r="P132" s="163">
        <v>1547948141.8099999</v>
      </c>
      <c r="Q132" s="175">
        <v>1.0585</v>
      </c>
      <c r="R132" s="115">
        <f t="shared" si="114"/>
        <v>1.1705618424935862E-2</v>
      </c>
      <c r="S132" s="115">
        <f t="shared" si="115"/>
        <v>6.6175080355447427E-4</v>
      </c>
      <c r="T132" s="163">
        <v>1548532082.26</v>
      </c>
      <c r="U132" s="175">
        <v>1.0591999999999999</v>
      </c>
      <c r="V132" s="115">
        <f t="shared" si="116"/>
        <v>3.7723515034376545E-4</v>
      </c>
      <c r="W132" s="115">
        <f t="shared" si="117"/>
        <v>6.6131317902685212E-4</v>
      </c>
      <c r="X132" s="163">
        <v>1582592574.3800001</v>
      </c>
      <c r="Y132" s="175">
        <v>1.0599000000000001</v>
      </c>
      <c r="Z132" s="115">
        <f t="shared" si="118"/>
        <v>2.199534159491914E-2</v>
      </c>
      <c r="AA132" s="115">
        <f t="shared" si="119"/>
        <v>6.6087613293065045E-4</v>
      </c>
      <c r="AB132" s="163">
        <v>1580666906.78</v>
      </c>
      <c r="AC132" s="175">
        <v>1.0606</v>
      </c>
      <c r="AD132" s="115">
        <f t="shared" si="120"/>
        <v>-1.2167803837665212E-3</v>
      </c>
      <c r="AE132" s="115">
        <f t="shared" si="121"/>
        <v>6.6043966411918377E-4</v>
      </c>
      <c r="AF132" s="163">
        <v>1675983256.26</v>
      </c>
      <c r="AG132" s="175">
        <v>1.0612999999999999</v>
      </c>
      <c r="AH132" s="115">
        <f t="shared" si="122"/>
        <v>6.0301350696441394E-2</v>
      </c>
      <c r="AI132" s="115">
        <f t="shared" si="123"/>
        <v>6.6000377145004994E-4</v>
      </c>
      <c r="AJ132" s="116">
        <f t="shared" si="76"/>
        <v>1.025508143909647E-2</v>
      </c>
      <c r="AK132" s="116">
        <f t="shared" si="77"/>
        <v>6.3784013839206558E-4</v>
      </c>
      <c r="AL132" s="117">
        <f t="shared" si="78"/>
        <v>2.0782775085228338E-2</v>
      </c>
      <c r="AM132" s="117">
        <f t="shared" si="79"/>
        <v>4.5433033601513639E-3</v>
      </c>
      <c r="AN132" s="118">
        <f t="shared" si="80"/>
        <v>3.8440803269083779E-2</v>
      </c>
      <c r="AO132" s="201">
        <f t="shared" si="81"/>
        <v>4.306605707182735E-5</v>
      </c>
      <c r="AP132" s="122"/>
      <c r="AQ132" s="120"/>
      <c r="AR132" s="124"/>
      <c r="AS132" s="121"/>
      <c r="AT132" s="121"/>
    </row>
    <row r="133" spans="1:46">
      <c r="A133" s="196" t="s">
        <v>221</v>
      </c>
      <c r="B133" s="163">
        <v>260976117.08081132</v>
      </c>
      <c r="C133" s="175">
        <v>100</v>
      </c>
      <c r="D133" s="163">
        <v>262056809.96598396</v>
      </c>
      <c r="E133" s="175">
        <v>100</v>
      </c>
      <c r="F133" s="115">
        <f>((D133-B133)/B133)</f>
        <v>4.1409646877304043E-3</v>
      </c>
      <c r="G133" s="115">
        <f>((E133-C133)/C133)</f>
        <v>0</v>
      </c>
      <c r="H133" s="163">
        <v>260237924.54782587</v>
      </c>
      <c r="I133" s="175">
        <v>100</v>
      </c>
      <c r="J133" s="115">
        <f t="shared" si="110"/>
        <v>-6.9408057680095505E-3</v>
      </c>
      <c r="K133" s="115">
        <f t="shared" si="111"/>
        <v>0</v>
      </c>
      <c r="L133" s="163">
        <v>261816174.03372774</v>
      </c>
      <c r="M133" s="175">
        <v>99.430030736233419</v>
      </c>
      <c r="N133" s="115">
        <f t="shared" si="112"/>
        <v>6.0646406116408131E-3</v>
      </c>
      <c r="O133" s="115">
        <f t="shared" si="113"/>
        <v>-5.6996926376658048E-3</v>
      </c>
      <c r="P133" s="163">
        <v>263398275.8723048</v>
      </c>
      <c r="Q133" s="175">
        <v>99.459079484827598</v>
      </c>
      <c r="R133" s="115">
        <f t="shared" si="114"/>
        <v>6.0427964178150894E-3</v>
      </c>
      <c r="S133" s="115">
        <f t="shared" si="115"/>
        <v>2.9215266634321249E-4</v>
      </c>
      <c r="T133" s="163">
        <v>263713139.85000893</v>
      </c>
      <c r="U133" s="175">
        <v>99.59410526312152</v>
      </c>
      <c r="V133" s="115">
        <f t="shared" si="116"/>
        <v>1.1953911872102886E-3</v>
      </c>
      <c r="W133" s="115">
        <f t="shared" si="117"/>
        <v>1.3576013270313893E-3</v>
      </c>
      <c r="X133" s="163">
        <v>264956314.3417435</v>
      </c>
      <c r="Y133" s="175">
        <v>99.685849138682684</v>
      </c>
      <c r="Z133" s="115">
        <f t="shared" si="118"/>
        <v>4.7141166057999223E-3</v>
      </c>
      <c r="AA133" s="115">
        <f t="shared" si="119"/>
        <v>9.2117776768798167E-4</v>
      </c>
      <c r="AB133" s="163">
        <v>265865129.69773561</v>
      </c>
      <c r="AC133" s="175">
        <v>100.02476669341704</v>
      </c>
      <c r="AD133" s="115">
        <f t="shared" si="120"/>
        <v>3.4300573596442348E-3</v>
      </c>
      <c r="AE133" s="115">
        <f t="shared" si="121"/>
        <v>3.3998562249577678E-3</v>
      </c>
      <c r="AF133" s="163">
        <v>265656322.24542567</v>
      </c>
      <c r="AG133" s="175">
        <v>100.11393167068357</v>
      </c>
      <c r="AH133" s="115">
        <f t="shared" si="122"/>
        <v>-7.8538863877083585E-4</v>
      </c>
      <c r="AI133" s="115">
        <f t="shared" si="123"/>
        <v>8.9142899517907954E-4</v>
      </c>
      <c r="AJ133" s="116">
        <f t="shared" si="76"/>
        <v>2.2327215578825457E-3</v>
      </c>
      <c r="AK133" s="116">
        <f t="shared" si="77"/>
        <v>1.4531554294170323E-4</v>
      </c>
      <c r="AL133" s="117">
        <f t="shared" si="78"/>
        <v>1.3735618165805139E-2</v>
      </c>
      <c r="AM133" s="117">
        <f t="shared" si="79"/>
        <v>1.1393167068357002E-3</v>
      </c>
      <c r="AN133" s="118">
        <f t="shared" si="80"/>
        <v>4.3878280891155108E-3</v>
      </c>
      <c r="AO133" s="201">
        <f t="shared" si="81"/>
        <v>2.6035205377888874E-3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12447197716.010809</v>
      </c>
      <c r="C134" s="170"/>
      <c r="D134" s="179">
        <f>SUM(D126:D133)</f>
        <v>12157267575.015984</v>
      </c>
      <c r="E134" s="170"/>
      <c r="F134" s="115">
        <f>((D134-B134)/B134)</f>
        <v>-2.3292804341164174E-2</v>
      </c>
      <c r="G134" s="115"/>
      <c r="H134" s="179">
        <f>SUM(H126:H133)</f>
        <v>12385767292.767826</v>
      </c>
      <c r="I134" s="170"/>
      <c r="J134" s="115">
        <f>((H134-D134)/D134)</f>
        <v>1.8795318630760834E-2</v>
      </c>
      <c r="K134" s="115"/>
      <c r="L134" s="179">
        <f>SUM(L126:L133)</f>
        <v>12327116067.223726</v>
      </c>
      <c r="M134" s="170"/>
      <c r="N134" s="115">
        <f>((L134-H134)/H134)</f>
        <v>-4.735372799902905E-3</v>
      </c>
      <c r="O134" s="115"/>
      <c r="P134" s="179">
        <f>SUM(P126:P133)</f>
        <v>12317878435.382305</v>
      </c>
      <c r="Q134" s="170"/>
      <c r="R134" s="115">
        <f>((P134-L134)/L134)</f>
        <v>-7.4937493822929485E-4</v>
      </c>
      <c r="S134" s="115"/>
      <c r="T134" s="179">
        <f>SUM(T126:T133)</f>
        <v>12321708406.770008</v>
      </c>
      <c r="U134" s="170"/>
      <c r="V134" s="115">
        <f>((T134-P134)/P134)</f>
        <v>3.1092784425454292E-4</v>
      </c>
      <c r="W134" s="115"/>
      <c r="X134" s="179">
        <f>SUM(X126:X133)</f>
        <v>12282680824.641743</v>
      </c>
      <c r="Y134" s="170"/>
      <c r="Z134" s="115">
        <f>((X134-T134)/T134)</f>
        <v>-3.1673840055184365E-3</v>
      </c>
      <c r="AA134" s="115"/>
      <c r="AB134" s="179">
        <f>SUM(AB126:AB133)</f>
        <v>12295968074.087734</v>
      </c>
      <c r="AC134" s="170"/>
      <c r="AD134" s="115">
        <f>((AB134-X134)/X134)</f>
        <v>1.0817874074635554E-3</v>
      </c>
      <c r="AE134" s="115"/>
      <c r="AF134" s="179">
        <f>SUM(AF126:AF133)</f>
        <v>12332149665.995428</v>
      </c>
      <c r="AG134" s="170"/>
      <c r="AH134" s="115">
        <f>((AF134-AB134)/AB134)</f>
        <v>2.9425574049709996E-3</v>
      </c>
      <c r="AI134" s="115"/>
      <c r="AJ134" s="116">
        <f t="shared" ref="AJ134:AJ135" si="124">AVERAGE(F134,J134,N134,R134,V134,Z134,AD134,AH134)</f>
        <v>-1.1017930996706101E-3</v>
      </c>
      <c r="AK134" s="116"/>
      <c r="AL134" s="117">
        <f t="shared" ref="AL134:AL135" si="125">((AF134-D134)/D134)</f>
        <v>1.4384983294999541E-2</v>
      </c>
      <c r="AM134" s="117"/>
      <c r="AN134" s="118">
        <f t="shared" ref="AN134:AN135" si="126">STDEV(F134,J134,N134,R134,V134,Z134,AD134,AH134)</f>
        <v>1.1520480993325864E-2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1271869056842.6748</v>
      </c>
      <c r="C135" s="96"/>
      <c r="D135" s="71">
        <f>SUM(D19,D49,D63,D94,D100,D124,D134)</f>
        <v>1269254385162.4197</v>
      </c>
      <c r="E135" s="96"/>
      <c r="F135" s="115">
        <f>((D135-B135)/B135)</f>
        <v>-2.0557711237553533E-3</v>
      </c>
      <c r="G135" s="115"/>
      <c r="H135" s="71">
        <f>SUM(H19,H49,H63,H94,H100,H124,H134)</f>
        <v>1274352336428.6218</v>
      </c>
      <c r="I135" s="96"/>
      <c r="J135" s="115">
        <f>((H135-D135)/D135)</f>
        <v>4.0164929314384767E-3</v>
      </c>
      <c r="K135" s="115"/>
      <c r="L135" s="71">
        <f>SUM(L19,L49,L63,L94,L100,L124,L134)</f>
        <v>1272863707591.9922</v>
      </c>
      <c r="M135" s="96"/>
      <c r="N135" s="115">
        <f>((L135-H135)/H135)</f>
        <v>-1.1681454132234164E-3</v>
      </c>
      <c r="O135" s="115"/>
      <c r="P135" s="71">
        <f>SUM(P19,P49,P63,P94,P100,P124,P134)</f>
        <v>1300934394748.9612</v>
      </c>
      <c r="Q135" s="96"/>
      <c r="R135" s="115">
        <f>((P135-L135)/L135)</f>
        <v>2.2053175834570077E-2</v>
      </c>
      <c r="S135" s="115"/>
      <c r="T135" s="71">
        <f>SUM(T19,T49,T63,T94,T100,T124,T134)</f>
        <v>1286588953889.5359</v>
      </c>
      <c r="U135" s="96"/>
      <c r="V135" s="115">
        <f>((T135-P135)/P135)</f>
        <v>-1.1027028662881579E-2</v>
      </c>
      <c r="W135" s="115"/>
      <c r="X135" s="71">
        <f>SUM(X19,X49,X63,X94,X100,X124,X134)</f>
        <v>1274792769447.9722</v>
      </c>
      <c r="Y135" s="96"/>
      <c r="Z135" s="115">
        <f>((X135-T135)/T135)</f>
        <v>-9.1685727643644292E-3</v>
      </c>
      <c r="AA135" s="115"/>
      <c r="AB135" s="71">
        <f>SUM(AB19,AB49,AB63,AB94,AB100,AB124,AB134)</f>
        <v>1284983906320.3711</v>
      </c>
      <c r="AC135" s="96"/>
      <c r="AD135" s="115">
        <f>((AB135-X135)/X135)</f>
        <v>7.9943478788415383E-3</v>
      </c>
      <c r="AE135" s="115"/>
      <c r="AF135" s="71">
        <f>SUM(AF19,AF49,AF63,AF94,AF100,AF124,AF134)</f>
        <v>1288599652895.8674</v>
      </c>
      <c r="AG135" s="96"/>
      <c r="AH135" s="115">
        <f>((AF135-AB135)/AB135)</f>
        <v>2.8138458059371704E-3</v>
      </c>
      <c r="AI135" s="115"/>
      <c r="AJ135" s="116">
        <f t="shared" si="124"/>
        <v>1.6822930608203107E-3</v>
      </c>
      <c r="AK135" s="116"/>
      <c r="AL135" s="117">
        <f t="shared" si="125"/>
        <v>1.5241442503247483E-2</v>
      </c>
      <c r="AM135" s="117"/>
      <c r="AN135" s="118">
        <f t="shared" si="126"/>
        <v>1.0439691243611528E-2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3" t="s">
        <v>108</v>
      </c>
      <c r="AR136" s="473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68" t="s">
        <v>232</v>
      </c>
      <c r="C137" s="469"/>
      <c r="D137" s="468" t="s">
        <v>234</v>
      </c>
      <c r="E137" s="469"/>
      <c r="F137" s="468" t="s">
        <v>83</v>
      </c>
      <c r="G137" s="469"/>
      <c r="H137" s="468" t="s">
        <v>235</v>
      </c>
      <c r="I137" s="469"/>
      <c r="J137" s="468" t="s">
        <v>83</v>
      </c>
      <c r="K137" s="469"/>
      <c r="L137" s="468" t="s">
        <v>236</v>
      </c>
      <c r="M137" s="469"/>
      <c r="N137" s="468" t="s">
        <v>83</v>
      </c>
      <c r="O137" s="469"/>
      <c r="P137" s="468" t="s">
        <v>237</v>
      </c>
      <c r="Q137" s="469"/>
      <c r="R137" s="468" t="s">
        <v>83</v>
      </c>
      <c r="S137" s="469"/>
      <c r="T137" s="468" t="s">
        <v>238</v>
      </c>
      <c r="U137" s="469"/>
      <c r="V137" s="468" t="s">
        <v>83</v>
      </c>
      <c r="W137" s="469"/>
      <c r="X137" s="468" t="s">
        <v>239</v>
      </c>
      <c r="Y137" s="469"/>
      <c r="Z137" s="468" t="s">
        <v>83</v>
      </c>
      <c r="AA137" s="469"/>
      <c r="AB137" s="468" t="s">
        <v>240</v>
      </c>
      <c r="AC137" s="469"/>
      <c r="AD137" s="468" t="s">
        <v>83</v>
      </c>
      <c r="AE137" s="469"/>
      <c r="AF137" s="468" t="s">
        <v>241</v>
      </c>
      <c r="AG137" s="469"/>
      <c r="AH137" s="468" t="s">
        <v>83</v>
      </c>
      <c r="AI137" s="469"/>
      <c r="AJ137" s="472" t="s">
        <v>102</v>
      </c>
      <c r="AK137" s="472"/>
      <c r="AL137" s="472" t="s">
        <v>103</v>
      </c>
      <c r="AM137" s="472"/>
      <c r="AN137" s="472" t="s">
        <v>93</v>
      </c>
      <c r="AO137" s="474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12" t="s">
        <v>95</v>
      </c>
      <c r="G138" s="412" t="s">
        <v>5</v>
      </c>
      <c r="H138" s="204" t="s">
        <v>96</v>
      </c>
      <c r="I138" s="205" t="s">
        <v>97</v>
      </c>
      <c r="J138" s="415" t="s">
        <v>95</v>
      </c>
      <c r="K138" s="415" t="s">
        <v>5</v>
      </c>
      <c r="L138" s="204" t="s">
        <v>96</v>
      </c>
      <c r="M138" s="205" t="s">
        <v>97</v>
      </c>
      <c r="N138" s="416" t="s">
        <v>95</v>
      </c>
      <c r="O138" s="416" t="s">
        <v>5</v>
      </c>
      <c r="P138" s="204" t="s">
        <v>96</v>
      </c>
      <c r="Q138" s="205" t="s">
        <v>97</v>
      </c>
      <c r="R138" s="417" t="s">
        <v>95</v>
      </c>
      <c r="S138" s="417" t="s">
        <v>5</v>
      </c>
      <c r="T138" s="204" t="s">
        <v>96</v>
      </c>
      <c r="U138" s="205" t="s">
        <v>97</v>
      </c>
      <c r="V138" s="419" t="s">
        <v>95</v>
      </c>
      <c r="W138" s="419" t="s">
        <v>5</v>
      </c>
      <c r="X138" s="204" t="s">
        <v>96</v>
      </c>
      <c r="Y138" s="205" t="s">
        <v>97</v>
      </c>
      <c r="Z138" s="421" t="s">
        <v>95</v>
      </c>
      <c r="AA138" s="421" t="s">
        <v>5</v>
      </c>
      <c r="AB138" s="204" t="s">
        <v>96</v>
      </c>
      <c r="AC138" s="205" t="s">
        <v>97</v>
      </c>
      <c r="AD138" s="425" t="s">
        <v>95</v>
      </c>
      <c r="AE138" s="425" t="s">
        <v>5</v>
      </c>
      <c r="AF138" s="204" t="s">
        <v>96</v>
      </c>
      <c r="AG138" s="205" t="s">
        <v>97</v>
      </c>
      <c r="AH138" s="431" t="s">
        <v>95</v>
      </c>
      <c r="AI138" s="431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2582300000</v>
      </c>
      <c r="C139" s="176">
        <v>17</v>
      </c>
      <c r="D139" s="177">
        <v>2582300000</v>
      </c>
      <c r="E139" s="176">
        <v>17</v>
      </c>
      <c r="F139" s="115">
        <f>((D139-B139)/B139)</f>
        <v>0</v>
      </c>
      <c r="G139" s="115">
        <f>((E139-C139)/C139)</f>
        <v>0</v>
      </c>
      <c r="H139" s="177">
        <v>2582300000</v>
      </c>
      <c r="I139" s="176">
        <v>17</v>
      </c>
      <c r="J139" s="115">
        <f t="shared" ref="J139:J148" si="127">((H139-D139)/D139)</f>
        <v>0</v>
      </c>
      <c r="K139" s="115">
        <f t="shared" ref="K139:K148" si="128">((I139-E139)/E139)</f>
        <v>0</v>
      </c>
      <c r="L139" s="177">
        <v>2605085000</v>
      </c>
      <c r="M139" s="176">
        <v>17.149999999999999</v>
      </c>
      <c r="N139" s="115">
        <f t="shared" ref="N139:N148" si="129">((L139-H139)/H139)</f>
        <v>8.8235294117647058E-3</v>
      </c>
      <c r="O139" s="115">
        <f t="shared" ref="O139:O148" si="130">((M139-I139)/I139)</f>
        <v>8.8235294117646225E-3</v>
      </c>
      <c r="P139" s="177">
        <v>2605085000</v>
      </c>
      <c r="Q139" s="176">
        <v>17.149999999999999</v>
      </c>
      <c r="R139" s="115">
        <f t="shared" ref="R139:R148" si="131">((P139-L139)/L139)</f>
        <v>0</v>
      </c>
      <c r="S139" s="115">
        <f t="shared" ref="S139:S148" si="132">((Q139-M139)/M139)</f>
        <v>0</v>
      </c>
      <c r="T139" s="177">
        <v>2605085000</v>
      </c>
      <c r="U139" s="176">
        <v>17.149999999999999</v>
      </c>
      <c r="V139" s="115">
        <f t="shared" ref="V139:V148" si="133">((T139-P139)/P139)</f>
        <v>0</v>
      </c>
      <c r="W139" s="115">
        <f t="shared" ref="W139:W148" si="134">((U139-Q139)/Q139)</f>
        <v>0</v>
      </c>
      <c r="X139" s="177">
        <v>2864834000</v>
      </c>
      <c r="Y139" s="176">
        <v>18.86</v>
      </c>
      <c r="Z139" s="115">
        <f t="shared" ref="Z139:Z148" si="135">((X139-T139)/T139)</f>
        <v>9.9708454810495631E-2</v>
      </c>
      <c r="AA139" s="115">
        <f t="shared" ref="AA139:AA148" si="136">((Y139-U139)/U139)</f>
        <v>9.9708454810495686E-2</v>
      </c>
      <c r="AB139" s="177">
        <v>2468375000</v>
      </c>
      <c r="AC139" s="176">
        <v>16.25</v>
      </c>
      <c r="AD139" s="115">
        <f t="shared" ref="AD139:AD148" si="137">((AB139-X139)/X139)</f>
        <v>-0.13838812301166489</v>
      </c>
      <c r="AE139" s="115">
        <f t="shared" ref="AE139:AE148" si="138">((AC139-Y139)/Y139)</f>
        <v>-0.13838812301166487</v>
      </c>
      <c r="AF139" s="177">
        <v>2468375000</v>
      </c>
      <c r="AG139" s="176">
        <v>16.25</v>
      </c>
      <c r="AH139" s="115">
        <f t="shared" ref="AH139:AH148" si="139">((AF139-AB139)/AB139)</f>
        <v>0</v>
      </c>
      <c r="AI139" s="115">
        <f t="shared" ref="AI139:AI148" si="140">((AG139-AC139)/AC139)</f>
        <v>0</v>
      </c>
      <c r="AJ139" s="116">
        <f t="shared" ref="AJ139" si="141">AVERAGE(F139,J139,N139,R139,V139,Z139,AD139,AH139)</f>
        <v>-3.73201734867557E-3</v>
      </c>
      <c r="AK139" s="116">
        <f t="shared" ref="AK139" si="142">AVERAGE(G139,K139,O139,S139,W139,AA139,AE139,AI139)</f>
        <v>-3.73201734867557E-3</v>
      </c>
      <c r="AL139" s="117">
        <f t="shared" ref="AL139" si="143">((AF139-D139)/D139)</f>
        <v>-4.4117647058823532E-2</v>
      </c>
      <c r="AM139" s="117">
        <f t="shared" ref="AM139" si="144">((AG139-E139)/E139)</f>
        <v>-4.4117647058823532E-2</v>
      </c>
      <c r="AN139" s="118">
        <f t="shared" ref="AN139" si="145">STDEV(F139,J139,N139,R139,V139,Z139,AD139,AH139)</f>
        <v>6.443100362263729E-2</v>
      </c>
      <c r="AO139" s="201">
        <f t="shared" ref="AO139" si="146">STDEV(G139,K139,O139,S139,W139,AA139,AE139,AI139)</f>
        <v>6.443100362263729E-2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327184101.12</v>
      </c>
      <c r="C140" s="176">
        <v>3.84</v>
      </c>
      <c r="D140" s="177">
        <v>330592268.83999997</v>
      </c>
      <c r="E140" s="176">
        <v>3.88</v>
      </c>
      <c r="F140" s="115">
        <f>((D140-B140)/B140)</f>
        <v>1.0416666666666572E-2</v>
      </c>
      <c r="G140" s="115">
        <f>((E140-C140)/C140)</f>
        <v>1.0416666666666676E-2</v>
      </c>
      <c r="H140" s="177">
        <v>330592268.83999997</v>
      </c>
      <c r="I140" s="176">
        <v>3.88</v>
      </c>
      <c r="J140" s="115">
        <f t="shared" si="127"/>
        <v>0</v>
      </c>
      <c r="K140" s="115">
        <f t="shared" si="128"/>
        <v>0</v>
      </c>
      <c r="L140" s="177">
        <v>330592268.83999997</v>
      </c>
      <c r="M140" s="176">
        <v>3.88</v>
      </c>
      <c r="N140" s="115">
        <f t="shared" si="129"/>
        <v>0</v>
      </c>
      <c r="O140" s="115">
        <f t="shared" si="130"/>
        <v>0</v>
      </c>
      <c r="P140" s="177">
        <v>330592268.83999997</v>
      </c>
      <c r="Q140" s="176">
        <v>3.88</v>
      </c>
      <c r="R140" s="115">
        <f t="shared" si="131"/>
        <v>0</v>
      </c>
      <c r="S140" s="115">
        <f t="shared" si="132"/>
        <v>0</v>
      </c>
      <c r="T140" s="177">
        <v>330592268.83999997</v>
      </c>
      <c r="U140" s="176">
        <v>3.88</v>
      </c>
      <c r="V140" s="115">
        <f t="shared" si="133"/>
        <v>0</v>
      </c>
      <c r="W140" s="115">
        <f t="shared" si="134"/>
        <v>0</v>
      </c>
      <c r="X140" s="177">
        <v>330592268.83999997</v>
      </c>
      <c r="Y140" s="176">
        <v>3.88</v>
      </c>
      <c r="Z140" s="115">
        <f t="shared" si="135"/>
        <v>0</v>
      </c>
      <c r="AA140" s="115">
        <f t="shared" si="136"/>
        <v>0</v>
      </c>
      <c r="AB140" s="177">
        <v>330592268.83999997</v>
      </c>
      <c r="AC140" s="176">
        <v>3.88</v>
      </c>
      <c r="AD140" s="115">
        <f t="shared" si="137"/>
        <v>0</v>
      </c>
      <c r="AE140" s="115">
        <f t="shared" si="138"/>
        <v>0</v>
      </c>
      <c r="AF140" s="177">
        <v>330592268.83999997</v>
      </c>
      <c r="AG140" s="176">
        <v>3.88</v>
      </c>
      <c r="AH140" s="115">
        <f t="shared" si="139"/>
        <v>0</v>
      </c>
      <c r="AI140" s="115">
        <f t="shared" si="140"/>
        <v>0</v>
      </c>
      <c r="AJ140" s="116">
        <f t="shared" ref="AJ140:AJ150" si="147">AVERAGE(F140,J140,N140,R140,V140,Z140,AD140,AH140)</f>
        <v>1.3020833333333216E-3</v>
      </c>
      <c r="AK140" s="116">
        <f t="shared" ref="AK140:AK150" si="148">AVERAGE(G140,K140,O140,S140,W140,AA140,AE140,AI140)</f>
        <v>1.3020833333333346E-3</v>
      </c>
      <c r="AL140" s="117">
        <f t="shared" ref="AL140:AL150" si="149">((AF140-D140)/D140)</f>
        <v>0</v>
      </c>
      <c r="AM140" s="117">
        <f t="shared" ref="AM140:AM150" si="150">((AG140-E140)/E140)</f>
        <v>0</v>
      </c>
      <c r="AN140" s="118">
        <f t="shared" ref="AN140:AN150" si="151">STDEV(F140,J140,N140,R140,V140,Z140,AD140,AH140)</f>
        <v>3.6828478186799016E-3</v>
      </c>
      <c r="AO140" s="201">
        <f t="shared" ref="AO140:AO150" si="152">STDEV(G140,K140,O140,S140,W140,AA140,AE140,AI140)</f>
        <v>3.6828478186799385E-3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154344108.16</v>
      </c>
      <c r="C141" s="176">
        <v>6.01</v>
      </c>
      <c r="D141" s="177">
        <v>154344108.16</v>
      </c>
      <c r="E141" s="176">
        <v>6.01</v>
      </c>
      <c r="F141" s="115">
        <f>((D141-B141)/B141)</f>
        <v>0</v>
      </c>
      <c r="G141" s="115">
        <f>((E141-C141)/C141)</f>
        <v>0</v>
      </c>
      <c r="H141" s="177">
        <v>154344108.16</v>
      </c>
      <c r="I141" s="176">
        <v>6.01</v>
      </c>
      <c r="J141" s="115">
        <f t="shared" si="127"/>
        <v>0</v>
      </c>
      <c r="K141" s="115">
        <f t="shared" si="128"/>
        <v>0</v>
      </c>
      <c r="L141" s="177">
        <v>154344108.16</v>
      </c>
      <c r="M141" s="176">
        <v>6.01</v>
      </c>
      <c r="N141" s="115">
        <f t="shared" si="129"/>
        <v>0</v>
      </c>
      <c r="O141" s="115">
        <f t="shared" si="130"/>
        <v>0</v>
      </c>
      <c r="P141" s="177">
        <v>154344108.16</v>
      </c>
      <c r="Q141" s="176">
        <v>6.01</v>
      </c>
      <c r="R141" s="115">
        <f t="shared" si="131"/>
        <v>0</v>
      </c>
      <c r="S141" s="115">
        <f t="shared" si="132"/>
        <v>0</v>
      </c>
      <c r="T141" s="177">
        <v>154344108.16</v>
      </c>
      <c r="U141" s="176">
        <v>6.01</v>
      </c>
      <c r="V141" s="115">
        <f t="shared" si="133"/>
        <v>0</v>
      </c>
      <c r="W141" s="115">
        <f t="shared" si="134"/>
        <v>0</v>
      </c>
      <c r="X141" s="177">
        <v>207161972.63999999</v>
      </c>
      <c r="Y141" s="176">
        <v>6.01</v>
      </c>
      <c r="Z141" s="115">
        <f t="shared" si="135"/>
        <v>0.34220849185410196</v>
      </c>
      <c r="AA141" s="115">
        <f t="shared" si="136"/>
        <v>0</v>
      </c>
      <c r="AB141" s="177">
        <v>145355682.56</v>
      </c>
      <c r="AC141" s="176">
        <v>5.66</v>
      </c>
      <c r="AD141" s="115">
        <f t="shared" si="137"/>
        <v>-0.29834766145717845</v>
      </c>
      <c r="AE141" s="115">
        <f t="shared" si="138"/>
        <v>-5.8236272878535715E-2</v>
      </c>
      <c r="AF141" s="177">
        <v>145355682.56</v>
      </c>
      <c r="AG141" s="176">
        <v>5.66</v>
      </c>
      <c r="AH141" s="115">
        <f t="shared" si="139"/>
        <v>0</v>
      </c>
      <c r="AI141" s="115">
        <f t="shared" si="140"/>
        <v>0</v>
      </c>
      <c r="AJ141" s="116">
        <f t="shared" si="147"/>
        <v>5.4826037996154389E-3</v>
      </c>
      <c r="AK141" s="116">
        <f t="shared" si="148"/>
        <v>-7.2795341098169644E-3</v>
      </c>
      <c r="AL141" s="117">
        <f t="shared" si="149"/>
        <v>-5.8236272878535736E-2</v>
      </c>
      <c r="AM141" s="117">
        <f t="shared" si="150"/>
        <v>-5.8236272878535715E-2</v>
      </c>
      <c r="AN141" s="118">
        <f t="shared" si="151"/>
        <v>0.17149656699547647</v>
      </c>
      <c r="AO141" s="201">
        <f t="shared" si="152"/>
        <v>2.0589631731721413E-2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203161893.90000001</v>
      </c>
      <c r="C142" s="176">
        <v>19.3</v>
      </c>
      <c r="D142" s="177">
        <v>203582954.81999999</v>
      </c>
      <c r="E142" s="176">
        <v>19.34</v>
      </c>
      <c r="F142" s="115">
        <f>((D142-B142)/B142)</f>
        <v>2.0725388601035622E-3</v>
      </c>
      <c r="G142" s="115">
        <f>((E142-C142)/C142)</f>
        <v>2.0725388601035826E-3</v>
      </c>
      <c r="H142" s="177">
        <v>203582954.81999999</v>
      </c>
      <c r="I142" s="176">
        <v>19.34</v>
      </c>
      <c r="J142" s="115">
        <f t="shared" si="127"/>
        <v>0</v>
      </c>
      <c r="K142" s="115">
        <f t="shared" si="128"/>
        <v>0</v>
      </c>
      <c r="L142" s="177">
        <v>207161972.63999999</v>
      </c>
      <c r="M142" s="176">
        <v>19.68</v>
      </c>
      <c r="N142" s="115">
        <f t="shared" si="129"/>
        <v>1.7580144777662839E-2</v>
      </c>
      <c r="O142" s="115">
        <f t="shared" si="130"/>
        <v>1.7580144777662867E-2</v>
      </c>
      <c r="P142" s="177">
        <v>207161972.63999999</v>
      </c>
      <c r="Q142" s="176">
        <v>19.68</v>
      </c>
      <c r="R142" s="115">
        <f t="shared" si="131"/>
        <v>0</v>
      </c>
      <c r="S142" s="115">
        <f t="shared" si="132"/>
        <v>0</v>
      </c>
      <c r="T142" s="177">
        <v>207161972.63999999</v>
      </c>
      <c r="U142" s="176">
        <v>19.68</v>
      </c>
      <c r="V142" s="115">
        <f t="shared" si="133"/>
        <v>0</v>
      </c>
      <c r="W142" s="115">
        <f t="shared" si="134"/>
        <v>0</v>
      </c>
      <c r="X142" s="177">
        <v>207161972.63999999</v>
      </c>
      <c r="Y142" s="176">
        <v>19.68</v>
      </c>
      <c r="Z142" s="115">
        <f t="shared" si="135"/>
        <v>0</v>
      </c>
      <c r="AA142" s="115">
        <f t="shared" si="136"/>
        <v>0</v>
      </c>
      <c r="AB142" s="177">
        <v>207161972.63999999</v>
      </c>
      <c r="AC142" s="176">
        <v>19.68</v>
      </c>
      <c r="AD142" s="115">
        <f t="shared" si="137"/>
        <v>0</v>
      </c>
      <c r="AE142" s="115">
        <f t="shared" si="138"/>
        <v>0</v>
      </c>
      <c r="AF142" s="177">
        <v>209162012.00999999</v>
      </c>
      <c r="AG142" s="176">
        <v>19.87</v>
      </c>
      <c r="AH142" s="115">
        <f t="shared" si="139"/>
        <v>9.6544715447154702E-3</v>
      </c>
      <c r="AI142" s="115">
        <f t="shared" si="140"/>
        <v>9.6544715447155118E-3</v>
      </c>
      <c r="AJ142" s="116">
        <f t="shared" si="147"/>
        <v>3.6633943978102339E-3</v>
      </c>
      <c r="AK142" s="116">
        <f t="shared" si="148"/>
        <v>3.6633943978102452E-3</v>
      </c>
      <c r="AL142" s="117">
        <f t="shared" si="149"/>
        <v>2.7404343329886234E-2</v>
      </c>
      <c r="AM142" s="117">
        <f t="shared" si="150"/>
        <v>2.7404343329886303E-2</v>
      </c>
      <c r="AN142" s="118">
        <f t="shared" si="151"/>
        <v>6.5378246756491332E-3</v>
      </c>
      <c r="AO142" s="201">
        <f t="shared" si="152"/>
        <v>6.5378246756491462E-3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635424799.5</v>
      </c>
      <c r="C143" s="176">
        <v>180.5</v>
      </c>
      <c r="D143" s="177">
        <v>635424799.5</v>
      </c>
      <c r="E143" s="176">
        <v>180.5</v>
      </c>
      <c r="F143" s="115">
        <f>((D143-B143)/B143)</f>
        <v>0</v>
      </c>
      <c r="G143" s="115">
        <f>((E143-C143)/C143)</f>
        <v>0</v>
      </c>
      <c r="H143" s="177">
        <v>635424799.5</v>
      </c>
      <c r="I143" s="176">
        <v>180.5</v>
      </c>
      <c r="J143" s="115">
        <f t="shared" si="127"/>
        <v>0</v>
      </c>
      <c r="K143" s="115">
        <f t="shared" si="128"/>
        <v>0</v>
      </c>
      <c r="L143" s="177">
        <v>635424799.5</v>
      </c>
      <c r="M143" s="176">
        <v>180.5</v>
      </c>
      <c r="N143" s="115">
        <f t="shared" si="129"/>
        <v>0</v>
      </c>
      <c r="O143" s="115">
        <f t="shared" si="130"/>
        <v>0</v>
      </c>
      <c r="P143" s="177">
        <v>635424799.5</v>
      </c>
      <c r="Q143" s="176">
        <v>180.5</v>
      </c>
      <c r="R143" s="115">
        <f t="shared" si="131"/>
        <v>0</v>
      </c>
      <c r="S143" s="115">
        <f t="shared" si="132"/>
        <v>0</v>
      </c>
      <c r="T143" s="177">
        <v>635424799.5</v>
      </c>
      <c r="U143" s="176">
        <v>180.5</v>
      </c>
      <c r="V143" s="115">
        <f t="shared" si="133"/>
        <v>0</v>
      </c>
      <c r="W143" s="115">
        <f t="shared" si="134"/>
        <v>0</v>
      </c>
      <c r="X143" s="177">
        <v>635424799.5</v>
      </c>
      <c r="Y143" s="176">
        <v>180.5</v>
      </c>
      <c r="Z143" s="115">
        <f t="shared" si="135"/>
        <v>0</v>
      </c>
      <c r="AA143" s="115">
        <f t="shared" si="136"/>
        <v>0</v>
      </c>
      <c r="AB143" s="177">
        <v>635424799.5</v>
      </c>
      <c r="AC143" s="176">
        <v>180.5</v>
      </c>
      <c r="AD143" s="115">
        <f t="shared" si="137"/>
        <v>0</v>
      </c>
      <c r="AE143" s="115">
        <f t="shared" si="138"/>
        <v>0</v>
      </c>
      <c r="AF143" s="177">
        <v>635424799.5</v>
      </c>
      <c r="AG143" s="176">
        <v>180.5</v>
      </c>
      <c r="AH143" s="115">
        <f t="shared" si="139"/>
        <v>0</v>
      </c>
      <c r="AI143" s="115">
        <f t="shared" si="140"/>
        <v>0</v>
      </c>
      <c r="AJ143" s="116">
        <f t="shared" si="147"/>
        <v>0</v>
      </c>
      <c r="AK143" s="116">
        <f t="shared" si="148"/>
        <v>0</v>
      </c>
      <c r="AL143" s="117">
        <f t="shared" si="149"/>
        <v>0</v>
      </c>
      <c r="AM143" s="117">
        <f t="shared" si="150"/>
        <v>0</v>
      </c>
      <c r="AN143" s="118">
        <f t="shared" si="151"/>
        <v>0</v>
      </c>
      <c r="AO143" s="201">
        <f t="shared" si="152"/>
        <v>0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5687881600</v>
      </c>
      <c r="C144" s="176">
        <v>9200</v>
      </c>
      <c r="D144" s="177">
        <v>5193283200</v>
      </c>
      <c r="E144" s="176">
        <v>8400</v>
      </c>
      <c r="F144" s="115">
        <f>((D144-B144)/B144)</f>
        <v>-8.6956521739130432E-2</v>
      </c>
      <c r="G144" s="115">
        <f>((E144-C144)/C144)</f>
        <v>-8.6956521739130432E-2</v>
      </c>
      <c r="H144" s="177">
        <v>5558049520</v>
      </c>
      <c r="I144" s="176">
        <v>8990</v>
      </c>
      <c r="J144" s="115">
        <f t="shared" si="127"/>
        <v>7.0238095238095238E-2</v>
      </c>
      <c r="K144" s="115">
        <f t="shared" si="128"/>
        <v>7.0238095238095238E-2</v>
      </c>
      <c r="L144" s="177">
        <v>5440582400</v>
      </c>
      <c r="M144" s="176">
        <v>8800</v>
      </c>
      <c r="N144" s="115">
        <f t="shared" si="129"/>
        <v>-2.1134593993325918E-2</v>
      </c>
      <c r="O144" s="115">
        <f t="shared" si="130"/>
        <v>-2.1134593993325918E-2</v>
      </c>
      <c r="P144" s="177">
        <v>5806248400</v>
      </c>
      <c r="Q144" s="176">
        <v>9400</v>
      </c>
      <c r="R144" s="115">
        <f t="shared" si="131"/>
        <v>6.7210819194650925E-2</v>
      </c>
      <c r="S144" s="115">
        <f t="shared" si="132"/>
        <v>6.8181818181818177E-2</v>
      </c>
      <c r="T144" s="177">
        <v>5806248400</v>
      </c>
      <c r="U144" s="176">
        <v>9400</v>
      </c>
      <c r="V144" s="115">
        <f t="shared" si="133"/>
        <v>0</v>
      </c>
      <c r="W144" s="115">
        <f t="shared" si="134"/>
        <v>0</v>
      </c>
      <c r="X144" s="177">
        <v>5806248400</v>
      </c>
      <c r="Y144" s="176">
        <v>9400</v>
      </c>
      <c r="Z144" s="115">
        <f t="shared" si="135"/>
        <v>0</v>
      </c>
      <c r="AA144" s="115">
        <f t="shared" si="136"/>
        <v>0</v>
      </c>
      <c r="AB144" s="177">
        <v>5806248400</v>
      </c>
      <c r="AC144" s="176">
        <v>9400</v>
      </c>
      <c r="AD144" s="115">
        <f t="shared" si="137"/>
        <v>0</v>
      </c>
      <c r="AE144" s="115">
        <f t="shared" si="138"/>
        <v>0</v>
      </c>
      <c r="AF144" s="177">
        <v>5250331000</v>
      </c>
      <c r="AG144" s="176">
        <v>8500</v>
      </c>
      <c r="AH144" s="115">
        <f t="shared" si="139"/>
        <v>-9.5744680851063829E-2</v>
      </c>
      <c r="AI144" s="115">
        <f t="shared" si="140"/>
        <v>-9.5744680851063829E-2</v>
      </c>
      <c r="AJ144" s="116">
        <f t="shared" si="147"/>
        <v>-8.2983602688467516E-3</v>
      </c>
      <c r="AK144" s="116">
        <f t="shared" si="148"/>
        <v>-8.1769853954508451E-3</v>
      </c>
      <c r="AL144" s="117">
        <f t="shared" si="149"/>
        <v>1.0984919905773674E-2</v>
      </c>
      <c r="AM144" s="117">
        <f t="shared" si="150"/>
        <v>1.1904761904761904E-2</v>
      </c>
      <c r="AN144" s="118">
        <f t="shared" si="151"/>
        <v>6.1032700394111745E-2</v>
      </c>
      <c r="AO144" s="201">
        <f t="shared" si="152"/>
        <v>6.1205038634200203E-2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650700000</v>
      </c>
      <c r="C145" s="176">
        <v>13.5</v>
      </c>
      <c r="D145" s="177">
        <v>650700000</v>
      </c>
      <c r="E145" s="176">
        <v>13.5</v>
      </c>
      <c r="F145" s="115">
        <f>((D145-B145)/B145)</f>
        <v>0</v>
      </c>
      <c r="G145" s="115">
        <f>((E145-C145)/C145)</f>
        <v>0</v>
      </c>
      <c r="H145" s="177">
        <v>650700000</v>
      </c>
      <c r="I145" s="176">
        <v>13.5</v>
      </c>
      <c r="J145" s="115">
        <f t="shared" si="127"/>
        <v>0</v>
      </c>
      <c r="K145" s="115">
        <f t="shared" si="128"/>
        <v>0</v>
      </c>
      <c r="L145" s="177">
        <v>650700000</v>
      </c>
      <c r="M145" s="176">
        <v>13.5</v>
      </c>
      <c r="N145" s="115">
        <f t="shared" si="129"/>
        <v>0</v>
      </c>
      <c r="O145" s="115">
        <f t="shared" si="130"/>
        <v>0</v>
      </c>
      <c r="P145" s="177">
        <v>650700000</v>
      </c>
      <c r="Q145" s="176">
        <v>13.5</v>
      </c>
      <c r="R145" s="115">
        <f t="shared" si="131"/>
        <v>0</v>
      </c>
      <c r="S145" s="115">
        <f t="shared" si="132"/>
        <v>0</v>
      </c>
      <c r="T145" s="177">
        <v>605880000</v>
      </c>
      <c r="U145" s="176">
        <v>14.85</v>
      </c>
      <c r="V145" s="115">
        <f t="shared" si="133"/>
        <v>-6.8879668049792536E-2</v>
      </c>
      <c r="W145" s="115">
        <f t="shared" si="134"/>
        <v>9.9999999999999978E-2</v>
      </c>
      <c r="X145" s="177">
        <v>605880000</v>
      </c>
      <c r="Y145" s="176">
        <v>14.85</v>
      </c>
      <c r="Z145" s="115">
        <f t="shared" si="135"/>
        <v>0</v>
      </c>
      <c r="AA145" s="115">
        <f t="shared" si="136"/>
        <v>0</v>
      </c>
      <c r="AB145" s="177">
        <v>550800000</v>
      </c>
      <c r="AC145" s="176">
        <v>13.5</v>
      </c>
      <c r="AD145" s="115">
        <f t="shared" si="137"/>
        <v>-9.0909090909090912E-2</v>
      </c>
      <c r="AE145" s="115">
        <f t="shared" si="138"/>
        <v>-9.0909090909090884E-2</v>
      </c>
      <c r="AF145" s="177">
        <v>550800000</v>
      </c>
      <c r="AG145" s="176">
        <v>13.5</v>
      </c>
      <c r="AH145" s="115">
        <f t="shared" si="139"/>
        <v>0</v>
      </c>
      <c r="AI145" s="115">
        <f t="shared" si="140"/>
        <v>0</v>
      </c>
      <c r="AJ145" s="116">
        <f t="shared" si="147"/>
        <v>-1.9973594869860431E-2</v>
      </c>
      <c r="AK145" s="116">
        <f t="shared" si="148"/>
        <v>1.1363636363636367E-3</v>
      </c>
      <c r="AL145" s="117">
        <f t="shared" si="149"/>
        <v>-0.15352697095435686</v>
      </c>
      <c r="AM145" s="117">
        <f t="shared" si="150"/>
        <v>0</v>
      </c>
      <c r="AN145" s="118">
        <f t="shared" si="151"/>
        <v>3.7449614807030004E-2</v>
      </c>
      <c r="AO145" s="201">
        <f t="shared" si="152"/>
        <v>5.106596886298146E-2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566293591.87</v>
      </c>
      <c r="C146" s="175">
        <v>70</v>
      </c>
      <c r="D146" s="177">
        <v>565115530.14999998</v>
      </c>
      <c r="E146" s="175">
        <v>70</v>
      </c>
      <c r="F146" s="115">
        <f>((D146-B146)/B146)</f>
        <v>-2.0803020498781628E-3</v>
      </c>
      <c r="G146" s="115">
        <f>((E146-C146)/C146)</f>
        <v>0</v>
      </c>
      <c r="H146" s="177">
        <v>575454265.83000004</v>
      </c>
      <c r="I146" s="175">
        <v>70</v>
      </c>
      <c r="J146" s="115">
        <f t="shared" si="127"/>
        <v>1.8294906312795602E-2</v>
      </c>
      <c r="K146" s="115">
        <f t="shared" si="128"/>
        <v>0</v>
      </c>
      <c r="L146" s="177">
        <v>522585609.79000002</v>
      </c>
      <c r="M146" s="175">
        <v>63</v>
      </c>
      <c r="N146" s="115">
        <f t="shared" si="129"/>
        <v>-9.1872906639671015E-2</v>
      </c>
      <c r="O146" s="115">
        <f t="shared" si="130"/>
        <v>-0.1</v>
      </c>
      <c r="P146" s="177">
        <v>504957887.29000002</v>
      </c>
      <c r="Q146" s="175">
        <v>55.9</v>
      </c>
      <c r="R146" s="115">
        <f t="shared" si="131"/>
        <v>-3.3731741115266577E-2</v>
      </c>
      <c r="S146" s="115">
        <f t="shared" si="132"/>
        <v>-0.11269841269841271</v>
      </c>
      <c r="T146" s="177">
        <v>505064090.58999997</v>
      </c>
      <c r="U146" s="175">
        <v>62.99</v>
      </c>
      <c r="V146" s="115">
        <f t="shared" si="133"/>
        <v>2.103211033496724E-4</v>
      </c>
      <c r="W146" s="115">
        <f t="shared" si="134"/>
        <v>0.12683363148479435</v>
      </c>
      <c r="X146" s="177">
        <v>503546748.99000001</v>
      </c>
      <c r="Y146" s="175">
        <v>62.99</v>
      </c>
      <c r="Z146" s="115">
        <f t="shared" si="135"/>
        <v>-3.0042555554235773E-3</v>
      </c>
      <c r="AA146" s="115">
        <f t="shared" si="136"/>
        <v>0</v>
      </c>
      <c r="AB146" s="177">
        <v>504476238.91000003</v>
      </c>
      <c r="AC146" s="175">
        <v>49.15</v>
      </c>
      <c r="AD146" s="115">
        <f t="shared" si="137"/>
        <v>1.8458860510257719E-3</v>
      </c>
      <c r="AE146" s="115">
        <f t="shared" si="138"/>
        <v>-0.2197174154627719</v>
      </c>
      <c r="AF146" s="177">
        <v>501614880.64999998</v>
      </c>
      <c r="AG146" s="175">
        <v>42.5</v>
      </c>
      <c r="AH146" s="115">
        <f t="shared" si="139"/>
        <v>-5.6719386153497794E-3</v>
      </c>
      <c r="AI146" s="115">
        <f t="shared" si="140"/>
        <v>-0.13530010172939977</v>
      </c>
      <c r="AJ146" s="116">
        <f t="shared" si="147"/>
        <v>-1.4501253813552259E-2</v>
      </c>
      <c r="AK146" s="116">
        <f t="shared" si="148"/>
        <v>-5.5110287300723759E-2</v>
      </c>
      <c r="AL146" s="117">
        <f t="shared" si="149"/>
        <v>-0.11236755338000509</v>
      </c>
      <c r="AM146" s="117">
        <f t="shared" si="150"/>
        <v>-0.39285714285714285</v>
      </c>
      <c r="AN146" s="118">
        <f t="shared" si="151"/>
        <v>3.4392378015151909E-2</v>
      </c>
      <c r="AO146" s="201">
        <f t="shared" si="152"/>
        <v>0.10761864705327533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812362527.41999996</v>
      </c>
      <c r="C147" s="165">
        <v>118.21</v>
      </c>
      <c r="D147" s="177">
        <v>809651132</v>
      </c>
      <c r="E147" s="165">
        <v>118.21</v>
      </c>
      <c r="F147" s="115">
        <f>((D147-B147)/B147)</f>
        <v>-3.3376667786624002E-3</v>
      </c>
      <c r="G147" s="115">
        <f>((E147-C147)/C147)</f>
        <v>0</v>
      </c>
      <c r="H147" s="177">
        <v>822155086.48000002</v>
      </c>
      <c r="I147" s="165">
        <v>118.21</v>
      </c>
      <c r="J147" s="115">
        <f t="shared" si="127"/>
        <v>1.5443632431060467E-2</v>
      </c>
      <c r="K147" s="115">
        <f t="shared" si="128"/>
        <v>0</v>
      </c>
      <c r="L147" s="177">
        <v>819251590.27999997</v>
      </c>
      <c r="M147" s="165">
        <v>118.21</v>
      </c>
      <c r="N147" s="115">
        <f t="shared" si="129"/>
        <v>-3.5315675202243963E-3</v>
      </c>
      <c r="O147" s="115">
        <f t="shared" si="130"/>
        <v>0</v>
      </c>
      <c r="P147" s="177">
        <v>788893152.00999999</v>
      </c>
      <c r="Q147" s="165">
        <v>118.21</v>
      </c>
      <c r="R147" s="115">
        <f t="shared" si="131"/>
        <v>-3.705630679291598E-2</v>
      </c>
      <c r="S147" s="115">
        <f t="shared" si="132"/>
        <v>0</v>
      </c>
      <c r="T147" s="177">
        <v>791049343.45000005</v>
      </c>
      <c r="U147" s="165">
        <v>118.21</v>
      </c>
      <c r="V147" s="115">
        <f t="shared" si="133"/>
        <v>2.7331856468855815E-3</v>
      </c>
      <c r="W147" s="115">
        <f t="shared" si="134"/>
        <v>0</v>
      </c>
      <c r="X147" s="177">
        <v>783858799.69000006</v>
      </c>
      <c r="Y147" s="165">
        <v>118.21</v>
      </c>
      <c r="Z147" s="115">
        <f t="shared" si="135"/>
        <v>-9.0898801946284451E-3</v>
      </c>
      <c r="AA147" s="115">
        <f t="shared" si="136"/>
        <v>0</v>
      </c>
      <c r="AB147" s="177">
        <v>784125186.05999994</v>
      </c>
      <c r="AC147" s="165">
        <v>118.21</v>
      </c>
      <c r="AD147" s="115">
        <f t="shared" si="137"/>
        <v>3.3983973912806218E-4</v>
      </c>
      <c r="AE147" s="115">
        <f t="shared" si="138"/>
        <v>0</v>
      </c>
      <c r="AF147" s="177">
        <v>781897774.88</v>
      </c>
      <c r="AG147" s="165">
        <v>118.21</v>
      </c>
      <c r="AH147" s="115">
        <f t="shared" si="139"/>
        <v>-2.8406321077276424E-3</v>
      </c>
      <c r="AI147" s="115">
        <f t="shared" si="140"/>
        <v>0</v>
      </c>
      <c r="AJ147" s="116">
        <f t="shared" si="147"/>
        <v>-4.6674244471355941E-3</v>
      </c>
      <c r="AK147" s="116">
        <f t="shared" si="148"/>
        <v>0</v>
      </c>
      <c r="AL147" s="117">
        <f t="shared" si="149"/>
        <v>-3.4278167500913226E-2</v>
      </c>
      <c r="AM147" s="117">
        <f t="shared" si="150"/>
        <v>0</v>
      </c>
      <c r="AN147" s="118">
        <f t="shared" si="151"/>
        <v>1.4925001767249167E-2</v>
      </c>
      <c r="AO147" s="201">
        <f t="shared" si="152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681957023.27999997</v>
      </c>
      <c r="C148" s="165">
        <v>118.8</v>
      </c>
      <c r="D148" s="177">
        <v>700647391.51999998</v>
      </c>
      <c r="E148" s="175">
        <v>122.1</v>
      </c>
      <c r="F148" s="115">
        <f>((D148-B148)/B148)</f>
        <v>2.7406959092678866E-2</v>
      </c>
      <c r="G148" s="115">
        <f>((E148-C148)/C148)</f>
        <v>2.7777777777777755E-2</v>
      </c>
      <c r="H148" s="177">
        <v>694271523.39999998</v>
      </c>
      <c r="I148" s="165">
        <v>121.04</v>
      </c>
      <c r="J148" s="115">
        <f t="shared" si="127"/>
        <v>-9.0999669693596595E-3</v>
      </c>
      <c r="K148" s="115">
        <f t="shared" si="128"/>
        <v>-8.6814086814085839E-3</v>
      </c>
      <c r="L148" s="177">
        <v>689634072.07000005</v>
      </c>
      <c r="M148" s="165">
        <v>120.28</v>
      </c>
      <c r="N148" s="115">
        <f t="shared" si="129"/>
        <v>-6.6795931760088717E-3</v>
      </c>
      <c r="O148" s="115">
        <f t="shared" si="130"/>
        <v>-6.2789160608063867E-3</v>
      </c>
      <c r="P148" s="177">
        <v>689449023.50999999</v>
      </c>
      <c r="Q148" s="165">
        <v>120.08</v>
      </c>
      <c r="R148" s="115">
        <f t="shared" si="131"/>
        <v>-2.6832862164803098E-4</v>
      </c>
      <c r="S148" s="115">
        <f t="shared" si="132"/>
        <v>-1.6627868307283243E-3</v>
      </c>
      <c r="T148" s="177">
        <v>668532729.86000001</v>
      </c>
      <c r="U148" s="175">
        <v>113.16999541012153</v>
      </c>
      <c r="V148" s="115">
        <f t="shared" si="133"/>
        <v>-3.0337694211987811E-2</v>
      </c>
      <c r="W148" s="115">
        <f t="shared" si="134"/>
        <v>-5.7545008243491576E-2</v>
      </c>
      <c r="X148" s="177">
        <v>678456931.65203822</v>
      </c>
      <c r="Y148" s="175">
        <v>118.28208394184729</v>
      </c>
      <c r="Z148" s="115">
        <f t="shared" si="135"/>
        <v>1.4844750823368764E-2</v>
      </c>
      <c r="AA148" s="115">
        <f t="shared" si="136"/>
        <v>4.5171765830685481E-2</v>
      </c>
      <c r="AB148" s="177">
        <v>686796505.98163009</v>
      </c>
      <c r="AC148" s="175">
        <v>119.78297083311568</v>
      </c>
      <c r="AD148" s="115">
        <f t="shared" si="137"/>
        <v>1.2291973064944684E-2</v>
      </c>
      <c r="AE148" s="115">
        <f t="shared" si="138"/>
        <v>1.2689046736835446E-2</v>
      </c>
      <c r="AF148" s="177">
        <v>686796505.98163009</v>
      </c>
      <c r="AG148" s="175">
        <v>119.78297083311568</v>
      </c>
      <c r="AH148" s="115">
        <f t="shared" si="139"/>
        <v>0</v>
      </c>
      <c r="AI148" s="115">
        <f t="shared" si="140"/>
        <v>0</v>
      </c>
      <c r="AJ148" s="116">
        <f t="shared" si="147"/>
        <v>1.0197625002484928E-3</v>
      </c>
      <c r="AK148" s="116">
        <f t="shared" si="148"/>
        <v>1.4338088161079767E-3</v>
      </c>
      <c r="AL148" s="117">
        <f t="shared" si="149"/>
        <v>-1.9768696359978556E-2</v>
      </c>
      <c r="AM148" s="117">
        <f t="shared" si="150"/>
        <v>-1.8976487853270357E-2</v>
      </c>
      <c r="AN148" s="118">
        <f t="shared" si="151"/>
        <v>1.7574963382523925E-2</v>
      </c>
      <c r="AO148" s="201">
        <f t="shared" si="152"/>
        <v>3.0203224258428668E-2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12301609645.250002</v>
      </c>
      <c r="C149" s="170"/>
      <c r="D149" s="180">
        <f>SUM(D139:D148)</f>
        <v>11825641384.99</v>
      </c>
      <c r="E149" s="170"/>
      <c r="F149" s="115">
        <f>((D149-B149)/B149)</f>
        <v>-3.8691543138323112E-2</v>
      </c>
      <c r="G149" s="115"/>
      <c r="H149" s="180">
        <f>SUM(H139:H148)</f>
        <v>12206874527.029999</v>
      </c>
      <c r="I149" s="170"/>
      <c r="J149" s="115">
        <f>((H149-D149)/D149)</f>
        <v>3.2237840606589761E-2</v>
      </c>
      <c r="K149" s="115"/>
      <c r="L149" s="180">
        <f>SUM(L139:L148)</f>
        <v>12055361821.280001</v>
      </c>
      <c r="M149" s="170"/>
      <c r="N149" s="115">
        <f>((L149-H149)/H149)</f>
        <v>-1.2412080210581307E-2</v>
      </c>
      <c r="O149" s="115"/>
      <c r="P149" s="180">
        <f>SUM(P139:P148)</f>
        <v>12372856611.950001</v>
      </c>
      <c r="Q149" s="170"/>
      <c r="R149" s="115">
        <f>((P149-L149)/L149)</f>
        <v>2.633639664879751E-2</v>
      </c>
      <c r="S149" s="115"/>
      <c r="T149" s="180">
        <f>SUM(T139:T148)</f>
        <v>12309382713.040001</v>
      </c>
      <c r="U149" s="170"/>
      <c r="V149" s="115">
        <f>((T149-P149)/P149)</f>
        <v>-5.1300925001179793E-3</v>
      </c>
      <c r="W149" s="115"/>
      <c r="X149" s="180">
        <f>SUM(X139:X148)</f>
        <v>12623165893.952038</v>
      </c>
      <c r="Y149" s="170"/>
      <c r="Z149" s="115">
        <f>((X149-T149)/T149)</f>
        <v>2.5491382324121684E-2</v>
      </c>
      <c r="AA149" s="115"/>
      <c r="AB149" s="180">
        <f>SUM(AB139:AB148)</f>
        <v>12119356054.491631</v>
      </c>
      <c r="AC149" s="170"/>
      <c r="AD149" s="115">
        <f>((AB149-X149)/X149)</f>
        <v>-3.9911528034483862E-2</v>
      </c>
      <c r="AE149" s="115"/>
      <c r="AF149" s="180">
        <f>SUM(AF139:AF148)</f>
        <v>11560349924.421629</v>
      </c>
      <c r="AG149" s="170"/>
      <c r="AH149" s="115">
        <f>((AF149-AB149)/AB149)</f>
        <v>-4.6125068655180311E-2</v>
      </c>
      <c r="AI149" s="115"/>
      <c r="AJ149" s="116">
        <f t="shared" si="147"/>
        <v>-7.2755866198972018E-3</v>
      </c>
      <c r="AK149" s="116"/>
      <c r="AL149" s="117">
        <f t="shared" si="149"/>
        <v>-2.2433579028119256E-2</v>
      </c>
      <c r="AM149" s="117"/>
      <c r="AN149" s="118">
        <f t="shared" si="151"/>
        <v>3.2419320883948832E-2</v>
      </c>
      <c r="AO149" s="201"/>
    </row>
    <row r="150" spans="1:46" ht="15.75" thickBot="1">
      <c r="A150" s="157" t="s">
        <v>57</v>
      </c>
      <c r="B150" s="181">
        <f>SUM(B135,B149)</f>
        <v>1284170666487.9248</v>
      </c>
      <c r="C150" s="182"/>
      <c r="D150" s="181">
        <f>SUM(D135,D149)</f>
        <v>1281080026547.4097</v>
      </c>
      <c r="E150" s="182"/>
      <c r="F150" s="115">
        <f>((D150-B150)/B150)</f>
        <v>-2.4067205560517283E-3</v>
      </c>
      <c r="G150" s="115"/>
      <c r="H150" s="181">
        <f>SUM(H135,H149)</f>
        <v>1286559210955.6519</v>
      </c>
      <c r="I150" s="182"/>
      <c r="J150" s="115">
        <f>((H150-D150)/D150)</f>
        <v>4.2770040081016097E-3</v>
      </c>
      <c r="K150" s="115"/>
      <c r="L150" s="181">
        <f>SUM(L135,L149)</f>
        <v>1284919069413.2722</v>
      </c>
      <c r="M150" s="182"/>
      <c r="N150" s="115">
        <f>((L150-H150)/H150)</f>
        <v>-1.2748278729910511E-3</v>
      </c>
      <c r="O150" s="115"/>
      <c r="P150" s="181">
        <f>SUM(P135,P149)</f>
        <v>1313307251360.9111</v>
      </c>
      <c r="Q150" s="182"/>
      <c r="R150" s="115">
        <f>((P150-L150)/L150)</f>
        <v>2.2093361849319978E-2</v>
      </c>
      <c r="S150" s="115"/>
      <c r="T150" s="181">
        <f>SUM(T135,T149)</f>
        <v>1298898336602.5759</v>
      </c>
      <c r="U150" s="182"/>
      <c r="V150" s="115">
        <f>((T150-P150)/P150)</f>
        <v>-1.0971472778669276E-2</v>
      </c>
      <c r="W150" s="115"/>
      <c r="X150" s="181">
        <f>SUM(X135,X149)</f>
        <v>1287415935341.9243</v>
      </c>
      <c r="Y150" s="182"/>
      <c r="Z150" s="115">
        <f>((X150-T150)/T150)</f>
        <v>-8.840107756766559E-3</v>
      </c>
      <c r="AA150" s="115"/>
      <c r="AB150" s="181">
        <f>SUM(AB135,AB149)</f>
        <v>1297103262374.8628</v>
      </c>
      <c r="AC150" s="182"/>
      <c r="AD150" s="115">
        <f>((AB150-X150)/X150)</f>
        <v>7.5246288064359113E-3</v>
      </c>
      <c r="AE150" s="115"/>
      <c r="AF150" s="181">
        <f>SUM(AF135,AF149)</f>
        <v>1300160002820.2891</v>
      </c>
      <c r="AG150" s="182"/>
      <c r="AH150" s="115">
        <f>((AF150-AB150)/AB150)</f>
        <v>2.3565898985017522E-3</v>
      </c>
      <c r="AI150" s="115"/>
      <c r="AJ150" s="116">
        <f t="shared" si="147"/>
        <v>1.5948069497350795E-3</v>
      </c>
      <c r="AK150" s="116"/>
      <c r="AL150" s="117">
        <f t="shared" si="149"/>
        <v>1.489366462476284E-2</v>
      </c>
      <c r="AM150" s="117"/>
      <c r="AN150" s="118">
        <f t="shared" si="151"/>
        <v>1.0379746020043663E-2</v>
      </c>
      <c r="AO150" s="201"/>
    </row>
  </sheetData>
  <protectedRanges>
    <protectedRange password="CADF" sqref="B44:B47" name="Yield_2_1_2_7"/>
    <protectedRange password="CADF" sqref="B18" name="Fund Name_1_1_1"/>
    <protectedRange password="CADF" sqref="C18" name="Fund Name_1_1_1_1"/>
    <protectedRange password="CADF" sqref="B43" name="Yield_2_1_2_3_1_1"/>
    <protectedRange password="CADF" sqref="B85" name="Yield_2_1_2_3_2_1"/>
    <protectedRange password="CADF" sqref="C85" name="Fund Name_2_3"/>
    <protectedRange password="CADF" sqref="B48" name="Yield_2_1_2_1_1"/>
    <protectedRange password="CADF" sqref="B123" name="Fund Name_1_1_1_2_3"/>
    <protectedRange password="CADF" sqref="C123" name="Fund Name_1_1_1_3_3"/>
    <protectedRange password="CADF" sqref="C82" name="BidOffer Prices_2_1_1_1_1_1_1_1_1_5"/>
    <protectedRange password="CADF" sqref="D44:D47" name="Yield_2_1_2_9"/>
    <protectedRange password="CADF" sqref="E85" name="Fund Name_2_3_1"/>
    <protectedRange password="CADF" sqref="E82" name="BidOffer Prices_2_1_1_1_1_1_1_1_1_2_1"/>
    <protectedRange password="CADF" sqref="D48" name="Yield_2_1_2_5_1"/>
    <protectedRange password="CADF" sqref="D123" name="Fund Name_1_1_1_6_1"/>
    <protectedRange password="CADF" sqref="E123" name="Fund Name_1_1_1_7_1"/>
    <protectedRange password="CADF" sqref="D18" name="Fund Name_1_1_1_1_1_3"/>
    <protectedRange password="CADF" sqref="E18" name="Fund Name_1_1_1_1_2_3"/>
    <protectedRange password="CADF" sqref="D43" name="Yield_2_1_2_2_1"/>
    <protectedRange password="CADF" sqref="D85" name="Yield_2_1_2_2_1_3"/>
    <protectedRange password="CADF" sqref="H44:H47" name="Yield_2_1_2_8"/>
    <protectedRange password="CADF" sqref="I82" name="BidOffer Prices_2_1_1_1_1_1_1_1_1_1_4"/>
    <protectedRange password="CADF" sqref="H18" name="Fund Name_1_1_1_6"/>
    <protectedRange password="CADF" sqref="I18" name="Fund Name_1_1_1_1_5"/>
    <protectedRange password="CADF" sqref="H43" name="Yield_2_1_2_3_3"/>
    <protectedRange password="CADF" sqref="H85" name="Yield_2_1_2_3_1_2"/>
    <protectedRange password="CADF" sqref="I85" name="Fund Name_2_3_1_1"/>
    <protectedRange password="CADF" sqref="H48" name="Yield_2_1_2_1_2"/>
    <protectedRange password="CADF" sqref="H123" name="Fund Name_1_1_1_2_4"/>
    <protectedRange password="CADF" sqref="I123" name="Fund Name_1_1_1_3_4"/>
    <protectedRange password="CADF" sqref="L44:L47" name="Yield_2_1_2"/>
    <protectedRange password="CADF" sqref="L18" name="Fund Name_1_1_1_1_1_4"/>
    <protectedRange password="CADF" sqref="M18" name="Fund Name_1_1_1_1_2_4"/>
    <protectedRange password="CADF" sqref="L43" name="Yield_2_1_2_2_4"/>
    <protectedRange password="CADF" sqref="L85" name="Yield_2_1_2_2_1_5"/>
    <protectedRange password="CADF" sqref="M85" name="Fund Name_2_2"/>
    <protectedRange password="CADF" sqref="M82" name="BidOffer Prices_2_1_1_1_1_1_1_1_1"/>
    <protectedRange password="CADF" sqref="L48" name="Yield_2_1_2_4_2"/>
    <protectedRange password="CADF" sqref="L123" name="Fund Name_1_1_1_4_2"/>
    <protectedRange password="CADF" sqref="M123" name="Fund Name_1_1_1_5_2"/>
    <protectedRange password="CADF" sqref="P44:P47" name="Yield_2_1_2_10"/>
    <protectedRange password="CADF" sqref="P48" name="Yield_2_1_2_5_2"/>
    <protectedRange password="CADF" sqref="P123" name="Fund Name_1_1_1_6_2"/>
    <protectedRange password="CADF" sqref="Q123" name="Fund Name_1_1_1_7_2"/>
    <protectedRange password="CADF" sqref="Q82" name="BidOffer Prices_2_1_1_1_1_1_1_1_1_2"/>
    <protectedRange password="CADF" sqref="P18" name="Fund Name_1_1_1_2"/>
    <protectedRange password="CADF" sqref="Q18" name="Fund Name_1_1_1_1_3"/>
    <protectedRange password="CADF" sqref="P43" name="Yield_2_1_2_3_4"/>
    <protectedRange password="CADF" sqref="P85" name="Yield_2_1_2_3_1_3"/>
    <protectedRange password="CADF" sqref="Q85" name="Fund Name_2_3_2"/>
    <protectedRange password="CADF" sqref="T44:T47" name="Yield_2_1_2_1"/>
    <protectedRange password="CADF" sqref="T123" name="Fund Name_1_1_1_2_5"/>
    <protectedRange password="CADF" sqref="U123" name="Fund Name_1_1_1_3_5"/>
    <protectedRange password="CADF" sqref="T48" name="Yield_2_1_2_1_4"/>
    <protectedRange password="CADF" sqref="U82" name="BidOffer Prices_2_1_1_1_1_1_1_1_1_1"/>
    <protectedRange password="CADF" sqref="T18" name="Fund Name_1_1_1_1_1"/>
    <protectedRange password="CADF" sqref="U18" name="Fund Name_1_1_1_1_2"/>
    <protectedRange password="CADF" sqref="T43" name="Yield_2_1_2_2"/>
    <protectedRange password="CADF" sqref="T85" name="Yield_2_1_2_2_1_1"/>
    <protectedRange password="CADF" sqref="U85" name="Fund Name_2_2_3"/>
    <protectedRange password="CADF" sqref="X44:X47" name="Yield_2_1_2_3"/>
    <protectedRange password="CADF" sqref="X18" name="Fund Name_1_1_1_4"/>
    <protectedRange password="CADF" sqref="Y18" name="Fund Name_1_1_1_5"/>
    <protectedRange password="CADF" sqref="X43" name="Yield_2_1_2_4_3"/>
    <protectedRange password="CADF" sqref="X85" name="Yield_2_1_2_6_1"/>
    <protectedRange password="CADF" sqref="Y85" name="Fund Name_2"/>
    <protectedRange password="CADF" sqref="Y82" name="BidOffer Prices_2_1_1_1_1_1_1_1_1_1_1"/>
    <protectedRange password="CADF" sqref="X48" name="Yield_2_1_2_3_1"/>
    <protectedRange password="CADF" sqref="X123" name="Fund Name_1_1_1_3"/>
    <protectedRange password="CADF" sqref="Y123" name="Fund Name_1_1_1_1_6"/>
    <protectedRange password="CADF" sqref="AB44:AB47" name="Yield_2_1_2_5"/>
    <protectedRange password="CADF" sqref="AC82" name="BidOffer Prices_2_1_1_1_1_1_1_1_1_2_2"/>
    <protectedRange password="CADF" sqref="AB18" name="Fund Name_1_1_1_1_1_1"/>
    <protectedRange password="CADF" sqref="AC18" name="Fund Name_1_1_1_1_2_2"/>
    <protectedRange password="CADF" sqref="AB43" name="Yield_2_1_2_2_2"/>
    <protectedRange password="CADF" sqref="AB85" name="Yield_2_1_2_2_1_2"/>
    <protectedRange password="CADF" sqref="AC85" name="Fund Name_2_2_1"/>
    <protectedRange password="CADF" sqref="AB48" name="Yield_2_1_2_1_3"/>
    <protectedRange password="CADF" sqref="AB123" name="Fund Name_1_1_1_2_1"/>
    <protectedRange password="CADF" sqref="AC123" name="Fund Name_1_1_1_3_1"/>
    <protectedRange password="CADF" sqref="AF44:AF47" name="Yield_2_1_2_4"/>
    <protectedRange password="CADF" sqref="AF48" name="Yield_2_1_2_1_5"/>
    <protectedRange password="CADF" sqref="AF123" name="Fund Name_1_1_1_2_2"/>
    <protectedRange password="CADF" sqref="AG123" name="Fund Name_1_1_1_3_2"/>
    <protectedRange password="CADF" sqref="AF18" name="Fund Name_1_1_1_1_4"/>
    <protectedRange password="CADF" sqref="AG18" name="Fund Name_1_1_1_1_3_1"/>
    <protectedRange password="CADF" sqref="AF43" name="Yield_2_1_2_2_2_1"/>
    <protectedRange password="CADF" sqref="AF85" name="Yield_2_1_2_2_3_1"/>
    <protectedRange password="CADF" sqref="AG85" name="Fund Name_2_2_1_1"/>
    <protectedRange password="CADF" sqref="AG82" name="BidOffer Prices_2_1_1_1_1_1_1_1_1_3"/>
  </protectedRanges>
  <mergeCells count="43">
    <mergeCell ref="AH2:AI2"/>
    <mergeCell ref="AH137:AI137"/>
    <mergeCell ref="AF2:AG2"/>
    <mergeCell ref="AF137:AG137"/>
    <mergeCell ref="AB137:AC137"/>
    <mergeCell ref="A1:AO1"/>
    <mergeCell ref="AN2:AO2"/>
    <mergeCell ref="AL2:AM2"/>
    <mergeCell ref="AJ2:AK2"/>
    <mergeCell ref="D2:E2"/>
    <mergeCell ref="J2:K2"/>
    <mergeCell ref="V2:W2"/>
    <mergeCell ref="T2:U2"/>
    <mergeCell ref="B2:C2"/>
    <mergeCell ref="B137:C137"/>
    <mergeCell ref="F2:G2"/>
    <mergeCell ref="AQ2:AR2"/>
    <mergeCell ref="AJ137:AK137"/>
    <mergeCell ref="AL137:AM137"/>
    <mergeCell ref="N2:O2"/>
    <mergeCell ref="N137:O137"/>
    <mergeCell ref="AQ136:AR136"/>
    <mergeCell ref="AN137:AO137"/>
    <mergeCell ref="R2:S2"/>
    <mergeCell ref="R137:S137"/>
    <mergeCell ref="P2:Q2"/>
    <mergeCell ref="P137:Q137"/>
    <mergeCell ref="V137:W137"/>
    <mergeCell ref="T137:U137"/>
    <mergeCell ref="AD2:AE2"/>
    <mergeCell ref="AD137:AE137"/>
    <mergeCell ref="AB2:AC2"/>
    <mergeCell ref="F137:G137"/>
    <mergeCell ref="J137:K137"/>
    <mergeCell ref="H2:I2"/>
    <mergeCell ref="H137:I137"/>
    <mergeCell ref="D137:E137"/>
    <mergeCell ref="L2:M2"/>
    <mergeCell ref="L137:M137"/>
    <mergeCell ref="Z2:AA2"/>
    <mergeCell ref="Z137:AA137"/>
    <mergeCell ref="X2:Y2"/>
    <mergeCell ref="X137:Y13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2021-09-11T10:41:30Z</dcterms:modified>
</cp:coreProperties>
</file>