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Data!$A$1:$AO$185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67" i="11" l="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L178" i="11"/>
  <c r="AN178" i="11"/>
  <c r="AJ179" i="11"/>
  <c r="AL179" i="11"/>
  <c r="AN179" i="11"/>
  <c r="AO166" i="11"/>
  <c r="AN166" i="11"/>
  <c r="AM166" i="11"/>
  <c r="AL166" i="11"/>
  <c r="AK166" i="11"/>
  <c r="AJ16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L106" i="11"/>
  <c r="AN106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L157" i="11"/>
  <c r="AN157" i="11"/>
  <c r="AJ158" i="11"/>
  <c r="AL158" i="11"/>
  <c r="AN158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O5" i="11"/>
  <c r="AN5" i="11"/>
  <c r="AM5" i="11"/>
  <c r="AL5" i="11"/>
  <c r="AK5" i="11"/>
  <c r="AJ5" i="11"/>
  <c r="AF179" i="11"/>
  <c r="AF178" i="11"/>
  <c r="AF163" i="11"/>
  <c r="AF158" i="11"/>
  <c r="AF157" i="11"/>
  <c r="AF143" i="11"/>
  <c r="AF137" i="11"/>
  <c r="AF113" i="11"/>
  <c r="AF106" i="11"/>
  <c r="AF84" i="11"/>
  <c r="AF52" i="11"/>
  <c r="AF20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2" i="11"/>
  <c r="AH162" i="11"/>
  <c r="AI161" i="11"/>
  <c r="AH161" i="11"/>
  <c r="AI156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I142" i="11"/>
  <c r="AH142" i="11"/>
  <c r="AI141" i="11"/>
  <c r="AH141" i="11"/>
  <c r="AI140" i="11"/>
  <c r="AH140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2" i="11"/>
  <c r="AH112" i="11"/>
  <c r="AI111" i="11"/>
  <c r="AH111" i="11"/>
  <c r="AI110" i="11"/>
  <c r="AH110" i="11"/>
  <c r="AI109" i="11"/>
  <c r="AH109" i="11"/>
  <c r="AI105" i="11"/>
  <c r="AH105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H93" i="11"/>
  <c r="AI92" i="11"/>
  <c r="AH92" i="11"/>
  <c r="AI91" i="11"/>
  <c r="AH91" i="11"/>
  <c r="AI90" i="11"/>
  <c r="AH90" i="11"/>
  <c r="AI89" i="11"/>
  <c r="AH89" i="11"/>
  <c r="AI88" i="11"/>
  <c r="AH88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I184" i="9"/>
  <c r="I185" i="9" s="1"/>
  <c r="I167" i="9"/>
  <c r="I160" i="9"/>
  <c r="I159" i="9"/>
  <c r="I145" i="9"/>
  <c r="I139" i="9"/>
  <c r="I114" i="9"/>
  <c r="I107" i="9"/>
  <c r="I85" i="9"/>
  <c r="I53" i="9"/>
  <c r="I21" i="9"/>
  <c r="D184" i="9" l="1"/>
  <c r="D167" i="9"/>
  <c r="D160" i="9"/>
  <c r="D159" i="9"/>
  <c r="D145" i="9"/>
  <c r="D139" i="9"/>
  <c r="D114" i="9"/>
  <c r="G105" i="9"/>
  <c r="F105" i="9"/>
  <c r="D105" i="9"/>
  <c r="D107" i="9" s="1"/>
  <c r="G95" i="9"/>
  <c r="F95" i="9"/>
  <c r="G94" i="9"/>
  <c r="F94" i="9"/>
  <c r="D95" i="9"/>
  <c r="D85" i="9"/>
  <c r="D53" i="9"/>
  <c r="D21" i="9"/>
  <c r="AB137" i="11" l="1"/>
  <c r="AC104" i="11"/>
  <c r="AI104" i="11" s="1"/>
  <c r="AB104" i="11"/>
  <c r="AC94" i="11"/>
  <c r="AI94" i="11" s="1"/>
  <c r="AC93" i="11"/>
  <c r="AB94" i="11"/>
  <c r="AH94" i="11" s="1"/>
  <c r="AB84" i="11"/>
  <c r="AH84" i="11" s="1"/>
  <c r="AI93" i="11" l="1"/>
  <c r="AB106" i="11"/>
  <c r="AH104" i="11"/>
  <c r="AH137" i="11"/>
  <c r="AB178" i="11"/>
  <c r="AB163" i="11"/>
  <c r="AB157" i="11"/>
  <c r="AB143" i="11"/>
  <c r="AB113" i="11"/>
  <c r="AB52" i="11"/>
  <c r="AB20" i="11"/>
  <c r="AH143" i="11" l="1"/>
  <c r="AH157" i="11"/>
  <c r="AH178" i="11"/>
  <c r="AH113" i="11"/>
  <c r="AH20" i="11"/>
  <c r="AH52" i="11"/>
  <c r="AB158" i="11"/>
  <c r="AH158" i="11" s="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2" i="11"/>
  <c r="AD162" i="11"/>
  <c r="AE161" i="11"/>
  <c r="AD161" i="11"/>
  <c r="AE156" i="11"/>
  <c r="AD156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D185" i="9" l="1"/>
  <c r="AB179" i="11"/>
  <c r="AH179" i="11" l="1"/>
  <c r="X178" i="11"/>
  <c r="AD178" i="11" s="1"/>
  <c r="X163" i="11"/>
  <c r="X157" i="11"/>
  <c r="X143" i="11"/>
  <c r="AD143" i="11" s="1"/>
  <c r="X137" i="11"/>
  <c r="AD137" i="11" s="1"/>
  <c r="X113" i="11"/>
  <c r="Y94" i="11"/>
  <c r="Y93" i="11"/>
  <c r="X94" i="11"/>
  <c r="AD94" i="11" s="1"/>
  <c r="X84" i="11"/>
  <c r="AD84" i="11" s="1"/>
  <c r="X52" i="11"/>
  <c r="AD52" i="11" s="1"/>
  <c r="X20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2" i="11"/>
  <c r="Z162" i="11"/>
  <c r="AA161" i="11"/>
  <c r="Z161" i="11"/>
  <c r="AA156" i="11"/>
  <c r="Z156" i="11"/>
  <c r="AA155" i="11"/>
  <c r="Z155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06" i="11" l="1"/>
  <c r="X158" i="11" s="1"/>
  <c r="AD158" i="11" s="1"/>
  <c r="AE94" i="11"/>
  <c r="AD113" i="11"/>
  <c r="AD20" i="11"/>
  <c r="AD157" i="11"/>
  <c r="AA93" i="11"/>
  <c r="AE93" i="11"/>
  <c r="X179" i="11" l="1"/>
  <c r="AD179" i="11" s="1"/>
  <c r="P184" i="9"/>
  <c r="J182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67" i="9"/>
  <c r="N167" i="9"/>
  <c r="P166" i="9"/>
  <c r="O166" i="9"/>
  <c r="N166" i="9"/>
  <c r="J166" i="9"/>
  <c r="E166" i="9"/>
  <c r="P165" i="9"/>
  <c r="O165" i="9"/>
  <c r="N165" i="9"/>
  <c r="J165" i="9"/>
  <c r="E165" i="9"/>
  <c r="P159" i="9"/>
  <c r="J153" i="9"/>
  <c r="E150" i="9"/>
  <c r="P158" i="9"/>
  <c r="O158" i="9"/>
  <c r="N158" i="9"/>
  <c r="P157" i="9"/>
  <c r="O157" i="9"/>
  <c r="N157" i="9"/>
  <c r="P156" i="9"/>
  <c r="O156" i="9"/>
  <c r="N156" i="9"/>
  <c r="P155" i="9"/>
  <c r="O155" i="9"/>
  <c r="N155" i="9"/>
  <c r="P154" i="9"/>
  <c r="O154" i="9"/>
  <c r="N154" i="9"/>
  <c r="E154" i="9"/>
  <c r="P153" i="9"/>
  <c r="O153" i="9"/>
  <c r="N153" i="9"/>
  <c r="P150" i="9"/>
  <c r="O150" i="9"/>
  <c r="N150" i="9"/>
  <c r="J150" i="9"/>
  <c r="P149" i="9"/>
  <c r="O149" i="9"/>
  <c r="N149" i="9"/>
  <c r="P145" i="9"/>
  <c r="N145" i="9"/>
  <c r="P144" i="9"/>
  <c r="O144" i="9"/>
  <c r="N144" i="9"/>
  <c r="J144" i="9"/>
  <c r="E144" i="9"/>
  <c r="P143" i="9"/>
  <c r="O143" i="9"/>
  <c r="N143" i="9"/>
  <c r="J143" i="9"/>
  <c r="E143" i="9"/>
  <c r="P142" i="9"/>
  <c r="O142" i="9"/>
  <c r="N142" i="9"/>
  <c r="J142" i="9"/>
  <c r="E142" i="9"/>
  <c r="P139" i="9"/>
  <c r="J134" i="9"/>
  <c r="E134" i="9"/>
  <c r="P138" i="9"/>
  <c r="O138" i="9"/>
  <c r="N138" i="9"/>
  <c r="E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E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E122" i="9"/>
  <c r="P121" i="9"/>
  <c r="O121" i="9"/>
  <c r="N121" i="9"/>
  <c r="P120" i="9"/>
  <c r="O120" i="9"/>
  <c r="N120" i="9"/>
  <c r="E120" i="9"/>
  <c r="P119" i="9"/>
  <c r="O119" i="9"/>
  <c r="N119" i="9"/>
  <c r="P118" i="9"/>
  <c r="O118" i="9"/>
  <c r="N118" i="9"/>
  <c r="P117" i="9"/>
  <c r="O117" i="9"/>
  <c r="N117" i="9"/>
  <c r="E117" i="9"/>
  <c r="P114" i="9"/>
  <c r="N114" i="9"/>
  <c r="E113" i="9"/>
  <c r="P113" i="9"/>
  <c r="O113" i="9"/>
  <c r="N113" i="9"/>
  <c r="P112" i="9"/>
  <c r="O112" i="9"/>
  <c r="N112" i="9"/>
  <c r="E112" i="9"/>
  <c r="P111" i="9"/>
  <c r="O111" i="9"/>
  <c r="N111" i="9"/>
  <c r="P110" i="9"/>
  <c r="O110" i="9"/>
  <c r="N110" i="9"/>
  <c r="E110" i="9"/>
  <c r="P107" i="9"/>
  <c r="P106" i="9"/>
  <c r="O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6" i="9"/>
  <c r="O96" i="9"/>
  <c r="N96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N85" i="9"/>
  <c r="E84" i="9"/>
  <c r="P84" i="9"/>
  <c r="O84" i="9"/>
  <c r="N84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72" i="9" l="1"/>
  <c r="J181" i="9"/>
  <c r="J174" i="9"/>
  <c r="J176" i="9"/>
  <c r="J178" i="9"/>
  <c r="J173" i="9"/>
  <c r="J175" i="9"/>
  <c r="J180" i="9"/>
  <c r="N184" i="9"/>
  <c r="J179" i="9"/>
  <c r="J183" i="9"/>
  <c r="J177" i="9"/>
  <c r="J155" i="9"/>
  <c r="J149" i="9"/>
  <c r="J154" i="9"/>
  <c r="J156" i="9"/>
  <c r="J157" i="9"/>
  <c r="J158" i="9"/>
  <c r="J120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2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3" i="9"/>
  <c r="J136" i="9"/>
  <c r="J128" i="9"/>
  <c r="J131" i="9"/>
  <c r="J111" i="9"/>
  <c r="J112" i="9"/>
  <c r="J110" i="9"/>
  <c r="J19" i="9"/>
  <c r="J10" i="9"/>
  <c r="J12" i="9"/>
  <c r="J16" i="9"/>
  <c r="E149" i="9"/>
  <c r="E157" i="9"/>
  <c r="N159" i="9"/>
  <c r="E19" i="9"/>
  <c r="J59" i="9"/>
  <c r="J67" i="9"/>
  <c r="J75" i="9"/>
  <c r="J80" i="9"/>
  <c r="E119" i="9"/>
  <c r="J122" i="9"/>
  <c r="E127" i="9"/>
  <c r="J130" i="9"/>
  <c r="E135" i="9"/>
  <c r="J138" i="9"/>
  <c r="N139" i="9"/>
  <c r="E156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1" i="9"/>
  <c r="J119" i="9"/>
  <c r="E124" i="9"/>
  <c r="J127" i="9"/>
  <c r="E132" i="9"/>
  <c r="J135" i="9"/>
  <c r="E153" i="9"/>
  <c r="N95" i="9"/>
  <c r="J125" i="9"/>
  <c r="J133" i="9"/>
  <c r="J77" i="9"/>
  <c r="J82" i="9"/>
  <c r="E121" i="9"/>
  <c r="J124" i="9"/>
  <c r="E129" i="9"/>
  <c r="J132" i="9"/>
  <c r="E137" i="9"/>
  <c r="E158" i="9"/>
  <c r="J117" i="9"/>
  <c r="E7" i="9"/>
  <c r="E15" i="9"/>
  <c r="E20" i="9"/>
  <c r="J58" i="9"/>
  <c r="J66" i="9"/>
  <c r="J74" i="9"/>
  <c r="J79" i="9"/>
  <c r="E118" i="9"/>
  <c r="J121" i="9"/>
  <c r="E126" i="9"/>
  <c r="J129" i="9"/>
  <c r="J137" i="9"/>
  <c r="E155" i="9"/>
  <c r="E95" i="9"/>
  <c r="E10" i="9"/>
  <c r="E18" i="9"/>
  <c r="J63" i="9"/>
  <c r="J71" i="9"/>
  <c r="E81" i="9"/>
  <c r="J84" i="9"/>
  <c r="J113" i="9"/>
  <c r="J118" i="9"/>
  <c r="J126" i="9"/>
  <c r="E99" i="9" l="1"/>
  <c r="E102" i="9"/>
  <c r="E105" i="9"/>
  <c r="E100" i="9"/>
  <c r="E90" i="9"/>
  <c r="E92" i="9"/>
  <c r="E103" i="9"/>
  <c r="E93" i="9"/>
  <c r="E104" i="9"/>
  <c r="E89" i="9"/>
  <c r="E96" i="9"/>
  <c r="E94" i="9"/>
  <c r="E101" i="9"/>
  <c r="E91" i="9"/>
  <c r="T178" i="11"/>
  <c r="T163" i="11"/>
  <c r="T157" i="11"/>
  <c r="T143" i="11"/>
  <c r="T137" i="11"/>
  <c r="T113" i="11"/>
  <c r="U94" i="11"/>
  <c r="T94" i="11"/>
  <c r="T84" i="11"/>
  <c r="T52" i="11"/>
  <c r="T20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2" i="11"/>
  <c r="V162" i="11"/>
  <c r="W161" i="11"/>
  <c r="V161" i="11"/>
  <c r="W156" i="11"/>
  <c r="V156" i="11"/>
  <c r="W155" i="11"/>
  <c r="V155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Z52" i="11" l="1"/>
  <c r="Z84" i="11"/>
  <c r="Z178" i="11"/>
  <c r="T106" i="11"/>
  <c r="Z94" i="11"/>
  <c r="W94" i="11"/>
  <c r="AA94" i="11"/>
  <c r="Z113" i="11"/>
  <c r="Z137" i="11"/>
  <c r="Z143" i="11"/>
  <c r="Z20" i="11"/>
  <c r="Z157" i="11"/>
  <c r="E139" i="9"/>
  <c r="E114" i="9"/>
  <c r="E145" i="9"/>
  <c r="E159" i="9"/>
  <c r="E53" i="9"/>
  <c r="E21" i="9"/>
  <c r="E85" i="9"/>
  <c r="E107" i="9"/>
  <c r="T158" i="11"/>
  <c r="T179" i="11" l="1"/>
  <c r="Z158" i="11"/>
  <c r="P178" i="11"/>
  <c r="V178" i="11" s="1"/>
  <c r="P163" i="11"/>
  <c r="P157" i="11"/>
  <c r="V157" i="11" s="1"/>
  <c r="P143" i="11"/>
  <c r="V143" i="11" s="1"/>
  <c r="P137" i="11"/>
  <c r="V137" i="11" s="1"/>
  <c r="P113" i="11"/>
  <c r="V113" i="11" s="1"/>
  <c r="P106" i="11"/>
  <c r="P84" i="11"/>
  <c r="V84" i="11" s="1"/>
  <c r="P52" i="11"/>
  <c r="V52" i="11" s="1"/>
  <c r="P20" i="11"/>
  <c r="V20" i="11" s="1"/>
  <c r="Z179" i="11" l="1"/>
  <c r="P158" i="11"/>
  <c r="V158" i="11" s="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2" i="11"/>
  <c r="R162" i="11"/>
  <c r="S161" i="11"/>
  <c r="R161" i="11"/>
  <c r="S156" i="11"/>
  <c r="R156" i="11"/>
  <c r="S155" i="11"/>
  <c r="R155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9" i="11" l="1"/>
  <c r="V179" i="11" s="1"/>
  <c r="L157" i="11" l="1"/>
  <c r="R157" i="11" s="1"/>
  <c r="L20" i="11"/>
  <c r="R20" i="11" s="1"/>
  <c r="L178" i="11"/>
  <c r="L163" i="11"/>
  <c r="L143" i="11"/>
  <c r="R143" i="11" s="1"/>
  <c r="L137" i="11"/>
  <c r="R137" i="11" s="1"/>
  <c r="L113" i="11"/>
  <c r="L106" i="11"/>
  <c r="L84" i="11"/>
  <c r="R84" i="11" s="1"/>
  <c r="L52" i="11"/>
  <c r="R52" i="11" s="1"/>
  <c r="R178" i="11" l="1"/>
  <c r="R113" i="11"/>
  <c r="L15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2" i="11"/>
  <c r="N162" i="11"/>
  <c r="O161" i="11"/>
  <c r="N161" i="11"/>
  <c r="O156" i="11"/>
  <c r="N156" i="11"/>
  <c r="O155" i="11"/>
  <c r="N155" i="11"/>
  <c r="O154" i="11"/>
  <c r="N154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9" i="11" l="1"/>
  <c r="R158" i="11"/>
  <c r="H178" i="11"/>
  <c r="N178" i="11" s="1"/>
  <c r="H163" i="11"/>
  <c r="H157" i="11"/>
  <c r="N157" i="11" s="1"/>
  <c r="K155" i="11"/>
  <c r="J155" i="11"/>
  <c r="G155" i="11"/>
  <c r="F155" i="11"/>
  <c r="H143" i="11"/>
  <c r="N143" i="11" s="1"/>
  <c r="H137" i="11"/>
  <c r="N137" i="11" s="1"/>
  <c r="H113" i="11"/>
  <c r="N113" i="11" s="1"/>
  <c r="H106" i="11"/>
  <c r="H84" i="11"/>
  <c r="N84" i="11" s="1"/>
  <c r="H52" i="11"/>
  <c r="N52" i="11" s="1"/>
  <c r="H20" i="11"/>
  <c r="N20" i="11" s="1"/>
  <c r="R179" i="11" l="1"/>
  <c r="H158" i="11"/>
  <c r="N158" i="11" s="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2" i="11"/>
  <c r="J162" i="11"/>
  <c r="K161" i="11"/>
  <c r="J161" i="11"/>
  <c r="K156" i="11"/>
  <c r="J156" i="11"/>
  <c r="K154" i="11"/>
  <c r="J154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9" i="11" l="1"/>
  <c r="N179" i="11" s="1"/>
  <c r="D178" i="11" l="1"/>
  <c r="J178" i="11" s="1"/>
  <c r="D163" i="11"/>
  <c r="D157" i="11"/>
  <c r="J157" i="11" s="1"/>
  <c r="D143" i="11"/>
  <c r="J143" i="11" s="1"/>
  <c r="D137" i="11"/>
  <c r="J137" i="11" s="1"/>
  <c r="D113" i="11"/>
  <c r="J113" i="11" s="1"/>
  <c r="D106" i="11"/>
  <c r="D84" i="11"/>
  <c r="J84" i="11" s="1"/>
  <c r="D52" i="11"/>
  <c r="J52" i="11" s="1"/>
  <c r="D20" i="11"/>
  <c r="J20" i="11" s="1"/>
  <c r="B20" i="11"/>
  <c r="D158" i="11" l="1"/>
  <c r="J158" i="11" s="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2" i="11"/>
  <c r="F162" i="11"/>
  <c r="G161" i="11"/>
  <c r="F161" i="11"/>
  <c r="G156" i="11"/>
  <c r="F156" i="11"/>
  <c r="G154" i="11"/>
  <c r="F154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9" i="11" l="1"/>
  <c r="J179" i="11" s="1"/>
  <c r="B178" i="11" l="1"/>
  <c r="B163" i="11"/>
  <c r="B157" i="11"/>
  <c r="B143" i="11"/>
  <c r="B137" i="11"/>
  <c r="B106" i="11"/>
  <c r="B84" i="11"/>
  <c r="B52" i="11"/>
  <c r="F84" i="11" l="1"/>
  <c r="F52" i="11"/>
  <c r="F137" i="11"/>
  <c r="F157" i="11"/>
  <c r="F178" i="11"/>
  <c r="F143" i="11"/>
  <c r="K10" i="1"/>
  <c r="B113" i="11" l="1"/>
  <c r="F113" i="11" l="1"/>
  <c r="B158" i="11"/>
  <c r="F158" i="11" l="1"/>
  <c r="B179" i="11"/>
  <c r="F179" i="11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19" i="11" l="1"/>
  <c r="R167" i="9"/>
  <c r="R185" i="9"/>
  <c r="N106" i="9"/>
  <c r="J103" i="9"/>
  <c r="N160" i="9" l="1"/>
  <c r="J93" i="9"/>
  <c r="J95" i="9"/>
  <c r="J105" i="9"/>
  <c r="J99" i="9"/>
  <c r="J96" i="9"/>
  <c r="J101" i="9"/>
  <c r="J104" i="9"/>
  <c r="J90" i="9"/>
  <c r="J92" i="9"/>
  <c r="J106" i="9"/>
  <c r="N107" i="9"/>
  <c r="J91" i="9"/>
  <c r="E106" i="9"/>
  <c r="J89" i="9"/>
  <c r="J94" i="9"/>
  <c r="J100" i="9"/>
  <c r="J53" i="9" l="1"/>
  <c r="J85" i="9"/>
  <c r="R160" i="9"/>
  <c r="J145" i="9"/>
  <c r="J21" i="9"/>
  <c r="J107" i="9"/>
  <c r="J159" i="9"/>
  <c r="J139" i="9"/>
  <c r="J114" i="9"/>
</calcChain>
</file>

<file path=xl/sharedStrings.xml><?xml version="1.0" encoding="utf-8"?>
<sst xmlns="http://schemas.openxmlformats.org/spreadsheetml/2006/main" count="697" uniqueCount="282">
  <si>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</si>
  <si>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</si>
  <si>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</si>
  <si>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</si>
  <si>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</si>
  <si>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</si>
  <si>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</si>
  <si>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</si>
  <si>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</si>
  <si>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</si>
  <si>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</si>
  <si>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</si>
  <si>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</si>
  <si>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</si>
  <si>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</si>
  <si>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</si>
  <si>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</si>
  <si>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</si>
  <si>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</si>
  <si>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</si>
  <si>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</si>
  <si>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</si>
  <si>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</si>
  <si>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</si>
  <si>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</si>
  <si>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</si>
  <si>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</si>
  <si>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</si>
  <si>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</si>
  <si>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</si>
  <si>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</si>
  <si>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</si>
  <si>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</si>
  <si>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</si>
  <si>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</si>
  <si>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</si>
  <si>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</si>
  <si>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</si>
  <si>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</si>
  <si>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</si>
  <si>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</si>
  <si>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</si>
  <si>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</si>
  <si>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</si>
  <si>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</si>
  <si>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</si>
  <si>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</si>
  <si>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</si>
  <si>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</si>
  <si>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</si>
  <si>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</si>
  <si>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</si>
  <si>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</si>
  <si>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</si>
  <si>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</si>
  <si>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</si>
  <si>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</si>
  <si>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</si>
  <si>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</si>
  <si>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</si>
  <si>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</si>
  <si>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</si>
  <si>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</si>
  <si>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</si>
  <si>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</si>
  <si>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</si>
  <si>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</si>
  <si>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</si>
  <si>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</si>
  <si>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</si>
  <si>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</si>
  <si>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</si>
  <si>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</si>
  <si>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</si>
  <si>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</si>
  <si>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</si>
  <si>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</si>
  <si>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</si>
  <si>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</si>
  <si>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</si>
  <si>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</si>
  <si>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</si>
  <si>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</si>
  <si>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</si>
  <si>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</si>
  <si>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</si>
  <si>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</si>
  <si>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</si>
  <si>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</si>
  <si>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</si>
  <si>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</si>
  <si>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</si>
  <si>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</si>
  <si>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</si>
  <si>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</si>
  <si>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</si>
  <si>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</si>
  <si>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</si>
  <si>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</si>
  <si>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</si>
  <si>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</si>
  <si>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</si>
  <si>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</si>
  <si>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</si>
  <si>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</si>
  <si>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</si>
  <si>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</si>
  <si>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</si>
  <si>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</si>
  <si>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</si>
  <si>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</si>
  <si>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</si>
  <si>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</si>
  <si>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</si>
  <si>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</si>
  <si>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</si>
  <si>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</si>
  <si>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</si>
  <si>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</si>
  <si>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</si>
  <si>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</si>
  <si>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</si>
  <si>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</si>
  <si>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</si>
  <si>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</si>
  <si>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</si>
  <si>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</si>
  <si>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</si>
  <si>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</si>
  <si>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</si>
  <si>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</si>
  <si>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</si>
  <si>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</si>
  <si>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</si>
  <si>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</si>
  <si>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</si>
  <si>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</si>
  <si>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</si>
  <si>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</si>
  <si>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</si>
  <si>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</si>
  <si>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</si>
  <si>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</si>
  <si>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</si>
  <si>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</si>
  <si>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</si>
  <si>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</si>
  <si>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</si>
  <si>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</si>
  <si>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</si>
  <si>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</si>
  <si>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</si>
  <si>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</si>
  <si>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</si>
  <si>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</si>
  <si>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</si>
  <si>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</si>
  <si>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</si>
  <si>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</si>
  <si>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</si>
  <si>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</si>
  <si>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</si>
  <si>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</si>
  <si>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</si>
  <si>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</si>
  <si>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</si>
  <si>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</si>
  <si>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</si>
  <si>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</si>
  <si>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</si>
  <si>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</si>
  <si>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</si>
  <si>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</si>
  <si>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</si>
  <si>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</si>
  <si>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</si>
  <si>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</si>
  <si>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</si>
  <si>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</si>
  <si>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</si>
  <si>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</si>
  <si>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</si>
  <si>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</si>
  <si>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</si>
  <si>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</si>
  <si>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</si>
  <si>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</si>
  <si>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</si>
  <si>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</si>
  <si>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</si>
  <si>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</si>
  <si>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</si>
  <si>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</si>
  <si>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</si>
  <si>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</si>
  <si>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</si>
  <si>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</si>
  <si>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</si>
  <si>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</si>
  <si>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</si>
  <si>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</si>
  <si>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</si>
  <si>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</si>
  <si>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</si>
  <si>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</si>
  <si>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</si>
  <si>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</si>
  <si>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</si>
  <si>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</si>
  <si>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</si>
  <si>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</si>
  <si>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</si>
  <si>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</si>
  <si>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</si>
  <si>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</si>
  <si>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</si>
  <si>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</si>
  <si>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</si>
  <si>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</si>
  <si>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</si>
  <si>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</si>
  <si>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</si>
  <si>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</si>
  <si>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</si>
  <si>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</si>
  <si>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</si>
  <si>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</si>
  <si>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</si>
  <si>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</si>
  <si>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</si>
  <si>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</si>
  <si>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</si>
  <si>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</si>
  <si>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</si>
  <si>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</si>
  <si>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</si>
  <si>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</si>
  <si>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</si>
  <si>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</si>
  <si>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</si>
  <si>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</si>
  <si>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</si>
  <si>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</si>
  <si>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</si>
  <si>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</si>
  <si>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</si>
  <si>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</si>
  <si>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</si>
  <si>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</si>
  <si>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</si>
  <si>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</si>
  <si>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</si>
  <si>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</si>
  <si>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</si>
  <si>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</si>
  <si>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</si>
  <si>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</si>
  <si>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</si>
  <si>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74a</t>
  </si>
  <si>
    <t>74b</t>
  </si>
  <si>
    <t>AXA Mansard Dollar Bond Fund</t>
  </si>
  <si>
    <t>CapitalTrust Halal Fixed Income Fund</t>
  </si>
  <si>
    <t>CapitalTrust Investments &amp; Asset Management Ltd.</t>
  </si>
  <si>
    <t>Coral Money Market Fund</t>
  </si>
  <si>
    <t xml:space="preserve">                46,237.80 </t>
  </si>
  <si>
    <t>NAV and Unit Price as at Week Ended July 1, 2022</t>
  </si>
  <si>
    <t>NAV and Unit Price as at Week Ended July 8, 2022</t>
  </si>
  <si>
    <t>Cordros Halal Fixed Income Fund</t>
  </si>
  <si>
    <t>NAV and Unit Price as at Week Ended July 15, 2022</t>
  </si>
  <si>
    <t>NAV and Unit Price as at Week Ended July 22, 2022</t>
  </si>
  <si>
    <t>NAV and Unit Price as at Week Ended July 29, 2022</t>
  </si>
  <si>
    <t>Nigeria Bond Fund</t>
  </si>
  <si>
    <t>NAV and Unit Price as at Week Ended August 5, 2022</t>
  </si>
  <si>
    <t>Women's Balanced Fund</t>
  </si>
  <si>
    <t>NAV and Unit Price as at Week Ended August 12, 2022</t>
  </si>
  <si>
    <t>NAV, Unit Price and Yield as at Week Ended August 19, 2022</t>
  </si>
  <si>
    <t>NAV and Unit Price as at Week Ended August 19, 2022</t>
  </si>
  <si>
    <t>NAV, Unit Price and Yield as at Week Ended August 26, 2022</t>
  </si>
  <si>
    <t>NET ASSET VALUES AND UNIT PRICES OF COLLECTIVE INVESTMENT SCHEMES AS AT WEEK ENDED AUGUST 26, 2022</t>
  </si>
  <si>
    <t>5.12% </t>
  </si>
  <si>
    <t>NAV and Unit Price as at Week Ended August 26, 2022</t>
  </si>
  <si>
    <t>The chart above shows that Money Market Fund category has 40.29% share of the Total NAV, followed by Bond/Fixed Income Fund with 29.23%, Dollar Fund (Eurobonds and Fixed Income) at 22.08%, Real Estate Investment Trust at 3.37%.  Next is Balanced Fund at 2.21%, Shari'ah Compliant Fund at 1.44%, Equity Fund at 1.16% and Ethical Fund at 0.22%.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</si>
</sst>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9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9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2" fillId="5" borderId="1" xfId="0" applyFont="1" applyFill="1" applyBorder="1" applyAlignment="1">
      <alignment horizontal="center" vertical="center" wrapText="1"/>
    </xf>
    <xf numFmtId="0" fontId="85" fillId="0" borderId="0" xfId="0" applyFont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39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26TH A</a:t>
            </a:r>
            <a:r>
              <a:rPr lang="en-US" baseline="0"/>
              <a:t>UGUST</a:t>
            </a:r>
            <a:r>
              <a:rPr lang="en-US"/>
              <a:t>, 2022</a:t>
            </a:r>
          </a:p>
        </c:rich>
      </c:tx>
      <c:layout>
        <c:manualLayout>
          <c:xMode val="edge"/>
          <c:yMode val="edge"/>
          <c:x val="0.18105473160114346"/>
          <c:y val="1.65680519688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15786323004.99</c:v>
                </c:pt>
                <c:pt idx="1">
                  <c:v>546242323998.96411</c:v>
                </c:pt>
                <c:pt idx="2">
                  <c:v>395707850511.97992</c:v>
                </c:pt>
                <c:pt idx="3">
                  <c:v>298997507073.664</c:v>
                </c:pt>
                <c:pt idx="4">
                  <c:v>45657376998.610001</c:v>
                </c:pt>
                <c:pt idx="5">
                  <c:v>30067800514.448967</c:v>
                </c:pt>
                <c:pt idx="6">
                  <c:v>2935166933.5300002</c:v>
                </c:pt>
                <c:pt idx="7">
                  <c:v>19445547359.999996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26,2022)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1397998245586.9854</c:v>
                </c:pt>
                <c:pt idx="1">
                  <c:v>1394687314276.832</c:v>
                </c:pt>
                <c:pt idx="2">
                  <c:v>1391788994611.0933</c:v>
                </c:pt>
                <c:pt idx="3">
                  <c:v>1384805706375.304</c:v>
                </c:pt>
                <c:pt idx="4">
                  <c:v>1369293570412.9148</c:v>
                </c:pt>
                <c:pt idx="5">
                  <c:v>1361287846585.135</c:v>
                </c:pt>
                <c:pt idx="6">
                  <c:v>1357530440198.7773</c:v>
                </c:pt>
                <c:pt idx="7">
                  <c:v>1354839896396.1873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26,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18918152351.829998</c:v>
                </c:pt>
                <c:pt idx="1">
                  <c:v>19032302764.310001</c:v>
                </c:pt>
                <c:pt idx="2">
                  <c:v>18831698938.240002</c:v>
                </c:pt>
                <c:pt idx="3">
                  <c:v>18835561545.599998</c:v>
                </c:pt>
                <c:pt idx="4">
                  <c:v>19051145897.050003</c:v>
                </c:pt>
                <c:pt idx="5">
                  <c:v>19597069149.200001</c:v>
                </c:pt>
                <c:pt idx="6">
                  <c:v>19550418879.84</c:v>
                </c:pt>
                <c:pt idx="7">
                  <c:v>19445547359.999996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2952957786.0099998</c:v>
                </c:pt>
                <c:pt idx="1">
                  <c:v>2962032885.77</c:v>
                </c:pt>
                <c:pt idx="2">
                  <c:v>2958693174.3899999</c:v>
                </c:pt>
                <c:pt idx="3">
                  <c:v>2958018027.5499997</c:v>
                </c:pt>
                <c:pt idx="4">
                  <c:v>2915757687.5799999</c:v>
                </c:pt>
                <c:pt idx="5">
                  <c:v>2971286714.0200005</c:v>
                </c:pt>
                <c:pt idx="6">
                  <c:v>2938131653.8099999</c:v>
                </c:pt>
                <c:pt idx="7">
                  <c:v>2935166933.5300002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30966196375.378197</c:v>
                </c:pt>
                <c:pt idx="1">
                  <c:v>30912340456.637451</c:v>
                </c:pt>
                <c:pt idx="2">
                  <c:v>30731548032.112244</c:v>
                </c:pt>
                <c:pt idx="3">
                  <c:v>30660052006.312881</c:v>
                </c:pt>
                <c:pt idx="4">
                  <c:v>30940700501.965412</c:v>
                </c:pt>
                <c:pt idx="5">
                  <c:v>30472557519.299999</c:v>
                </c:pt>
                <c:pt idx="6">
                  <c:v>30371501596.309998</c:v>
                </c:pt>
                <c:pt idx="7">
                  <c:v>30067800514.448967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16730720209.260601</c:v>
                </c:pt>
                <c:pt idx="1">
                  <c:v>16727141116.67815</c:v>
                </c:pt>
                <c:pt idx="2">
                  <c:v>16644357010.510269</c:v>
                </c:pt>
                <c:pt idx="3">
                  <c:v>16484896751.819998</c:v>
                </c:pt>
                <c:pt idx="4">
                  <c:v>16084364796.91</c:v>
                </c:pt>
                <c:pt idx="5">
                  <c:v>16283623731.59</c:v>
                </c:pt>
                <c:pt idx="6">
                  <c:v>16049119134.021357</c:v>
                </c:pt>
                <c:pt idx="7">
                  <c:v>15786323004.99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45466121584.910004</c:v>
                </c:pt>
                <c:pt idx="1">
                  <c:v>45495701782.290001</c:v>
                </c:pt>
                <c:pt idx="2">
                  <c:v>45509389435.75</c:v>
                </c:pt>
                <c:pt idx="3">
                  <c:v>45548053984.419998</c:v>
                </c:pt>
                <c:pt idx="4">
                  <c:v>45545162423.899994</c:v>
                </c:pt>
                <c:pt idx="5">
                  <c:v>45678654848.360001</c:v>
                </c:pt>
                <c:pt idx="6">
                  <c:v>45654563105.110001</c:v>
                </c:pt>
                <c:pt idx="7">
                  <c:v>45657376998.610001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586772299944.53882</c:v>
                </c:pt>
                <c:pt idx="1">
                  <c:v>579071693976.47729</c:v>
                </c:pt>
                <c:pt idx="2">
                  <c:v>574457274222.39368</c:v>
                </c:pt>
                <c:pt idx="3">
                  <c:v>569934985173.19617</c:v>
                </c:pt>
                <c:pt idx="4">
                  <c:v>560569590192.58362</c:v>
                </c:pt>
                <c:pt idx="5">
                  <c:v>551230671335.81995</c:v>
                </c:pt>
                <c:pt idx="6">
                  <c:v>547706145941.57227</c:v>
                </c:pt>
                <c:pt idx="7">
                  <c:v>546242323998.96411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44743</c:v>
                </c:pt>
                <c:pt idx="1">
                  <c:v>44750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406450019940.09003</c:v>
                </c:pt>
                <c:pt idx="1">
                  <c:v>409191848531.33008</c:v>
                </c:pt>
                <c:pt idx="2">
                  <c:v>407293748070.25989</c:v>
                </c:pt>
                <c:pt idx="3">
                  <c:v>404990211138.24017</c:v>
                </c:pt>
                <c:pt idx="4">
                  <c:v>401656430180.65002</c:v>
                </c:pt>
                <c:pt idx="5">
                  <c:v>398531410563.27002</c:v>
                </c:pt>
                <c:pt idx="6">
                  <c:v>395302561792.70007</c:v>
                </c:pt>
                <c:pt idx="7">
                  <c:v>395707850511.97992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289741777394.96783</c:v>
                </c:pt>
                <c:pt idx="1">
                  <c:v>291294252763.33899</c:v>
                </c:pt>
                <c:pt idx="2">
                  <c:v>295362285727.43726</c:v>
                </c:pt>
                <c:pt idx="3">
                  <c:v>295393927748.16467</c:v>
                </c:pt>
                <c:pt idx="4">
                  <c:v>292530418732.27576</c:v>
                </c:pt>
                <c:pt idx="5">
                  <c:v>296522572723.57489</c:v>
                </c:pt>
                <c:pt idx="6">
                  <c:v>299957998095.41321</c:v>
                </c:pt>
                <c:pt idx="7">
                  <c:v>298997507073.664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408" t="s">
        <v>278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10"/>
      <c r="Q1" s="136"/>
      <c r="R1" s="343"/>
      <c r="S1" s="139"/>
    </row>
    <row r="2" spans="1:24" s="138" customFormat="1" ht="12.95" customHeight="1">
      <c r="A2" s="287"/>
      <c r="B2" s="288"/>
      <c r="C2" s="288"/>
      <c r="D2" s="394" t="s">
        <v>275</v>
      </c>
      <c r="E2" s="394"/>
      <c r="F2" s="394"/>
      <c r="G2" s="394"/>
      <c r="H2" s="394"/>
      <c r="I2" s="394" t="s">
        <v>277</v>
      </c>
      <c r="J2" s="394"/>
      <c r="K2" s="394"/>
      <c r="L2" s="394"/>
      <c r="M2" s="394"/>
      <c r="N2" s="411" t="s">
        <v>70</v>
      </c>
      <c r="O2" s="412"/>
      <c r="P2" s="370" t="s">
        <v>244</v>
      </c>
      <c r="Q2" s="136"/>
      <c r="R2" s="343"/>
      <c r="S2" s="139"/>
    </row>
    <row r="3" spans="1:24" s="138" customFormat="1" ht="12.95" customHeight="1">
      <c r="A3" s="349" t="s">
        <v>2</v>
      </c>
      <c r="B3" s="350" t="s">
        <v>216</v>
      </c>
      <c r="C3" s="350" t="s">
        <v>3</v>
      </c>
      <c r="D3" s="351" t="s">
        <v>226</v>
      </c>
      <c r="E3" s="352" t="s">
        <v>69</v>
      </c>
      <c r="F3" s="352" t="s">
        <v>241</v>
      </c>
      <c r="G3" s="352" t="s">
        <v>242</v>
      </c>
      <c r="H3" s="353" t="s">
        <v>243</v>
      </c>
      <c r="I3" s="354" t="s">
        <v>226</v>
      </c>
      <c r="J3" s="352" t="s">
        <v>69</v>
      </c>
      <c r="K3" s="352" t="s">
        <v>241</v>
      </c>
      <c r="L3" s="352" t="s">
        <v>242</v>
      </c>
      <c r="M3" s="352" t="s">
        <v>243</v>
      </c>
      <c r="N3" s="355" t="s">
        <v>227</v>
      </c>
      <c r="O3" s="356" t="s">
        <v>131</v>
      </c>
      <c r="P3" s="357" t="s">
        <v>243</v>
      </c>
      <c r="Q3" s="136"/>
      <c r="R3" s="343"/>
      <c r="S3" s="139"/>
    </row>
    <row r="4" spans="1:24" s="138" customFormat="1" ht="5.25" customHeight="1">
      <c r="A4" s="413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5"/>
      <c r="Q4" s="136"/>
      <c r="R4" s="343"/>
      <c r="S4" s="139"/>
    </row>
    <row r="5" spans="1:24" s="138" customFormat="1" ht="12.95" customHeight="1">
      <c r="A5" s="416" t="s">
        <v>0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8"/>
      <c r="Q5" s="136"/>
      <c r="R5" s="343"/>
      <c r="S5" s="139"/>
    </row>
    <row r="6" spans="1:24" s="138" customFormat="1" ht="12.95" customHeight="1">
      <c r="A6" s="336">
        <v>1</v>
      </c>
      <c r="B6" s="259" t="s">
        <v>6</v>
      </c>
      <c r="C6" s="367" t="s">
        <v>256</v>
      </c>
      <c r="D6" s="80">
        <v>7013749519.5600004</v>
      </c>
      <c r="E6" s="220">
        <f t="shared" ref="E6:E20" si="0">(D6/$D$21)</f>
        <v>0.44429279176303305</v>
      </c>
      <c r="F6" s="71">
        <v>11649.92</v>
      </c>
      <c r="G6" s="71">
        <v>11813.95</v>
      </c>
      <c r="H6" s="255">
        <v>6.08E-2</v>
      </c>
      <c r="I6" s="80">
        <v>6961079031.7399998</v>
      </c>
      <c r="J6" s="220">
        <f t="shared" ref="J6:J19" si="1">(I6/$I$21)</f>
        <v>0.44431669071217422</v>
      </c>
      <c r="K6" s="71">
        <v>11579.54</v>
      </c>
      <c r="L6" s="71">
        <v>11741.02</v>
      </c>
      <c r="M6" s="255">
        <v>4.7199999999999999E-2</v>
      </c>
      <c r="N6" s="86">
        <f>((I6-D6)/D6)</f>
        <v>-7.5096049086316487E-3</v>
      </c>
      <c r="O6" s="86">
        <f t="shared" ref="O6:O20" si="2">((L6-G6)/G6)</f>
        <v>-6.173210484215718E-3</v>
      </c>
      <c r="P6" s="262">
        <f>M6-H6</f>
        <v>-1.3600000000000001E-2</v>
      </c>
      <c r="Q6" s="136"/>
      <c r="R6" s="343"/>
      <c r="S6" s="139"/>
    </row>
    <row r="7" spans="1:24" s="138" customFormat="1" ht="12.95" customHeight="1">
      <c r="A7" s="336">
        <v>2</v>
      </c>
      <c r="B7" s="259" t="s">
        <v>146</v>
      </c>
      <c r="C7" s="367" t="s">
        <v>50</v>
      </c>
      <c r="D7" s="80">
        <v>933865854.47000003</v>
      </c>
      <c r="E7" s="220">
        <f t="shared" si="0"/>
        <v>5.9156641744553713E-2</v>
      </c>
      <c r="F7" s="71">
        <v>1.87</v>
      </c>
      <c r="G7" s="71">
        <v>1.9</v>
      </c>
      <c r="H7" s="255">
        <v>8.3900000000000002E-2</v>
      </c>
      <c r="I7" s="80">
        <v>932777470.36000001</v>
      </c>
      <c r="J7" s="220">
        <f t="shared" si="1"/>
        <v>5.953798210183979E-2</v>
      </c>
      <c r="K7" s="376">
        <v>1.87</v>
      </c>
      <c r="L7" s="71">
        <v>1.9</v>
      </c>
      <c r="M7" s="255">
        <v>8.2699999999999996E-2</v>
      </c>
      <c r="N7" s="86">
        <f>((I7-D7)/D7)</f>
        <v>-1.1654608687001503E-3</v>
      </c>
      <c r="O7" s="86">
        <f t="shared" si="2"/>
        <v>0</v>
      </c>
      <c r="P7" s="262">
        <f>M7-H7</f>
        <v>-1.2000000000000066E-3</v>
      </c>
      <c r="Q7" s="136"/>
      <c r="R7" s="343"/>
      <c r="S7" s="139"/>
    </row>
    <row r="8" spans="1:24" s="138" customFormat="1" ht="12.95" customHeight="1">
      <c r="A8" s="336">
        <v>3</v>
      </c>
      <c r="B8" s="259" t="s">
        <v>63</v>
      </c>
      <c r="C8" s="367" t="s">
        <v>12</v>
      </c>
      <c r="D8" s="80">
        <v>243445298.31999999</v>
      </c>
      <c r="E8" s="220">
        <f t="shared" si="0"/>
        <v>1.5421279435562532E-2</v>
      </c>
      <c r="F8" s="71">
        <v>122.31</v>
      </c>
      <c r="G8" s="71">
        <v>124.76</v>
      </c>
      <c r="H8" s="255">
        <v>3.0999999999999999E-3</v>
      </c>
      <c r="I8" s="80">
        <v>244407898.69999999</v>
      </c>
      <c r="J8" s="220">
        <f t="shared" si="1"/>
        <v>1.5600240744164613E-2</v>
      </c>
      <c r="K8" s="71">
        <v>122.79</v>
      </c>
      <c r="L8" s="71">
        <v>125.27</v>
      </c>
      <c r="M8" s="255">
        <v>3.8999999999999998E-3</v>
      </c>
      <c r="N8" s="86">
        <f>((I8-D8)/D8)</f>
        <v>3.9540725848592568E-3</v>
      </c>
      <c r="O8" s="86">
        <f t="shared" si="2"/>
        <v>4.0878486694452621E-3</v>
      </c>
      <c r="P8" s="262">
        <f>M8-H8</f>
        <v>7.9999999999999993E-4</v>
      </c>
      <c r="Q8" s="136"/>
      <c r="R8" s="343"/>
      <c r="S8" s="139"/>
      <c r="T8" s="172"/>
      <c r="U8" s="140"/>
      <c r="V8" s="140"/>
      <c r="W8" s="141"/>
    </row>
    <row r="9" spans="1:24" s="138" customFormat="1" ht="12.95" customHeight="1">
      <c r="A9" s="336">
        <v>4</v>
      </c>
      <c r="B9" s="259" t="s">
        <v>13</v>
      </c>
      <c r="C9" s="367" t="s">
        <v>14</v>
      </c>
      <c r="D9" s="80">
        <v>713429444.78999996</v>
      </c>
      <c r="E9" s="220">
        <f t="shared" si="0"/>
        <v>4.5192882760886594E-2</v>
      </c>
      <c r="F9" s="71">
        <v>19.329999999999998</v>
      </c>
      <c r="G9" s="71">
        <v>19.68</v>
      </c>
      <c r="H9" s="255">
        <v>0.10920000000000001</v>
      </c>
      <c r="I9" s="80">
        <v>706820429.59000003</v>
      </c>
      <c r="J9" s="220">
        <f t="shared" si="1"/>
        <v>4.5115435806894623E-2</v>
      </c>
      <c r="K9" s="71">
        <v>19.14</v>
      </c>
      <c r="L9" s="71">
        <v>19.489999999999998</v>
      </c>
      <c r="M9" s="255">
        <v>9.8900000000000002E-2</v>
      </c>
      <c r="N9" s="86">
        <f>((I9-D9)/D9)</f>
        <v>-9.2637264248958927E-3</v>
      </c>
      <c r="O9" s="86">
        <f t="shared" si="2"/>
        <v>-9.6544715447155118E-3</v>
      </c>
      <c r="P9" s="262">
        <f>M9-H9</f>
        <v>-1.0300000000000004E-2</v>
      </c>
      <c r="Q9" s="136"/>
      <c r="R9" s="343"/>
      <c r="S9" s="139"/>
      <c r="T9" s="172"/>
      <c r="U9" s="140"/>
      <c r="V9" s="140"/>
      <c r="W9" s="141"/>
    </row>
    <row r="10" spans="1:24" s="138" customFormat="1" ht="12.95" customHeight="1">
      <c r="A10" s="336">
        <v>5</v>
      </c>
      <c r="B10" s="259" t="s">
        <v>64</v>
      </c>
      <c r="C10" s="367" t="s">
        <v>18</v>
      </c>
      <c r="D10" s="80">
        <v>409119443.18000001</v>
      </c>
      <c r="E10" s="220">
        <f t="shared" si="0"/>
        <v>2.5916069438759032E-2</v>
      </c>
      <c r="F10" s="71">
        <v>189.52289999999999</v>
      </c>
      <c r="G10" s="71">
        <v>193.22929999999999</v>
      </c>
      <c r="H10" s="255">
        <v>0.13120000000000001</v>
      </c>
      <c r="I10" s="80">
        <v>406229214.61000001</v>
      </c>
      <c r="J10" s="220">
        <f t="shared" si="1"/>
        <v>2.5929086494081106E-2</v>
      </c>
      <c r="K10" s="71">
        <v>188.184</v>
      </c>
      <c r="L10" s="71">
        <v>191.98</v>
      </c>
      <c r="M10" s="255">
        <v>0.1232</v>
      </c>
      <c r="N10" s="135">
        <f>((I10-D10)/D10)</f>
        <v>-7.0645104215405893E-3</v>
      </c>
      <c r="O10" s="135">
        <f t="shared" si="2"/>
        <v>-6.465375592624955E-3</v>
      </c>
      <c r="P10" s="262">
        <f t="shared" ref="P10:P21" si="3">M10-H10</f>
        <v>-8.0000000000000071E-3</v>
      </c>
      <c r="Q10" s="136"/>
      <c r="R10" s="343"/>
      <c r="S10" s="139"/>
      <c r="T10" s="172"/>
      <c r="U10" s="140"/>
      <c r="V10" s="140"/>
      <c r="W10" s="141"/>
    </row>
    <row r="11" spans="1:24" s="138" customFormat="1" ht="12.95" customHeight="1">
      <c r="A11" s="336">
        <v>6</v>
      </c>
      <c r="B11" s="259" t="s">
        <v>46</v>
      </c>
      <c r="C11" s="259" t="s">
        <v>84</v>
      </c>
      <c r="D11" s="71">
        <v>1873222336.4000001</v>
      </c>
      <c r="E11" s="220">
        <f t="shared" si="0"/>
        <v>0.11866109263112641</v>
      </c>
      <c r="F11" s="71">
        <v>0.95240000000000002</v>
      </c>
      <c r="G11" s="78">
        <v>0.97519999999999996</v>
      </c>
      <c r="H11" s="255">
        <v>7.4999999999999997E-2</v>
      </c>
      <c r="I11" s="71">
        <v>1848764766.6199999</v>
      </c>
      <c r="J11" s="220">
        <f t="shared" si="1"/>
        <v>0.11800426906007071</v>
      </c>
      <c r="K11" s="71">
        <v>0.94450000000000001</v>
      </c>
      <c r="L11" s="78">
        <v>0.96699999999999997</v>
      </c>
      <c r="M11" s="255">
        <v>6.6400000000000001E-2</v>
      </c>
      <c r="N11" s="86">
        <f t="shared" ref="N11:N21" si="4">((I11-D11)/D11)</f>
        <v>-1.3056415837429797E-2</v>
      </c>
      <c r="O11" s="86">
        <f t="shared" si="2"/>
        <v>-8.4085315832649558E-3</v>
      </c>
      <c r="P11" s="262">
        <f t="shared" si="3"/>
        <v>-8.5999999999999965E-3</v>
      </c>
      <c r="Q11" s="136"/>
      <c r="R11" s="343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6">
        <v>7</v>
      </c>
      <c r="B12" s="259" t="s">
        <v>8</v>
      </c>
      <c r="C12" s="367" t="s">
        <v>15</v>
      </c>
      <c r="D12" s="71">
        <v>2280825723.1500001</v>
      </c>
      <c r="E12" s="220">
        <f t="shared" si="0"/>
        <v>0.14448112599932481</v>
      </c>
      <c r="F12" s="71">
        <v>21.182400000000001</v>
      </c>
      <c r="G12" s="71">
        <v>21.821000000000002</v>
      </c>
      <c r="H12" s="342">
        <v>-0.36</v>
      </c>
      <c r="I12" s="71">
        <v>2262477661.9000001</v>
      </c>
      <c r="J12" s="220">
        <f t="shared" si="1"/>
        <v>0.14441102923297083</v>
      </c>
      <c r="K12" s="71">
        <v>21.015699999999999</v>
      </c>
      <c r="L12" s="71">
        <v>21.6493</v>
      </c>
      <c r="M12" s="342">
        <v>-0.4103</v>
      </c>
      <c r="N12" s="86">
        <f t="shared" si="4"/>
        <v>-8.0444819013439934E-3</v>
      </c>
      <c r="O12" s="86">
        <f t="shared" si="2"/>
        <v>-7.8685669767655595E-3</v>
      </c>
      <c r="P12" s="262">
        <f t="shared" si="3"/>
        <v>-5.0300000000000011E-2</v>
      </c>
      <c r="Q12" s="136"/>
      <c r="R12" s="170"/>
      <c r="S12" s="139"/>
    </row>
    <row r="13" spans="1:24" s="138" customFormat="1" ht="12.95" customHeight="1">
      <c r="A13" s="336">
        <v>8</v>
      </c>
      <c r="B13" s="259" t="s">
        <v>205</v>
      </c>
      <c r="C13" s="367" t="s">
        <v>59</v>
      </c>
      <c r="D13" s="71">
        <v>378830222.75999999</v>
      </c>
      <c r="E13" s="220">
        <f t="shared" si="0"/>
        <v>2.3997369282273848E-2</v>
      </c>
      <c r="F13" s="71">
        <v>156.66</v>
      </c>
      <c r="G13" s="71">
        <v>158.75</v>
      </c>
      <c r="H13" s="255">
        <v>-1.83E-2</v>
      </c>
      <c r="I13" s="71">
        <v>376632718.70999998</v>
      </c>
      <c r="J13" s="220">
        <f t="shared" si="1"/>
        <v>2.4039980357661132E-2</v>
      </c>
      <c r="K13" s="71">
        <v>157.24</v>
      </c>
      <c r="L13" s="71">
        <v>159.36000000000001</v>
      </c>
      <c r="M13" s="255">
        <v>3.8E-3</v>
      </c>
      <c r="N13" s="86">
        <f>((I13-D13)/D13)</f>
        <v>-5.8007622358900203E-3</v>
      </c>
      <c r="O13" s="86">
        <f t="shared" si="2"/>
        <v>3.8425196850394561E-3</v>
      </c>
      <c r="P13" s="262">
        <f t="shared" si="3"/>
        <v>2.2100000000000002E-2</v>
      </c>
      <c r="Q13" s="136"/>
      <c r="R13" s="170"/>
      <c r="S13" s="139"/>
    </row>
    <row r="14" spans="1:24" s="138" customFormat="1" ht="12.95" customHeight="1">
      <c r="A14" s="336">
        <v>9</v>
      </c>
      <c r="B14" s="259" t="s">
        <v>61</v>
      </c>
      <c r="C14" s="367" t="s">
        <v>60</v>
      </c>
      <c r="D14" s="71">
        <v>279645430.93000001</v>
      </c>
      <c r="E14" s="220">
        <f t="shared" si="0"/>
        <v>1.7714412079469367E-2</v>
      </c>
      <c r="F14" s="71">
        <v>12.174799999999999</v>
      </c>
      <c r="G14" s="71">
        <v>12.2399</v>
      </c>
      <c r="H14" s="255">
        <v>0.1163</v>
      </c>
      <c r="I14" s="71">
        <v>277918162.69</v>
      </c>
      <c r="J14" s="220">
        <f t="shared" si="1"/>
        <v>1.7739157646707873E-2</v>
      </c>
      <c r="K14" s="71">
        <v>12.046799999999999</v>
      </c>
      <c r="L14" s="71">
        <v>12.1167</v>
      </c>
      <c r="M14" s="255">
        <v>0.1057</v>
      </c>
      <c r="N14" s="86">
        <f t="shared" si="4"/>
        <v>-6.1766367297893523E-3</v>
      </c>
      <c r="O14" s="86">
        <f t="shared" si="2"/>
        <v>-1.0065441711125143E-2</v>
      </c>
      <c r="P14" s="262">
        <f t="shared" si="3"/>
        <v>-1.0599999999999998E-2</v>
      </c>
      <c r="Q14" s="136"/>
      <c r="R14" s="170"/>
      <c r="S14" s="175"/>
      <c r="T14" s="175"/>
    </row>
    <row r="15" spans="1:24" s="138" customFormat="1" ht="12.95" customHeight="1">
      <c r="A15" s="336">
        <v>10</v>
      </c>
      <c r="B15" s="259" t="s">
        <v>6</v>
      </c>
      <c r="C15" s="367" t="s">
        <v>75</v>
      </c>
      <c r="D15" s="80">
        <v>341248902.99000001</v>
      </c>
      <c r="E15" s="220">
        <f t="shared" si="0"/>
        <v>2.1616743993020569E-2</v>
      </c>
      <c r="F15" s="71">
        <v>3109.28</v>
      </c>
      <c r="G15" s="71">
        <v>3154.5</v>
      </c>
      <c r="H15" s="255">
        <v>0.111</v>
      </c>
      <c r="I15" s="80">
        <v>338471455.55000001</v>
      </c>
      <c r="J15" s="220">
        <f t="shared" si="1"/>
        <v>2.1604196180619643E-2</v>
      </c>
      <c r="K15" s="71">
        <v>3084.13</v>
      </c>
      <c r="L15" s="71">
        <v>3128.73</v>
      </c>
      <c r="M15" s="255">
        <v>9.7500000000000003E-2</v>
      </c>
      <c r="N15" s="86">
        <f t="shared" si="4"/>
        <v>-8.1390662817204373E-3</v>
      </c>
      <c r="O15" s="86">
        <f t="shared" si="2"/>
        <v>-8.1692819781264796E-3</v>
      </c>
      <c r="P15" s="262">
        <f t="shared" si="3"/>
        <v>-1.3499999999999998E-2</v>
      </c>
      <c r="Q15" s="136"/>
      <c r="R15" s="170"/>
      <c r="S15" s="176"/>
      <c r="T15" s="176"/>
    </row>
    <row r="16" spans="1:24" s="138" customFormat="1" ht="12.95" customHeight="1">
      <c r="A16" s="336">
        <v>11</v>
      </c>
      <c r="B16" s="259" t="s">
        <v>89</v>
      </c>
      <c r="C16" s="367" t="s">
        <v>90</v>
      </c>
      <c r="D16" s="80">
        <v>260869527.34999999</v>
      </c>
      <c r="E16" s="220">
        <f t="shared" si="0"/>
        <v>1.6525034187349397E-2</v>
      </c>
      <c r="F16" s="71">
        <v>141.9</v>
      </c>
      <c r="G16" s="71">
        <v>142.88999999999999</v>
      </c>
      <c r="H16" s="255">
        <v>6.6299999999999998E-2</v>
      </c>
      <c r="I16" s="80">
        <v>256971967.34</v>
      </c>
      <c r="J16" s="220">
        <f t="shared" si="1"/>
        <v>1.6402189030421899E-2</v>
      </c>
      <c r="K16" s="71">
        <v>139.78</v>
      </c>
      <c r="L16" s="71">
        <v>140.76</v>
      </c>
      <c r="M16" s="255">
        <v>5.0299999999999997E-2</v>
      </c>
      <c r="N16" s="86">
        <f t="shared" si="4"/>
        <v>-1.4940648873759654E-2</v>
      </c>
      <c r="O16" s="86">
        <f t="shared" si="2"/>
        <v>-1.4906571488557601E-2</v>
      </c>
      <c r="P16" s="262">
        <f t="shared" si="3"/>
        <v>-1.6E-2</v>
      </c>
      <c r="Q16" s="136"/>
      <c r="R16" s="170"/>
      <c r="S16" s="177"/>
      <c r="T16" s="177"/>
    </row>
    <row r="17" spans="1:23" s="138" customFormat="1" ht="12.95" customHeight="1">
      <c r="A17" s="336">
        <v>12</v>
      </c>
      <c r="B17" s="259" t="s">
        <v>53</v>
      </c>
      <c r="C17" s="367" t="s">
        <v>136</v>
      </c>
      <c r="D17" s="80">
        <v>326755232.08999997</v>
      </c>
      <c r="E17" s="220">
        <f t="shared" si="0"/>
        <v>2.0698628299111441E-2</v>
      </c>
      <c r="F17" s="71">
        <v>1.25</v>
      </c>
      <c r="G17" s="71">
        <v>1.29</v>
      </c>
      <c r="H17" s="255">
        <v>-3.0000000000000001E-3</v>
      </c>
      <c r="I17" s="80">
        <v>324461500.30129999</v>
      </c>
      <c r="J17" s="220">
        <f t="shared" si="1"/>
        <v>2.0709958818172676E-2</v>
      </c>
      <c r="K17" s="71">
        <v>1.24</v>
      </c>
      <c r="L17" s="71">
        <v>1.28</v>
      </c>
      <c r="M17" s="255">
        <v>-8.5000000000000006E-3</v>
      </c>
      <c r="N17" s="86">
        <f t="shared" si="4"/>
        <v>-7.0197247463453299E-3</v>
      </c>
      <c r="O17" s="86">
        <f t="shared" si="2"/>
        <v>-7.7519379844961309E-3</v>
      </c>
      <c r="P17" s="262">
        <f t="shared" si="3"/>
        <v>-5.5000000000000005E-3</v>
      </c>
      <c r="Q17" s="136"/>
      <c r="R17" s="170"/>
      <c r="S17" s="176"/>
      <c r="T17" s="176"/>
    </row>
    <row r="18" spans="1:23" s="138" customFormat="1" ht="12.95" customHeight="1">
      <c r="A18" s="336">
        <v>13</v>
      </c>
      <c r="B18" s="259" t="s">
        <v>99</v>
      </c>
      <c r="C18" s="367" t="s">
        <v>139</v>
      </c>
      <c r="D18" s="71">
        <v>284659382.72000003</v>
      </c>
      <c r="E18" s="220">
        <f t="shared" si="0"/>
        <v>1.8032025737090278E-2</v>
      </c>
      <c r="F18" s="71">
        <v>1.4323999999999999</v>
      </c>
      <c r="G18" s="71">
        <v>1.4476</v>
      </c>
      <c r="H18" s="255">
        <v>3.3700000000000001E-2</v>
      </c>
      <c r="I18" s="71">
        <v>284659382.72000003</v>
      </c>
      <c r="J18" s="220">
        <f t="shared" si="1"/>
        <v>1.8169441021086332E-2</v>
      </c>
      <c r="K18" s="71">
        <v>1.41</v>
      </c>
      <c r="L18" s="71">
        <v>1.4293020000000001</v>
      </c>
      <c r="M18" s="255">
        <v>3.3700000000000001E-2</v>
      </c>
      <c r="N18" s="86">
        <f t="shared" si="4"/>
        <v>0</v>
      </c>
      <c r="O18" s="86">
        <f t="shared" si="2"/>
        <v>-1.2640232108317164E-2</v>
      </c>
      <c r="P18" s="262">
        <f t="shared" si="3"/>
        <v>0</v>
      </c>
      <c r="Q18" s="136"/>
      <c r="R18" s="170"/>
      <c r="S18" s="178"/>
      <c r="T18" s="178"/>
    </row>
    <row r="19" spans="1:23" s="138" customFormat="1" ht="12.95" customHeight="1">
      <c r="A19" s="336">
        <v>14</v>
      </c>
      <c r="B19" s="259" t="s">
        <v>149</v>
      </c>
      <c r="C19" s="367" t="s">
        <v>150</v>
      </c>
      <c r="D19" s="71">
        <v>423173355.11000001</v>
      </c>
      <c r="E19" s="220">
        <f t="shared" si="0"/>
        <v>2.6806328172572957E-2</v>
      </c>
      <c r="F19" s="71">
        <v>138.78790000000001</v>
      </c>
      <c r="G19" s="71">
        <v>140.35900000000001</v>
      </c>
      <c r="H19" s="255">
        <v>-3.4190000000000002E-3</v>
      </c>
      <c r="I19" s="71">
        <v>421936260.45999998</v>
      </c>
      <c r="J19" s="220">
        <f t="shared" si="1"/>
        <v>2.6931646959364595E-2</v>
      </c>
      <c r="K19" s="71">
        <v>138.2088</v>
      </c>
      <c r="L19" s="71">
        <v>139.76900000000001</v>
      </c>
      <c r="M19" s="255">
        <v>-4.3070000000000001E-3</v>
      </c>
      <c r="N19" s="86">
        <v>5.6480000000000002E-3</v>
      </c>
      <c r="O19" s="86">
        <f t="shared" si="2"/>
        <v>-4.2035067220484853E-3</v>
      </c>
      <c r="P19" s="262">
        <f>M19-H19</f>
        <v>-8.879999999999999E-4</v>
      </c>
      <c r="Q19" s="136"/>
      <c r="R19" s="170"/>
      <c r="S19" s="178"/>
      <c r="T19" s="178"/>
    </row>
    <row r="20" spans="1:23" s="138" customFormat="1" ht="12.95" customHeight="1">
      <c r="A20" s="336">
        <v>15</v>
      </c>
      <c r="B20" s="259" t="s">
        <v>246</v>
      </c>
      <c r="C20" s="367" t="s">
        <v>245</v>
      </c>
      <c r="D20" s="80">
        <v>23483331.170000002</v>
      </c>
      <c r="E20" s="220">
        <f t="shared" si="0"/>
        <v>1.4875744758660395E-3</v>
      </c>
      <c r="F20" s="71">
        <v>91.32</v>
      </c>
      <c r="G20" s="71">
        <v>94.1</v>
      </c>
      <c r="H20" s="255">
        <v>-1.9099999999999999E-2</v>
      </c>
      <c r="I20" s="80">
        <v>23323295.23</v>
      </c>
      <c r="J20" s="220">
        <v>0.96619999999999995</v>
      </c>
      <c r="K20" s="71">
        <v>90.7</v>
      </c>
      <c r="L20" s="71">
        <v>93.45</v>
      </c>
      <c r="M20" s="255">
        <v>-6.3E-3</v>
      </c>
      <c r="N20" s="86">
        <f t="shared" si="4"/>
        <v>-6.8148738712354214E-3</v>
      </c>
      <c r="O20" s="86">
        <f t="shared" si="2"/>
        <v>-6.9075451647182947E-3</v>
      </c>
      <c r="P20" s="262">
        <f t="shared" si="3"/>
        <v>1.2799999999999999E-2</v>
      </c>
      <c r="Q20" s="136"/>
      <c r="R20" s="171"/>
      <c r="S20" s="145"/>
      <c r="T20" s="145"/>
    </row>
    <row r="21" spans="1:23" s="138" customFormat="1" ht="12.95" customHeight="1">
      <c r="A21" s="244"/>
      <c r="B21" s="330"/>
      <c r="C21" s="290" t="s">
        <v>47</v>
      </c>
      <c r="D21" s="75">
        <f>SUM(D1:D20)</f>
        <v>15786323004.99</v>
      </c>
      <c r="E21" s="309">
        <f>(D21/$D$160)</f>
        <v>1.1651799631071467E-2</v>
      </c>
      <c r="F21" s="311"/>
      <c r="G21" s="76"/>
      <c r="H21" s="331"/>
      <c r="I21" s="75">
        <f>SUM(I1:I20)</f>
        <v>15666931216.521296</v>
      </c>
      <c r="J21" s="309">
        <f>(I21/$I$160)</f>
        <v>1.156702379596607E-2</v>
      </c>
      <c r="K21" s="311"/>
      <c r="L21" s="76"/>
      <c r="M21" s="331"/>
      <c r="N21" s="313">
        <f t="shared" si="4"/>
        <v>-7.5629890780117013E-3</v>
      </c>
      <c r="O21" s="313"/>
      <c r="P21" s="314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90"/>
      <c r="Q22" s="136"/>
      <c r="R22" s="170"/>
      <c r="S22" s="179"/>
      <c r="V22" s="145"/>
      <c r="W22" s="145"/>
    </row>
    <row r="23" spans="1:23" s="138" customFormat="1" ht="12.95" customHeight="1">
      <c r="A23" s="382" t="s">
        <v>49</v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4"/>
      <c r="Q23" s="136"/>
      <c r="R23" s="180"/>
      <c r="T23" s="181"/>
    </row>
    <row r="24" spans="1:23" s="138" customFormat="1" ht="12.95" customHeight="1">
      <c r="A24" s="336">
        <v>16</v>
      </c>
      <c r="B24" s="259" t="s">
        <v>6</v>
      </c>
      <c r="C24" s="367" t="s">
        <v>39</v>
      </c>
      <c r="D24" s="72">
        <v>211483631656.48999</v>
      </c>
      <c r="E24" s="222">
        <v>3.6200000000000003E-2</v>
      </c>
      <c r="F24" s="78">
        <v>100</v>
      </c>
      <c r="G24" s="78">
        <v>100</v>
      </c>
      <c r="H24" s="255">
        <v>8.4599999999999995E-2</v>
      </c>
      <c r="I24" s="72">
        <v>210369246779.19</v>
      </c>
      <c r="J24" s="220">
        <f t="shared" ref="J24:J52" si="5">(I24/$I$53)</f>
        <v>0.38547152289009023</v>
      </c>
      <c r="K24" s="78">
        <v>100</v>
      </c>
      <c r="L24" s="78">
        <v>100</v>
      </c>
      <c r="M24" s="255">
        <v>8.9599999999999999E-2</v>
      </c>
      <c r="N24" s="86">
        <f>((I24-D24)/D24)</f>
        <v>-5.269367035979731E-3</v>
      </c>
      <c r="O24" s="86">
        <f t="shared" ref="O24:O51" si="6">((L24-G24)/G24)</f>
        <v>0</v>
      </c>
      <c r="P24" s="262">
        <f t="shared" ref="P24:P53" si="7">M24-H24</f>
        <v>5.0000000000000044E-3</v>
      </c>
      <c r="Q24" s="136"/>
      <c r="R24" s="182"/>
      <c r="S24" s="137"/>
      <c r="T24" s="137"/>
    </row>
    <row r="25" spans="1:23" s="138" customFormat="1" ht="12.95" customHeight="1">
      <c r="A25" s="336">
        <v>17</v>
      </c>
      <c r="B25" s="259" t="s">
        <v>205</v>
      </c>
      <c r="C25" s="367" t="s">
        <v>19</v>
      </c>
      <c r="D25" s="72">
        <v>142153926689.03</v>
      </c>
      <c r="E25" s="222">
        <v>6.2600000000000003E-2</v>
      </c>
      <c r="F25" s="78">
        <v>100</v>
      </c>
      <c r="G25" s="78">
        <v>100</v>
      </c>
      <c r="H25" s="255">
        <v>9.1300000000000006E-2</v>
      </c>
      <c r="I25" s="72">
        <v>142776712728.44</v>
      </c>
      <c r="J25" s="220">
        <f t="shared" si="5"/>
        <v>0.2616178825151213</v>
      </c>
      <c r="K25" s="78">
        <v>100</v>
      </c>
      <c r="L25" s="78">
        <v>100</v>
      </c>
      <c r="M25" s="255">
        <v>9.6799999999999997E-2</v>
      </c>
      <c r="N25" s="86">
        <f t="shared" ref="N25:N53" si="8">((I25-D25)/D25)</f>
        <v>4.3810681415250982E-3</v>
      </c>
      <c r="O25" s="86">
        <f t="shared" si="6"/>
        <v>0</v>
      </c>
      <c r="P25" s="262">
        <f t="shared" si="7"/>
        <v>5.499999999999991E-3</v>
      </c>
      <c r="Q25" s="136"/>
      <c r="R25" s="183"/>
      <c r="S25" s="146"/>
      <c r="T25" s="181"/>
      <c r="U25" s="184"/>
    </row>
    <row r="26" spans="1:23" s="138" customFormat="1" ht="12.95" customHeight="1">
      <c r="A26" s="336">
        <v>18</v>
      </c>
      <c r="B26" s="259" t="s">
        <v>46</v>
      </c>
      <c r="C26" s="367" t="s">
        <v>85</v>
      </c>
      <c r="D26" s="72">
        <v>21214026744.880001</v>
      </c>
      <c r="E26" s="222">
        <v>5.2600000000000001E-2</v>
      </c>
      <c r="F26" s="78">
        <v>1</v>
      </c>
      <c r="G26" s="78">
        <v>1</v>
      </c>
      <c r="H26" s="255">
        <v>9.98E-2</v>
      </c>
      <c r="I26" s="72">
        <v>20734968413.43</v>
      </c>
      <c r="J26" s="220">
        <f t="shared" si="5"/>
        <v>3.7993860670101673E-2</v>
      </c>
      <c r="K26" s="78">
        <v>1</v>
      </c>
      <c r="L26" s="78">
        <v>1</v>
      </c>
      <c r="M26" s="255">
        <v>0.11260000000000001</v>
      </c>
      <c r="N26" s="86">
        <f t="shared" si="8"/>
        <v>-2.2582149877114741E-2</v>
      </c>
      <c r="O26" s="86">
        <f t="shared" si="6"/>
        <v>0</v>
      </c>
      <c r="P26" s="262">
        <f t="shared" si="7"/>
        <v>1.2800000000000006E-2</v>
      </c>
      <c r="Q26" s="136"/>
      <c r="R26" s="170"/>
      <c r="S26" s="139"/>
    </row>
    <row r="27" spans="1:23" s="138" customFormat="1" ht="12.95" customHeight="1">
      <c r="A27" s="336">
        <v>19</v>
      </c>
      <c r="B27" s="259" t="s">
        <v>41</v>
      </c>
      <c r="C27" s="367" t="s">
        <v>42</v>
      </c>
      <c r="D27" s="72">
        <v>975683477.50999999</v>
      </c>
      <c r="E27" s="222">
        <v>8.6400000000000005E-2</v>
      </c>
      <c r="F27" s="78">
        <v>100</v>
      </c>
      <c r="G27" s="78">
        <v>100</v>
      </c>
      <c r="H27" s="255">
        <v>8.72E-2</v>
      </c>
      <c r="I27" s="72">
        <v>972953572.35000002</v>
      </c>
      <c r="J27" s="220">
        <f t="shared" si="5"/>
        <v>1.7827981084553091E-3</v>
      </c>
      <c r="K27" s="78">
        <v>100</v>
      </c>
      <c r="L27" s="78">
        <v>100</v>
      </c>
      <c r="M27" s="255">
        <v>8.7599999999999997E-2</v>
      </c>
      <c r="N27" s="86">
        <f t="shared" si="8"/>
        <v>-2.7979413641059502E-3</v>
      </c>
      <c r="O27" s="86">
        <f t="shared" si="6"/>
        <v>0</v>
      </c>
      <c r="P27" s="262">
        <f t="shared" si="7"/>
        <v>3.9999999999999758E-4</v>
      </c>
      <c r="Q27" s="136"/>
      <c r="R27" s="170"/>
      <c r="S27" s="146"/>
    </row>
    <row r="28" spans="1:23" s="138" customFormat="1" ht="12.95" customHeight="1">
      <c r="A28" s="336">
        <v>20</v>
      </c>
      <c r="B28" s="259" t="s">
        <v>8</v>
      </c>
      <c r="C28" s="367" t="s">
        <v>20</v>
      </c>
      <c r="D28" s="72">
        <v>64915870060.559998</v>
      </c>
      <c r="E28" s="222">
        <v>6.54E-2</v>
      </c>
      <c r="F28" s="78">
        <v>1</v>
      </c>
      <c r="G28" s="78">
        <v>1</v>
      </c>
      <c r="H28" s="255">
        <v>8.5800000000000001E-2</v>
      </c>
      <c r="I28" s="72">
        <v>65311894248.510002</v>
      </c>
      <c r="J28" s="220">
        <f t="shared" si="5"/>
        <v>0.11967469449199028</v>
      </c>
      <c r="K28" s="78">
        <v>1</v>
      </c>
      <c r="L28" s="78">
        <v>1</v>
      </c>
      <c r="M28" s="255">
        <v>9.11E-2</v>
      </c>
      <c r="N28" s="86">
        <f t="shared" si="8"/>
        <v>6.1005758311573691E-3</v>
      </c>
      <c r="O28" s="86">
        <f t="shared" si="6"/>
        <v>0</v>
      </c>
      <c r="P28" s="262">
        <f t="shared" si="7"/>
        <v>5.2999999999999992E-3</v>
      </c>
      <c r="Q28" s="136"/>
      <c r="R28" s="180"/>
      <c r="S28" s="139"/>
    </row>
    <row r="29" spans="1:23" s="138" customFormat="1" ht="12.95" customHeight="1">
      <c r="A29" s="336">
        <v>21</v>
      </c>
      <c r="B29" s="259" t="s">
        <v>61</v>
      </c>
      <c r="C29" s="367" t="s">
        <v>62</v>
      </c>
      <c r="D29" s="248">
        <v>1979661149.23</v>
      </c>
      <c r="E29" s="222">
        <v>6.4500000000000002E-2</v>
      </c>
      <c r="F29" s="78">
        <v>10</v>
      </c>
      <c r="G29" s="78">
        <v>10</v>
      </c>
      <c r="H29" s="255">
        <v>7.9899999999999999E-2</v>
      </c>
      <c r="I29" s="248">
        <v>1945747630.3900001</v>
      </c>
      <c r="J29" s="220">
        <f t="shared" si="5"/>
        <v>3.5653039297776851E-3</v>
      </c>
      <c r="K29" s="78">
        <v>10</v>
      </c>
      <c r="L29" s="78">
        <v>10</v>
      </c>
      <c r="M29" s="255">
        <v>9.4299999999999995E-2</v>
      </c>
      <c r="N29" s="86">
        <f t="shared" si="8"/>
        <v>-1.7130971557021646E-2</v>
      </c>
      <c r="O29" s="86">
        <f t="shared" si="6"/>
        <v>0</v>
      </c>
      <c r="P29" s="262">
        <f t="shared" si="7"/>
        <v>1.4399999999999996E-2</v>
      </c>
      <c r="Q29" s="136"/>
      <c r="R29" s="170"/>
      <c r="S29" s="175"/>
      <c r="T29" s="404"/>
      <c r="U29" s="404"/>
    </row>
    <row r="30" spans="1:23" s="138" customFormat="1" ht="12.95" customHeight="1">
      <c r="A30" s="336">
        <v>22</v>
      </c>
      <c r="B30" s="259" t="s">
        <v>89</v>
      </c>
      <c r="C30" s="367" t="s">
        <v>91</v>
      </c>
      <c r="D30" s="72">
        <v>30478513345.060001</v>
      </c>
      <c r="E30" s="222">
        <v>6.9800000000000001E-2</v>
      </c>
      <c r="F30" s="78">
        <v>1</v>
      </c>
      <c r="G30" s="78">
        <v>1</v>
      </c>
      <c r="H30" s="255">
        <v>9.7299999999999998E-2</v>
      </c>
      <c r="I30" s="72">
        <v>30825206593.259998</v>
      </c>
      <c r="J30" s="220">
        <f t="shared" si="5"/>
        <v>5.6482777358505938E-2</v>
      </c>
      <c r="K30" s="78">
        <v>1</v>
      </c>
      <c r="L30" s="78">
        <v>1</v>
      </c>
      <c r="M30" s="255">
        <v>9.8000000000000004E-2</v>
      </c>
      <c r="N30" s="86">
        <f t="shared" si="8"/>
        <v>1.1375005213506893E-2</v>
      </c>
      <c r="O30" s="86">
        <f t="shared" si="6"/>
        <v>0</v>
      </c>
      <c r="P30" s="262">
        <f t="shared" si="7"/>
        <v>7.0000000000000617E-4</v>
      </c>
      <c r="Q30" s="136"/>
      <c r="R30" s="170"/>
      <c r="S30" s="139"/>
      <c r="T30" s="402"/>
      <c r="U30" s="402"/>
    </row>
    <row r="31" spans="1:23" s="138" customFormat="1" ht="12.95" customHeight="1">
      <c r="A31" s="336">
        <v>23</v>
      </c>
      <c r="B31" s="259" t="s">
        <v>96</v>
      </c>
      <c r="C31" s="367" t="s">
        <v>95</v>
      </c>
      <c r="D31" s="72">
        <v>2238942092.7600002</v>
      </c>
      <c r="E31" s="222">
        <v>4.2599999999999999E-2</v>
      </c>
      <c r="F31" s="78">
        <v>100</v>
      </c>
      <c r="G31" s="78">
        <v>100</v>
      </c>
      <c r="H31" s="255">
        <v>6.9000000000000006E-2</v>
      </c>
      <c r="I31" s="72">
        <v>2167257636.8342733</v>
      </c>
      <c r="J31" s="220">
        <f t="shared" si="5"/>
        <v>3.9711892995584266E-3</v>
      </c>
      <c r="K31" s="78">
        <v>100</v>
      </c>
      <c r="L31" s="78">
        <v>100</v>
      </c>
      <c r="M31" s="255">
        <v>7.1199999999999999E-2</v>
      </c>
      <c r="N31" s="86">
        <f>((I31-D31)/D31)</f>
        <v>-3.2017110293978017E-2</v>
      </c>
      <c r="O31" s="86">
        <f t="shared" si="6"/>
        <v>0</v>
      </c>
      <c r="P31" s="262">
        <f t="shared" si="7"/>
        <v>2.1999999999999936E-3</v>
      </c>
      <c r="Q31" s="136"/>
      <c r="R31" s="170"/>
      <c r="S31" s="139"/>
      <c r="T31" s="403"/>
      <c r="U31" s="403"/>
    </row>
    <row r="32" spans="1:23" s="138" customFormat="1" ht="12.95" customHeight="1">
      <c r="A32" s="336">
        <v>24</v>
      </c>
      <c r="B32" s="259" t="s">
        <v>97</v>
      </c>
      <c r="C32" s="367" t="s">
        <v>98</v>
      </c>
      <c r="D32" s="72">
        <v>4700274989.4899998</v>
      </c>
      <c r="E32" s="222">
        <v>7.0599999999999996E-2</v>
      </c>
      <c r="F32" s="78">
        <v>100</v>
      </c>
      <c r="G32" s="78">
        <v>100</v>
      </c>
      <c r="H32" s="255">
        <v>8.9200000000000002E-2</v>
      </c>
      <c r="I32" s="72">
        <v>4697729605.6599998</v>
      </c>
      <c r="J32" s="220">
        <f t="shared" si="5"/>
        <v>8.6079168554533889E-3</v>
      </c>
      <c r="K32" s="78">
        <v>100</v>
      </c>
      <c r="L32" s="78">
        <v>100</v>
      </c>
      <c r="M32" s="255">
        <v>9.3100000000000002E-2</v>
      </c>
      <c r="N32" s="86">
        <f t="shared" si="8"/>
        <v>-5.4153934305790669E-4</v>
      </c>
      <c r="O32" s="86">
        <f t="shared" si="6"/>
        <v>0</v>
      </c>
      <c r="P32" s="262">
        <f t="shared" si="7"/>
        <v>3.9000000000000007E-3</v>
      </c>
      <c r="Q32" s="136"/>
      <c r="R32" s="170"/>
      <c r="S32" s="139"/>
    </row>
    <row r="33" spans="1:21" s="138" customFormat="1" ht="12.95" customHeight="1">
      <c r="A33" s="336">
        <v>25</v>
      </c>
      <c r="B33" s="259" t="s">
        <v>99</v>
      </c>
      <c r="C33" s="367" t="s">
        <v>104</v>
      </c>
      <c r="D33" s="248">
        <v>689366471</v>
      </c>
      <c r="E33" s="222">
        <v>6.6600000000000006E-2</v>
      </c>
      <c r="F33" s="78">
        <v>10</v>
      </c>
      <c r="G33" s="78">
        <v>10</v>
      </c>
      <c r="H33" s="255">
        <v>7.4700000000000003E-2</v>
      </c>
      <c r="I33" s="248">
        <v>678236252.79999995</v>
      </c>
      <c r="J33" s="220">
        <f t="shared" si="5"/>
        <v>1.2427708196364863E-3</v>
      </c>
      <c r="K33" s="78">
        <v>10</v>
      </c>
      <c r="L33" s="78">
        <v>10</v>
      </c>
      <c r="M33" s="255">
        <v>7.4200000000000002E-2</v>
      </c>
      <c r="N33" s="86">
        <f t="shared" si="8"/>
        <v>-1.6145575203062128E-2</v>
      </c>
      <c r="O33" s="86">
        <f t="shared" si="6"/>
        <v>0</v>
      </c>
      <c r="P33" s="262">
        <f t="shared" si="7"/>
        <v>-5.0000000000000044E-4</v>
      </c>
      <c r="Q33" s="136"/>
      <c r="R33" s="173"/>
      <c r="S33" s="185"/>
    </row>
    <row r="34" spans="1:21" s="138" customFormat="1" ht="12.95" customHeight="1">
      <c r="A34" s="336">
        <v>26</v>
      </c>
      <c r="B34" s="259" t="s">
        <v>13</v>
      </c>
      <c r="C34" s="367" t="s">
        <v>106</v>
      </c>
      <c r="D34" s="72">
        <v>3513796909.0999999</v>
      </c>
      <c r="E34" s="222">
        <v>5.3699999999999998E-2</v>
      </c>
      <c r="F34" s="78">
        <v>100</v>
      </c>
      <c r="G34" s="78">
        <v>100</v>
      </c>
      <c r="H34" s="255">
        <v>7.5600000000000001E-2</v>
      </c>
      <c r="I34" s="72">
        <v>3705675436.3899999</v>
      </c>
      <c r="J34" s="220">
        <f t="shared" si="5"/>
        <v>6.7901196380713343E-3</v>
      </c>
      <c r="K34" s="78">
        <v>100</v>
      </c>
      <c r="L34" s="78">
        <v>100</v>
      </c>
      <c r="M34" s="255">
        <v>8.2199999999999995E-2</v>
      </c>
      <c r="N34" s="86">
        <f t="shared" si="8"/>
        <v>5.4607176297831746E-2</v>
      </c>
      <c r="O34" s="86">
        <f t="shared" si="6"/>
        <v>0</v>
      </c>
      <c r="P34" s="262">
        <f t="shared" si="7"/>
        <v>6.5999999999999948E-3</v>
      </c>
      <c r="Q34" s="136"/>
      <c r="R34" s="186"/>
      <c r="S34" s="139"/>
      <c r="T34" s="404"/>
      <c r="U34" s="404"/>
    </row>
    <row r="35" spans="1:21" s="138" customFormat="1" ht="12.95" customHeight="1">
      <c r="A35" s="336">
        <v>27</v>
      </c>
      <c r="B35" s="259" t="s">
        <v>53</v>
      </c>
      <c r="C35" s="367" t="s">
        <v>107</v>
      </c>
      <c r="D35" s="72">
        <v>12159871258.799999</v>
      </c>
      <c r="E35" s="222">
        <v>4.7199999999999999E-2</v>
      </c>
      <c r="F35" s="78">
        <v>100</v>
      </c>
      <c r="G35" s="78">
        <v>100</v>
      </c>
      <c r="H35" s="255">
        <v>6.4299999999999996E-2</v>
      </c>
      <c r="I35" s="72">
        <v>12132773012.1761</v>
      </c>
      <c r="J35" s="220">
        <f t="shared" si="5"/>
        <v>2.2231569307239386E-2</v>
      </c>
      <c r="K35" s="78">
        <v>100</v>
      </c>
      <c r="L35" s="78">
        <v>100</v>
      </c>
      <c r="M35" s="255">
        <v>6.4299999999999996E-2</v>
      </c>
      <c r="N35" s="86">
        <f t="shared" si="8"/>
        <v>-2.2284978226466568E-3</v>
      </c>
      <c r="O35" s="86">
        <f t="shared" si="6"/>
        <v>0</v>
      </c>
      <c r="P35" s="262">
        <f t="shared" si="7"/>
        <v>0</v>
      </c>
      <c r="Q35" s="136"/>
      <c r="R35" s="170"/>
      <c r="S35" s="148"/>
    </row>
    <row r="36" spans="1:21" s="138" customFormat="1" ht="12.95" customHeight="1">
      <c r="A36" s="336">
        <v>28</v>
      </c>
      <c r="B36" s="259" t="s">
        <v>108</v>
      </c>
      <c r="C36" s="367" t="s">
        <v>110</v>
      </c>
      <c r="D36" s="72">
        <v>10569016119.809999</v>
      </c>
      <c r="E36" s="222">
        <v>4.5100000000000001E-2</v>
      </c>
      <c r="F36" s="74">
        <v>100</v>
      </c>
      <c r="G36" s="74">
        <v>100</v>
      </c>
      <c r="H36" s="255">
        <v>9.0700000000000003E-2</v>
      </c>
      <c r="I36" s="72">
        <v>10563019195.91</v>
      </c>
      <c r="J36" s="220">
        <f t="shared" si="5"/>
        <v>1.9355220204968979E-2</v>
      </c>
      <c r="K36" s="74">
        <v>100</v>
      </c>
      <c r="L36" s="74">
        <v>100</v>
      </c>
      <c r="M36" s="255">
        <v>9.0300000000000005E-2</v>
      </c>
      <c r="N36" s="86">
        <f t="shared" si="8"/>
        <v>-5.6740606997081821E-4</v>
      </c>
      <c r="O36" s="86">
        <f t="shared" si="6"/>
        <v>0</v>
      </c>
      <c r="P36" s="262">
        <f t="shared" si="7"/>
        <v>-3.9999999999999758E-4</v>
      </c>
      <c r="Q36" s="136"/>
      <c r="R36" s="170"/>
      <c r="S36" s="149"/>
    </row>
    <row r="37" spans="1:21" s="138" customFormat="1" ht="12.95" customHeight="1">
      <c r="A37" s="336">
        <v>29</v>
      </c>
      <c r="B37" s="259" t="s">
        <v>108</v>
      </c>
      <c r="C37" s="367" t="s">
        <v>109</v>
      </c>
      <c r="D37" s="72">
        <v>390248043.43000001</v>
      </c>
      <c r="E37" s="222">
        <v>5.2900000000000003E-2</v>
      </c>
      <c r="F37" s="74">
        <v>1000000</v>
      </c>
      <c r="G37" s="74">
        <v>1000000</v>
      </c>
      <c r="H37" s="255">
        <v>9.4E-2</v>
      </c>
      <c r="I37" s="72">
        <v>390943901.63999999</v>
      </c>
      <c r="J37" s="220">
        <f t="shared" si="5"/>
        <v>7.1634872224428023E-4</v>
      </c>
      <c r="K37" s="74">
        <v>1000000</v>
      </c>
      <c r="L37" s="74">
        <v>1000000</v>
      </c>
      <c r="M37" s="255">
        <v>9.4E-2</v>
      </c>
      <c r="N37" s="86">
        <f t="shared" si="8"/>
        <v>1.7831177419465954E-3</v>
      </c>
      <c r="O37" s="86">
        <f t="shared" si="6"/>
        <v>0</v>
      </c>
      <c r="P37" s="262">
        <f t="shared" si="7"/>
        <v>0</v>
      </c>
      <c r="Q37" s="136"/>
      <c r="R37" s="170"/>
      <c r="S37" s="148"/>
    </row>
    <row r="38" spans="1:21" s="138" customFormat="1" ht="12.95" customHeight="1">
      <c r="A38" s="336">
        <v>30</v>
      </c>
      <c r="B38" s="259" t="s">
        <v>118</v>
      </c>
      <c r="C38" s="367" t="s">
        <v>119</v>
      </c>
      <c r="D38" s="72">
        <v>5172961106.3900003</v>
      </c>
      <c r="E38" s="222">
        <v>6.3E-2</v>
      </c>
      <c r="F38" s="78">
        <v>1</v>
      </c>
      <c r="G38" s="78">
        <v>1</v>
      </c>
      <c r="H38" s="255">
        <v>9.0499999999999997E-2</v>
      </c>
      <c r="I38" s="72">
        <v>5165990341.1099997</v>
      </c>
      <c r="J38" s="220">
        <f t="shared" si="5"/>
        <v>9.4659376050024169E-3</v>
      </c>
      <c r="K38" s="78">
        <v>1</v>
      </c>
      <c r="L38" s="78">
        <v>1</v>
      </c>
      <c r="M38" s="255">
        <v>0.10630000000000001</v>
      </c>
      <c r="N38" s="86">
        <f t="shared" si="8"/>
        <v>-1.3475386991388576E-3</v>
      </c>
      <c r="O38" s="86">
        <f t="shared" si="6"/>
        <v>0</v>
      </c>
      <c r="P38" s="262">
        <f t="shared" si="7"/>
        <v>1.5800000000000008E-2</v>
      </c>
      <c r="Q38" s="136"/>
      <c r="R38" s="170"/>
      <c r="S38" s="148"/>
      <c r="T38" s="150"/>
    </row>
    <row r="39" spans="1:21" s="138" customFormat="1" ht="12.95" customHeight="1">
      <c r="A39" s="336">
        <v>31</v>
      </c>
      <c r="B39" s="259" t="s">
        <v>16</v>
      </c>
      <c r="C39" s="367" t="s">
        <v>124</v>
      </c>
      <c r="D39" s="72">
        <v>15874554916.389999</v>
      </c>
      <c r="E39" s="222">
        <v>5.9200000000000003E-2</v>
      </c>
      <c r="F39" s="78">
        <v>1</v>
      </c>
      <c r="G39" s="78">
        <v>1</v>
      </c>
      <c r="H39" s="255">
        <v>6.6699999999999995E-2</v>
      </c>
      <c r="I39" s="72">
        <v>15668464461.040001</v>
      </c>
      <c r="J39" s="220">
        <f t="shared" si="5"/>
        <v>2.8710217627417038E-2</v>
      </c>
      <c r="K39" s="78">
        <v>1</v>
      </c>
      <c r="L39" s="78">
        <v>1</v>
      </c>
      <c r="M39" s="255">
        <v>8.1199999999999994E-2</v>
      </c>
      <c r="N39" s="86">
        <f t="shared" si="8"/>
        <v>-1.298243991314782E-2</v>
      </c>
      <c r="O39" s="86">
        <f t="shared" si="6"/>
        <v>0</v>
      </c>
      <c r="P39" s="262">
        <f t="shared" si="7"/>
        <v>1.4499999999999999E-2</v>
      </c>
      <c r="Q39" s="136"/>
      <c r="R39" s="180"/>
      <c r="S39" s="405"/>
      <c r="T39" s="213"/>
    </row>
    <row r="40" spans="1:21" s="138" customFormat="1" ht="12.95" customHeight="1">
      <c r="A40" s="336">
        <v>32</v>
      </c>
      <c r="B40" s="259" t="s">
        <v>65</v>
      </c>
      <c r="C40" s="367" t="s">
        <v>127</v>
      </c>
      <c r="D40" s="72">
        <v>573338719</v>
      </c>
      <c r="E40" s="222">
        <v>7.9600000000000004E-2</v>
      </c>
      <c r="F40" s="78">
        <v>100</v>
      </c>
      <c r="G40" s="78">
        <v>100</v>
      </c>
      <c r="H40" s="255">
        <v>9.5200000000000007E-2</v>
      </c>
      <c r="I40" s="72">
        <v>580529645.82000005</v>
      </c>
      <c r="J40" s="220">
        <f t="shared" si="5"/>
        <v>1.063737452518257E-3</v>
      </c>
      <c r="K40" s="78">
        <v>100</v>
      </c>
      <c r="L40" s="78">
        <v>100</v>
      </c>
      <c r="M40" s="255">
        <v>9.0700000000000003E-2</v>
      </c>
      <c r="N40" s="135">
        <f t="shared" si="8"/>
        <v>1.2542196404495843E-2</v>
      </c>
      <c r="O40" s="135">
        <f t="shared" si="6"/>
        <v>0</v>
      </c>
      <c r="P40" s="262">
        <f t="shared" si="7"/>
        <v>-4.500000000000004E-3</v>
      </c>
      <c r="Q40" s="136"/>
      <c r="R40" s="182"/>
      <c r="S40" s="405"/>
      <c r="T40" s="213"/>
    </row>
    <row r="41" spans="1:21" s="138" customFormat="1" ht="12.95" customHeight="1">
      <c r="A41" s="336">
        <v>33</v>
      </c>
      <c r="B41" s="259" t="s">
        <v>146</v>
      </c>
      <c r="C41" s="367" t="s">
        <v>134</v>
      </c>
      <c r="D41" s="72">
        <v>3833474732.3699999</v>
      </c>
      <c r="E41" s="222">
        <v>4.8399999999999999E-2</v>
      </c>
      <c r="F41" s="78">
        <v>1</v>
      </c>
      <c r="G41" s="78">
        <v>1</v>
      </c>
      <c r="H41" s="255">
        <v>5.7299999999999997E-2</v>
      </c>
      <c r="I41" s="72">
        <v>3865806554.0500002</v>
      </c>
      <c r="J41" s="220">
        <f t="shared" si="5"/>
        <v>7.083536982723816E-3</v>
      </c>
      <c r="K41" s="78">
        <v>1</v>
      </c>
      <c r="L41" s="78">
        <v>1</v>
      </c>
      <c r="M41" s="255">
        <v>0.06</v>
      </c>
      <c r="N41" s="135">
        <f t="shared" si="8"/>
        <v>8.4340771590299592E-3</v>
      </c>
      <c r="O41" s="135">
        <f t="shared" si="6"/>
        <v>0</v>
      </c>
      <c r="P41" s="262">
        <f t="shared" si="7"/>
        <v>2.700000000000001E-3</v>
      </c>
      <c r="Q41" s="136"/>
      <c r="R41" s="173"/>
      <c r="S41" s="148"/>
    </row>
    <row r="42" spans="1:21" s="138" customFormat="1" ht="12.95" customHeight="1">
      <c r="A42" s="336">
        <v>34</v>
      </c>
      <c r="B42" s="259" t="s">
        <v>195</v>
      </c>
      <c r="C42" s="367" t="s">
        <v>135</v>
      </c>
      <c r="D42" s="72">
        <v>596555966.89999998</v>
      </c>
      <c r="E42" s="222">
        <v>4.9799999999999997E-2</v>
      </c>
      <c r="F42" s="78">
        <v>10</v>
      </c>
      <c r="G42" s="78">
        <v>10</v>
      </c>
      <c r="H42" s="255">
        <v>5.6099999999999997E-2</v>
      </c>
      <c r="I42" s="72">
        <v>577156177.26000011</v>
      </c>
      <c r="J42" s="220">
        <f t="shared" si="5"/>
        <v>1.0575560544139517E-3</v>
      </c>
      <c r="K42" s="78">
        <v>10</v>
      </c>
      <c r="L42" s="78">
        <v>10</v>
      </c>
      <c r="M42" s="255">
        <v>5.7700000000000001E-2</v>
      </c>
      <c r="N42" s="135">
        <f t="shared" si="8"/>
        <v>-3.2519647302852027E-2</v>
      </c>
      <c r="O42" s="86">
        <f t="shared" si="6"/>
        <v>0</v>
      </c>
      <c r="P42" s="262">
        <f t="shared" si="7"/>
        <v>1.6000000000000042E-3</v>
      </c>
      <c r="Q42" s="136"/>
      <c r="R42" s="170"/>
      <c r="S42" s="187"/>
      <c r="T42" s="213"/>
    </row>
    <row r="43" spans="1:21" s="138" customFormat="1" ht="12.95" customHeight="1">
      <c r="A43" s="336">
        <v>35</v>
      </c>
      <c r="B43" s="259" t="s">
        <v>43</v>
      </c>
      <c r="C43" s="367" t="s">
        <v>145</v>
      </c>
      <c r="D43" s="72">
        <v>601763155.48000002</v>
      </c>
      <c r="E43" s="222">
        <v>2.2200000000000001E-2</v>
      </c>
      <c r="F43" s="78">
        <v>1</v>
      </c>
      <c r="G43" s="78">
        <v>1</v>
      </c>
      <c r="H43" s="255">
        <v>7.7200000000000005E-2</v>
      </c>
      <c r="I43" s="72">
        <v>598397942.13</v>
      </c>
      <c r="J43" s="220">
        <f t="shared" si="5"/>
        <v>1.0964785470247969E-3</v>
      </c>
      <c r="K43" s="78">
        <v>1</v>
      </c>
      <c r="L43" s="78">
        <v>1</v>
      </c>
      <c r="M43" s="255">
        <v>9.2700000000000005E-2</v>
      </c>
      <c r="N43" s="86">
        <f t="shared" si="8"/>
        <v>-5.5922555566163589E-3</v>
      </c>
      <c r="O43" s="86">
        <f t="shared" si="6"/>
        <v>0</v>
      </c>
      <c r="P43" s="262">
        <f t="shared" si="7"/>
        <v>1.55E-2</v>
      </c>
      <c r="Q43" s="136"/>
      <c r="R43" s="170"/>
      <c r="S43" s="187"/>
      <c r="T43" s="213"/>
    </row>
    <row r="44" spans="1:21" s="138" customFormat="1" ht="12.95" customHeight="1">
      <c r="A44" s="336">
        <v>36</v>
      </c>
      <c r="B44" s="259" t="s">
        <v>10</v>
      </c>
      <c r="C44" s="367" t="s">
        <v>263</v>
      </c>
      <c r="D44" s="72">
        <v>6855951616.8199997</v>
      </c>
      <c r="E44" s="222">
        <v>6.1269999999999998E-2</v>
      </c>
      <c r="F44" s="78">
        <v>100</v>
      </c>
      <c r="G44" s="78">
        <v>100</v>
      </c>
      <c r="H44" s="255">
        <v>0.10077999999999999</v>
      </c>
      <c r="I44" s="72">
        <v>6852968804.0100002</v>
      </c>
      <c r="J44" s="220">
        <f t="shared" si="5"/>
        <v>1.2557084087355909E-2</v>
      </c>
      <c r="K44" s="78">
        <v>100</v>
      </c>
      <c r="L44" s="78">
        <v>100</v>
      </c>
      <c r="M44" s="255">
        <v>0.10128</v>
      </c>
      <c r="N44" s="86">
        <f t="shared" si="8"/>
        <v>-4.3506911610659613E-4</v>
      </c>
      <c r="O44" s="86">
        <f t="shared" si="6"/>
        <v>0</v>
      </c>
      <c r="P44" s="262">
        <f t="shared" si="7"/>
        <v>5.0000000000000044E-4</v>
      </c>
      <c r="Q44" s="136"/>
      <c r="R44" s="170"/>
      <c r="S44" s="148"/>
    </row>
    <row r="45" spans="1:21" s="138" customFormat="1" ht="12.95" customHeight="1">
      <c r="A45" s="336">
        <v>37</v>
      </c>
      <c r="B45" s="259" t="s">
        <v>147</v>
      </c>
      <c r="C45" s="367" t="s">
        <v>148</v>
      </c>
      <c r="D45" s="72">
        <v>281747213.25</v>
      </c>
      <c r="E45" s="220">
        <f t="shared" ref="E45" si="9">(D45/$I$53)</f>
        <v>5.1626142615565944E-4</v>
      </c>
      <c r="F45" s="78">
        <v>1</v>
      </c>
      <c r="G45" s="78">
        <v>1</v>
      </c>
      <c r="H45" s="255">
        <v>6.6699999999999995E-2</v>
      </c>
      <c r="I45" s="72">
        <v>284543772.74000001</v>
      </c>
      <c r="J45" s="220">
        <f t="shared" si="5"/>
        <v>5.2138572099422274E-4</v>
      </c>
      <c r="K45" s="78">
        <v>1</v>
      </c>
      <c r="L45" s="78">
        <v>1</v>
      </c>
      <c r="M45" s="255">
        <v>5.4699999999999999E-2</v>
      </c>
      <c r="N45" s="86">
        <f t="shared" si="8"/>
        <v>9.9257751576004617E-3</v>
      </c>
      <c r="O45" s="86">
        <f t="shared" si="6"/>
        <v>0</v>
      </c>
      <c r="P45" s="262">
        <f t="shared" si="7"/>
        <v>-1.1999999999999997E-2</v>
      </c>
      <c r="Q45" s="136"/>
      <c r="R45" s="170"/>
      <c r="S45" s="148"/>
    </row>
    <row r="46" spans="1:21" s="138" customFormat="1" ht="12.95" customHeight="1">
      <c r="A46" s="336">
        <v>38</v>
      </c>
      <c r="B46" s="259" t="s">
        <v>149</v>
      </c>
      <c r="C46" s="367" t="s">
        <v>151</v>
      </c>
      <c r="D46" s="72">
        <v>484376186.45999998</v>
      </c>
      <c r="E46" s="222">
        <v>2.0000000000000001E-4</v>
      </c>
      <c r="F46" s="78">
        <v>100</v>
      </c>
      <c r="G46" s="78">
        <v>100</v>
      </c>
      <c r="H46" s="255">
        <v>1.7200000000000001E-4</v>
      </c>
      <c r="I46" s="72">
        <v>480900839.47000003</v>
      </c>
      <c r="J46" s="220">
        <f t="shared" si="5"/>
        <v>8.8118193028564439E-4</v>
      </c>
      <c r="K46" s="78">
        <v>100</v>
      </c>
      <c r="L46" s="78">
        <v>100</v>
      </c>
      <c r="M46" s="255">
        <v>1.5699999999999999E-4</v>
      </c>
      <c r="N46" s="86">
        <f t="shared" si="8"/>
        <v>-7.1748923401851548E-3</v>
      </c>
      <c r="O46" s="86">
        <f t="shared" si="6"/>
        <v>0</v>
      </c>
      <c r="P46" s="262">
        <f t="shared" si="7"/>
        <v>-1.5000000000000012E-5</v>
      </c>
      <c r="Q46" s="136"/>
      <c r="R46" s="180"/>
      <c r="S46" s="148"/>
    </row>
    <row r="47" spans="1:21" s="138" customFormat="1" ht="12.95" customHeight="1">
      <c r="A47" s="336">
        <v>39</v>
      </c>
      <c r="B47" s="259" t="s">
        <v>163</v>
      </c>
      <c r="C47" s="367" t="s">
        <v>164</v>
      </c>
      <c r="D47" s="72">
        <v>206662285.94</v>
      </c>
      <c r="E47" s="222">
        <v>5.3145060299999998E-2</v>
      </c>
      <c r="F47" s="78">
        <v>1</v>
      </c>
      <c r="G47" s="78">
        <v>1</v>
      </c>
      <c r="H47" s="255">
        <v>0.120820731</v>
      </c>
      <c r="I47" s="72">
        <v>223195639.18000001</v>
      </c>
      <c r="J47" s="220">
        <f t="shared" si="5"/>
        <v>4.0897405041073921E-4</v>
      </c>
      <c r="K47" s="78">
        <v>1</v>
      </c>
      <c r="L47" s="78">
        <v>1</v>
      </c>
      <c r="M47" s="255">
        <v>0.12399948361008524</v>
      </c>
      <c r="N47" s="86">
        <f t="shared" si="8"/>
        <v>8.000179212572979E-2</v>
      </c>
      <c r="O47" s="86">
        <f t="shared" si="6"/>
        <v>0</v>
      </c>
      <c r="P47" s="262">
        <f t="shared" si="7"/>
        <v>3.1787526100852392E-3</v>
      </c>
      <c r="Q47" s="136"/>
      <c r="R47" s="180"/>
      <c r="S47" s="148"/>
    </row>
    <row r="48" spans="1:21" s="138" customFormat="1" ht="12.95" customHeight="1">
      <c r="A48" s="336">
        <v>40</v>
      </c>
      <c r="B48" s="259" t="s">
        <v>117</v>
      </c>
      <c r="C48" s="367" t="s">
        <v>173</v>
      </c>
      <c r="D48" s="72">
        <v>1641488887.54</v>
      </c>
      <c r="E48" s="222">
        <v>6.4199999999999993E-2</v>
      </c>
      <c r="F48" s="78">
        <v>1</v>
      </c>
      <c r="G48" s="78">
        <v>1</v>
      </c>
      <c r="H48" s="255">
        <v>7.5899999999999995E-2</v>
      </c>
      <c r="I48" s="72">
        <v>1539297673.24</v>
      </c>
      <c r="J48" s="220">
        <f t="shared" si="5"/>
        <v>2.8205425810541563E-3</v>
      </c>
      <c r="K48" s="78">
        <v>1</v>
      </c>
      <c r="L48" s="78">
        <v>1</v>
      </c>
      <c r="M48" s="255">
        <v>9.0800000000000006E-2</v>
      </c>
      <c r="N48" s="86">
        <f t="shared" si="8"/>
        <v>-6.2255197141875107E-2</v>
      </c>
      <c r="O48" s="86">
        <f t="shared" si="6"/>
        <v>0</v>
      </c>
      <c r="P48" s="262">
        <f t="shared" si="7"/>
        <v>1.490000000000001E-2</v>
      </c>
      <c r="Q48" s="136"/>
      <c r="R48" s="170"/>
      <c r="S48" s="148"/>
    </row>
    <row r="49" spans="1:21" s="138" customFormat="1" ht="12.95" customHeight="1">
      <c r="A49" s="336">
        <v>41</v>
      </c>
      <c r="B49" s="259" t="s">
        <v>175</v>
      </c>
      <c r="C49" s="367" t="s">
        <v>178</v>
      </c>
      <c r="D49" s="72">
        <v>149758209.40000001</v>
      </c>
      <c r="E49" s="222">
        <v>2.9985000000000001E-2</v>
      </c>
      <c r="F49" s="78">
        <v>1</v>
      </c>
      <c r="G49" s="78">
        <v>1</v>
      </c>
      <c r="H49" s="255">
        <v>1.5179E-2</v>
      </c>
      <c r="I49" s="72">
        <v>150618202.91</v>
      </c>
      <c r="J49" s="220">
        <f t="shared" si="5"/>
        <v>2.7598629048487702E-4</v>
      </c>
      <c r="K49" s="78">
        <v>1</v>
      </c>
      <c r="L49" s="78">
        <v>1</v>
      </c>
      <c r="M49" s="255">
        <v>1.5076000000000001E-2</v>
      </c>
      <c r="N49" s="86">
        <f t="shared" si="8"/>
        <v>5.742546692067957E-3</v>
      </c>
      <c r="O49" s="86">
        <f t="shared" si="6"/>
        <v>0</v>
      </c>
      <c r="P49" s="262">
        <f t="shared" si="7"/>
        <v>-1.0299999999999893E-4</v>
      </c>
      <c r="Q49" s="136"/>
      <c r="R49" s="170"/>
      <c r="S49" s="148"/>
    </row>
    <row r="50" spans="1:21" s="138" customFormat="1" ht="12.95" customHeight="1">
      <c r="A50" s="336">
        <v>42</v>
      </c>
      <c r="B50" s="259" t="s">
        <v>188</v>
      </c>
      <c r="C50" s="367" t="s">
        <v>189</v>
      </c>
      <c r="D50" s="72">
        <v>1081091369.8800001</v>
      </c>
      <c r="E50" s="222">
        <v>9.0300000000000005E-2</v>
      </c>
      <c r="F50" s="78">
        <v>1</v>
      </c>
      <c r="G50" s="78">
        <v>1</v>
      </c>
      <c r="H50" s="255">
        <v>7.9899999999999999E-2</v>
      </c>
      <c r="I50" s="72">
        <v>1052683031.13</v>
      </c>
      <c r="J50" s="220">
        <f t="shared" si="5"/>
        <v>1.9288909255645895E-3</v>
      </c>
      <c r="K50" s="78">
        <v>1</v>
      </c>
      <c r="L50" s="78">
        <v>1</v>
      </c>
      <c r="M50" s="255">
        <v>7.9899999999999999E-2</v>
      </c>
      <c r="N50" s="86">
        <f t="shared" si="8"/>
        <v>-2.6277463257479719E-2</v>
      </c>
      <c r="O50" s="86">
        <f t="shared" si="6"/>
        <v>0</v>
      </c>
      <c r="P50" s="262">
        <f t="shared" si="7"/>
        <v>0</v>
      </c>
      <c r="Q50" s="136"/>
      <c r="R50" s="111"/>
      <c r="S50" s="148"/>
    </row>
    <row r="51" spans="1:21" s="138" customFormat="1" ht="12.95" customHeight="1">
      <c r="A51" s="336">
        <v>43</v>
      </c>
      <c r="B51" s="259" t="s">
        <v>198</v>
      </c>
      <c r="C51" s="367" t="s">
        <v>199</v>
      </c>
      <c r="D51" s="72">
        <v>10106419.924070949</v>
      </c>
      <c r="E51" s="222">
        <v>3.7000000000000002E-3</v>
      </c>
      <c r="F51" s="78">
        <v>100</v>
      </c>
      <c r="G51" s="78">
        <v>100</v>
      </c>
      <c r="H51" s="255">
        <v>3.4000000000000002E-2</v>
      </c>
      <c r="I51" s="72">
        <v>10128305.4</v>
      </c>
      <c r="J51" s="220">
        <f t="shared" si="5"/>
        <v>1.8558669418690575E-5</v>
      </c>
      <c r="K51" s="78">
        <v>100</v>
      </c>
      <c r="L51" s="78">
        <v>100</v>
      </c>
      <c r="M51" s="255">
        <v>3.39E-2</v>
      </c>
      <c r="N51" s="86">
        <f t="shared" si="8"/>
        <v>2.1655023335143578E-3</v>
      </c>
      <c r="O51" s="86">
        <f t="shared" si="6"/>
        <v>0</v>
      </c>
      <c r="P51" s="262">
        <f t="shared" si="7"/>
        <v>-1.0000000000000286E-4</v>
      </c>
      <c r="Q51" s="136"/>
      <c r="S51" s="148"/>
    </row>
    <row r="52" spans="1:21" s="138" customFormat="1" ht="12.95" customHeight="1">
      <c r="A52" s="336">
        <v>44</v>
      </c>
      <c r="B52" s="259" t="s">
        <v>192</v>
      </c>
      <c r="C52" s="367" t="s">
        <v>208</v>
      </c>
      <c r="D52" s="72">
        <v>1415664206.0699999</v>
      </c>
      <c r="E52" s="222">
        <v>7.8700000000000006E-2</v>
      </c>
      <c r="F52" s="78">
        <v>100</v>
      </c>
      <c r="G52" s="78">
        <v>100</v>
      </c>
      <c r="H52" s="255">
        <v>8.1600000000000006E-2</v>
      </c>
      <c r="I52" s="72">
        <v>1422188431.6099999</v>
      </c>
      <c r="J52" s="220">
        <f t="shared" si="5"/>
        <v>2.6059566641163899E-3</v>
      </c>
      <c r="K52" s="78">
        <v>100</v>
      </c>
      <c r="L52" s="78">
        <v>100</v>
      </c>
      <c r="M52" s="255">
        <v>9.8900000000000002E-2</v>
      </c>
      <c r="N52" s="86">
        <f>((I52-D52)/D52)</f>
        <v>4.6085968070858751E-3</v>
      </c>
      <c r="O52" s="86">
        <f>((L52-G52)/G52)</f>
        <v>0</v>
      </c>
      <c r="P52" s="262">
        <f t="shared" si="7"/>
        <v>1.7299999999999996E-2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546242323998.96411</v>
      </c>
      <c r="E53" s="309">
        <f>(D53/$D$160)</f>
        <v>0.40317850504103397</v>
      </c>
      <c r="F53" s="311"/>
      <c r="G53" s="79"/>
      <c r="H53" s="329"/>
      <c r="I53" s="84">
        <f>SUM(I24:I52)</f>
        <v>545745234828.08026</v>
      </c>
      <c r="J53" s="309">
        <f>(I53/$I$160)</f>
        <v>0.40292818233187877</v>
      </c>
      <c r="K53" s="311"/>
      <c r="L53" s="79"/>
      <c r="M53" s="329"/>
      <c r="N53" s="313">
        <f t="shared" si="8"/>
        <v>-9.1001584652893497E-4</v>
      </c>
      <c r="O53" s="313"/>
      <c r="P53" s="314">
        <f t="shared" si="7"/>
        <v>0</v>
      </c>
      <c r="Q53" s="136"/>
    </row>
    <row r="54" spans="1:21" s="138" customFormat="1" ht="4.5" customHeight="1">
      <c r="A54" s="388"/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90"/>
      <c r="Q54" s="136"/>
    </row>
    <row r="55" spans="1:21" s="138" customFormat="1" ht="12.95" customHeight="1">
      <c r="A55" s="382" t="s">
        <v>215</v>
      </c>
      <c r="B55" s="383"/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4"/>
      <c r="Q55" s="136"/>
      <c r="T55" s="150"/>
      <c r="U55" s="151"/>
    </row>
    <row r="56" spans="1:21" s="138" customFormat="1" ht="12.95" customHeight="1">
      <c r="A56" s="336">
        <v>45</v>
      </c>
      <c r="B56" s="259" t="s">
        <v>6</v>
      </c>
      <c r="C56" s="367" t="s">
        <v>21</v>
      </c>
      <c r="D56" s="80">
        <v>55823341448.089996</v>
      </c>
      <c r="E56" s="220">
        <f>(D56/$D$85)</f>
        <v>0.14107211008289047</v>
      </c>
      <c r="F56" s="81">
        <v>240.98</v>
      </c>
      <c r="G56" s="81">
        <v>240.98</v>
      </c>
      <c r="H56" s="255">
        <v>2.2599999999999999E-2</v>
      </c>
      <c r="I56" s="80">
        <v>54635501663.110001</v>
      </c>
      <c r="J56" s="220">
        <f>(I56/$I$85)</f>
        <v>0.13800550215942423</v>
      </c>
      <c r="K56" s="81">
        <v>241.14</v>
      </c>
      <c r="L56" s="81">
        <v>241.14</v>
      </c>
      <c r="M56" s="255">
        <v>2.3800000000000002E-2</v>
      </c>
      <c r="N56" s="86">
        <f>((I56-D56)/D56)</f>
        <v>-2.1278550408605785E-2</v>
      </c>
      <c r="O56" s="86">
        <f>((L56-G56)/G56)</f>
        <v>6.6395551498048223E-4</v>
      </c>
      <c r="P56" s="262">
        <f t="shared" ref="P56:P85" si="10">M56-H56</f>
        <v>1.2000000000000031E-3</v>
      </c>
      <c r="Q56" s="136"/>
      <c r="R56" s="170"/>
    </row>
    <row r="57" spans="1:21" s="138" customFormat="1" ht="12.95" customHeight="1">
      <c r="A57" s="336">
        <v>46</v>
      </c>
      <c r="B57" s="259" t="s">
        <v>65</v>
      </c>
      <c r="C57" s="367" t="s">
        <v>22</v>
      </c>
      <c r="D57" s="80">
        <v>1370151540.46</v>
      </c>
      <c r="E57" s="220">
        <f t="shared" ref="E57:E84" si="11">(D57/$D$85)</f>
        <v>3.4625331256058038E-3</v>
      </c>
      <c r="F57" s="81">
        <v>309.24579999999997</v>
      </c>
      <c r="G57" s="81">
        <v>309.24579999999997</v>
      </c>
      <c r="H57" s="255">
        <v>0.13300000000000001</v>
      </c>
      <c r="I57" s="80">
        <v>1379946637.6300001</v>
      </c>
      <c r="J57" s="220">
        <f t="shared" ref="J57:J62" si="12">(I57/$I$85)</f>
        <v>3.4856498591999347E-3</v>
      </c>
      <c r="K57" s="81">
        <v>311.45650000000001</v>
      </c>
      <c r="L57" s="81">
        <v>311.45650000000001</v>
      </c>
      <c r="M57" s="255">
        <v>0.13300000000000001</v>
      </c>
      <c r="N57" s="135">
        <f>((I57-D57)/D57)</f>
        <v>7.1489151971551815E-3</v>
      </c>
      <c r="O57" s="135">
        <f>((L57-G57)/G57)</f>
        <v>7.1486823749911284E-3</v>
      </c>
      <c r="P57" s="262">
        <f t="shared" si="10"/>
        <v>0</v>
      </c>
      <c r="Q57" s="136"/>
      <c r="R57" s="170"/>
      <c r="S57" s="152"/>
    </row>
    <row r="58" spans="1:21" s="138" customFormat="1" ht="12.95" customHeight="1">
      <c r="A58" s="336">
        <v>47</v>
      </c>
      <c r="B58" s="259" t="s">
        <v>205</v>
      </c>
      <c r="C58" s="367" t="s">
        <v>213</v>
      </c>
      <c r="D58" s="80">
        <v>68680648431.790001</v>
      </c>
      <c r="E58" s="220">
        <f t="shared" si="11"/>
        <v>0.17356402796388473</v>
      </c>
      <c r="F58" s="337">
        <v>1490.89</v>
      </c>
      <c r="G58" s="80">
        <v>1490.89</v>
      </c>
      <c r="H58" s="255">
        <v>0.114</v>
      </c>
      <c r="I58" s="80">
        <v>69089165732.119995</v>
      </c>
      <c r="J58" s="220">
        <f t="shared" si="12"/>
        <v>0.17451445892140025</v>
      </c>
      <c r="K58" s="337">
        <v>1494.01</v>
      </c>
      <c r="L58" s="80">
        <v>1494.01</v>
      </c>
      <c r="M58" s="255">
        <v>0.1142</v>
      </c>
      <c r="N58" s="86">
        <f>((I58-D58)/D58)</f>
        <v>5.9480699390267412E-3</v>
      </c>
      <c r="O58" s="86">
        <f>((L58-G58)/G58)</f>
        <v>2.0927097237219989E-3</v>
      </c>
      <c r="P58" s="262">
        <f t="shared" si="10"/>
        <v>1.9999999999999185E-4</v>
      </c>
      <c r="Q58" s="136"/>
      <c r="R58" s="170"/>
      <c r="S58" s="153"/>
      <c r="T58" s="146"/>
    </row>
    <row r="59" spans="1:21" s="154" customFormat="1" ht="12.95" customHeight="1">
      <c r="A59" s="336">
        <v>48</v>
      </c>
      <c r="B59" s="259" t="s">
        <v>188</v>
      </c>
      <c r="C59" s="367" t="s">
        <v>190</v>
      </c>
      <c r="D59" s="80">
        <v>654971032.67999995</v>
      </c>
      <c r="E59" s="220">
        <f t="shared" si="11"/>
        <v>1.6551883715033118E-3</v>
      </c>
      <c r="F59" s="337">
        <v>1.0323</v>
      </c>
      <c r="G59" s="337">
        <v>1.0323</v>
      </c>
      <c r="H59" s="255">
        <v>8.5999999999999993E-2</v>
      </c>
      <c r="I59" s="80">
        <v>656261062.38999999</v>
      </c>
      <c r="J59" s="220">
        <f t="shared" si="12"/>
        <v>1.6576700992197648E-3</v>
      </c>
      <c r="K59" s="337">
        <v>1.0346</v>
      </c>
      <c r="L59" s="337">
        <v>1.0346</v>
      </c>
      <c r="M59" s="255">
        <v>0.11617608391801847</v>
      </c>
      <c r="N59" s="86">
        <f>(I59/D59)/D59</f>
        <v>1.5297922322046851E-9</v>
      </c>
      <c r="O59" s="86">
        <f>(L59-G59)/G59</f>
        <v>2.2280344860989721E-3</v>
      </c>
      <c r="P59" s="262">
        <f t="shared" si="10"/>
        <v>3.0176083918018473E-2</v>
      </c>
      <c r="Q59" s="136"/>
      <c r="R59" s="180"/>
      <c r="S59" s="189"/>
    </row>
    <row r="60" spans="1:21" s="138" customFormat="1" ht="12.95" customHeight="1">
      <c r="A60" s="336">
        <v>49</v>
      </c>
      <c r="B60" s="259" t="s">
        <v>10</v>
      </c>
      <c r="C60" s="367" t="s">
        <v>23</v>
      </c>
      <c r="D60" s="80">
        <v>2793843600.5300002</v>
      </c>
      <c r="E60" s="220">
        <f t="shared" si="11"/>
        <v>7.0603694036275319E-3</v>
      </c>
      <c r="F60" s="80">
        <v>3604.22</v>
      </c>
      <c r="G60" s="80">
        <v>3604.22</v>
      </c>
      <c r="H60" s="255">
        <v>6.1886999999999998E-2</v>
      </c>
      <c r="I60" s="80">
        <v>2795125637.3600001</v>
      </c>
      <c r="J60" s="220">
        <f t="shared" si="12"/>
        <v>7.060294230683376E-3</v>
      </c>
      <c r="K60" s="80">
        <v>3608.1109289808533</v>
      </c>
      <c r="L60" s="80">
        <v>3608.1109289808533</v>
      </c>
      <c r="M60" s="255">
        <v>6.1788364442073529E-2</v>
      </c>
      <c r="N60" s="86">
        <f t="shared" ref="N60:N85" si="13">((I60-D60)/D60)</f>
        <v>4.5887924068359359E-4</v>
      </c>
      <c r="O60" s="86">
        <f t="shared" ref="O60:O84" si="14">((L60-G60)/G60)</f>
        <v>1.0795481354782615E-3</v>
      </c>
      <c r="P60" s="262">
        <f t="shared" si="10"/>
        <v>-9.8635557926468609E-5</v>
      </c>
      <c r="Q60" s="136"/>
      <c r="R60" s="170"/>
      <c r="S60" s="157"/>
      <c r="T60" s="157"/>
    </row>
    <row r="61" spans="1:21" s="138" customFormat="1" ht="12.95" customHeight="1">
      <c r="A61" s="336">
        <v>50</v>
      </c>
      <c r="B61" s="259" t="s">
        <v>46</v>
      </c>
      <c r="C61" s="367" t="s">
        <v>171</v>
      </c>
      <c r="D61" s="80">
        <v>106381427444.73</v>
      </c>
      <c r="E61" s="220">
        <f t="shared" si="11"/>
        <v>0.26883830408492071</v>
      </c>
      <c r="F61" s="80">
        <v>1.9064000000000001</v>
      </c>
      <c r="G61" s="80">
        <v>1.9064000000000001</v>
      </c>
      <c r="H61" s="255">
        <v>6.4100000000000004E-2</v>
      </c>
      <c r="I61" s="80">
        <v>106298910332.57001</v>
      </c>
      <c r="J61" s="220">
        <f t="shared" si="12"/>
        <v>0.26850370277374125</v>
      </c>
      <c r="K61" s="80">
        <v>1.9085000000000001</v>
      </c>
      <c r="L61" s="80">
        <v>1.9085000000000001</v>
      </c>
      <c r="M61" s="255">
        <v>6.3899999999999998E-2</v>
      </c>
      <c r="N61" s="135">
        <f t="shared" si="13"/>
        <v>-7.7567216517055858E-4</v>
      </c>
      <c r="O61" s="135">
        <f t="shared" si="14"/>
        <v>1.1015526647083459E-3</v>
      </c>
      <c r="P61" s="262">
        <f t="shared" si="10"/>
        <v>-2.0000000000000573E-4</v>
      </c>
      <c r="Q61" s="136"/>
      <c r="R61" s="170"/>
      <c r="S61" s="157"/>
      <c r="T61" s="157"/>
    </row>
    <row r="62" spans="1:21" s="138" customFormat="1" ht="12.95" customHeight="1">
      <c r="A62" s="336">
        <v>51</v>
      </c>
      <c r="B62" s="259" t="s">
        <v>53</v>
      </c>
      <c r="C62" s="367" t="s">
        <v>55</v>
      </c>
      <c r="D62" s="80">
        <v>9953915121.4099998</v>
      </c>
      <c r="E62" s="220">
        <f t="shared" si="11"/>
        <v>2.5154707212736101E-2</v>
      </c>
      <c r="F62" s="81">
        <v>1</v>
      </c>
      <c r="G62" s="81">
        <v>1</v>
      </c>
      <c r="H62" s="255">
        <v>0.06</v>
      </c>
      <c r="I62" s="80">
        <v>9950612944.8400993</v>
      </c>
      <c r="J62" s="220">
        <f t="shared" si="12"/>
        <v>2.5134560760772494E-2</v>
      </c>
      <c r="K62" s="81">
        <v>1</v>
      </c>
      <c r="L62" s="81">
        <v>1</v>
      </c>
      <c r="M62" s="255">
        <v>0.06</v>
      </c>
      <c r="N62" s="86">
        <f t="shared" si="13"/>
        <v>-3.3174650673862188E-4</v>
      </c>
      <c r="O62" s="86">
        <f t="shared" si="14"/>
        <v>0</v>
      </c>
      <c r="P62" s="262">
        <f t="shared" si="10"/>
        <v>0</v>
      </c>
      <c r="Q62" s="136"/>
      <c r="R62" s="170"/>
      <c r="S62" s="191"/>
      <c r="T62" s="157"/>
    </row>
    <row r="63" spans="1:21" s="138" customFormat="1" ht="12" customHeight="1">
      <c r="A63" s="336">
        <v>52</v>
      </c>
      <c r="B63" s="259" t="s">
        <v>16</v>
      </c>
      <c r="C63" s="367" t="s">
        <v>24</v>
      </c>
      <c r="D63" s="80">
        <v>3834624947.0900002</v>
      </c>
      <c r="E63" s="220">
        <f t="shared" si="11"/>
        <v>9.6905455429520428E-3</v>
      </c>
      <c r="F63" s="81">
        <v>23.0061</v>
      </c>
      <c r="G63" s="81">
        <v>23.0061</v>
      </c>
      <c r="H63" s="255">
        <v>4.8000000000000001E-2</v>
      </c>
      <c r="I63" s="80">
        <v>3839330925.52</v>
      </c>
      <c r="J63" s="220">
        <f>(I63/$I$85)</f>
        <v>9.6978846391804902E-3</v>
      </c>
      <c r="K63" s="81">
        <v>24.042899999999999</v>
      </c>
      <c r="L63" s="81">
        <v>23.042899999999999</v>
      </c>
      <c r="M63" s="255">
        <v>4.9700000000000001E-2</v>
      </c>
      <c r="N63" s="86">
        <f t="shared" si="13"/>
        <v>1.2272330397190673E-3</v>
      </c>
      <c r="O63" s="86">
        <f t="shared" si="14"/>
        <v>1.599575764688474E-3</v>
      </c>
      <c r="P63" s="262">
        <f t="shared" si="10"/>
        <v>1.7000000000000001E-3</v>
      </c>
      <c r="Q63" s="136"/>
      <c r="R63" s="173"/>
      <c r="S63" s="211"/>
      <c r="T63" s="192"/>
    </row>
    <row r="64" spans="1:21" s="138" customFormat="1" ht="12.95" customHeight="1">
      <c r="A64" s="336">
        <v>53</v>
      </c>
      <c r="B64" s="259" t="s">
        <v>113</v>
      </c>
      <c r="C64" s="367" t="s">
        <v>116</v>
      </c>
      <c r="D64" s="80">
        <v>451216143.81999999</v>
      </c>
      <c r="E64" s="220">
        <f t="shared" si="11"/>
        <v>1.1402759466010129E-3</v>
      </c>
      <c r="F64" s="81">
        <v>2.0861000000000001</v>
      </c>
      <c r="G64" s="81">
        <v>2.0861000000000001</v>
      </c>
      <c r="H64" s="255">
        <v>4.9995548341580515E-3</v>
      </c>
      <c r="I64" s="80">
        <v>450664283.95999998</v>
      </c>
      <c r="J64" s="220">
        <f>(I64/$I$85)</f>
        <v>1.1383468426210271E-3</v>
      </c>
      <c r="K64" s="81">
        <v>2.0834999999999999</v>
      </c>
      <c r="L64" s="81">
        <v>2.0834999999999999</v>
      </c>
      <c r="M64" s="255">
        <v>-6.5000000000000002E-2</v>
      </c>
      <c r="N64" s="135">
        <f t="shared" si="13"/>
        <v>-1.2230499009365306E-3</v>
      </c>
      <c r="O64" s="135">
        <f t="shared" si="14"/>
        <v>-1.2463448540339186E-3</v>
      </c>
      <c r="P64" s="262">
        <f t="shared" si="10"/>
        <v>-6.9999554834158054E-2</v>
      </c>
      <c r="Q64" s="136"/>
      <c r="R64" s="180"/>
      <c r="S64" s="213"/>
      <c r="T64" s="193"/>
      <c r="U64" s="211"/>
    </row>
    <row r="65" spans="1:21" s="138" customFormat="1" ht="12.95" customHeight="1">
      <c r="A65" s="336">
        <v>54</v>
      </c>
      <c r="B65" s="259" t="s">
        <v>6</v>
      </c>
      <c r="C65" s="367" t="s">
        <v>71</v>
      </c>
      <c r="D65" s="80">
        <v>19230832192.709999</v>
      </c>
      <c r="E65" s="220">
        <f t="shared" si="11"/>
        <v>4.8598561205769643E-2</v>
      </c>
      <c r="F65" s="81">
        <v>324.62</v>
      </c>
      <c r="G65" s="81">
        <v>324.63</v>
      </c>
      <c r="H65" s="255">
        <v>3.6299999999999999E-2</v>
      </c>
      <c r="I65" s="80">
        <v>19130642080.360001</v>
      </c>
      <c r="J65" s="220">
        <f>(I65/$I$85)</f>
        <v>4.8322680062713098E-2</v>
      </c>
      <c r="K65" s="81">
        <v>325.04000000000002</v>
      </c>
      <c r="L65" s="81">
        <v>325.05</v>
      </c>
      <c r="M65" s="255">
        <v>3.7600000000000001E-2</v>
      </c>
      <c r="N65" s="86">
        <f t="shared" si="13"/>
        <v>-5.2098687849805288E-3</v>
      </c>
      <c r="O65" s="86">
        <f t="shared" si="14"/>
        <v>1.2937806117734527E-3</v>
      </c>
      <c r="P65" s="262">
        <f t="shared" si="10"/>
        <v>1.3000000000000025E-3</v>
      </c>
      <c r="Q65" s="136"/>
      <c r="R65" s="170"/>
      <c r="S65" s="157"/>
      <c r="T65" s="193"/>
      <c r="U65" s="211"/>
    </row>
    <row r="66" spans="1:21" s="138" customFormat="1" ht="12.95" customHeight="1">
      <c r="A66" s="336">
        <v>55</v>
      </c>
      <c r="B66" s="259" t="s">
        <v>25</v>
      </c>
      <c r="C66" s="367" t="s">
        <v>40</v>
      </c>
      <c r="D66" s="80">
        <v>6935560362.6300001</v>
      </c>
      <c r="E66" s="220">
        <f t="shared" si="11"/>
        <v>1.7526971864865817E-2</v>
      </c>
      <c r="F66" s="81">
        <v>1.06</v>
      </c>
      <c r="G66" s="81">
        <v>1.06</v>
      </c>
      <c r="H66" s="255">
        <v>9.2399999999999996E-2</v>
      </c>
      <c r="I66" s="80">
        <v>7009089602.3199997</v>
      </c>
      <c r="J66" s="220">
        <f>(I66/$I$114)</f>
        <v>0.15339073913546081</v>
      </c>
      <c r="K66" s="81">
        <v>1.06</v>
      </c>
      <c r="L66" s="81">
        <v>1.06</v>
      </c>
      <c r="M66" s="255">
        <v>9.2399999999999996E-2</v>
      </c>
      <c r="N66" s="86">
        <f t="shared" si="13"/>
        <v>1.0601773446625575E-2</v>
      </c>
      <c r="O66" s="86">
        <f t="shared" si="14"/>
        <v>0</v>
      </c>
      <c r="P66" s="262">
        <f t="shared" si="10"/>
        <v>0</v>
      </c>
      <c r="Q66" s="136"/>
      <c r="R66" s="170"/>
      <c r="S66" s="194"/>
      <c r="T66" s="190"/>
    </row>
    <row r="67" spans="1:21" s="138" customFormat="1" ht="12.95" customHeight="1">
      <c r="A67" s="336">
        <v>56</v>
      </c>
      <c r="B67" s="259" t="s">
        <v>146</v>
      </c>
      <c r="C67" s="367" t="s">
        <v>123</v>
      </c>
      <c r="D67" s="80">
        <v>3043028009.9200001</v>
      </c>
      <c r="E67" s="220">
        <f t="shared" si="11"/>
        <v>7.6900875380228866E-3</v>
      </c>
      <c r="F67" s="81">
        <v>3.74</v>
      </c>
      <c r="G67" s="81">
        <v>3.74</v>
      </c>
      <c r="H67" s="256">
        <v>-0.1033</v>
      </c>
      <c r="I67" s="80">
        <v>2446624715.77</v>
      </c>
      <c r="J67" s="220">
        <f t="shared" ref="J67:J82" si="15">(I67/$I$85)</f>
        <v>6.1800049824284452E-3</v>
      </c>
      <c r="K67" s="81">
        <v>3.71</v>
      </c>
      <c r="L67" s="81">
        <v>3.71</v>
      </c>
      <c r="M67" s="256">
        <v>-0.1081</v>
      </c>
      <c r="N67" s="86">
        <f t="shared" si="13"/>
        <v>-0.19599007705672722</v>
      </c>
      <c r="O67" s="86">
        <f t="shared" si="14"/>
        <v>-8.0213903743316176E-3</v>
      </c>
      <c r="P67" s="262">
        <f t="shared" si="10"/>
        <v>-4.7999999999999987E-3</v>
      </c>
      <c r="Q67" s="136"/>
      <c r="R67" s="111"/>
      <c r="S67" s="193"/>
      <c r="T67" s="213"/>
    </row>
    <row r="68" spans="1:21" s="138" customFormat="1" ht="12" customHeight="1">
      <c r="A68" s="336">
        <v>57</v>
      </c>
      <c r="B68" s="259" t="s">
        <v>6</v>
      </c>
      <c r="C68" s="367" t="s">
        <v>76</v>
      </c>
      <c r="D68" s="80">
        <v>58958416189.690002</v>
      </c>
      <c r="E68" s="220">
        <f t="shared" si="11"/>
        <v>0.1489948104729478</v>
      </c>
      <c r="F68" s="80">
        <v>4465.71</v>
      </c>
      <c r="G68" s="80">
        <v>4465.71</v>
      </c>
      <c r="H68" s="255">
        <v>4.9200000000000001E-2</v>
      </c>
      <c r="I68" s="80">
        <v>60397482734.57</v>
      </c>
      <c r="J68" s="220">
        <f t="shared" si="15"/>
        <v>0.15255986822168086</v>
      </c>
      <c r="K68" s="80">
        <v>4471.13</v>
      </c>
      <c r="L68" s="80">
        <v>4471.13</v>
      </c>
      <c r="M68" s="255" t="s">
        <v>279</v>
      </c>
      <c r="N68" s="86">
        <f t="shared" si="13"/>
        <v>2.4408161512514397E-2</v>
      </c>
      <c r="O68" s="86">
        <f t="shared" si="14"/>
        <v>1.2136927834543829E-3</v>
      </c>
      <c r="P68" s="262" t="e">
        <f t="shared" si="10"/>
        <v>#VALUE!</v>
      </c>
      <c r="Q68" s="136"/>
      <c r="S68" s="193"/>
      <c r="T68" s="213"/>
    </row>
    <row r="69" spans="1:21" s="138" customFormat="1" ht="12.95" customHeight="1">
      <c r="A69" s="336">
        <v>58</v>
      </c>
      <c r="B69" s="259" t="s">
        <v>6</v>
      </c>
      <c r="C69" s="367" t="s">
        <v>77</v>
      </c>
      <c r="D69" s="80">
        <v>228831292.94</v>
      </c>
      <c r="E69" s="220">
        <f t="shared" si="11"/>
        <v>5.7828342966643315E-4</v>
      </c>
      <c r="F69" s="80">
        <v>4047.56</v>
      </c>
      <c r="G69" s="80">
        <v>4070.27</v>
      </c>
      <c r="H69" s="255">
        <v>6.1600000000000002E-2</v>
      </c>
      <c r="I69" s="80">
        <v>228847372.05000001</v>
      </c>
      <c r="J69" s="220">
        <f t="shared" si="15"/>
        <v>5.7805264958240871E-4</v>
      </c>
      <c r="K69" s="80">
        <v>4047.96</v>
      </c>
      <c r="L69" s="80">
        <v>4070.49</v>
      </c>
      <c r="M69" s="255">
        <v>5.8799999999999998E-2</v>
      </c>
      <c r="N69" s="86">
        <f t="shared" si="13"/>
        <v>7.026622011977303E-5</v>
      </c>
      <c r="O69" s="86">
        <f t="shared" si="14"/>
        <v>5.4050468396396287E-5</v>
      </c>
      <c r="P69" s="262">
        <f t="shared" si="10"/>
        <v>-2.8000000000000039E-3</v>
      </c>
      <c r="Q69" s="136"/>
      <c r="S69" s="406"/>
      <c r="T69" s="406"/>
    </row>
    <row r="70" spans="1:21" s="154" customFormat="1" ht="12.95" customHeight="1">
      <c r="A70" s="336">
        <v>59</v>
      </c>
      <c r="B70" s="259" t="s">
        <v>99</v>
      </c>
      <c r="C70" s="367" t="s">
        <v>100</v>
      </c>
      <c r="D70" s="80">
        <v>56281845.909999996</v>
      </c>
      <c r="E70" s="220">
        <f t="shared" si="11"/>
        <v>1.4223080446137392E-4</v>
      </c>
      <c r="F70" s="337">
        <v>11.7575</v>
      </c>
      <c r="G70" s="80">
        <v>11.790900000000001</v>
      </c>
      <c r="H70" s="255">
        <v>5.2600000000000001E-2</v>
      </c>
      <c r="I70" s="80">
        <v>56151231.439999998</v>
      </c>
      <c r="J70" s="220">
        <f t="shared" si="15"/>
        <v>1.4183413084645493E-4</v>
      </c>
      <c r="K70" s="337">
        <v>11.78</v>
      </c>
      <c r="L70" s="80">
        <v>11.81</v>
      </c>
      <c r="M70" s="255">
        <v>5.4100000000000002E-2</v>
      </c>
      <c r="N70" s="86">
        <f t="shared" si="13"/>
        <v>-2.3207211470793569E-3</v>
      </c>
      <c r="O70" s="86">
        <f t="shared" si="14"/>
        <v>1.6198933075507293E-3</v>
      </c>
      <c r="P70" s="262">
        <f t="shared" si="10"/>
        <v>1.5000000000000013E-3</v>
      </c>
      <c r="Q70" s="136"/>
      <c r="R70" s="195"/>
      <c r="S70" s="196"/>
      <c r="T70" s="392"/>
      <c r="U70" s="155"/>
    </row>
    <row r="71" spans="1:21" s="138" customFormat="1" ht="12.95" customHeight="1">
      <c r="A71" s="336">
        <v>60</v>
      </c>
      <c r="B71" s="259" t="s">
        <v>28</v>
      </c>
      <c r="C71" s="367" t="s">
        <v>94</v>
      </c>
      <c r="D71" s="80">
        <v>15403332698.549999</v>
      </c>
      <c r="E71" s="220">
        <f t="shared" si="11"/>
        <v>3.8926022515400331E-2</v>
      </c>
      <c r="F71" s="80">
        <v>1163.75</v>
      </c>
      <c r="G71" s="80">
        <v>1163.75</v>
      </c>
      <c r="H71" s="255">
        <v>6.0100000000000001E-2</v>
      </c>
      <c r="I71" s="80">
        <v>15324598194.870001</v>
      </c>
      <c r="J71" s="220">
        <f t="shared" si="15"/>
        <v>3.8708876186679383E-2</v>
      </c>
      <c r="K71" s="80">
        <v>1165.47</v>
      </c>
      <c r="L71" s="80">
        <v>1165.47</v>
      </c>
      <c r="M71" s="255">
        <v>6.1600000000000002E-2</v>
      </c>
      <c r="N71" s="86">
        <f t="shared" si="13"/>
        <v>-5.1115239293253794E-3</v>
      </c>
      <c r="O71" s="86">
        <f t="shared" si="14"/>
        <v>1.4779806659506141E-3</v>
      </c>
      <c r="P71" s="262">
        <f t="shared" si="10"/>
        <v>1.5000000000000013E-3</v>
      </c>
      <c r="Q71" s="136"/>
      <c r="S71" s="197"/>
      <c r="T71" s="392"/>
    </row>
    <row r="72" spans="1:21" s="138" customFormat="1" ht="12.95" customHeight="1">
      <c r="A72" s="336">
        <v>61</v>
      </c>
      <c r="B72" s="259" t="s">
        <v>195</v>
      </c>
      <c r="C72" s="367" t="s">
        <v>194</v>
      </c>
      <c r="D72" s="80">
        <v>20612449.760000002</v>
      </c>
      <c r="E72" s="220">
        <f t="shared" si="11"/>
        <v>5.2090070321655059E-5</v>
      </c>
      <c r="F72" s="80">
        <v>0.66900000000000004</v>
      </c>
      <c r="G72" s="80">
        <v>0.66900000000000004</v>
      </c>
      <c r="H72" s="255">
        <v>-1.9800000000000002E-2</v>
      </c>
      <c r="I72" s="80">
        <v>20632570.559999999</v>
      </c>
      <c r="J72" s="220">
        <f t="shared" si="15"/>
        <v>5.2116447626491334E-5</v>
      </c>
      <c r="K72" s="80">
        <v>0.66959999999999997</v>
      </c>
      <c r="L72" s="80">
        <v>0.66959999999999997</v>
      </c>
      <c r="M72" s="255">
        <v>-1.89E-2</v>
      </c>
      <c r="N72" s="135">
        <f>((I72-D72)/D72)</f>
        <v>9.7614792197300751E-4</v>
      </c>
      <c r="O72" s="135">
        <f>((L72-G72)/G72)</f>
        <v>8.9686098654698633E-4</v>
      </c>
      <c r="P72" s="262">
        <f t="shared" si="10"/>
        <v>9.0000000000000149E-4</v>
      </c>
      <c r="Q72" s="136"/>
      <c r="R72" s="198"/>
      <c r="S72" s="156"/>
      <c r="T72" s="392"/>
    </row>
    <row r="73" spans="1:21" s="138" customFormat="1" ht="12.95" customHeight="1">
      <c r="A73" s="336">
        <v>62</v>
      </c>
      <c r="B73" s="259" t="s">
        <v>108</v>
      </c>
      <c r="C73" s="367" t="s">
        <v>111</v>
      </c>
      <c r="D73" s="80">
        <v>393571582.85000002</v>
      </c>
      <c r="E73" s="220">
        <f t="shared" si="11"/>
        <v>9.9460140186954623E-4</v>
      </c>
      <c r="F73" s="80">
        <v>1110.81</v>
      </c>
      <c r="G73" s="80">
        <v>1128.98</v>
      </c>
      <c r="H73" s="255">
        <v>-8.9999999999999998E-4</v>
      </c>
      <c r="I73" s="80">
        <v>394757868.55000001</v>
      </c>
      <c r="J73" s="220">
        <f t="shared" si="15"/>
        <v>9.9713110015078161E-4</v>
      </c>
      <c r="K73" s="80">
        <v>1113.68</v>
      </c>
      <c r="L73" s="80">
        <v>1132.3499999999999</v>
      </c>
      <c r="M73" s="255">
        <v>1.8E-3</v>
      </c>
      <c r="N73" s="86">
        <f t="shared" si="13"/>
        <v>3.0141548620193732E-3</v>
      </c>
      <c r="O73" s="86">
        <f t="shared" si="14"/>
        <v>2.9849953054969006E-3</v>
      </c>
      <c r="P73" s="262">
        <f t="shared" si="10"/>
        <v>2.7000000000000001E-3</v>
      </c>
      <c r="Q73" s="136"/>
      <c r="R73" s="149"/>
      <c r="S73" s="156"/>
      <c r="T73" s="392"/>
    </row>
    <row r="74" spans="1:21" s="138" customFormat="1" ht="12.95" customHeight="1">
      <c r="A74" s="336">
        <v>63</v>
      </c>
      <c r="B74" s="259" t="s">
        <v>53</v>
      </c>
      <c r="C74" s="367" t="s">
        <v>112</v>
      </c>
      <c r="D74" s="80">
        <v>164084884.91999999</v>
      </c>
      <c r="E74" s="220">
        <f t="shared" si="11"/>
        <v>4.1466168717072845E-4</v>
      </c>
      <c r="F74" s="80">
        <v>142.25</v>
      </c>
      <c r="G74" s="80">
        <v>142.25</v>
      </c>
      <c r="H74" s="255">
        <v>1.1000000000000001E-3</v>
      </c>
      <c r="I74" s="80">
        <v>164242980.7823</v>
      </c>
      <c r="J74" s="220">
        <f t="shared" si="15"/>
        <v>4.1486642108251007E-4</v>
      </c>
      <c r="K74" s="80">
        <v>142.38</v>
      </c>
      <c r="L74" s="80">
        <v>142.38</v>
      </c>
      <c r="M74" s="255">
        <v>1E-3</v>
      </c>
      <c r="N74" s="86">
        <f t="shared" si="13"/>
        <v>9.6350046122218138E-4</v>
      </c>
      <c r="O74" s="86">
        <f t="shared" si="14"/>
        <v>9.1388400702984503E-4</v>
      </c>
      <c r="P74" s="262">
        <f t="shared" si="10"/>
        <v>-1.0000000000000005E-4</v>
      </c>
      <c r="Q74" s="136"/>
      <c r="R74" s="170"/>
      <c r="S74" s="157"/>
      <c r="T74" s="392"/>
    </row>
    <row r="75" spans="1:21" s="138" customFormat="1" ht="12.95" customHeight="1">
      <c r="A75" s="336">
        <v>64</v>
      </c>
      <c r="B75" s="259" t="s">
        <v>114</v>
      </c>
      <c r="C75" s="367" t="s">
        <v>115</v>
      </c>
      <c r="D75" s="80">
        <v>752828332.76999998</v>
      </c>
      <c r="E75" s="220">
        <f>(D75/$D$85)</f>
        <v>1.9024852092167637E-3</v>
      </c>
      <c r="F75" s="81">
        <v>190.63435999999999</v>
      </c>
      <c r="G75" s="81">
        <v>192.01694599999999</v>
      </c>
      <c r="H75" s="255">
        <v>0.1087</v>
      </c>
      <c r="I75" s="80">
        <v>751917207.58000004</v>
      </c>
      <c r="J75" s="220">
        <f t="shared" si="15"/>
        <v>1.8992909126055444E-3</v>
      </c>
      <c r="K75" s="81">
        <v>191.01461</v>
      </c>
      <c r="L75" s="81">
        <v>192.484756</v>
      </c>
      <c r="M75" s="255">
        <v>0.10879999999999999</v>
      </c>
      <c r="N75" s="86">
        <f t="shared" si="13"/>
        <v>-1.210269526715993E-3</v>
      </c>
      <c r="O75" s="86">
        <f t="shared" si="14"/>
        <v>2.4362953882206538E-3</v>
      </c>
      <c r="P75" s="262">
        <f t="shared" si="10"/>
        <v>9.9999999999988987E-5</v>
      </c>
      <c r="Q75" s="136"/>
      <c r="R75" s="170"/>
      <c r="S75" s="199"/>
      <c r="T75" s="392"/>
    </row>
    <row r="76" spans="1:21" s="138" customFormat="1" ht="12.95" customHeight="1">
      <c r="A76" s="336">
        <v>65</v>
      </c>
      <c r="B76" s="259" t="s">
        <v>118</v>
      </c>
      <c r="C76" s="367" t="s">
        <v>121</v>
      </c>
      <c r="D76" s="80">
        <v>334461742.56</v>
      </c>
      <c r="E76" s="220">
        <f t="shared" si="11"/>
        <v>8.4522392499229498E-4</v>
      </c>
      <c r="F76" s="81">
        <v>1.3711</v>
      </c>
      <c r="G76" s="81">
        <v>1.3711</v>
      </c>
      <c r="H76" s="255">
        <v>2.6200000000000001E-2</v>
      </c>
      <c r="I76" s="80">
        <v>331158335.61000001</v>
      </c>
      <c r="J76" s="220">
        <f t="shared" si="15"/>
        <v>8.3648307435593748E-4</v>
      </c>
      <c r="K76" s="81">
        <v>1.3602000000000001</v>
      </c>
      <c r="L76" s="81">
        <v>1.3602000000000001</v>
      </c>
      <c r="M76" s="255">
        <v>1.8599999999999998E-2</v>
      </c>
      <c r="N76" s="86">
        <f t="shared" si="13"/>
        <v>-9.8767856817207761E-3</v>
      </c>
      <c r="O76" s="86">
        <f t="shared" si="14"/>
        <v>-7.9498213113557807E-3</v>
      </c>
      <c r="P76" s="262">
        <f t="shared" si="10"/>
        <v>-7.6000000000000026E-3</v>
      </c>
      <c r="Q76" s="136"/>
      <c r="R76" s="180"/>
      <c r="S76" s="199"/>
      <c r="T76" s="392"/>
    </row>
    <row r="77" spans="1:21" s="138" customFormat="1" ht="12.95" customHeight="1">
      <c r="A77" s="336">
        <v>66</v>
      </c>
      <c r="B77" s="259" t="s">
        <v>149</v>
      </c>
      <c r="C77" s="367" t="s">
        <v>152</v>
      </c>
      <c r="D77" s="80">
        <v>430016688.94999999</v>
      </c>
      <c r="E77" s="220">
        <f t="shared" si="11"/>
        <v>1.0867024457402858E-3</v>
      </c>
      <c r="F77" s="81">
        <v>1.1801999999999999</v>
      </c>
      <c r="G77" s="81">
        <v>1.1801999999999999</v>
      </c>
      <c r="H77" s="255">
        <v>3.39E-4</v>
      </c>
      <c r="I77" s="80">
        <v>428996935.41000003</v>
      </c>
      <c r="J77" s="220">
        <f t="shared" si="15"/>
        <v>1.0836166172898116E-3</v>
      </c>
      <c r="K77" s="81">
        <v>1.1772</v>
      </c>
      <c r="L77" s="81">
        <v>1.1772</v>
      </c>
      <c r="M77" s="255">
        <v>2.5500000000000002E-4</v>
      </c>
      <c r="N77" s="86">
        <v>-8.3999999999999995E-5</v>
      </c>
      <c r="O77" s="86">
        <f t="shared" si="14"/>
        <v>-2.5419420437213115E-3</v>
      </c>
      <c r="P77" s="262">
        <f t="shared" si="10"/>
        <v>-8.3999999999999982E-5</v>
      </c>
      <c r="Q77" s="136"/>
      <c r="R77" s="170"/>
      <c r="S77" s="199"/>
      <c r="T77" s="392"/>
    </row>
    <row r="78" spans="1:21" s="138" customFormat="1" ht="12.95" customHeight="1">
      <c r="A78" s="336">
        <v>67</v>
      </c>
      <c r="B78" s="259" t="s">
        <v>8</v>
      </c>
      <c r="C78" s="367" t="s">
        <v>158</v>
      </c>
      <c r="D78" s="80">
        <v>1174273461.3800001</v>
      </c>
      <c r="E78" s="220">
        <f t="shared" si="11"/>
        <v>2.9675263198864674E-3</v>
      </c>
      <c r="F78" s="81">
        <v>1.0561</v>
      </c>
      <c r="G78" s="81">
        <v>1.0561</v>
      </c>
      <c r="H78" s="255">
        <v>4.9399999999999999E-2</v>
      </c>
      <c r="I78" s="80">
        <v>1165967863.1600001</v>
      </c>
      <c r="J78" s="220">
        <f t="shared" si="15"/>
        <v>2.9451542597584198E-3</v>
      </c>
      <c r="K78" s="81">
        <v>1.0570999999999999</v>
      </c>
      <c r="L78" s="81">
        <v>1.0570999999999999</v>
      </c>
      <c r="M78" s="255">
        <v>4.9399999999999999E-2</v>
      </c>
      <c r="N78" s="86">
        <f t="shared" si="13"/>
        <v>-7.0729676631194E-3</v>
      </c>
      <c r="O78" s="86">
        <f t="shared" si="14"/>
        <v>9.4688003030005661E-4</v>
      </c>
      <c r="P78" s="262">
        <f t="shared" si="10"/>
        <v>0</v>
      </c>
      <c r="Q78" s="136"/>
      <c r="R78" s="170"/>
      <c r="S78" s="199"/>
      <c r="T78" s="392"/>
    </row>
    <row r="79" spans="1:21" s="138" customFormat="1" ht="12.95" customHeight="1">
      <c r="A79" s="336">
        <v>68</v>
      </c>
      <c r="B79" s="259" t="s">
        <v>6</v>
      </c>
      <c r="C79" s="367" t="s">
        <v>182</v>
      </c>
      <c r="D79" s="80">
        <v>32478272775.84</v>
      </c>
      <c r="E79" s="220">
        <f t="shared" si="11"/>
        <v>8.2076392302600359E-2</v>
      </c>
      <c r="F79" s="81">
        <v>111.48</v>
      </c>
      <c r="G79" s="81">
        <v>111.48</v>
      </c>
      <c r="H79" s="255">
        <v>4.7500000000000001E-2</v>
      </c>
      <c r="I79" s="80">
        <v>32794760925.09</v>
      </c>
      <c r="J79" s="220">
        <f t="shared" si="15"/>
        <v>8.283730014180829E-2</v>
      </c>
      <c r="K79" s="81">
        <v>111.7</v>
      </c>
      <c r="L79" s="81">
        <v>111.7</v>
      </c>
      <c r="M79" s="255">
        <v>4.9599999999999998E-2</v>
      </c>
      <c r="N79" s="86">
        <f>((I79-D79)/D79)</f>
        <v>9.7446114648507363E-3</v>
      </c>
      <c r="O79" s="86">
        <f>((L79-G79)/G79)</f>
        <v>1.9734481521349019E-3</v>
      </c>
      <c r="P79" s="262">
        <f t="shared" si="10"/>
        <v>2.0999999999999977E-3</v>
      </c>
      <c r="Q79" s="136"/>
      <c r="R79" s="170"/>
      <c r="S79" s="199"/>
      <c r="T79" s="392"/>
    </row>
    <row r="80" spans="1:21" s="138" customFormat="1" ht="12.95" customHeight="1">
      <c r="A80" s="336">
        <v>69</v>
      </c>
      <c r="B80" s="259" t="s">
        <v>161</v>
      </c>
      <c r="C80" s="367" t="s">
        <v>187</v>
      </c>
      <c r="D80" s="80">
        <v>251896650.56</v>
      </c>
      <c r="E80" s="220">
        <f t="shared" si="11"/>
        <v>6.3657228491698558E-4</v>
      </c>
      <c r="F80" s="80">
        <v>1089.99</v>
      </c>
      <c r="G80" s="80">
        <v>1089.99</v>
      </c>
      <c r="H80" s="255">
        <v>0.09</v>
      </c>
      <c r="I80" s="80">
        <v>246893376.02000001</v>
      </c>
      <c r="J80" s="220">
        <f t="shared" si="15"/>
        <v>6.2363560872145452E-4</v>
      </c>
      <c r="K80" s="80">
        <v>1091.77</v>
      </c>
      <c r="L80" s="80">
        <v>1091.77</v>
      </c>
      <c r="M80" s="255">
        <v>9.1800000000000007E-2</v>
      </c>
      <c r="N80" s="86">
        <f>((I80-D80)/D80)</f>
        <v>-1.9862409956134953E-2</v>
      </c>
      <c r="O80" s="86">
        <f t="shared" si="14"/>
        <v>1.6330425049770848E-3</v>
      </c>
      <c r="P80" s="262">
        <f t="shared" si="10"/>
        <v>1.8000000000000099E-3</v>
      </c>
      <c r="Q80" s="136"/>
      <c r="R80" s="170"/>
      <c r="S80" s="199"/>
      <c r="T80" s="392"/>
    </row>
    <row r="81" spans="1:20" s="138" customFormat="1" ht="12.95" customHeight="1">
      <c r="A81" s="336">
        <v>70</v>
      </c>
      <c r="B81" s="259" t="s">
        <v>197</v>
      </c>
      <c r="C81" s="367" t="s">
        <v>196</v>
      </c>
      <c r="D81" s="80">
        <v>1396505821.8900001</v>
      </c>
      <c r="E81" s="220">
        <f t="shared" ref="E81" si="16">(D81/$I$85)</f>
        <v>3.5274772144833723E-3</v>
      </c>
      <c r="F81" s="81">
        <v>1.0132000000000001</v>
      </c>
      <c r="G81" s="81">
        <v>1.0132000000000001</v>
      </c>
      <c r="H81" s="255">
        <v>8.4500000000000006E-2</v>
      </c>
      <c r="I81" s="80">
        <v>1389039849.74</v>
      </c>
      <c r="J81" s="220">
        <f t="shared" si="15"/>
        <v>3.508618684694037E-3</v>
      </c>
      <c r="K81" s="81">
        <v>1.0096000000000001</v>
      </c>
      <c r="L81" s="81">
        <v>1.0096000000000001</v>
      </c>
      <c r="M81" s="255">
        <v>8.4400000000000003E-2</v>
      </c>
      <c r="N81" s="86">
        <f>((I81-D81)/D81)</f>
        <v>-5.3461804691195729E-3</v>
      </c>
      <c r="O81" s="86">
        <f>((L81-G81)/G81)</f>
        <v>-3.5530990919858344E-3</v>
      </c>
      <c r="P81" s="262">
        <f>M81-H81</f>
        <v>-1.0000000000000286E-4</v>
      </c>
      <c r="Q81" s="136"/>
      <c r="R81" s="170"/>
      <c r="S81" s="199"/>
      <c r="T81" s="392"/>
    </row>
    <row r="82" spans="1:20" s="138" customFormat="1" ht="12.95" customHeight="1">
      <c r="A82" s="336">
        <v>71</v>
      </c>
      <c r="B82" s="365" t="s">
        <v>13</v>
      </c>
      <c r="C82" s="259" t="s">
        <v>271</v>
      </c>
      <c r="D82" s="80">
        <v>3177307290.6500001</v>
      </c>
      <c r="E82" s="220">
        <f t="shared" ref="E82" si="17">(D82/$D$85)</f>
        <v>8.0294269788660864E-3</v>
      </c>
      <c r="F82" s="81">
        <v>106.09</v>
      </c>
      <c r="G82" s="81">
        <v>106.09</v>
      </c>
      <c r="H82" s="255">
        <v>9.9699999999999997E-2</v>
      </c>
      <c r="I82" s="80">
        <v>3179693676.0700002</v>
      </c>
      <c r="J82" s="220">
        <f t="shared" si="15"/>
        <v>8.031686524724909E-3</v>
      </c>
      <c r="K82" s="81">
        <v>106.28</v>
      </c>
      <c r="L82" s="81">
        <v>106.28</v>
      </c>
      <c r="M82" s="255">
        <v>0.1004</v>
      </c>
      <c r="N82" s="86">
        <f t="shared" ref="N82" si="18">((I82-D82)/D82)</f>
        <v>7.5107164705868904E-4</v>
      </c>
      <c r="O82" s="86">
        <f t="shared" ref="O82" si="19">((L82-G82)/G82)</f>
        <v>1.7909322273541117E-3</v>
      </c>
      <c r="P82" s="262">
        <f t="shared" ref="P82" si="20">M82-H82</f>
        <v>7.0000000000000617E-4</v>
      </c>
      <c r="Q82" s="136"/>
      <c r="R82" s="170"/>
      <c r="S82" s="199"/>
      <c r="T82" s="392"/>
    </row>
    <row r="83" spans="1:20" s="138" customFormat="1" ht="12.95" customHeight="1">
      <c r="A83" s="336">
        <v>72</v>
      </c>
      <c r="B83" s="259" t="s">
        <v>97</v>
      </c>
      <c r="C83" s="367" t="s">
        <v>253</v>
      </c>
      <c r="D83" s="80">
        <v>397478989.24000001</v>
      </c>
      <c r="E83" s="220">
        <f t="shared" si="11"/>
        <v>1.0044758746275276E-3</v>
      </c>
      <c r="F83" s="81">
        <v>103.49</v>
      </c>
      <c r="G83" s="81">
        <v>103.49</v>
      </c>
      <c r="H83" s="255">
        <v>8.6660000000000001E-2</v>
      </c>
      <c r="I83" s="80">
        <v>405593751.35000002</v>
      </c>
      <c r="J83" s="220">
        <f>(I83/$I$85)</f>
        <v>1.0245017913979415E-3</v>
      </c>
      <c r="K83" s="81">
        <v>103.45</v>
      </c>
      <c r="L83" s="81">
        <v>103.45</v>
      </c>
      <c r="M83" s="255">
        <v>8.1769999999999995E-2</v>
      </c>
      <c r="N83" s="86">
        <f t="shared" si="13"/>
        <v>2.0415574985525275E-2</v>
      </c>
      <c r="O83" s="86">
        <f t="shared" si="14"/>
        <v>-3.8651077398774804E-4</v>
      </c>
      <c r="P83" s="262">
        <f t="shared" si="10"/>
        <v>-4.8900000000000055E-3</v>
      </c>
      <c r="Q83" s="136"/>
      <c r="R83" s="170"/>
      <c r="S83" s="199"/>
      <c r="T83" s="392"/>
    </row>
    <row r="84" spans="1:20" s="138" customFormat="1" ht="12.95" customHeight="1">
      <c r="A84" s="336">
        <v>73</v>
      </c>
      <c r="B84" s="259" t="s">
        <v>8</v>
      </c>
      <c r="C84" s="367" t="s">
        <v>257</v>
      </c>
      <c r="D84" s="80">
        <v>936117537.65999997</v>
      </c>
      <c r="E84" s="220">
        <f t="shared" si="11"/>
        <v>2.3656784581069599E-3</v>
      </c>
      <c r="F84" s="81">
        <v>1.012</v>
      </c>
      <c r="G84" s="81">
        <v>1.012</v>
      </c>
      <c r="H84" s="255">
        <v>5.67E-2</v>
      </c>
      <c r="I84" s="80">
        <v>931037285.61000001</v>
      </c>
      <c r="J84" s="220">
        <f>(I84/$I$85)</f>
        <v>2.3517358534022735E-3</v>
      </c>
      <c r="K84" s="81">
        <v>1.0132000000000001</v>
      </c>
      <c r="L84" s="81">
        <v>1.0132000000000001</v>
      </c>
      <c r="M84" s="255">
        <v>6.1800000000000001E-2</v>
      </c>
      <c r="N84" s="86">
        <f t="shared" si="13"/>
        <v>-5.4269382269014933E-3</v>
      </c>
      <c r="O84" s="86">
        <f t="shared" si="14"/>
        <v>1.1857707509882311E-3</v>
      </c>
      <c r="P84" s="262">
        <f t="shared" si="10"/>
        <v>5.1000000000000004E-3</v>
      </c>
      <c r="Q84" s="136"/>
      <c r="R84" s="170"/>
      <c r="S84" s="199"/>
      <c r="T84" s="346"/>
    </row>
    <row r="85" spans="1:20" s="138" customFormat="1" ht="12.95" customHeight="1">
      <c r="A85" s="244"/>
      <c r="B85" s="133"/>
      <c r="C85" s="290" t="s">
        <v>47</v>
      </c>
      <c r="D85" s="84">
        <f>SUM(D56:D84)</f>
        <v>395707850511.97992</v>
      </c>
      <c r="E85" s="309">
        <f>(D85/$D$160)</f>
        <v>0.29206982431248507</v>
      </c>
      <c r="F85" s="81"/>
      <c r="G85" s="81"/>
      <c r="H85" s="255"/>
      <c r="I85" s="84">
        <f>SUM(I56:I84)</f>
        <v>395893647776.41229</v>
      </c>
      <c r="J85" s="309">
        <f>(I85/$I$160)</f>
        <v>0.29229152673323389</v>
      </c>
      <c r="K85" s="311"/>
      <c r="L85" s="79"/>
      <c r="M85" s="328"/>
      <c r="N85" s="313">
        <f t="shared" si="13"/>
        <v>4.6953140856817064E-4</v>
      </c>
      <c r="O85" s="313"/>
      <c r="P85" s="314">
        <f t="shared" si="10"/>
        <v>0</v>
      </c>
      <c r="Q85" s="136"/>
      <c r="R85" s="111"/>
      <c r="S85" s="200"/>
      <c r="T85" s="212"/>
    </row>
    <row r="86" spans="1:20" s="138" customFormat="1" ht="5.25" customHeight="1">
      <c r="A86" s="388"/>
      <c r="B86" s="389"/>
      <c r="C86" s="389"/>
      <c r="D86" s="389"/>
      <c r="E86" s="389"/>
      <c r="F86" s="389"/>
      <c r="G86" s="389"/>
      <c r="H86" s="389"/>
      <c r="I86" s="389"/>
      <c r="J86" s="389"/>
      <c r="K86" s="389"/>
      <c r="L86" s="389"/>
      <c r="M86" s="389"/>
      <c r="N86" s="389"/>
      <c r="O86" s="389"/>
      <c r="P86" s="390"/>
      <c r="Q86" s="136"/>
      <c r="R86" s="111"/>
      <c r="S86" s="200"/>
      <c r="T86" s="212"/>
    </row>
    <row r="87" spans="1:20" s="138" customFormat="1" ht="12" customHeight="1">
      <c r="A87" s="382" t="s">
        <v>217</v>
      </c>
      <c r="B87" s="383"/>
      <c r="C87" s="383"/>
      <c r="D87" s="383"/>
      <c r="E87" s="383"/>
      <c r="F87" s="383"/>
      <c r="G87" s="383"/>
      <c r="H87" s="383"/>
      <c r="I87" s="383"/>
      <c r="J87" s="383"/>
      <c r="K87" s="383"/>
      <c r="L87" s="383"/>
      <c r="M87" s="383"/>
      <c r="N87" s="383"/>
      <c r="O87" s="383"/>
      <c r="P87" s="384"/>
      <c r="Q87" s="136"/>
      <c r="R87" s="111"/>
      <c r="S87" s="200"/>
      <c r="T87" s="212"/>
    </row>
    <row r="88" spans="1:20" s="138" customFormat="1" ht="12.95" customHeight="1">
      <c r="A88" s="379" t="s">
        <v>218</v>
      </c>
      <c r="B88" s="380"/>
      <c r="C88" s="380"/>
      <c r="D88" s="380"/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0"/>
      <c r="P88" s="381"/>
      <c r="Q88" s="136"/>
      <c r="R88" s="111"/>
      <c r="S88" s="200"/>
      <c r="T88" s="212"/>
    </row>
    <row r="89" spans="1:20" s="138" customFormat="1" ht="12.95" customHeight="1">
      <c r="A89" s="336" t="s">
        <v>258</v>
      </c>
      <c r="B89" s="259" t="s">
        <v>205</v>
      </c>
      <c r="C89" s="367" t="s">
        <v>250</v>
      </c>
      <c r="D89" s="80">
        <v>11429428413.65</v>
      </c>
      <c r="E89" s="220">
        <f t="shared" ref="E89:E96" si="21">(D89/$D$107)</f>
        <v>3.8225831798771925E-2</v>
      </c>
      <c r="F89" s="80">
        <v>53811.87</v>
      </c>
      <c r="G89" s="80">
        <v>53811.87</v>
      </c>
      <c r="H89" s="255">
        <v>5.9400000000000001E-2</v>
      </c>
      <c r="I89" s="80">
        <v>11508250262.190001</v>
      </c>
      <c r="J89" s="220">
        <f t="shared" ref="J89:J96" si="22">(I89/$I$107)</f>
        <v>3.8478256604202628E-2</v>
      </c>
      <c r="K89" s="80">
        <v>54006.42</v>
      </c>
      <c r="L89" s="80">
        <v>54006.42</v>
      </c>
      <c r="M89" s="255">
        <v>0.06</v>
      </c>
      <c r="N89" s="86">
        <f t="shared" ref="N89:N96" si="23">((I89-D89)/D89)</f>
        <v>6.8963946128631536E-3</v>
      </c>
      <c r="O89" s="86">
        <f>((L89-G89)/G89)</f>
        <v>3.6153733367748717E-3</v>
      </c>
      <c r="P89" s="262">
        <f t="shared" ref="P89:P96" si="24">M89-H89</f>
        <v>5.9999999999999637E-4</v>
      </c>
      <c r="Q89" s="136"/>
      <c r="R89" s="111"/>
      <c r="S89" s="200"/>
      <c r="T89" s="212"/>
    </row>
    <row r="90" spans="1:20" s="138" customFormat="1" ht="12.95" customHeight="1">
      <c r="A90" s="336" t="s">
        <v>259</v>
      </c>
      <c r="B90" s="259" t="s">
        <v>205</v>
      </c>
      <c r="C90" s="367" t="s">
        <v>251</v>
      </c>
      <c r="D90" s="80">
        <v>668918442.24000001</v>
      </c>
      <c r="E90" s="220">
        <f t="shared" si="21"/>
        <v>2.2372040783443675E-3</v>
      </c>
      <c r="F90" s="80">
        <v>53610.04</v>
      </c>
      <c r="G90" s="80">
        <v>53610.04</v>
      </c>
      <c r="H90" s="255">
        <v>6.4799999999999996E-2</v>
      </c>
      <c r="I90" s="80">
        <v>671394804.58000004</v>
      </c>
      <c r="J90" s="220">
        <f t="shared" si="22"/>
        <v>2.2448331401199069E-3</v>
      </c>
      <c r="K90" s="80">
        <v>53808.46</v>
      </c>
      <c r="L90" s="80">
        <v>53808.46</v>
      </c>
      <c r="M90" s="255">
        <v>6.5299999999999997E-2</v>
      </c>
      <c r="N90" s="86">
        <f t="shared" si="23"/>
        <v>3.7020392676085675E-3</v>
      </c>
      <c r="O90" s="86">
        <f t="shared" ref="O90:O95" si="25">((L90-G90)/G90)</f>
        <v>3.7011723923354328E-3</v>
      </c>
      <c r="P90" s="262">
        <f t="shared" si="24"/>
        <v>5.0000000000000044E-4</v>
      </c>
      <c r="Q90" s="136"/>
      <c r="S90" s="190"/>
      <c r="T90" s="190"/>
    </row>
    <row r="91" spans="1:20" s="138" customFormat="1" ht="12.95" customHeight="1">
      <c r="A91" s="336">
        <v>75</v>
      </c>
      <c r="B91" s="259" t="s">
        <v>46</v>
      </c>
      <c r="C91" s="367" t="s">
        <v>181</v>
      </c>
      <c r="D91" s="80">
        <v>78435307493.699997</v>
      </c>
      <c r="E91" s="220">
        <f t="shared" si="21"/>
        <v>0.26232763029149903</v>
      </c>
      <c r="F91" s="80">
        <v>52666.02</v>
      </c>
      <c r="G91" s="80">
        <v>52666.02</v>
      </c>
      <c r="H91" s="255">
        <v>5.7599999999999998E-2</v>
      </c>
      <c r="I91" s="80">
        <v>78523744200.110001</v>
      </c>
      <c r="J91" s="220">
        <f t="shared" si="22"/>
        <v>0.26254701714138967</v>
      </c>
      <c r="K91" s="80">
        <v>52877.358180000003</v>
      </c>
      <c r="L91" s="80">
        <v>52877.358180000003</v>
      </c>
      <c r="M91" s="255">
        <v>5.7500000000000002E-2</v>
      </c>
      <c r="N91" s="86">
        <f t="shared" si="23"/>
        <v>1.1275114388645316E-3</v>
      </c>
      <c r="O91" s="86">
        <f t="shared" si="25"/>
        <v>4.0127995242474389E-3</v>
      </c>
      <c r="P91" s="262">
        <f t="shared" si="24"/>
        <v>-9.9999999999995925E-5</v>
      </c>
      <c r="Q91" s="136"/>
      <c r="S91" s="191"/>
      <c r="T91" s="190"/>
    </row>
    <row r="92" spans="1:20" s="138" customFormat="1" ht="12.95" customHeight="1">
      <c r="A92" s="336">
        <v>76</v>
      </c>
      <c r="B92" s="259" t="s">
        <v>146</v>
      </c>
      <c r="C92" s="367" t="s">
        <v>133</v>
      </c>
      <c r="D92" s="80">
        <v>5887658225.7200003</v>
      </c>
      <c r="E92" s="220">
        <f t="shared" si="21"/>
        <v>1.969132881188022E-2</v>
      </c>
      <c r="F92" s="80">
        <v>420.9</v>
      </c>
      <c r="G92" s="80">
        <v>420.9</v>
      </c>
      <c r="H92" s="256">
        <v>4.1300000000000003E-2</v>
      </c>
      <c r="I92" s="80">
        <v>5918419797.25</v>
      </c>
      <c r="J92" s="220">
        <f t="shared" si="22"/>
        <v>1.9788453540863619E-2</v>
      </c>
      <c r="K92" s="80">
        <v>422.51</v>
      </c>
      <c r="L92" s="80">
        <v>422.51</v>
      </c>
      <c r="M92" s="256">
        <v>4.4400000000000002E-2</v>
      </c>
      <c r="N92" s="86">
        <f t="shared" si="23"/>
        <v>5.2247549621034445E-3</v>
      </c>
      <c r="O92" s="86">
        <f t="shared" si="25"/>
        <v>3.8251366120218904E-3</v>
      </c>
      <c r="P92" s="262">
        <f t="shared" si="24"/>
        <v>3.0999999999999986E-3</v>
      </c>
      <c r="Q92" s="136"/>
      <c r="S92" s="201"/>
      <c r="T92" s="190"/>
    </row>
    <row r="93" spans="1:20" s="138" customFormat="1" ht="12.95" customHeight="1">
      <c r="A93" s="336">
        <v>77</v>
      </c>
      <c r="B93" s="259" t="s">
        <v>99</v>
      </c>
      <c r="C93" s="367" t="s">
        <v>141</v>
      </c>
      <c r="D93" s="337">
        <v>667570983.29999995</v>
      </c>
      <c r="E93" s="220">
        <f t="shared" si="21"/>
        <v>2.2326974891316753E-3</v>
      </c>
      <c r="F93" s="80">
        <v>48580.86</v>
      </c>
      <c r="G93" s="80">
        <v>49792.94</v>
      </c>
      <c r="H93" s="255">
        <v>3.7699999999999997E-2</v>
      </c>
      <c r="I93" s="337">
        <v>677842773.38999999</v>
      </c>
      <c r="J93" s="220">
        <f t="shared" si="22"/>
        <v>2.2663921601963313E-3</v>
      </c>
      <c r="K93" s="80">
        <v>49328.38</v>
      </c>
      <c r="L93" s="80">
        <v>50554.81</v>
      </c>
      <c r="M93" s="255">
        <v>2.81E-2</v>
      </c>
      <c r="N93" s="86">
        <f t="shared" si="23"/>
        <v>1.5386813308187169E-2</v>
      </c>
      <c r="O93" s="86" t="e">
        <f>((#REF!-G93)/G93)</f>
        <v>#REF!</v>
      </c>
      <c r="P93" s="262">
        <f t="shared" si="24"/>
        <v>-9.5999999999999974E-3</v>
      </c>
      <c r="Q93" s="136"/>
      <c r="S93" s="201"/>
      <c r="T93" s="190"/>
    </row>
    <row r="94" spans="1:20" s="138" customFormat="1" ht="12.95" customHeight="1">
      <c r="A94" s="336">
        <v>78</v>
      </c>
      <c r="B94" s="259" t="s">
        <v>65</v>
      </c>
      <c r="C94" s="367" t="s">
        <v>159</v>
      </c>
      <c r="D94" s="80">
        <v>733182983.74000001</v>
      </c>
      <c r="E94" s="220">
        <f t="shared" si="21"/>
        <v>2.4521374472843542E-3</v>
      </c>
      <c r="F94" s="80">
        <f>420.9*105.2038</f>
        <v>44280.279419999999</v>
      </c>
      <c r="G94" s="80">
        <f>420.9*105.2038</f>
        <v>44280.279419999999</v>
      </c>
      <c r="H94" s="255">
        <v>8.48E-2</v>
      </c>
      <c r="I94" s="80">
        <v>737424995.47000003</v>
      </c>
      <c r="J94" s="220">
        <f>(I94/$I$107)</f>
        <v>2.4656075037985782E-3</v>
      </c>
      <c r="K94" s="80">
        <v>44546.210177000001</v>
      </c>
      <c r="L94" s="80">
        <v>44546.210177000001</v>
      </c>
      <c r="M94" s="255">
        <v>8.48E-2</v>
      </c>
      <c r="N94" s="86">
        <f t="shared" si="23"/>
        <v>5.7857476565554245E-3</v>
      </c>
      <c r="O94" s="86">
        <f t="shared" si="25"/>
        <v>6.0056250882619634E-3</v>
      </c>
      <c r="P94" s="262">
        <f t="shared" si="24"/>
        <v>0</v>
      </c>
      <c r="Q94" s="136"/>
      <c r="R94" s="150"/>
      <c r="S94" s="201"/>
      <c r="T94" s="157"/>
    </row>
    <row r="95" spans="1:20" s="138" customFormat="1" ht="12.95" customHeight="1">
      <c r="A95" s="336">
        <v>79</v>
      </c>
      <c r="B95" s="259" t="s">
        <v>8</v>
      </c>
      <c r="C95" s="367" t="s">
        <v>160</v>
      </c>
      <c r="D95" s="80">
        <f>420.9*11150398.35</f>
        <v>4693202665.5149994</v>
      </c>
      <c r="E95" s="220">
        <f t="shared" si="21"/>
        <v>1.569646085496872E-2</v>
      </c>
      <c r="F95" s="80">
        <f>420.9*1.0811</f>
        <v>455.03498999999994</v>
      </c>
      <c r="G95" s="80">
        <f>420.9*1.0811</f>
        <v>455.03498999999994</v>
      </c>
      <c r="H95" s="255">
        <v>5.3100000000000001E-2</v>
      </c>
      <c r="I95" s="80">
        <v>4478818268.9820004</v>
      </c>
      <c r="J95" s="220">
        <f t="shared" si="22"/>
        <v>1.4975093060296776E-2</v>
      </c>
      <c r="K95" s="80">
        <v>456.90483999999998</v>
      </c>
      <c r="L95" s="80">
        <v>456.90483999999998</v>
      </c>
      <c r="M95" s="255">
        <v>5.3100000000000001E-2</v>
      </c>
      <c r="N95" s="86">
        <f t="shared" si="23"/>
        <v>-4.5679765356877892E-2</v>
      </c>
      <c r="O95" s="86">
        <f t="shared" si="25"/>
        <v>4.1092444341478936E-3</v>
      </c>
      <c r="P95" s="262">
        <f t="shared" si="24"/>
        <v>0</v>
      </c>
      <c r="Q95" s="136"/>
      <c r="S95" s="201"/>
      <c r="T95" s="157"/>
    </row>
    <row r="96" spans="1:20" s="138" customFormat="1" ht="12.95" customHeight="1">
      <c r="A96" s="336">
        <v>80</v>
      </c>
      <c r="B96" s="259" t="s">
        <v>188</v>
      </c>
      <c r="C96" s="367" t="s">
        <v>191</v>
      </c>
      <c r="D96" s="80">
        <v>850132157.73000002</v>
      </c>
      <c r="E96" s="220">
        <f t="shared" si="21"/>
        <v>2.8432750695829481E-3</v>
      </c>
      <c r="F96" s="80">
        <v>43430.03</v>
      </c>
      <c r="G96" s="80">
        <v>43430.03</v>
      </c>
      <c r="H96" s="255">
        <v>3.09E-2</v>
      </c>
      <c r="I96" s="80">
        <v>853735301.61299992</v>
      </c>
      <c r="J96" s="220">
        <f t="shared" si="22"/>
        <v>2.854495275920424E-3</v>
      </c>
      <c r="K96" s="80">
        <v>43614.101459999998</v>
      </c>
      <c r="L96" s="80">
        <v>43614.101459999998</v>
      </c>
      <c r="M96" s="255">
        <v>0.06</v>
      </c>
      <c r="N96" s="86">
        <f t="shared" si="23"/>
        <v>4.2383338287318934E-3</v>
      </c>
      <c r="O96" s="86">
        <f>((L96-G96)/G96)</f>
        <v>4.2383452187345766E-3</v>
      </c>
      <c r="P96" s="262">
        <f t="shared" si="24"/>
        <v>2.9099999999999997E-2</v>
      </c>
      <c r="Q96" s="136"/>
      <c r="S96" s="190"/>
      <c r="T96" s="190"/>
    </row>
    <row r="97" spans="1:41" s="138" customFormat="1" ht="4.5" customHeight="1">
      <c r="A97" s="388"/>
      <c r="B97" s="389"/>
      <c r="C97" s="389"/>
      <c r="D97" s="389"/>
      <c r="E97" s="389"/>
      <c r="F97" s="389"/>
      <c r="G97" s="389"/>
      <c r="H97" s="389"/>
      <c r="I97" s="389"/>
      <c r="J97" s="389"/>
      <c r="K97" s="389"/>
      <c r="L97" s="389"/>
      <c r="M97" s="389"/>
      <c r="N97" s="389"/>
      <c r="O97" s="389"/>
      <c r="P97" s="390"/>
      <c r="Q97" s="136"/>
      <c r="S97" s="202"/>
      <c r="T97" s="157"/>
    </row>
    <row r="98" spans="1:41" s="138" customFormat="1" ht="12.95" customHeight="1">
      <c r="A98" s="379" t="s">
        <v>219</v>
      </c>
      <c r="B98" s="380"/>
      <c r="C98" s="380"/>
      <c r="D98" s="380"/>
      <c r="E98" s="380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1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6">
        <v>81</v>
      </c>
      <c r="B99" s="259" t="s">
        <v>6</v>
      </c>
      <c r="C99" s="367" t="s">
        <v>102</v>
      </c>
      <c r="D99" s="80">
        <v>178322373859.31</v>
      </c>
      <c r="E99" s="220">
        <f t="shared" ref="E99:E105" si="26">(D99/$D$107)</f>
        <v>0.59640087171488265</v>
      </c>
      <c r="F99" s="71">
        <v>569.74</v>
      </c>
      <c r="G99" s="71">
        <v>569.74</v>
      </c>
      <c r="H99" s="255">
        <v>3.1899999999999998E-2</v>
      </c>
      <c r="I99" s="80">
        <v>178137875397.54001</v>
      </c>
      <c r="J99" s="220">
        <f>(I99/$I$107)</f>
        <v>0.59561051630881301</v>
      </c>
      <c r="K99" s="71">
        <v>571.44000000000005</v>
      </c>
      <c r="L99" s="71">
        <v>571.44000000000005</v>
      </c>
      <c r="M99" s="255">
        <v>3.3000000000000002E-2</v>
      </c>
      <c r="N99" s="86">
        <f t="shared" ref="N99:N107" si="27">((I99-D99)/D99)</f>
        <v>-1.0346343971146981E-3</v>
      </c>
      <c r="O99" s="86">
        <f t="shared" ref="O99:O104" si="28">((L99-G99)/G99)</f>
        <v>2.9838171797662888E-3</v>
      </c>
      <c r="P99" s="262">
        <f t="shared" ref="P99:P107" si="29">M99-H99</f>
        <v>1.1000000000000038E-3</v>
      </c>
      <c r="Q99" s="136"/>
      <c r="S99" s="407"/>
      <c r="T99" s="157"/>
    </row>
    <row r="100" spans="1:41" s="138" customFormat="1" ht="12.95" customHeight="1">
      <c r="A100" s="336">
        <v>82</v>
      </c>
      <c r="B100" s="259" t="s">
        <v>53</v>
      </c>
      <c r="C100" s="367" t="s">
        <v>137</v>
      </c>
      <c r="D100" s="80">
        <v>2551974345</v>
      </c>
      <c r="E100" s="220">
        <f t="shared" si="26"/>
        <v>8.5351024159919502E-3</v>
      </c>
      <c r="F100" s="71">
        <v>459.49</v>
      </c>
      <c r="G100" s="71">
        <v>459.49</v>
      </c>
      <c r="H100" s="255">
        <v>6.9999999999999999E-4</v>
      </c>
      <c r="I100" s="80">
        <v>3090156573.8899999</v>
      </c>
      <c r="J100" s="220">
        <f t="shared" ref="J100:J106" si="30">(I100/$I$107)</f>
        <v>1.0332051779231629E-2</v>
      </c>
      <c r="K100" s="71">
        <v>446.31</v>
      </c>
      <c r="L100" s="71">
        <v>446.31</v>
      </c>
      <c r="M100" s="255">
        <v>8.0000000000000004E-4</v>
      </c>
      <c r="N100" s="86">
        <f t="shared" si="27"/>
        <v>0.21088857336847555</v>
      </c>
      <c r="O100" s="86">
        <f t="shared" si="28"/>
        <v>-2.8683975712202672E-2</v>
      </c>
      <c r="P100" s="262">
        <f t="shared" si="29"/>
        <v>1.0000000000000005E-4</v>
      </c>
      <c r="Q100" s="136"/>
      <c r="S100" s="407"/>
      <c r="T100" s="158"/>
    </row>
    <row r="101" spans="1:41" s="138" customFormat="1" ht="12.75" customHeight="1">
      <c r="A101" s="336">
        <v>83</v>
      </c>
      <c r="B101" s="259" t="s">
        <v>97</v>
      </c>
      <c r="C101" s="367" t="s">
        <v>156</v>
      </c>
      <c r="D101" s="71">
        <v>6008720370.9700003</v>
      </c>
      <c r="E101" s="220">
        <f t="shared" si="26"/>
        <v>2.0096222305591438E-2</v>
      </c>
      <c r="F101" s="71">
        <v>46470.54</v>
      </c>
      <c r="G101" s="71">
        <v>46470.54</v>
      </c>
      <c r="H101" s="255">
        <v>5.0790000000000002E-2</v>
      </c>
      <c r="I101" s="71">
        <v>5827843755.8800001</v>
      </c>
      <c r="J101" s="220">
        <f t="shared" si="30"/>
        <v>1.9485609226339257E-2</v>
      </c>
      <c r="K101" s="71">
        <v>46520.84</v>
      </c>
      <c r="L101" s="71">
        <v>46520.84</v>
      </c>
      <c r="M101" s="255">
        <v>5.0959999999999998E-2</v>
      </c>
      <c r="N101" s="86">
        <f t="shared" si="27"/>
        <v>-3.0102351902390304E-2</v>
      </c>
      <c r="O101" s="86">
        <f t="shared" si="28"/>
        <v>1.0824061868012645E-3</v>
      </c>
      <c r="P101" s="262">
        <f t="shared" si="29"/>
        <v>1.6999999999999654E-4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6">
        <v>84</v>
      </c>
      <c r="B102" s="259" t="s">
        <v>161</v>
      </c>
      <c r="C102" s="367" t="s">
        <v>162</v>
      </c>
      <c r="D102" s="80">
        <v>300656183.92000002</v>
      </c>
      <c r="E102" s="220">
        <f t="shared" si="26"/>
        <v>1.005547460454001E-3</v>
      </c>
      <c r="F102" s="80">
        <v>37764.81</v>
      </c>
      <c r="G102" s="80">
        <v>37764.81</v>
      </c>
      <c r="H102" s="255">
        <v>5.1299999999999998E-2</v>
      </c>
      <c r="I102" s="80">
        <v>302997419.55000001</v>
      </c>
      <c r="J102" s="220">
        <f>(I102/$I$85)</f>
        <v>7.6535054616769954E-4</v>
      </c>
      <c r="K102" s="80">
        <v>38059.300000000003</v>
      </c>
      <c r="L102" s="80">
        <v>38059.300000000003</v>
      </c>
      <c r="M102" s="255">
        <v>5.0999999999999997E-2</v>
      </c>
      <c r="N102" s="86">
        <f t="shared" si="27"/>
        <v>7.7870862307723625E-3</v>
      </c>
      <c r="O102" s="86">
        <f t="shared" si="28"/>
        <v>7.7980003076939947E-3</v>
      </c>
      <c r="P102" s="262">
        <f t="shared" si="29"/>
        <v>-3.0000000000000165E-4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6">
        <v>85</v>
      </c>
      <c r="B103" s="259" t="s">
        <v>10</v>
      </c>
      <c r="C103" s="367" t="s">
        <v>167</v>
      </c>
      <c r="D103" s="71">
        <v>2018851247.51</v>
      </c>
      <c r="E103" s="220">
        <f t="shared" si="26"/>
        <v>6.7520671569098259E-3</v>
      </c>
      <c r="F103" s="71">
        <v>476.32701300000002</v>
      </c>
      <c r="G103" s="71">
        <v>476.32701300000002</v>
      </c>
      <c r="H103" s="255">
        <v>4.01076E-2</v>
      </c>
      <c r="I103" s="71">
        <v>1897035682.4187999</v>
      </c>
      <c r="J103" s="220">
        <f t="shared" si="30"/>
        <v>6.3428083429208004E-3</v>
      </c>
      <c r="K103" s="71">
        <v>476.91267212484001</v>
      </c>
      <c r="L103" s="71">
        <v>476.91267212484001</v>
      </c>
      <c r="M103" s="255">
        <v>4.0200147967470075E-2</v>
      </c>
      <c r="N103" s="86">
        <f t="shared" si="27"/>
        <v>-6.0339049368518034E-2</v>
      </c>
      <c r="O103" s="86">
        <f t="shared" si="28"/>
        <v>1.2295316218817768E-3</v>
      </c>
      <c r="P103" s="262">
        <f t="shared" si="29"/>
        <v>9.2547967470074655E-5</v>
      </c>
      <c r="Q103" s="136"/>
      <c r="S103" s="211"/>
      <c r="T103" s="211"/>
      <c r="U103" s="211"/>
      <c r="V103" s="213"/>
    </row>
    <row r="104" spans="1:41" s="138" customFormat="1" ht="12.75" customHeight="1">
      <c r="A104" s="336">
        <v>86</v>
      </c>
      <c r="B104" s="259" t="s">
        <v>175</v>
      </c>
      <c r="C104" s="367" t="s">
        <v>177</v>
      </c>
      <c r="D104" s="71">
        <v>90903612.079999998</v>
      </c>
      <c r="E104" s="220">
        <f t="shared" si="26"/>
        <v>3.0402799330900136E-4</v>
      </c>
      <c r="F104" s="71">
        <v>355.8</v>
      </c>
      <c r="G104" s="71">
        <v>355.8</v>
      </c>
      <c r="H104" s="255">
        <v>-6.5433000000000005E-2</v>
      </c>
      <c r="I104" s="71">
        <v>91451794.469999999</v>
      </c>
      <c r="J104" s="220">
        <f t="shared" si="30"/>
        <v>3.0577242711628494E-4</v>
      </c>
      <c r="K104" s="71">
        <v>357.96</v>
      </c>
      <c r="L104" s="71">
        <v>357.96</v>
      </c>
      <c r="M104" s="255">
        <v>5.6080000000000001E-3</v>
      </c>
      <c r="N104" s="86">
        <f t="shared" si="27"/>
        <v>6.0303697230157478E-3</v>
      </c>
      <c r="O104" s="86">
        <f t="shared" si="28"/>
        <v>6.0708263069139071E-3</v>
      </c>
      <c r="P104" s="262">
        <f t="shared" si="29"/>
        <v>7.1041000000000007E-2</v>
      </c>
      <c r="Q104" s="136"/>
      <c r="S104" s="211"/>
      <c r="T104" s="211"/>
      <c r="U104" s="211"/>
      <c r="V104" s="213"/>
    </row>
    <row r="105" spans="1:41" s="138" customFormat="1" ht="12.75" customHeight="1">
      <c r="A105" s="336">
        <v>87</v>
      </c>
      <c r="B105" s="365" t="s">
        <v>13</v>
      </c>
      <c r="C105" s="259" t="s">
        <v>214</v>
      </c>
      <c r="D105" s="80">
        <f>8165872.31*423.01</f>
        <v>3454245645.8530998</v>
      </c>
      <c r="E105" s="220">
        <f t="shared" si="26"/>
        <v>1.1552757344569021E-2</v>
      </c>
      <c r="F105" s="71">
        <f>1.0232*423.01</f>
        <v>432.82383200000004</v>
      </c>
      <c r="G105" s="71">
        <f>1.0232*423.01</f>
        <v>432.82383200000004</v>
      </c>
      <c r="H105" s="255">
        <v>7.4300000000000005E-2</v>
      </c>
      <c r="I105" s="80">
        <v>3486551325.6427002</v>
      </c>
      <c r="J105" s="220">
        <f t="shared" si="30"/>
        <v>1.1657412162174592E-2</v>
      </c>
      <c r="K105" s="71">
        <v>433.41604599999999</v>
      </c>
      <c r="L105" s="71">
        <v>433.41604599999999</v>
      </c>
      <c r="M105" s="255">
        <v>7.5300000000000006E-2</v>
      </c>
      <c r="N105" s="86">
        <f t="shared" si="27"/>
        <v>9.3524558186485873E-3</v>
      </c>
      <c r="O105" s="86">
        <f>((L105-G105)/G105)</f>
        <v>1.3682564503517353E-3</v>
      </c>
      <c r="P105" s="262">
        <f t="shared" si="29"/>
        <v>1.0000000000000009E-3</v>
      </c>
      <c r="Q105" s="136"/>
      <c r="S105" s="347"/>
      <c r="T105" s="347"/>
      <c r="U105" s="347"/>
      <c r="V105" s="348"/>
    </row>
    <row r="106" spans="1:41" s="138" customFormat="1" ht="12.95" customHeight="1">
      <c r="A106" s="336">
        <v>88</v>
      </c>
      <c r="B106" s="259" t="s">
        <v>89</v>
      </c>
      <c r="C106" s="259" t="s">
        <v>260</v>
      </c>
      <c r="D106" s="80">
        <v>2884380443.4259162</v>
      </c>
      <c r="E106" s="220">
        <f t="shared" ref="E106" si="31">(D106/$I$107)</f>
        <v>9.6440317439851816E-3</v>
      </c>
      <c r="F106" s="71">
        <v>52391.550197852484</v>
      </c>
      <c r="G106" s="71">
        <v>52759.579150571975</v>
      </c>
      <c r="H106" s="255">
        <v>5.0910004815889032E-2</v>
      </c>
      <c r="I106" s="80">
        <v>2880960891.7224674</v>
      </c>
      <c r="J106" s="220">
        <f t="shared" si="30"/>
        <v>9.6325983475157879E-3</v>
      </c>
      <c r="K106" s="71">
        <v>51683.727703650002</v>
      </c>
      <c r="L106" s="71">
        <v>52046.784496350003</v>
      </c>
      <c r="M106" s="255">
        <v>3.2766172506738522E-2</v>
      </c>
      <c r="N106" s="86">
        <f t="shared" si="27"/>
        <v>-1.1855411484440685E-3</v>
      </c>
      <c r="O106" s="86">
        <f>((L106-G106)/G106)</f>
        <v>-1.3510241470799241E-2</v>
      </c>
      <c r="P106" s="262">
        <f t="shared" si="29"/>
        <v>-1.8143832309150509E-2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8" t="s">
        <v>47</v>
      </c>
      <c r="D107" s="84">
        <f>SUM(D89:D106)</f>
        <v>298997507073.664</v>
      </c>
      <c r="E107" s="309">
        <f>(D107/$D$160)</f>
        <v>0.22068844286987993</v>
      </c>
      <c r="F107" s="311"/>
      <c r="G107" s="79"/>
      <c r="H107" s="325"/>
      <c r="I107" s="84">
        <f>SUM(I89:I106)</f>
        <v>299084503244.69897</v>
      </c>
      <c r="J107" s="309">
        <f>(I107/$I$160)</f>
        <v>0.22081654142886317</v>
      </c>
      <c r="K107" s="311"/>
      <c r="L107" s="79"/>
      <c r="M107" s="327"/>
      <c r="N107" s="313">
        <f t="shared" si="27"/>
        <v>2.9095951965091098E-4</v>
      </c>
      <c r="O107" s="313"/>
      <c r="P107" s="314">
        <f t="shared" si="29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8"/>
      <c r="B108" s="389"/>
      <c r="C108" s="389"/>
      <c r="D108" s="389"/>
      <c r="E108" s="389"/>
      <c r="F108" s="389"/>
      <c r="G108" s="389"/>
      <c r="H108" s="389"/>
      <c r="I108" s="389"/>
      <c r="J108" s="389"/>
      <c r="K108" s="389"/>
      <c r="L108" s="389"/>
      <c r="M108" s="389"/>
      <c r="N108" s="389"/>
      <c r="O108" s="389"/>
      <c r="P108" s="390"/>
      <c r="Q108" s="136"/>
      <c r="R108" s="144"/>
      <c r="S108" s="159"/>
    </row>
    <row r="109" spans="1:41" s="138" customFormat="1" ht="12.95" customHeight="1">
      <c r="A109" s="385" t="s">
        <v>239</v>
      </c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  <c r="L109" s="386"/>
      <c r="M109" s="386"/>
      <c r="N109" s="386"/>
      <c r="O109" s="386"/>
      <c r="P109" s="387"/>
      <c r="Q109" s="136"/>
    </row>
    <row r="110" spans="1:41" s="138" customFormat="1" ht="12.95" customHeight="1">
      <c r="A110" s="336">
        <v>89</v>
      </c>
      <c r="B110" s="259" t="s">
        <v>25</v>
      </c>
      <c r="C110" s="367" t="s">
        <v>154</v>
      </c>
      <c r="D110" s="80">
        <v>2371128986.3400002</v>
      </c>
      <c r="E110" s="220">
        <f>(D110/$D$114)</f>
        <v>5.1933096954128295E-2</v>
      </c>
      <c r="F110" s="81">
        <v>77</v>
      </c>
      <c r="G110" s="81">
        <v>77</v>
      </c>
      <c r="H110" s="255">
        <v>9.5600000000000004E-2</v>
      </c>
      <c r="I110" s="80">
        <v>2373923012.8800001</v>
      </c>
      <c r="J110" s="220">
        <f>(I110/$I$114)</f>
        <v>5.1952225789182967E-2</v>
      </c>
      <c r="K110" s="81">
        <v>77</v>
      </c>
      <c r="L110" s="81">
        <v>77</v>
      </c>
      <c r="M110" s="255">
        <v>9.5100000000000004E-2</v>
      </c>
      <c r="N110" s="86">
        <f>((I110-D110)/D110)</f>
        <v>1.1783528252137531E-3</v>
      </c>
      <c r="O110" s="86">
        <f>((L110-G110)/G110)</f>
        <v>0</v>
      </c>
      <c r="P110" s="262">
        <f>M110-H110</f>
        <v>-5.0000000000000044E-4</v>
      </c>
      <c r="Q110" s="136"/>
    </row>
    <row r="111" spans="1:41" s="138" customFormat="1" ht="12.95" customHeight="1">
      <c r="A111" s="336">
        <v>90</v>
      </c>
      <c r="B111" s="259" t="s">
        <v>25</v>
      </c>
      <c r="C111" s="367" t="s">
        <v>26</v>
      </c>
      <c r="D111" s="80">
        <v>9769894825.6900005</v>
      </c>
      <c r="E111" s="220">
        <f>(D111/$D$114)</f>
        <v>0.21398283186498945</v>
      </c>
      <c r="F111" s="81">
        <v>36.6</v>
      </c>
      <c r="G111" s="81">
        <v>36.6</v>
      </c>
      <c r="H111" s="255">
        <v>9.0899999999999995E-2</v>
      </c>
      <c r="I111" s="80">
        <v>9786453898.8400002</v>
      </c>
      <c r="J111" s="220">
        <f>(I111/$I$114)</f>
        <v>0.21417209398511625</v>
      </c>
      <c r="K111" s="81">
        <v>36.6</v>
      </c>
      <c r="L111" s="81">
        <v>36.6</v>
      </c>
      <c r="M111" s="255">
        <v>9.5399999999999999E-2</v>
      </c>
      <c r="N111" s="86">
        <f>((I111-D111)/D111)</f>
        <v>1.6949080256685497E-3</v>
      </c>
      <c r="O111" s="86">
        <f>((L111-G111)/G111)</f>
        <v>0</v>
      </c>
      <c r="P111" s="262">
        <f>M111-H111</f>
        <v>4.500000000000004E-3</v>
      </c>
      <c r="Q111" s="136"/>
      <c r="R111" s="160"/>
      <c r="S111" s="192"/>
    </row>
    <row r="112" spans="1:41" s="138" customFormat="1" ht="12.95" customHeight="1">
      <c r="A112" s="336">
        <v>91</v>
      </c>
      <c r="B112" s="259" t="s">
        <v>6</v>
      </c>
      <c r="C112" s="367" t="s">
        <v>202</v>
      </c>
      <c r="D112" s="80">
        <v>26004541001.41</v>
      </c>
      <c r="E112" s="220">
        <f>(D112/$D$114)</f>
        <v>0.56955836517287639</v>
      </c>
      <c r="F112" s="81">
        <v>9.75</v>
      </c>
      <c r="G112" s="81">
        <v>9.75</v>
      </c>
      <c r="H112" s="255">
        <v>-0.28089999999999998</v>
      </c>
      <c r="I112" s="80">
        <v>26022157522.889999</v>
      </c>
      <c r="J112" s="220">
        <f>(I112/$I$114)</f>
        <v>0.56948308593662278</v>
      </c>
      <c r="K112" s="81">
        <v>9.74</v>
      </c>
      <c r="L112" s="81">
        <v>9.74</v>
      </c>
      <c r="M112" s="255">
        <v>-0.2697</v>
      </c>
      <c r="N112" s="86">
        <f>((I112-D112)/D112)</f>
        <v>6.774402008881584E-4</v>
      </c>
      <c r="O112" s="86">
        <f>((L112-G112)/G112)</f>
        <v>-1.0256410256410037E-3</v>
      </c>
      <c r="P112" s="262">
        <f>M112-H112</f>
        <v>1.1199999999999988E-2</v>
      </c>
      <c r="Q112" s="136"/>
      <c r="R112" s="161"/>
      <c r="S112" s="139"/>
    </row>
    <row r="113" spans="1:21" s="162" customFormat="1" ht="12.95" customHeight="1">
      <c r="A113" s="336">
        <v>92</v>
      </c>
      <c r="B113" s="259" t="s">
        <v>13</v>
      </c>
      <c r="C113" s="367" t="s">
        <v>255</v>
      </c>
      <c r="D113" s="80">
        <v>7511812185.1700001</v>
      </c>
      <c r="E113" s="220">
        <f>(D113/$D$114)</f>
        <v>0.1645257060080059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0.1643925942890781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45657376998.610001</v>
      </c>
      <c r="E114" s="309">
        <f>(D114/$D$160)</f>
        <v>3.3699463028846841E-2</v>
      </c>
      <c r="F114" s="77"/>
      <c r="G114" s="77"/>
      <c r="H114" s="292"/>
      <c r="I114" s="75">
        <f>SUM(I110:I113)</f>
        <v>45694346619.779999</v>
      </c>
      <c r="J114" s="309">
        <f>(I114/$I$160)</f>
        <v>3.3736510832111537E-2</v>
      </c>
      <c r="K114" s="311"/>
      <c r="L114" s="77"/>
      <c r="M114" s="312"/>
      <c r="N114" s="313">
        <f>((I114-D114)/D114)</f>
        <v>8.0971846392147487E-4</v>
      </c>
      <c r="O114" s="313"/>
      <c r="P114" s="314">
        <f>M114-H114</f>
        <v>0</v>
      </c>
      <c r="Q114" s="136"/>
      <c r="R114" s="187"/>
      <c r="S114" s="187"/>
      <c r="T114" s="207"/>
      <c r="U114" s="391"/>
    </row>
    <row r="115" spans="1:21" s="138" customFormat="1" ht="5.25" customHeight="1">
      <c r="A115" s="388"/>
      <c r="B115" s="389"/>
      <c r="C115" s="389"/>
      <c r="D115" s="389"/>
      <c r="E115" s="389"/>
      <c r="F115" s="389"/>
      <c r="G115" s="389"/>
      <c r="H115" s="389"/>
      <c r="I115" s="389"/>
      <c r="J115" s="389"/>
      <c r="K115" s="389"/>
      <c r="L115" s="389"/>
      <c r="M115" s="389"/>
      <c r="N115" s="389"/>
      <c r="O115" s="389"/>
      <c r="P115" s="390"/>
      <c r="Q115" s="136"/>
      <c r="R115" s="187"/>
      <c r="S115" s="187"/>
      <c r="T115" s="207"/>
      <c r="U115" s="391"/>
    </row>
    <row r="116" spans="1:21" s="138" customFormat="1" ht="12" customHeight="1">
      <c r="A116" s="382" t="s">
        <v>252</v>
      </c>
      <c r="B116" s="383"/>
      <c r="C116" s="383"/>
      <c r="D116" s="383"/>
      <c r="E116" s="383"/>
      <c r="F116" s="383"/>
      <c r="G116" s="383"/>
      <c r="H116" s="383"/>
      <c r="I116" s="383"/>
      <c r="J116" s="383"/>
      <c r="K116" s="383"/>
      <c r="L116" s="383"/>
      <c r="M116" s="383"/>
      <c r="N116" s="383"/>
      <c r="O116" s="383"/>
      <c r="P116" s="384"/>
      <c r="Q116" s="136"/>
      <c r="R116" s="211"/>
      <c r="S116" s="213"/>
      <c r="T116" s="207"/>
      <c r="U116" s="391"/>
    </row>
    <row r="117" spans="1:21" s="138" customFormat="1" ht="12" customHeight="1">
      <c r="A117" s="336">
        <v>93</v>
      </c>
      <c r="B117" s="259" t="s">
        <v>6</v>
      </c>
      <c r="C117" s="367" t="s">
        <v>27</v>
      </c>
      <c r="D117" s="80">
        <v>1598971384.45</v>
      </c>
      <c r="E117" s="220">
        <f>(D117/$D$139)</f>
        <v>5.3178861010522549E-2</v>
      </c>
      <c r="F117" s="71">
        <v>3563.72</v>
      </c>
      <c r="G117" s="71">
        <v>3599.74</v>
      </c>
      <c r="H117" s="255">
        <v>4.2099999999999999E-2</v>
      </c>
      <c r="I117" s="80">
        <v>1583295708.9200001</v>
      </c>
      <c r="J117" s="220">
        <f t="shared" ref="J117:J138" si="32">(I117/$I$139)</f>
        <v>5.2821283405724472E-2</v>
      </c>
      <c r="K117" s="71">
        <v>3543.85</v>
      </c>
      <c r="L117" s="71">
        <v>3579.16</v>
      </c>
      <c r="M117" s="255">
        <v>3.49E-2</v>
      </c>
      <c r="N117" s="86">
        <f>((I117-D117)/D117)</f>
        <v>-9.803599790744192E-3</v>
      </c>
      <c r="O117" s="86">
        <f t="shared" ref="O117:O138" si="33">((L117-G117)/G117)</f>
        <v>-5.7170795668575868E-3</v>
      </c>
      <c r="P117" s="262">
        <f t="shared" ref="P117:P139" si="34">M117-H117</f>
        <v>-7.1999999999999981E-3</v>
      </c>
      <c r="Q117" s="136"/>
      <c r="R117" s="393"/>
      <c r="S117" s="193"/>
      <c r="T117" s="211"/>
    </row>
    <row r="118" spans="1:21" s="138" customFormat="1" ht="12" customHeight="1">
      <c r="A118" s="336">
        <v>94</v>
      </c>
      <c r="B118" s="259" t="s">
        <v>13</v>
      </c>
      <c r="C118" s="367" t="s">
        <v>273</v>
      </c>
      <c r="D118" s="80">
        <v>194299529.38</v>
      </c>
      <c r="E118" s="220">
        <f t="shared" ref="E118:E138" si="35">(D118/$D$139)</f>
        <v>6.4620466431068047E-3</v>
      </c>
      <c r="F118" s="71">
        <v>147.19999999999999</v>
      </c>
      <c r="G118" s="71">
        <v>149</v>
      </c>
      <c r="H118" s="255">
        <v>3.7100000000000001E-2</v>
      </c>
      <c r="I118" s="80">
        <v>192255114.91</v>
      </c>
      <c r="J118" s="221">
        <f t="shared" si="32"/>
        <v>6.4139388830834936E-3</v>
      </c>
      <c r="K118" s="71">
        <v>145.76</v>
      </c>
      <c r="L118" s="71">
        <v>147.53</v>
      </c>
      <c r="M118" s="255">
        <v>2.7E-2</v>
      </c>
      <c r="N118" s="86">
        <f>((I118-D118)/D118)</f>
        <v>-1.0521973349722578E-2</v>
      </c>
      <c r="O118" s="86">
        <f t="shared" si="33"/>
        <v>-9.8657718120805284E-3</v>
      </c>
      <c r="P118" s="262">
        <f t="shared" si="34"/>
        <v>-1.0100000000000001E-2</v>
      </c>
      <c r="Q118" s="136"/>
      <c r="R118" s="393"/>
      <c r="U118" s="214"/>
    </row>
    <row r="119" spans="1:21" s="138" customFormat="1" ht="12" customHeight="1">
      <c r="A119" s="336">
        <v>95</v>
      </c>
      <c r="B119" s="259" t="s">
        <v>46</v>
      </c>
      <c r="C119" s="367" t="s">
        <v>83</v>
      </c>
      <c r="D119" s="71">
        <v>1037603016.62</v>
      </c>
      <c r="E119" s="220">
        <f t="shared" si="35"/>
        <v>3.4508776793346886E-2</v>
      </c>
      <c r="F119" s="71">
        <v>1.3331</v>
      </c>
      <c r="G119" s="71">
        <v>1.3492</v>
      </c>
      <c r="H119" s="255">
        <v>2.1899999999999999E-2</v>
      </c>
      <c r="I119" s="71">
        <v>1036301703.91</v>
      </c>
      <c r="J119" s="221">
        <f t="shared" si="32"/>
        <v>3.4572686383015444E-2</v>
      </c>
      <c r="K119" s="71">
        <v>1.3314999999999999</v>
      </c>
      <c r="L119" s="71">
        <v>1.3474999999999999</v>
      </c>
      <c r="M119" s="255">
        <v>2.07E-2</v>
      </c>
      <c r="N119" s="86">
        <f t="shared" ref="N119:N124" si="36">((I119-D119)/D119)</f>
        <v>-1.2541527820910492E-3</v>
      </c>
      <c r="O119" s="86">
        <f t="shared" si="33"/>
        <v>-1.2600059294396939E-3</v>
      </c>
      <c r="P119" s="262">
        <f t="shared" si="34"/>
        <v>-1.1999999999999997E-3</v>
      </c>
      <c r="Q119" s="136"/>
      <c r="R119" s="213"/>
      <c r="S119" s="139"/>
      <c r="U119" s="214"/>
    </row>
    <row r="120" spans="1:21" s="138" customFormat="1" ht="12" customHeight="1">
      <c r="A120" s="336">
        <v>96</v>
      </c>
      <c r="B120" s="259" t="s">
        <v>8</v>
      </c>
      <c r="C120" s="367" t="s">
        <v>169</v>
      </c>
      <c r="D120" s="71">
        <v>4738068675.2200003</v>
      </c>
      <c r="E120" s="220">
        <f t="shared" si="35"/>
        <v>0.1575794901573575</v>
      </c>
      <c r="F120" s="71">
        <v>506.87189999999998</v>
      </c>
      <c r="G120" s="71">
        <v>522.15449999999998</v>
      </c>
      <c r="H120" s="342">
        <v>-0.28129999999999999</v>
      </c>
      <c r="I120" s="71">
        <v>4751083239.7299995</v>
      </c>
      <c r="J120" s="221">
        <f t="shared" si="32"/>
        <v>0.15850375446362444</v>
      </c>
      <c r="K120" s="71">
        <v>508.4357</v>
      </c>
      <c r="L120" s="71">
        <v>523.76549999999997</v>
      </c>
      <c r="M120" s="342">
        <v>0.16089999999999999</v>
      </c>
      <c r="N120" s="86">
        <f>((I120-D120)/D120)</f>
        <v>2.7468079088986564E-3</v>
      </c>
      <c r="O120" s="86">
        <f t="shared" si="33"/>
        <v>3.0852937205367186E-3</v>
      </c>
      <c r="P120" s="262">
        <f t="shared" si="34"/>
        <v>0.44219999999999998</v>
      </c>
      <c r="Q120" s="136"/>
      <c r="R120" s="213"/>
      <c r="S120" s="139"/>
      <c r="U120" s="214"/>
    </row>
    <row r="121" spans="1:21" s="138" customFormat="1" ht="12" customHeight="1">
      <c r="A121" s="336">
        <v>97</v>
      </c>
      <c r="B121" s="259" t="s">
        <v>16</v>
      </c>
      <c r="C121" s="367" t="s">
        <v>211</v>
      </c>
      <c r="D121" s="71">
        <v>2566264422.48</v>
      </c>
      <c r="E121" s="220">
        <f t="shared" si="35"/>
        <v>8.5349256632416173E-2</v>
      </c>
      <c r="F121" s="71">
        <v>13.627000000000001</v>
      </c>
      <c r="G121" s="71">
        <v>13.7552</v>
      </c>
      <c r="H121" s="255">
        <v>3.3399999999999999E-2</v>
      </c>
      <c r="I121" s="71">
        <v>2563359289.8400002</v>
      </c>
      <c r="J121" s="221">
        <f t="shared" si="32"/>
        <v>8.5517775837145704E-2</v>
      </c>
      <c r="K121" s="71">
        <v>13.588900000000001</v>
      </c>
      <c r="L121" s="71">
        <v>13.715999999999999</v>
      </c>
      <c r="M121" s="255">
        <v>3.04E-2</v>
      </c>
      <c r="N121" s="86">
        <f>((I121-D121)/D121)</f>
        <v>-1.1320472725068562E-3</v>
      </c>
      <c r="O121" s="86">
        <f t="shared" si="33"/>
        <v>-2.8498313365128104E-3</v>
      </c>
      <c r="P121" s="262">
        <f t="shared" si="34"/>
        <v>-2.9999999999999992E-3</v>
      </c>
      <c r="Q121" s="136"/>
      <c r="R121" s="213"/>
      <c r="S121" s="139"/>
      <c r="U121" s="214"/>
    </row>
    <row r="122" spans="1:21" s="138" customFormat="1" ht="12" customHeight="1">
      <c r="A122" s="336">
        <v>98</v>
      </c>
      <c r="B122" s="259" t="s">
        <v>205</v>
      </c>
      <c r="C122" s="367" t="s">
        <v>212</v>
      </c>
      <c r="D122" s="71">
        <v>4758504293.1300001</v>
      </c>
      <c r="E122" s="220">
        <f t="shared" si="35"/>
        <v>0.15825914139756644</v>
      </c>
      <c r="F122" s="71">
        <v>192.96</v>
      </c>
      <c r="G122" s="71">
        <v>194.21</v>
      </c>
      <c r="H122" s="255">
        <v>-6.3E-3</v>
      </c>
      <c r="I122" s="71">
        <v>4735961854.6400003</v>
      </c>
      <c r="J122" s="221">
        <f t="shared" si="32"/>
        <v>0.15799928081235004</v>
      </c>
      <c r="K122" s="71">
        <v>192.2</v>
      </c>
      <c r="L122" s="71">
        <v>193.43</v>
      </c>
      <c r="M122" s="255">
        <v>-3.8999999999999998E-3</v>
      </c>
      <c r="N122" s="86">
        <f t="shared" si="36"/>
        <v>-4.7372949778662563E-3</v>
      </c>
      <c r="O122" s="86">
        <f t="shared" si="33"/>
        <v>-4.0162710468050105E-3</v>
      </c>
      <c r="P122" s="262">
        <f t="shared" si="34"/>
        <v>2.4000000000000002E-3</v>
      </c>
      <c r="Q122" s="136"/>
      <c r="S122" s="139"/>
      <c r="U122" s="214"/>
    </row>
    <row r="123" spans="1:21" s="138" customFormat="1" ht="12" customHeight="1">
      <c r="A123" s="336">
        <v>99</v>
      </c>
      <c r="B123" s="259" t="s">
        <v>117</v>
      </c>
      <c r="C123" s="367" t="s">
        <v>172</v>
      </c>
      <c r="D123" s="71">
        <v>4758565615.8100004</v>
      </c>
      <c r="E123" s="220">
        <f t="shared" si="35"/>
        <v>0.15826118087763985</v>
      </c>
      <c r="F123" s="71">
        <v>189.5454</v>
      </c>
      <c r="G123" s="71">
        <v>193.40539999999999</v>
      </c>
      <c r="H123" s="255">
        <v>-3.0499999999999999E-2</v>
      </c>
      <c r="I123" s="71">
        <v>4724834716.96</v>
      </c>
      <c r="J123" s="221">
        <f t="shared" si="32"/>
        <v>0.15762806165879678</v>
      </c>
      <c r="K123" s="71">
        <v>188.22649999999999</v>
      </c>
      <c r="L123" s="71">
        <v>192.01859999999999</v>
      </c>
      <c r="M123" s="255">
        <v>3.7400000000000003E-2</v>
      </c>
      <c r="N123" s="86">
        <f>((I123-D123)/D123)</f>
        <v>-7.0884593327728502E-3</v>
      </c>
      <c r="O123" s="86">
        <f t="shared" si="33"/>
        <v>-7.1704306084524726E-3</v>
      </c>
      <c r="P123" s="262">
        <f t="shared" si="34"/>
        <v>6.7900000000000002E-2</v>
      </c>
      <c r="Q123" s="136"/>
      <c r="S123" s="139"/>
    </row>
    <row r="124" spans="1:21" s="138" customFormat="1" ht="12" customHeight="1">
      <c r="A124" s="336">
        <v>100</v>
      </c>
      <c r="B124" s="259" t="s">
        <v>10</v>
      </c>
      <c r="C124" s="367" t="s">
        <v>186</v>
      </c>
      <c r="D124" s="71">
        <v>2225718445.6799998</v>
      </c>
      <c r="E124" s="220">
        <f t="shared" si="35"/>
        <v>7.4023320881433916E-2</v>
      </c>
      <c r="F124" s="71">
        <v>4031.44</v>
      </c>
      <c r="G124" s="71">
        <v>4084.95</v>
      </c>
      <c r="H124" s="255">
        <v>5.4254700000000003E-2</v>
      </c>
      <c r="I124" s="71">
        <v>2226645063.54</v>
      </c>
      <c r="J124" s="221">
        <f t="shared" si="32"/>
        <v>7.4284449381493561E-2</v>
      </c>
      <c r="K124" s="71">
        <v>4031.5791732248017</v>
      </c>
      <c r="L124" s="71">
        <v>4086.5483589197574</v>
      </c>
      <c r="M124" s="255">
        <v>5.3280264914029943E-2</v>
      </c>
      <c r="N124" s="86">
        <f t="shared" si="36"/>
        <v>4.1632303573646036E-4</v>
      </c>
      <c r="O124" s="86">
        <f t="shared" si="33"/>
        <v>3.9127992258353942E-4</v>
      </c>
      <c r="P124" s="262">
        <f t="shared" si="34"/>
        <v>-9.7443508597006012E-4</v>
      </c>
      <c r="Q124" s="136"/>
      <c r="S124" s="137"/>
    </row>
    <row r="125" spans="1:21" s="138" customFormat="1" ht="11.25" customHeight="1">
      <c r="A125" s="336">
        <v>101</v>
      </c>
      <c r="B125" s="259" t="s">
        <v>195</v>
      </c>
      <c r="C125" s="367" t="s">
        <v>201</v>
      </c>
      <c r="D125" s="71">
        <v>1853373798.8599999</v>
      </c>
      <c r="E125" s="220">
        <f t="shared" si="35"/>
        <v>6.1639819579399173E-2</v>
      </c>
      <c r="F125" s="71">
        <v>1.2679</v>
      </c>
      <c r="G125" s="71">
        <v>1.2935000000000001</v>
      </c>
      <c r="H125" s="255">
        <v>0.1052</v>
      </c>
      <c r="I125" s="71">
        <v>1836193123.3699999</v>
      </c>
      <c r="J125" s="221">
        <f t="shared" si="32"/>
        <v>6.1258346631488166E-2</v>
      </c>
      <c r="K125" s="71">
        <v>1.2565</v>
      </c>
      <c r="L125" s="71">
        <v>1.2817000000000001</v>
      </c>
      <c r="M125" s="255">
        <v>9.5200000000000007E-2</v>
      </c>
      <c r="N125" s="86">
        <f>((I125-D125)/D125)</f>
        <v>-9.2699462464440521E-3</v>
      </c>
      <c r="O125" s="86">
        <f t="shared" si="33"/>
        <v>-9.12253575570161E-3</v>
      </c>
      <c r="P125" s="262">
        <f t="shared" si="34"/>
        <v>-9.999999999999995E-3</v>
      </c>
      <c r="Q125" s="136"/>
    </row>
    <row r="126" spans="1:21" s="138" customFormat="1" ht="12" customHeight="1">
      <c r="A126" s="336">
        <v>102</v>
      </c>
      <c r="B126" s="259" t="s">
        <v>63</v>
      </c>
      <c r="C126" s="367" t="s">
        <v>32</v>
      </c>
      <c r="D126" s="80">
        <v>1209637527.3900001</v>
      </c>
      <c r="E126" s="220">
        <f t="shared" si="35"/>
        <v>4.0230329678045899E-2</v>
      </c>
      <c r="F126" s="71">
        <v>552.20000000000005</v>
      </c>
      <c r="G126" s="71">
        <v>552.20000000000005</v>
      </c>
      <c r="H126" s="255">
        <v>0</v>
      </c>
      <c r="I126" s="80">
        <v>1217627700.4300001</v>
      </c>
      <c r="J126" s="221">
        <f t="shared" si="32"/>
        <v>4.062201235355168E-2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6.6054275426128085E-3</v>
      </c>
      <c r="O126" s="86">
        <f t="shared" si="33"/>
        <v>0</v>
      </c>
      <c r="P126" s="262">
        <f t="shared" si="34"/>
        <v>0</v>
      </c>
      <c r="Q126" s="136"/>
    </row>
    <row r="127" spans="1:21" s="138" customFormat="1" ht="13.5" customHeight="1">
      <c r="A127" s="336">
        <v>103</v>
      </c>
      <c r="B127" s="259" t="s">
        <v>53</v>
      </c>
      <c r="C127" s="367" t="s">
        <v>58</v>
      </c>
      <c r="D127" s="80">
        <v>2061433888.5599999</v>
      </c>
      <c r="E127" s="220">
        <f t="shared" si="35"/>
        <v>6.855951726729681E-2</v>
      </c>
      <c r="F127" s="71">
        <v>2.89</v>
      </c>
      <c r="G127" s="71">
        <v>2.94</v>
      </c>
      <c r="H127" s="255">
        <v>1.5800000000000002E-2</v>
      </c>
      <c r="I127" s="80">
        <v>2059985861.9147</v>
      </c>
      <c r="J127" s="221">
        <f t="shared" si="32"/>
        <v>6.8724431204455386E-2</v>
      </c>
      <c r="K127" s="71">
        <v>2.89</v>
      </c>
      <c r="L127" s="71">
        <v>2.94</v>
      </c>
      <c r="M127" s="255">
        <v>-1.7899999999999999E-2</v>
      </c>
      <c r="N127" s="86">
        <f>((I127-D127)/D127)</f>
        <v>-7.0243661624842129E-4</v>
      </c>
      <c r="O127" s="86">
        <f t="shared" si="33"/>
        <v>0</v>
      </c>
      <c r="P127" s="262">
        <f t="shared" si="34"/>
        <v>-3.3700000000000001E-2</v>
      </c>
      <c r="Q127" s="136"/>
    </row>
    <row r="128" spans="1:21" s="138" customFormat="1" ht="12" customHeight="1">
      <c r="A128" s="336">
        <v>104</v>
      </c>
      <c r="B128" s="259" t="s">
        <v>99</v>
      </c>
      <c r="C128" s="367" t="s">
        <v>54</v>
      </c>
      <c r="D128" s="71">
        <v>162879432.65000001</v>
      </c>
      <c r="E128" s="220">
        <f t="shared" si="35"/>
        <v>5.4170717466257273E-3</v>
      </c>
      <c r="F128" s="71">
        <v>1.6464000000000001</v>
      </c>
      <c r="G128" s="71">
        <v>1.6760999999999999</v>
      </c>
      <c r="H128" s="255">
        <v>4.4600000000000001E-2</v>
      </c>
      <c r="I128" s="71">
        <v>161692235.44</v>
      </c>
      <c r="J128" s="221">
        <f t="shared" si="32"/>
        <v>5.3943122213772829E-3</v>
      </c>
      <c r="K128" s="71">
        <v>1.6332</v>
      </c>
      <c r="L128" s="71">
        <v>1.6640999999999999</v>
      </c>
      <c r="M128" s="255">
        <v>3.6900000000000002E-2</v>
      </c>
      <c r="N128" s="86">
        <f>((I128-D128)/D128)</f>
        <v>-7.2888098312025177E-3</v>
      </c>
      <c r="O128" s="86">
        <f t="shared" si="33"/>
        <v>-7.1594773581528616E-3</v>
      </c>
      <c r="P128" s="262">
        <f t="shared" si="34"/>
        <v>-7.6999999999999985E-3</v>
      </c>
      <c r="Q128" s="136"/>
    </row>
    <row r="129" spans="1:23" s="138" customFormat="1" ht="12" customHeight="1">
      <c r="A129" s="336">
        <v>105</v>
      </c>
      <c r="B129" s="259" t="s">
        <v>46</v>
      </c>
      <c r="C129" s="367" t="s">
        <v>234</v>
      </c>
      <c r="D129" s="71">
        <v>638096468.10000002</v>
      </c>
      <c r="E129" s="220">
        <f t="shared" si="35"/>
        <v>2.1221920366052888E-2</v>
      </c>
      <c r="F129" s="71">
        <v>1.1326000000000001</v>
      </c>
      <c r="G129" s="71">
        <v>1.147</v>
      </c>
      <c r="H129" s="255">
        <v>9.6199999999999994E-2</v>
      </c>
      <c r="I129" s="71">
        <v>629768054.51999998</v>
      </c>
      <c r="J129" s="221">
        <f t="shared" si="32"/>
        <v>2.10100720290359E-2</v>
      </c>
      <c r="K129" s="71">
        <v>1.1182000000000001</v>
      </c>
      <c r="L129" s="71">
        <v>1.1321000000000001</v>
      </c>
      <c r="M129" s="255">
        <v>8.3000000000000004E-2</v>
      </c>
      <c r="N129" s="86">
        <f t="shared" ref="N129:N138" si="37">((I129-D129)/D129)</f>
        <v>-1.3051966272119917E-2</v>
      </c>
      <c r="O129" s="86">
        <f t="shared" si="33"/>
        <v>-1.2990409764603238E-2</v>
      </c>
      <c r="P129" s="262">
        <f t="shared" si="34"/>
        <v>-1.319999999999999E-2</v>
      </c>
      <c r="Q129" s="136"/>
    </row>
    <row r="130" spans="1:23" s="138" customFormat="1" ht="12" customHeight="1">
      <c r="A130" s="336">
        <v>106</v>
      </c>
      <c r="B130" s="259" t="s">
        <v>118</v>
      </c>
      <c r="C130" s="367" t="s">
        <v>120</v>
      </c>
      <c r="D130" s="71">
        <v>121770018.93000001</v>
      </c>
      <c r="E130" s="220">
        <f t="shared" si="35"/>
        <v>4.0498479052860515E-3</v>
      </c>
      <c r="F130" s="71">
        <v>1.1793</v>
      </c>
      <c r="G130" s="71">
        <v>1.1850000000000001</v>
      </c>
      <c r="H130" s="255">
        <v>8.1299999999999997E-2</v>
      </c>
      <c r="I130" s="71">
        <v>121142476.45</v>
      </c>
      <c r="J130" s="221">
        <f t="shared" si="32"/>
        <v>4.0415072465531908E-3</v>
      </c>
      <c r="K130" s="71">
        <v>1.1718999999999999</v>
      </c>
      <c r="L130" s="71">
        <v>1.1830000000000001</v>
      </c>
      <c r="M130" s="255">
        <v>7.5300000000000006E-2</v>
      </c>
      <c r="N130" s="86">
        <f t="shared" si="37"/>
        <v>-5.1535056454310776E-3</v>
      </c>
      <c r="O130" s="86">
        <f t="shared" si="33"/>
        <v>-1.6877637130801701E-3</v>
      </c>
      <c r="P130" s="262">
        <f t="shared" si="34"/>
        <v>-5.9999999999999915E-3</v>
      </c>
      <c r="Q130" s="136"/>
    </row>
    <row r="131" spans="1:23" s="138" customFormat="1" ht="12" customHeight="1">
      <c r="A131" s="336">
        <v>107</v>
      </c>
      <c r="B131" s="259" t="s">
        <v>96</v>
      </c>
      <c r="C131" s="367" t="s">
        <v>122</v>
      </c>
      <c r="D131" s="71">
        <v>225096675.31</v>
      </c>
      <c r="E131" s="220">
        <f t="shared" si="35"/>
        <v>7.4863033364156667E-3</v>
      </c>
      <c r="F131" s="71">
        <v>147.04</v>
      </c>
      <c r="G131" s="71">
        <v>149.68</v>
      </c>
      <c r="H131" s="255">
        <v>4.3999999999999997E-2</v>
      </c>
      <c r="I131" s="71">
        <v>224692307.90322152</v>
      </c>
      <c r="J131" s="221">
        <f t="shared" si="32"/>
        <v>7.4960956490800765E-3</v>
      </c>
      <c r="K131" s="71">
        <v>146.77804780252481</v>
      </c>
      <c r="L131" s="71">
        <v>149.46407317025287</v>
      </c>
      <c r="M131" s="255">
        <v>4.2500000000000003E-2</v>
      </c>
      <c r="N131" s="86">
        <f t="shared" si="37"/>
        <v>-1.7964166117584608E-3</v>
      </c>
      <c r="O131" s="86">
        <f t="shared" si="33"/>
        <v>-1.4425897230567399E-3</v>
      </c>
      <c r="P131" s="262">
        <f t="shared" si="34"/>
        <v>-1.4999999999999944E-3</v>
      </c>
      <c r="Q131" s="136"/>
      <c r="R131" s="261"/>
      <c r="S131" s="261"/>
      <c r="T131" s="137"/>
    </row>
    <row r="132" spans="1:23" s="138" customFormat="1" ht="12" customHeight="1">
      <c r="A132" s="336">
        <v>108</v>
      </c>
      <c r="B132" s="259" t="s">
        <v>41</v>
      </c>
      <c r="C132" s="367" t="s">
        <v>128</v>
      </c>
      <c r="D132" s="71">
        <v>160210573.28999999</v>
      </c>
      <c r="E132" s="220">
        <f t="shared" si="35"/>
        <v>5.3283103701919068E-3</v>
      </c>
      <c r="F132" s="71">
        <v>3.6183999999999998</v>
      </c>
      <c r="G132" s="71">
        <v>3.6776</v>
      </c>
      <c r="H132" s="255">
        <v>6.3E-2</v>
      </c>
      <c r="I132" s="71">
        <v>161771182.44999999</v>
      </c>
      <c r="J132" s="221">
        <f t="shared" si="32"/>
        <v>5.396946020209523E-3</v>
      </c>
      <c r="K132" s="71">
        <v>3.6534</v>
      </c>
      <c r="L132" s="71">
        <v>3.7136</v>
      </c>
      <c r="M132" s="255">
        <v>7.3300000000000004E-2</v>
      </c>
      <c r="N132" s="86">
        <f t="shared" si="37"/>
        <v>9.7409873016003137E-3</v>
      </c>
      <c r="O132" s="86">
        <f t="shared" si="33"/>
        <v>9.7889928214052735E-3</v>
      </c>
      <c r="P132" s="262">
        <f t="shared" si="34"/>
        <v>1.0300000000000004E-2</v>
      </c>
      <c r="Q132" s="136"/>
      <c r="S132" s="251"/>
      <c r="T132" s="137"/>
    </row>
    <row r="133" spans="1:23" s="138" customFormat="1" ht="12" customHeight="1">
      <c r="A133" s="336">
        <v>109</v>
      </c>
      <c r="B133" s="259" t="s">
        <v>97</v>
      </c>
      <c r="C133" s="367" t="s">
        <v>170</v>
      </c>
      <c r="D133" s="71">
        <v>347410643.73000002</v>
      </c>
      <c r="E133" s="220">
        <f t="shared" si="35"/>
        <v>1.1554242005931002E-2</v>
      </c>
      <c r="F133" s="71">
        <v>131.32</v>
      </c>
      <c r="G133" s="71">
        <v>132.25</v>
      </c>
      <c r="H133" s="255">
        <v>5.5419999999999997E-2</v>
      </c>
      <c r="I133" s="71">
        <v>345414908.13999999</v>
      </c>
      <c r="J133" s="221">
        <f t="shared" si="32"/>
        <v>1.1523595151957245E-2</v>
      </c>
      <c r="K133" s="71">
        <v>131.13</v>
      </c>
      <c r="L133" s="71">
        <v>132.06</v>
      </c>
      <c r="M133" s="255">
        <v>5.3990000000000003E-2</v>
      </c>
      <c r="N133" s="86">
        <f>((I133-D133)/D133)</f>
        <v>-5.74460116872837E-3</v>
      </c>
      <c r="O133" s="86">
        <f t="shared" si="33"/>
        <v>-1.4366729678638769E-3</v>
      </c>
      <c r="P133" s="262">
        <f t="shared" si="34"/>
        <v>-1.4299999999999938E-3</v>
      </c>
      <c r="Q133" s="136"/>
    </row>
    <row r="134" spans="1:23" s="138" customFormat="1" ht="12" customHeight="1">
      <c r="A134" s="336">
        <v>110</v>
      </c>
      <c r="B134" s="259" t="s">
        <v>114</v>
      </c>
      <c r="C134" s="367" t="s">
        <v>143</v>
      </c>
      <c r="D134" s="80">
        <v>150410590.38999999</v>
      </c>
      <c r="E134" s="220">
        <f t="shared" si="35"/>
        <v>5.0023808797627469E-3</v>
      </c>
      <c r="F134" s="71">
        <v>135.61562000000001</v>
      </c>
      <c r="G134" s="71">
        <v>139.737043</v>
      </c>
      <c r="H134" s="255">
        <v>1.1999999999999999E-3</v>
      </c>
      <c r="I134" s="80">
        <v>150803825.75</v>
      </c>
      <c r="J134" s="221">
        <f t="shared" si="32"/>
        <v>5.0310574163317731E-3</v>
      </c>
      <c r="K134" s="71">
        <v>135.97018</v>
      </c>
      <c r="L134" s="71">
        <v>140.17476199999999</v>
      </c>
      <c r="M134" s="255">
        <v>2.2000000000000001E-3</v>
      </c>
      <c r="N134" s="86">
        <f>((I134-D134)/D134)</f>
        <v>2.6144127150913602E-3</v>
      </c>
      <c r="O134" s="86">
        <f>((L134-G134)/G134)</f>
        <v>3.1324478506389109E-3</v>
      </c>
      <c r="P134" s="262">
        <f t="shared" si="34"/>
        <v>1.0000000000000002E-3</v>
      </c>
      <c r="Q134" s="136"/>
      <c r="R134" s="137"/>
      <c r="T134" s="165"/>
    </row>
    <row r="135" spans="1:23" s="138" customFormat="1" ht="12" customHeight="1">
      <c r="A135" s="336">
        <v>111</v>
      </c>
      <c r="B135" s="259" t="s">
        <v>113</v>
      </c>
      <c r="C135" s="367" t="s">
        <v>157</v>
      </c>
      <c r="D135" s="80">
        <v>1028858177.3200001</v>
      </c>
      <c r="E135" s="220">
        <f>(D135/$D$139)</f>
        <v>3.421793944740275E-2</v>
      </c>
      <c r="F135" s="71">
        <v>2.3363999999999998</v>
      </c>
      <c r="G135" s="71">
        <v>2.3845999999999998</v>
      </c>
      <c r="H135" s="255">
        <v>-0.24809205819222679</v>
      </c>
      <c r="I135" s="80">
        <v>1020762255.2</v>
      </c>
      <c r="J135" s="221">
        <f>(I135/$I$139)</f>
        <v>3.4054265459081079E-2</v>
      </c>
      <c r="K135" s="71">
        <v>2.3184999999999998</v>
      </c>
      <c r="L135" s="71">
        <v>2.3658000000000001</v>
      </c>
      <c r="M135" s="255">
        <v>-0.41110000000000002</v>
      </c>
      <c r="N135" s="86">
        <f>((I135-D135)/D135)</f>
        <v>-7.8688416911731219E-3</v>
      </c>
      <c r="O135" s="86">
        <f>((L135-G135)/G135)</f>
        <v>-7.8839218317536298E-3</v>
      </c>
      <c r="P135" s="262">
        <f t="shared" si="34"/>
        <v>-0.16300794180777323</v>
      </c>
      <c r="Q135" s="136"/>
      <c r="R135" s="144"/>
      <c r="T135" s="165"/>
    </row>
    <row r="136" spans="1:23" s="138" customFormat="1" ht="12" customHeight="1">
      <c r="A136" s="336">
        <v>112</v>
      </c>
      <c r="B136" s="259" t="s">
        <v>175</v>
      </c>
      <c r="C136" s="367" t="s">
        <v>207</v>
      </c>
      <c r="D136" s="80">
        <v>17757367.77</v>
      </c>
      <c r="E136" s="220">
        <f>(D136/$D$139)</f>
        <v>5.9057754362400953E-4</v>
      </c>
      <c r="F136" s="71">
        <v>1.1456</v>
      </c>
      <c r="G136" s="71">
        <v>1.1456</v>
      </c>
      <c r="H136" s="255">
        <v>-4.4489999999999998E-3</v>
      </c>
      <c r="I136" s="80">
        <v>17752787.420000002</v>
      </c>
      <c r="J136" s="221">
        <f>(I136/$I$139)</f>
        <v>5.9226145202720371E-4</v>
      </c>
      <c r="K136" s="71">
        <v>1.1453</v>
      </c>
      <c r="L136" s="71">
        <v>1.1453</v>
      </c>
      <c r="M136" s="255">
        <v>-2.5799999999999998E-4</v>
      </c>
      <c r="N136" s="86">
        <f>((I136-D136)/D136)</f>
        <v>-2.5794081979514948E-4</v>
      </c>
      <c r="O136" s="86">
        <f>((L136-G136)/G136)</f>
        <v>-2.6187150837985942E-4</v>
      </c>
      <c r="P136" s="262">
        <f t="shared" si="34"/>
        <v>4.1910000000000003E-3</v>
      </c>
      <c r="Q136" s="136"/>
      <c r="R136" s="137"/>
      <c r="T136" s="165"/>
    </row>
    <row r="137" spans="1:23" s="138" customFormat="1" ht="12" customHeight="1">
      <c r="A137" s="336">
        <v>113</v>
      </c>
      <c r="B137" s="259" t="s">
        <v>188</v>
      </c>
      <c r="C137" s="367" t="s">
        <v>235</v>
      </c>
      <c r="D137" s="80">
        <v>208839250.77000001</v>
      </c>
      <c r="E137" s="220">
        <f>(D137/$D$139)</f>
        <v>6.9456111586759768E-3</v>
      </c>
      <c r="F137" s="71">
        <v>1.0299</v>
      </c>
      <c r="G137" s="71">
        <v>1.0299</v>
      </c>
      <c r="H137" s="255">
        <v>-0.41189999999999999</v>
      </c>
      <c r="I137" s="80">
        <v>209201886.19</v>
      </c>
      <c r="J137" s="221">
        <f>(I137/$I$139)</f>
        <v>6.9793103443650207E-3</v>
      </c>
      <c r="K137" s="71">
        <v>1.0316000000000001</v>
      </c>
      <c r="L137" s="71">
        <v>1.0316000000000001</v>
      </c>
      <c r="M137" s="255">
        <v>8.6069382603023437E-2</v>
      </c>
      <c r="N137" s="86">
        <f>((I137-D137)/D137)</f>
        <v>1.7364332550654786E-3</v>
      </c>
      <c r="O137" s="86">
        <f>((L137-G137)/G137)</f>
        <v>1.650645693756709E-3</v>
      </c>
      <c r="P137" s="262">
        <f>M137-H137</f>
        <v>0.49796938260302342</v>
      </c>
      <c r="Q137" s="136"/>
      <c r="R137" s="137"/>
      <c r="S137" s="166"/>
      <c r="T137" s="165"/>
    </row>
    <row r="138" spans="1:23" s="138" customFormat="1" ht="12" customHeight="1">
      <c r="A138" s="336">
        <v>114</v>
      </c>
      <c r="B138" s="259" t="s">
        <v>198</v>
      </c>
      <c r="C138" s="367" t="s">
        <v>200</v>
      </c>
      <c r="D138" s="71">
        <v>4030718.608963341</v>
      </c>
      <c r="E138" s="220">
        <f t="shared" si="35"/>
        <v>1.3405432189914903E-4</v>
      </c>
      <c r="F138" s="71">
        <v>102.417</v>
      </c>
      <c r="G138" s="71">
        <v>102.64</v>
      </c>
      <c r="H138" s="255">
        <v>1.775320225746109E-2</v>
      </c>
      <c r="I138" s="71">
        <v>4033259.25</v>
      </c>
      <c r="J138" s="221">
        <f t="shared" si="32"/>
        <v>1.3455599525266835E-4</v>
      </c>
      <c r="K138" s="71">
        <v>102.485</v>
      </c>
      <c r="L138" s="71">
        <v>102.708</v>
      </c>
      <c r="M138" s="255">
        <v>1.7742999999999998E-2</v>
      </c>
      <c r="N138" s="86">
        <f t="shared" si="37"/>
        <v>6.3031962365451253E-4</v>
      </c>
      <c r="O138" s="86">
        <f t="shared" si="33"/>
        <v>6.625097427903141E-4</v>
      </c>
      <c r="P138" s="262">
        <f t="shared" si="34"/>
        <v>-1.0202257461091463E-5</v>
      </c>
      <c r="Q138" s="136"/>
      <c r="R138" s="137"/>
      <c r="S138" s="166"/>
      <c r="T138" s="165"/>
    </row>
    <row r="139" spans="1:23" s="138" customFormat="1" ht="12" customHeight="1">
      <c r="A139" s="344"/>
      <c r="B139" s="345"/>
      <c r="C139" s="290" t="s">
        <v>47</v>
      </c>
      <c r="D139" s="247">
        <f>SUM(D117:D138)</f>
        <v>30067800514.448967</v>
      </c>
      <c r="E139" s="309">
        <f>(D139/$D$160)</f>
        <v>2.2192880940713332E-2</v>
      </c>
      <c r="F139" s="311"/>
      <c r="G139" s="210"/>
      <c r="H139" s="326"/>
      <c r="I139" s="247">
        <f>SUM(I117:I138)</f>
        <v>29974578556.877918</v>
      </c>
      <c r="J139" s="309">
        <f>(I139/$I$160)</f>
        <v>2.2130477159166759E-2</v>
      </c>
      <c r="K139" s="311"/>
      <c r="L139" s="210"/>
      <c r="M139" s="326"/>
      <c r="N139" s="313">
        <f>((I139-D139)/D139)</f>
        <v>-3.1003916474120308E-3</v>
      </c>
      <c r="O139" s="313"/>
      <c r="P139" s="314">
        <f t="shared" si="34"/>
        <v>0</v>
      </c>
      <c r="Q139" s="136"/>
      <c r="R139" s="137"/>
      <c r="S139" s="166"/>
      <c r="T139" s="165"/>
    </row>
    <row r="140" spans="1:23" s="138" customFormat="1" ht="5.25" customHeight="1">
      <c r="A140" s="388"/>
      <c r="B140" s="389"/>
      <c r="C140" s="389"/>
      <c r="D140" s="389"/>
      <c r="E140" s="389"/>
      <c r="F140" s="389"/>
      <c r="G140" s="389"/>
      <c r="H140" s="389"/>
      <c r="I140" s="389"/>
      <c r="J140" s="389"/>
      <c r="K140" s="389"/>
      <c r="L140" s="389"/>
      <c r="M140" s="389"/>
      <c r="N140" s="389"/>
      <c r="O140" s="389"/>
      <c r="P140" s="390"/>
      <c r="R140" s="137"/>
      <c r="S140" s="166"/>
      <c r="T140" s="165"/>
    </row>
    <row r="141" spans="1:23" s="138" customFormat="1" ht="12" customHeight="1">
      <c r="A141" s="382" t="s">
        <v>74</v>
      </c>
      <c r="B141" s="383"/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4"/>
      <c r="S141" s="167"/>
      <c r="T141" s="165"/>
    </row>
    <row r="142" spans="1:23" s="138" customFormat="1" ht="12" customHeight="1">
      <c r="A142" s="336">
        <v>115</v>
      </c>
      <c r="B142" s="259" t="s">
        <v>210</v>
      </c>
      <c r="C142" s="367" t="s">
        <v>209</v>
      </c>
      <c r="D142" s="74">
        <v>586134889.25999999</v>
      </c>
      <c r="E142" s="220">
        <f>(D142/$D$145)</f>
        <v>0.19969388540197286</v>
      </c>
      <c r="F142" s="74">
        <v>15.621499999999999</v>
      </c>
      <c r="G142" s="74">
        <v>15.770200000000001</v>
      </c>
      <c r="H142" s="255">
        <v>6.8400000000000002E-2</v>
      </c>
      <c r="I142" s="74">
        <v>583628068.21000004</v>
      </c>
      <c r="J142" s="220">
        <f>(I142/$I$145)</f>
        <v>0.20017831329837713</v>
      </c>
      <c r="K142" s="74">
        <v>15.551</v>
      </c>
      <c r="L142" s="74">
        <v>15.6982</v>
      </c>
      <c r="M142" s="255">
        <v>6.3600000000000004E-2</v>
      </c>
      <c r="N142" s="86">
        <f>((I142-D142)/D142)</f>
        <v>-4.2768671442930725E-3</v>
      </c>
      <c r="O142" s="135">
        <f>((L142-G142)/G142)</f>
        <v>-4.5655730428276718E-3</v>
      </c>
      <c r="P142" s="262">
        <f>M142-H142</f>
        <v>-4.7999999999999987E-3</v>
      </c>
      <c r="Q142" s="136"/>
      <c r="S142" s="139"/>
      <c r="T142" s="165"/>
    </row>
    <row r="143" spans="1:23" s="138" customFormat="1" ht="11.25" customHeight="1">
      <c r="A143" s="336">
        <v>116</v>
      </c>
      <c r="B143" s="259" t="s">
        <v>6</v>
      </c>
      <c r="C143" s="367" t="s">
        <v>30</v>
      </c>
      <c r="D143" s="72">
        <v>1781755971.96</v>
      </c>
      <c r="E143" s="220">
        <f>(D143/$D$145)</f>
        <v>0.60703735504990786</v>
      </c>
      <c r="F143" s="74">
        <v>1.41</v>
      </c>
      <c r="G143" s="74">
        <v>1.43</v>
      </c>
      <c r="H143" s="255">
        <v>0.1</v>
      </c>
      <c r="I143" s="72">
        <v>1769419922.8499999</v>
      </c>
      <c r="J143" s="220">
        <f>(I143/$I$145)</f>
        <v>0.60689249706408932</v>
      </c>
      <c r="K143" s="74">
        <v>1.42</v>
      </c>
      <c r="L143" s="74">
        <v>1.42</v>
      </c>
      <c r="M143" s="255">
        <v>9.2299999999999993E-2</v>
      </c>
      <c r="N143" s="86">
        <f>((I143-D143)/D143)</f>
        <v>-6.9235345940387143E-3</v>
      </c>
      <c r="O143" s="86">
        <f>((L143-G143)/G143)</f>
        <v>-6.9930069930069999E-3</v>
      </c>
      <c r="P143" s="262">
        <f>M143-H143</f>
        <v>-7.7000000000000124E-3</v>
      </c>
      <c r="Q143" s="136"/>
    </row>
    <row r="144" spans="1:23" s="138" customFormat="1" ht="12" customHeight="1">
      <c r="A144" s="336">
        <v>117</v>
      </c>
      <c r="B144" s="259" t="s">
        <v>8</v>
      </c>
      <c r="C144" s="367" t="s">
        <v>31</v>
      </c>
      <c r="D144" s="74">
        <v>567276072.30999994</v>
      </c>
      <c r="E144" s="220">
        <f>(D144/$D$145)</f>
        <v>0.19326875954811917</v>
      </c>
      <c r="F144" s="74">
        <v>42.403199999999998</v>
      </c>
      <c r="G144" s="74">
        <v>43.681699999999999</v>
      </c>
      <c r="H144" s="342">
        <v>-0.3473</v>
      </c>
      <c r="I144" s="74">
        <v>562492951.38</v>
      </c>
      <c r="J144" s="220">
        <f>(I144/$I$145)</f>
        <v>0.19292918963753353</v>
      </c>
      <c r="K144" s="74">
        <v>42.258800000000001</v>
      </c>
      <c r="L144" s="74">
        <v>43.533000000000001</v>
      </c>
      <c r="M144" s="342">
        <v>-0.17749999999999999</v>
      </c>
      <c r="N144" s="86">
        <f>((I144-D144)/D144)</f>
        <v>-8.431733971296625E-3</v>
      </c>
      <c r="O144" s="86">
        <f>((L144-G144)/G144)</f>
        <v>-3.4041715409427304E-3</v>
      </c>
      <c r="P144" s="262">
        <f>M144-H144</f>
        <v>0.16980000000000001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8" t="s">
        <v>47</v>
      </c>
      <c r="D145" s="247">
        <f>SUM(D142:D144)</f>
        <v>2935166933.5300002</v>
      </c>
      <c r="E145" s="309">
        <f>(D145/$D$160)</f>
        <v>2.1664308390514711E-3</v>
      </c>
      <c r="F145" s="13"/>
      <c r="G145" s="13"/>
      <c r="H145" s="325"/>
      <c r="I145" s="247">
        <f>SUM(I142:I144)</f>
        <v>2915540942.4400001</v>
      </c>
      <c r="J145" s="309">
        <f>(I145/$I$160)</f>
        <v>2.152567787095E-3</v>
      </c>
      <c r="K145" s="311"/>
      <c r="L145" s="210"/>
      <c r="M145" s="326"/>
      <c r="N145" s="313">
        <f>((I145-D145)/D145)</f>
        <v>-6.6864991104259985E-3</v>
      </c>
      <c r="O145" s="313"/>
      <c r="P145" s="314">
        <f>M145-H145</f>
        <v>0</v>
      </c>
      <c r="Q145" s="136"/>
      <c r="T145" s="137"/>
    </row>
    <row r="146" spans="1:20" s="138" customFormat="1" ht="4.5" customHeight="1">
      <c r="A146" s="388"/>
      <c r="B146" s="389"/>
      <c r="C146" s="389"/>
      <c r="D146" s="389"/>
      <c r="E146" s="389"/>
      <c r="F146" s="389"/>
      <c r="G146" s="389"/>
      <c r="H146" s="389"/>
      <c r="I146" s="389"/>
      <c r="J146" s="389"/>
      <c r="K146" s="389"/>
      <c r="L146" s="389"/>
      <c r="M146" s="389"/>
      <c r="N146" s="389"/>
      <c r="O146" s="389"/>
      <c r="P146" s="390"/>
      <c r="T146" s="137"/>
    </row>
    <row r="147" spans="1:20" s="138" customFormat="1" ht="12.75" customHeight="1">
      <c r="A147" s="382" t="s">
        <v>220</v>
      </c>
      <c r="B147" s="383"/>
      <c r="C147" s="383"/>
      <c r="D147" s="383"/>
      <c r="E147" s="383"/>
      <c r="F147" s="383"/>
      <c r="G147" s="383"/>
      <c r="H147" s="383"/>
      <c r="I147" s="383"/>
      <c r="J147" s="383"/>
      <c r="K147" s="383"/>
      <c r="L147" s="383"/>
      <c r="M147" s="383"/>
      <c r="N147" s="383"/>
      <c r="O147" s="383"/>
      <c r="P147" s="384"/>
      <c r="T147" s="137"/>
    </row>
    <row r="148" spans="1:20" s="138" customFormat="1" ht="12.75" customHeight="1">
      <c r="A148" s="379" t="s">
        <v>221</v>
      </c>
      <c r="B148" s="380"/>
      <c r="C148" s="380"/>
      <c r="D148" s="380"/>
      <c r="E148" s="380"/>
      <c r="F148" s="380"/>
      <c r="G148" s="380"/>
      <c r="H148" s="380"/>
      <c r="I148" s="380"/>
      <c r="J148" s="380"/>
      <c r="K148" s="380"/>
      <c r="L148" s="380"/>
      <c r="M148" s="380"/>
      <c r="N148" s="380"/>
      <c r="O148" s="380"/>
      <c r="P148" s="381"/>
      <c r="T148" s="137"/>
    </row>
    <row r="149" spans="1:20" s="138" customFormat="1" ht="12" customHeight="1">
      <c r="A149" s="336">
        <v>118</v>
      </c>
      <c r="B149" s="259" t="s">
        <v>28</v>
      </c>
      <c r="C149" s="367" t="s">
        <v>142</v>
      </c>
      <c r="D149" s="248">
        <v>3251118720.5100002</v>
      </c>
      <c r="E149" s="220">
        <f>(D149/$D$159)</f>
        <v>0.16719090804291975</v>
      </c>
      <c r="F149" s="114">
        <v>1.6</v>
      </c>
      <c r="G149" s="114">
        <v>1.62</v>
      </c>
      <c r="H149" s="256">
        <v>0.1205</v>
      </c>
      <c r="I149" s="248">
        <v>3265005364.6500001</v>
      </c>
      <c r="J149" s="220">
        <f>(I149/$I$159)</f>
        <v>0.16766722848081933</v>
      </c>
      <c r="K149" s="114">
        <v>1.61</v>
      </c>
      <c r="L149" s="114">
        <v>1.62</v>
      </c>
      <c r="M149" s="256">
        <v>0.125</v>
      </c>
      <c r="N149" s="135">
        <f>((I149-D149)/D149)</f>
        <v>4.2713432925087034E-3</v>
      </c>
      <c r="O149" s="135">
        <f>((L149-G149)/G149)</f>
        <v>0</v>
      </c>
      <c r="P149" s="262">
        <f>M149-H149</f>
        <v>4.500000000000004E-3</v>
      </c>
      <c r="Q149" s="136"/>
      <c r="T149" s="137"/>
    </row>
    <row r="150" spans="1:20" s="138" customFormat="1" ht="12.75" customHeight="1">
      <c r="A150" s="336">
        <v>119</v>
      </c>
      <c r="B150" s="259" t="s">
        <v>6</v>
      </c>
      <c r="C150" s="367" t="s">
        <v>73</v>
      </c>
      <c r="D150" s="248">
        <v>271787728.47000003</v>
      </c>
      <c r="E150" s="220">
        <f>(D150/$D$159)</f>
        <v>1.3976861820257864E-2</v>
      </c>
      <c r="F150" s="114">
        <v>258.31</v>
      </c>
      <c r="G150" s="114">
        <v>262.69</v>
      </c>
      <c r="H150" s="256">
        <v>7.8200000000000006E-2</v>
      </c>
      <c r="I150" s="248">
        <v>272089651.00999999</v>
      </c>
      <c r="J150" s="220">
        <f>(I150/$I$159)</f>
        <v>1.3972570513081059E-2</v>
      </c>
      <c r="K150" s="114">
        <v>257.88</v>
      </c>
      <c r="L150" s="114">
        <v>262.20999999999998</v>
      </c>
      <c r="M150" s="256">
        <v>7.2700000000000001E-2</v>
      </c>
      <c r="N150" s="86">
        <f>((I150-D150)/D150)</f>
        <v>1.110876277231509E-3</v>
      </c>
      <c r="O150" s="86">
        <f>((L150-G150)/G150)</f>
        <v>-1.8272488484526179E-3</v>
      </c>
      <c r="P150" s="262">
        <f>M150-H150</f>
        <v>-5.5000000000000049E-3</v>
      </c>
      <c r="Q150" s="136"/>
      <c r="R150" s="215"/>
    </row>
    <row r="151" spans="1:20" s="138" customFormat="1" ht="6" customHeight="1">
      <c r="A151" s="388"/>
      <c r="B151" s="389"/>
      <c r="C151" s="389"/>
      <c r="D151" s="389"/>
      <c r="E151" s="389"/>
      <c r="F151" s="389"/>
      <c r="G151" s="389"/>
      <c r="H151" s="389"/>
      <c r="I151" s="389"/>
      <c r="J151" s="389"/>
      <c r="K151" s="389"/>
      <c r="L151" s="389"/>
      <c r="M151" s="389"/>
      <c r="N151" s="389"/>
      <c r="O151" s="389"/>
      <c r="P151" s="390"/>
      <c r="R151" s="215"/>
    </row>
    <row r="152" spans="1:20" s="138" customFormat="1" ht="12" customHeight="1">
      <c r="A152" s="379" t="s">
        <v>222</v>
      </c>
      <c r="B152" s="380"/>
      <c r="C152" s="380"/>
      <c r="D152" s="380"/>
      <c r="E152" s="380"/>
      <c r="F152" s="380"/>
      <c r="G152" s="380"/>
      <c r="H152" s="380"/>
      <c r="I152" s="380"/>
      <c r="J152" s="380"/>
      <c r="K152" s="380"/>
      <c r="L152" s="380"/>
      <c r="M152" s="380"/>
      <c r="N152" s="380"/>
      <c r="O152" s="380"/>
      <c r="P152" s="381"/>
      <c r="R152" s="215"/>
    </row>
    <row r="153" spans="1:20" s="138" customFormat="1" ht="12" customHeight="1">
      <c r="A153" s="336">
        <v>120</v>
      </c>
      <c r="B153" s="259" t="s">
        <v>6</v>
      </c>
      <c r="C153" s="367" t="s">
        <v>144</v>
      </c>
      <c r="D153" s="80">
        <v>6783880030.25</v>
      </c>
      <c r="E153" s="220">
        <f t="shared" ref="E153:E158" si="38">(D153/$D$159)</f>
        <v>0.34886547057063666</v>
      </c>
      <c r="F153" s="81">
        <v>119.41</v>
      </c>
      <c r="G153" s="81">
        <v>119.41</v>
      </c>
      <c r="H153" s="255">
        <v>2.1100000000000001E-2</v>
      </c>
      <c r="I153" s="80">
        <v>6712308974.71</v>
      </c>
      <c r="J153" s="220">
        <f t="shared" ref="J153:J158" si="39">(I153/$I$159)</f>
        <v>0.34469598570390075</v>
      </c>
      <c r="K153" s="81">
        <v>119.5</v>
      </c>
      <c r="L153" s="81">
        <v>119.5</v>
      </c>
      <c r="M153" s="255">
        <v>2.1700000000000001E-2</v>
      </c>
      <c r="N153" s="86">
        <f t="shared" ref="N153:N160" si="40">((I153-D153)/D153)</f>
        <v>-1.0550165277224459E-2</v>
      </c>
      <c r="O153" s="86">
        <f t="shared" ref="O153:O158" si="41">((L153-G153)/G153)</f>
        <v>7.5370571978899102E-4</v>
      </c>
      <c r="P153" s="262">
        <f t="shared" ref="P153:P159" si="42">M153-H153</f>
        <v>5.9999999999999984E-4</v>
      </c>
      <c r="Q153" s="136"/>
      <c r="R153" s="215"/>
    </row>
    <row r="154" spans="1:20" s="138" customFormat="1" ht="12" customHeight="1">
      <c r="A154" s="336">
        <v>121</v>
      </c>
      <c r="B154" s="259" t="s">
        <v>205</v>
      </c>
      <c r="C154" s="367" t="s">
        <v>206</v>
      </c>
      <c r="D154" s="80">
        <v>6476737040.3699999</v>
      </c>
      <c r="E154" s="220">
        <f t="shared" si="38"/>
        <v>0.33307044129253049</v>
      </c>
      <c r="F154" s="80">
        <v>122.55</v>
      </c>
      <c r="G154" s="80">
        <v>122.55</v>
      </c>
      <c r="H154" s="255">
        <v>0.1069</v>
      </c>
      <c r="I154" s="80">
        <v>6567624917.1300001</v>
      </c>
      <c r="J154" s="220">
        <f t="shared" si="39"/>
        <v>0.3372660515290764</v>
      </c>
      <c r="K154" s="80">
        <v>122.79</v>
      </c>
      <c r="L154" s="80">
        <v>122.79</v>
      </c>
      <c r="M154" s="255">
        <v>0.1072</v>
      </c>
      <c r="N154" s="86">
        <f t="shared" si="40"/>
        <v>1.4032973114932581E-2</v>
      </c>
      <c r="O154" s="86">
        <f t="shared" si="41"/>
        <v>1.9583843329254108E-3</v>
      </c>
      <c r="P154" s="262">
        <f t="shared" si="42"/>
        <v>3.0000000000000859E-4</v>
      </c>
      <c r="Q154" s="136"/>
      <c r="R154" s="215"/>
    </row>
    <row r="155" spans="1:20" s="138" customFormat="1" ht="12" customHeight="1">
      <c r="A155" s="336">
        <v>122</v>
      </c>
      <c r="B155" s="259" t="s">
        <v>46</v>
      </c>
      <c r="C155" s="367" t="s">
        <v>180</v>
      </c>
      <c r="D155" s="80">
        <v>1806569445.28</v>
      </c>
      <c r="E155" s="220">
        <f t="shared" si="38"/>
        <v>9.2904016114051954E-2</v>
      </c>
      <c r="F155" s="81">
        <v>1.0748</v>
      </c>
      <c r="G155" s="81">
        <v>1.0748</v>
      </c>
      <c r="H155" s="255">
        <v>7.2800000000000004E-2</v>
      </c>
      <c r="I155" s="80">
        <v>1809799996.9300001</v>
      </c>
      <c r="J155" s="220">
        <f t="shared" si="39"/>
        <v>9.2938331089810269E-2</v>
      </c>
      <c r="K155" s="81">
        <v>1.0762</v>
      </c>
      <c r="L155" s="81">
        <v>1.0762</v>
      </c>
      <c r="M155" s="255">
        <v>7.2599999999999998E-2</v>
      </c>
      <c r="N155" s="86">
        <f t="shared" si="40"/>
        <v>1.7882244485206561E-3</v>
      </c>
      <c r="O155" s="86">
        <f t="shared" si="41"/>
        <v>1.3025679196130143E-3</v>
      </c>
      <c r="P155" s="262">
        <f t="shared" si="42"/>
        <v>-2.0000000000000573E-4</v>
      </c>
      <c r="Q155" s="136"/>
      <c r="R155" s="215"/>
    </row>
    <row r="156" spans="1:20" s="138" customFormat="1" ht="12" customHeight="1">
      <c r="A156" s="336">
        <v>123</v>
      </c>
      <c r="B156" s="259" t="s">
        <v>192</v>
      </c>
      <c r="C156" s="367" t="s">
        <v>193</v>
      </c>
      <c r="D156" s="80">
        <v>339920868.25</v>
      </c>
      <c r="E156" s="220">
        <f t="shared" si="38"/>
        <v>1.7480653126238359E-2</v>
      </c>
      <c r="F156" s="81">
        <v>101.94</v>
      </c>
      <c r="G156" s="81">
        <v>101.94</v>
      </c>
      <c r="H156" s="255">
        <v>9.6199999999999994E-2</v>
      </c>
      <c r="I156" s="80">
        <v>334673007.20999998</v>
      </c>
      <c r="J156" s="220">
        <f t="shared" si="39"/>
        <v>1.7186402256419323E-2</v>
      </c>
      <c r="K156" s="81">
        <v>102.11129964222221</v>
      </c>
      <c r="L156" s="81">
        <v>102.11129964222221</v>
      </c>
      <c r="M156" s="255">
        <v>9.6500000000000002E-2</v>
      </c>
      <c r="N156" s="86">
        <f t="shared" si="40"/>
        <v>-1.5438478570078263E-2</v>
      </c>
      <c r="O156" s="86">
        <f t="shared" si="41"/>
        <v>1.6803967257426825E-3</v>
      </c>
      <c r="P156" s="262">
        <f t="shared" si="42"/>
        <v>3.0000000000000859E-4</v>
      </c>
      <c r="Q156" s="136"/>
      <c r="R156" s="215"/>
    </row>
    <row r="157" spans="1:20" s="138" customFormat="1" ht="12" customHeight="1">
      <c r="A157" s="336">
        <v>124</v>
      </c>
      <c r="B157" s="259" t="s">
        <v>262</v>
      </c>
      <c r="C157" s="367" t="s">
        <v>261</v>
      </c>
      <c r="D157" s="80">
        <v>471109123.94</v>
      </c>
      <c r="E157" s="220">
        <f t="shared" si="38"/>
        <v>2.4227095037143768E-2</v>
      </c>
      <c r="F157" s="80">
        <v>1014.1</v>
      </c>
      <c r="G157" s="80">
        <v>1014.1</v>
      </c>
      <c r="H157" s="255">
        <v>1.9E-3</v>
      </c>
      <c r="I157" s="80">
        <v>467100497.07999998</v>
      </c>
      <c r="J157" s="220">
        <f t="shared" si="39"/>
        <v>2.3986927131990198E-2</v>
      </c>
      <c r="K157" s="80">
        <v>1014.8</v>
      </c>
      <c r="L157" s="80">
        <v>1014.8</v>
      </c>
      <c r="M157" s="255">
        <v>1.4800000000000001E-2</v>
      </c>
      <c r="N157" s="86">
        <f t="shared" si="40"/>
        <v>-8.5089136599072728E-3</v>
      </c>
      <c r="O157" s="86">
        <f t="shared" si="41"/>
        <v>6.9026723202833225E-4</v>
      </c>
      <c r="P157" s="262">
        <f t="shared" si="42"/>
        <v>1.29E-2</v>
      </c>
      <c r="Q157" s="136"/>
      <c r="R157" s="215"/>
    </row>
    <row r="158" spans="1:20" s="138" customFormat="1" ht="12" customHeight="1">
      <c r="A158" s="336">
        <v>125</v>
      </c>
      <c r="B158" s="259" t="s">
        <v>97</v>
      </c>
      <c r="C158" s="367" t="s">
        <v>267</v>
      </c>
      <c r="D158" s="80">
        <v>44424402.93</v>
      </c>
      <c r="E158" s="220">
        <f t="shared" si="38"/>
        <v>2.2845539962213749E-3</v>
      </c>
      <c r="F158" s="80">
        <v>101.01</v>
      </c>
      <c r="G158" s="80">
        <v>101.01</v>
      </c>
      <c r="H158" s="255">
        <v>3.1780000000000003E-2</v>
      </c>
      <c r="I158" s="80">
        <v>44525370.829999998</v>
      </c>
      <c r="J158" s="220">
        <f t="shared" si="39"/>
        <v>2.2865032949025777E-3</v>
      </c>
      <c r="K158" s="80">
        <v>101.08</v>
      </c>
      <c r="L158" s="80">
        <v>101.08</v>
      </c>
      <c r="M158" s="255">
        <v>3.2050000000000002E-2</v>
      </c>
      <c r="N158" s="86">
        <f t="shared" si="40"/>
        <v>2.2728026341534559E-3</v>
      </c>
      <c r="O158" s="86">
        <f t="shared" si="41"/>
        <v>6.9300069300062546E-4</v>
      </c>
      <c r="P158" s="262">
        <f t="shared" si="42"/>
        <v>2.6999999999999941E-4</v>
      </c>
      <c r="Q158" s="136"/>
      <c r="R158" s="215"/>
    </row>
    <row r="159" spans="1:20" s="138" customFormat="1" ht="12" customHeight="1">
      <c r="A159" s="308"/>
      <c r="B159" s="13"/>
      <c r="C159" s="338" t="s">
        <v>47</v>
      </c>
      <c r="D159" s="84">
        <f>SUM(D149:D158)</f>
        <v>19445547359.999996</v>
      </c>
      <c r="E159" s="309">
        <f>(D159/$D$160)</f>
        <v>1.4352653336917721E-2</v>
      </c>
      <c r="F159" s="310"/>
      <c r="G159" s="77"/>
      <c r="H159" s="292"/>
      <c r="I159" s="84">
        <f>SUM(I149:I158)</f>
        <v>19473127779.550003</v>
      </c>
      <c r="J159" s="309">
        <f>(I159/$I$160)</f>
        <v>1.4377169931684728E-2</v>
      </c>
      <c r="K159" s="311"/>
      <c r="L159" s="77"/>
      <c r="M159" s="312"/>
      <c r="N159" s="313">
        <f t="shared" si="40"/>
        <v>1.4183411266036417E-3</v>
      </c>
      <c r="O159" s="313"/>
      <c r="P159" s="314">
        <f t="shared" si="42"/>
        <v>0</v>
      </c>
      <c r="Q159" s="136"/>
      <c r="R159" s="163" t="s">
        <v>185</v>
      </c>
    </row>
    <row r="160" spans="1:20" s="138" customFormat="1" ht="12" customHeight="1">
      <c r="A160" s="315"/>
      <c r="B160" s="316"/>
      <c r="C160" s="317" t="s">
        <v>33</v>
      </c>
      <c r="D160" s="318">
        <f>SUM(D21,D53,D85,D107,D114,D139,D145,D159)</f>
        <v>1354839896396.1873</v>
      </c>
      <c r="E160" s="319"/>
      <c r="F160" s="319"/>
      <c r="G160" s="320"/>
      <c r="H160" s="321"/>
      <c r="I160" s="318">
        <f>SUM(I21,I53,I85,I107,I114,I139,I145,I159)</f>
        <v>1354447910964.3608</v>
      </c>
      <c r="J160" s="319"/>
      <c r="K160" s="319"/>
      <c r="L160" s="320"/>
      <c r="M160" s="322"/>
      <c r="N160" s="323">
        <f t="shared" si="40"/>
        <v>-2.8932232721303787E-4</v>
      </c>
      <c r="O160" s="323"/>
      <c r="P160" s="324"/>
      <c r="R160" s="164">
        <f>((I160-D160)/D160)</f>
        <v>-2.8932232721303787E-4</v>
      </c>
    </row>
    <row r="161" spans="1:18" s="138" customFormat="1" ht="6.75" customHeight="1">
      <c r="A161" s="388"/>
      <c r="B161" s="389"/>
      <c r="C161" s="389"/>
      <c r="D161" s="389"/>
      <c r="E161" s="389"/>
      <c r="F161" s="389"/>
      <c r="G161" s="389"/>
      <c r="H161" s="389"/>
      <c r="I161" s="389"/>
      <c r="J161" s="389"/>
      <c r="K161" s="389"/>
      <c r="L161" s="389"/>
      <c r="M161" s="389"/>
      <c r="N161" s="389"/>
      <c r="O161" s="389"/>
      <c r="P161" s="390"/>
      <c r="R161" s="215"/>
    </row>
    <row r="162" spans="1:18" s="138" customFormat="1" ht="12" customHeight="1">
      <c r="A162" s="396" t="s">
        <v>223</v>
      </c>
      <c r="B162" s="397"/>
      <c r="C162" s="397"/>
      <c r="D162" s="397"/>
      <c r="E162" s="397"/>
      <c r="F162" s="397"/>
      <c r="G162" s="397"/>
      <c r="H162" s="397"/>
      <c r="I162" s="397"/>
      <c r="J162" s="397"/>
      <c r="K162" s="397"/>
      <c r="L162" s="397"/>
      <c r="M162" s="397"/>
      <c r="N162" s="397"/>
      <c r="O162" s="397"/>
      <c r="P162" s="398"/>
      <c r="R162" s="215"/>
    </row>
    <row r="163" spans="1:18" s="138" customFormat="1" ht="25.5" customHeight="1">
      <c r="A163" s="287"/>
      <c r="B163" s="288"/>
      <c r="C163" s="288"/>
      <c r="D163" s="304" t="s">
        <v>228</v>
      </c>
      <c r="E163" s="305"/>
      <c r="F163" s="305"/>
      <c r="G163" s="369" t="s">
        <v>229</v>
      </c>
      <c r="H163" s="306"/>
      <c r="I163" s="307" t="s">
        <v>228</v>
      </c>
      <c r="J163" s="305"/>
      <c r="K163" s="305"/>
      <c r="L163" s="369" t="s">
        <v>229</v>
      </c>
      <c r="M163" s="369"/>
      <c r="N163" s="394" t="s">
        <v>70</v>
      </c>
      <c r="O163" s="394"/>
      <c r="P163" s="395"/>
      <c r="R163" s="215"/>
    </row>
    <row r="164" spans="1:18" s="138" customFormat="1" ht="12" customHeight="1">
      <c r="A164" s="332" t="s">
        <v>2</v>
      </c>
      <c r="B164" s="333" t="s">
        <v>216</v>
      </c>
      <c r="C164" s="334" t="s">
        <v>3</v>
      </c>
      <c r="D164" s="228"/>
      <c r="E164" s="228"/>
      <c r="F164" s="228"/>
      <c r="G164" s="228"/>
      <c r="H164" s="228"/>
      <c r="I164" s="268"/>
      <c r="J164" s="269"/>
      <c r="K164" s="269"/>
      <c r="L164" s="270"/>
      <c r="M164" s="270"/>
      <c r="N164" s="264" t="s">
        <v>227</v>
      </c>
      <c r="O164" s="263" t="s">
        <v>230</v>
      </c>
      <c r="P164" s="266" t="s">
        <v>243</v>
      </c>
      <c r="R164" s="215"/>
    </row>
    <row r="165" spans="1:18" s="138" customFormat="1" ht="12" customHeight="1">
      <c r="A165" s="336">
        <v>1</v>
      </c>
      <c r="B165" s="259" t="s">
        <v>129</v>
      </c>
      <c r="C165" s="367" t="s">
        <v>247</v>
      </c>
      <c r="D165" s="80">
        <v>78126784934</v>
      </c>
      <c r="E165" s="220">
        <f>(D165/$D$167)</f>
        <v>0.92069710829709384</v>
      </c>
      <c r="F165" s="81">
        <v>107.59</v>
      </c>
      <c r="G165" s="81">
        <v>107.59</v>
      </c>
      <c r="H165" s="258">
        <v>0.12230000000000001</v>
      </c>
      <c r="I165" s="80">
        <v>78126784934</v>
      </c>
      <c r="J165" s="220">
        <f>(I165/$I$167)</f>
        <v>0.92036424956678731</v>
      </c>
      <c r="K165" s="81">
        <v>107.59</v>
      </c>
      <c r="L165" s="81">
        <v>107.59</v>
      </c>
      <c r="M165" s="258">
        <v>0.12230000000000001</v>
      </c>
      <c r="N165" s="86">
        <f>((I165-D165)/D165)</f>
        <v>0</v>
      </c>
      <c r="O165" s="86">
        <f>((L165-G165)/G165)</f>
        <v>0</v>
      </c>
      <c r="P165" s="262">
        <f>M165-H165</f>
        <v>0</v>
      </c>
      <c r="R165" s="215"/>
    </row>
    <row r="166" spans="1:18" s="138" customFormat="1" ht="12" customHeight="1">
      <c r="A166" s="336">
        <v>2</v>
      </c>
      <c r="B166" s="259" t="s">
        <v>44</v>
      </c>
      <c r="C166" s="367" t="s">
        <v>224</v>
      </c>
      <c r="D166" s="80">
        <v>6729335748.8400002</v>
      </c>
      <c r="E166" s="220">
        <f>(D166/$D$167)</f>
        <v>7.9302891702906206E-2</v>
      </c>
      <c r="F166" s="82">
        <v>99.77</v>
      </c>
      <c r="G166" s="82">
        <v>99.77</v>
      </c>
      <c r="H166" s="258"/>
      <c r="I166" s="80">
        <v>6760024794.6199999</v>
      </c>
      <c r="J166" s="220">
        <f>(I166/$I$167)</f>
        <v>7.9635750433212776E-2</v>
      </c>
      <c r="K166" s="82">
        <v>100.22</v>
      </c>
      <c r="L166" s="82">
        <v>100.22</v>
      </c>
      <c r="M166" s="258"/>
      <c r="N166" s="86">
        <f>((I166-D166)/D166)</f>
        <v>4.5604866401992052E-3</v>
      </c>
      <c r="O166" s="86">
        <f>((L166-G166)/G166)</f>
        <v>4.5103738598777478E-3</v>
      </c>
      <c r="P166" s="262">
        <f>M166-H166</f>
        <v>0</v>
      </c>
      <c r="R166" s="163" t="s">
        <v>232</v>
      </c>
    </row>
    <row r="167" spans="1:18" s="138" customFormat="1" ht="12" customHeight="1">
      <c r="A167" s="289"/>
      <c r="B167" s="290"/>
      <c r="C167" s="290" t="s">
        <v>225</v>
      </c>
      <c r="D167" s="85">
        <f>SUM(D165:D166)</f>
        <v>84856120682.839996</v>
      </c>
      <c r="E167" s="291"/>
      <c r="F167" s="77"/>
      <c r="G167" s="77"/>
      <c r="H167" s="292"/>
      <c r="I167" s="85">
        <f>SUM(I165:I166)</f>
        <v>84886809728.619995</v>
      </c>
      <c r="J167" s="272"/>
      <c r="K167" s="82"/>
      <c r="L167" s="82"/>
      <c r="M167" s="267"/>
      <c r="N167" s="86">
        <f>((I167-D167)/D167)</f>
        <v>3.6165977814025694E-4</v>
      </c>
      <c r="O167" s="245"/>
      <c r="P167" s="262">
        <f>M167-H167</f>
        <v>0</v>
      </c>
      <c r="R167" s="164">
        <f>((I167-D167)/D167)</f>
        <v>3.6165977814025694E-4</v>
      </c>
    </row>
    <row r="168" spans="1:18" s="138" customFormat="1" ht="7.5" customHeight="1">
      <c r="A168" s="399"/>
      <c r="B168" s="400"/>
      <c r="C168" s="400"/>
      <c r="D168" s="400"/>
      <c r="E168" s="400"/>
      <c r="F168" s="400"/>
      <c r="G168" s="400"/>
      <c r="H168" s="400"/>
      <c r="I168" s="400"/>
      <c r="J168" s="400"/>
      <c r="K168" s="400"/>
      <c r="L168" s="400"/>
      <c r="M168" s="400"/>
      <c r="N168" s="400"/>
      <c r="O168" s="400"/>
      <c r="P168" s="401"/>
      <c r="R168" s="215"/>
    </row>
    <row r="169" spans="1:18" s="138" customFormat="1" ht="12" customHeight="1">
      <c r="A169" s="396" t="s">
        <v>248</v>
      </c>
      <c r="B169" s="397"/>
      <c r="C169" s="397"/>
      <c r="D169" s="397"/>
      <c r="E169" s="397"/>
      <c r="F169" s="397"/>
      <c r="G169" s="397"/>
      <c r="H169" s="397"/>
      <c r="I169" s="397"/>
      <c r="J169" s="397"/>
      <c r="K169" s="397"/>
      <c r="L169" s="397"/>
      <c r="M169" s="397"/>
      <c r="N169" s="397"/>
      <c r="O169" s="397"/>
      <c r="P169" s="398"/>
      <c r="R169" s="215"/>
    </row>
    <row r="170" spans="1:18" s="138" customFormat="1" ht="25.5" customHeight="1">
      <c r="A170" s="298"/>
      <c r="B170" s="299" t="s">
        <v>216</v>
      </c>
      <c r="C170" s="300" t="s">
        <v>51</v>
      </c>
      <c r="D170" s="300" t="s">
        <v>81</v>
      </c>
      <c r="E170" s="301" t="s">
        <v>69</v>
      </c>
      <c r="F170" s="301"/>
      <c r="G170" s="301" t="s">
        <v>82</v>
      </c>
      <c r="H170" s="302"/>
      <c r="I170" s="303" t="s">
        <v>81</v>
      </c>
      <c r="J170" s="301" t="s">
        <v>69</v>
      </c>
      <c r="K170" s="301"/>
      <c r="L170" s="301" t="s">
        <v>82</v>
      </c>
      <c r="M170" s="301"/>
      <c r="N170" s="394" t="s">
        <v>70</v>
      </c>
      <c r="O170" s="394"/>
      <c r="P170" s="395"/>
      <c r="R170" s="215"/>
    </row>
    <row r="171" spans="1:18" s="138" customFormat="1" ht="12" customHeight="1">
      <c r="A171" s="216"/>
      <c r="B171" s="73"/>
      <c r="C171" s="73"/>
      <c r="D171" s="228"/>
      <c r="E171" s="228"/>
      <c r="F171" s="228"/>
      <c r="G171" s="228"/>
      <c r="H171" s="253"/>
      <c r="I171" s="249"/>
      <c r="J171" s="228"/>
      <c r="K171" s="228"/>
      <c r="L171" s="228"/>
      <c r="M171" s="252"/>
      <c r="N171" s="263" t="s">
        <v>132</v>
      </c>
      <c r="O171" s="265" t="s">
        <v>131</v>
      </c>
      <c r="P171" s="266" t="s">
        <v>243</v>
      </c>
      <c r="R171" s="215"/>
    </row>
    <row r="172" spans="1:18" s="138" customFormat="1" ht="12" customHeight="1">
      <c r="A172" s="336">
        <v>1</v>
      </c>
      <c r="B172" s="259" t="s">
        <v>34</v>
      </c>
      <c r="C172" s="367" t="s">
        <v>35</v>
      </c>
      <c r="D172" s="83">
        <v>2661055691.8400002</v>
      </c>
      <c r="E172" s="222">
        <f t="shared" ref="E172:E183" si="43">(D172/$D$184)</f>
        <v>0.39004107823663264</v>
      </c>
      <c r="F172" s="82">
        <v>17.88</v>
      </c>
      <c r="G172" s="82">
        <v>18.079999999999998</v>
      </c>
      <c r="H172" s="257"/>
      <c r="I172" s="83">
        <v>2703820000</v>
      </c>
      <c r="J172" s="222">
        <f t="shared" ref="J172:J182" si="44">(I172/$I$184)</f>
        <v>0.37263521207783096</v>
      </c>
      <c r="K172" s="82">
        <v>17.96</v>
      </c>
      <c r="L172" s="82">
        <v>18.16</v>
      </c>
      <c r="M172" s="257"/>
      <c r="N172" s="86">
        <f>((I172-D172)/D172)</f>
        <v>1.6070429600979246E-2</v>
      </c>
      <c r="O172" s="86">
        <f t="shared" ref="O172:O183" si="45">((L172-G172)/G172)</f>
        <v>4.4247787610620492E-3</v>
      </c>
      <c r="P172" s="262">
        <f t="shared" ref="P172:P183" si="46">M172-H172</f>
        <v>0</v>
      </c>
      <c r="R172" s="215"/>
    </row>
    <row r="173" spans="1:18" s="138" customFormat="1" ht="12" customHeight="1">
      <c r="A173" s="336">
        <v>2</v>
      </c>
      <c r="B173" s="259" t="s">
        <v>34</v>
      </c>
      <c r="C173" s="367" t="s">
        <v>67</v>
      </c>
      <c r="D173" s="83">
        <v>321447531.31</v>
      </c>
      <c r="E173" s="222">
        <f t="shared" si="43"/>
        <v>4.7115790208044489E-2</v>
      </c>
      <c r="F173" s="82">
        <v>3.82</v>
      </c>
      <c r="G173" s="82">
        <v>3.92</v>
      </c>
      <c r="H173" s="257"/>
      <c r="I173" s="83">
        <v>325480017.25999999</v>
      </c>
      <c r="J173" s="222">
        <f t="shared" si="44"/>
        <v>4.4857022752541283E-2</v>
      </c>
      <c r="K173" s="82">
        <v>3.8</v>
      </c>
      <c r="L173" s="82">
        <v>3.9</v>
      </c>
      <c r="M173" s="257"/>
      <c r="N173" s="86">
        <f t="shared" ref="N173:N183" si="47">((I173-D173)/D173)</f>
        <v>1.2544771874795047E-2</v>
      </c>
      <c r="O173" s="86">
        <f t="shared" si="45"/>
        <v>-5.1020408163265354E-3</v>
      </c>
      <c r="P173" s="262">
        <f t="shared" si="46"/>
        <v>0</v>
      </c>
      <c r="R173" s="215"/>
    </row>
    <row r="174" spans="1:18" s="138" customFormat="1" ht="12" customHeight="1">
      <c r="A174" s="336">
        <v>3</v>
      </c>
      <c r="B174" s="259" t="s">
        <v>34</v>
      </c>
      <c r="C174" s="367" t="s">
        <v>56</v>
      </c>
      <c r="D174" s="83">
        <v>132547044.76000001</v>
      </c>
      <c r="E174" s="222">
        <f t="shared" si="43"/>
        <v>1.9427925696482596E-2</v>
      </c>
      <c r="F174" s="82">
        <v>5.97</v>
      </c>
      <c r="G174" s="82">
        <v>6.07</v>
      </c>
      <c r="H174" s="257"/>
      <c r="I174" s="83">
        <v>156141793.28</v>
      </c>
      <c r="J174" s="222">
        <f t="shared" si="44"/>
        <v>2.1519158173660093E-2</v>
      </c>
      <c r="K174" s="82">
        <v>5.87</v>
      </c>
      <c r="L174" s="82">
        <v>5.97</v>
      </c>
      <c r="M174" s="257"/>
      <c r="N174" s="86">
        <f t="shared" si="47"/>
        <v>0.17801037030076744</v>
      </c>
      <c r="O174" s="86">
        <f t="shared" si="45"/>
        <v>-1.6474464579901239E-2</v>
      </c>
      <c r="P174" s="262">
        <f t="shared" si="46"/>
        <v>0</v>
      </c>
      <c r="R174" s="215"/>
    </row>
    <row r="175" spans="1:18" s="138" customFormat="1" ht="12" customHeight="1">
      <c r="A175" s="336">
        <v>4</v>
      </c>
      <c r="B175" s="259" t="s">
        <v>34</v>
      </c>
      <c r="C175" s="367" t="s">
        <v>57</v>
      </c>
      <c r="D175" s="83">
        <v>196577718.03999999</v>
      </c>
      <c r="E175" s="222">
        <f t="shared" si="43"/>
        <v>2.8813145601098697E-2</v>
      </c>
      <c r="F175" s="82">
        <v>18.38</v>
      </c>
      <c r="G175" s="82">
        <v>18.579999999999998</v>
      </c>
      <c r="H175" s="257"/>
      <c r="I175" s="83">
        <v>194003818.88999999</v>
      </c>
      <c r="J175" s="222">
        <f t="shared" si="44"/>
        <v>2.6737228882094313E-2</v>
      </c>
      <c r="K175" s="82">
        <v>17.61</v>
      </c>
      <c r="L175" s="82">
        <v>17.809999999999999</v>
      </c>
      <c r="M175" s="257"/>
      <c r="N175" s="86">
        <f t="shared" si="47"/>
        <v>-1.3093544760125175E-2</v>
      </c>
      <c r="O175" s="86">
        <f t="shared" si="45"/>
        <v>-4.1442411194833134E-2</v>
      </c>
      <c r="P175" s="262">
        <f t="shared" si="46"/>
        <v>0</v>
      </c>
      <c r="R175" s="215"/>
    </row>
    <row r="176" spans="1:18" s="138" customFormat="1" ht="12" customHeight="1">
      <c r="A176" s="336">
        <v>5</v>
      </c>
      <c r="B176" s="259" t="s">
        <v>34</v>
      </c>
      <c r="C176" s="367" t="s">
        <v>101</v>
      </c>
      <c r="D176" s="83">
        <v>523201583.82999998</v>
      </c>
      <c r="E176" s="222">
        <f t="shared" si="43"/>
        <v>7.6687650889058184E-2</v>
      </c>
      <c r="F176" s="82">
        <v>147.62</v>
      </c>
      <c r="G176" s="82">
        <v>149.62</v>
      </c>
      <c r="H176" s="257"/>
      <c r="I176" s="83">
        <v>642219092.37</v>
      </c>
      <c r="J176" s="222">
        <f t="shared" si="44"/>
        <v>8.8509385863602991E-2</v>
      </c>
      <c r="K176" s="82">
        <v>141.22</v>
      </c>
      <c r="L176" s="82">
        <v>143.22</v>
      </c>
      <c r="M176" s="257"/>
      <c r="N176" s="86">
        <f t="shared" si="47"/>
        <v>0.22747925889053022</v>
      </c>
      <c r="O176" s="86">
        <f t="shared" si="45"/>
        <v>-4.2775030076193057E-2</v>
      </c>
      <c r="P176" s="262">
        <f t="shared" si="46"/>
        <v>0</v>
      </c>
      <c r="R176" s="215"/>
    </row>
    <row r="177" spans="1:18" s="138" customFormat="1" ht="12" customHeight="1">
      <c r="A177" s="336">
        <v>6</v>
      </c>
      <c r="B177" s="259" t="s">
        <v>36</v>
      </c>
      <c r="C177" s="367" t="s">
        <v>37</v>
      </c>
      <c r="D177" s="83">
        <v>524371400</v>
      </c>
      <c r="E177" s="222">
        <f t="shared" si="43"/>
        <v>7.6859115305111039E-2</v>
      </c>
      <c r="F177" s="82">
        <v>9550</v>
      </c>
      <c r="G177" s="82">
        <v>9550</v>
      </c>
      <c r="H177" s="257"/>
      <c r="I177" s="83">
        <v>818129200</v>
      </c>
      <c r="J177" s="222">
        <f t="shared" si="44"/>
        <v>0.11275297466142944</v>
      </c>
      <c r="K177" s="82">
        <v>14900</v>
      </c>
      <c r="L177" s="82">
        <v>14900</v>
      </c>
      <c r="M177" s="257"/>
      <c r="N177" s="86">
        <f t="shared" si="47"/>
        <v>0.56020942408376961</v>
      </c>
      <c r="O177" s="86">
        <f t="shared" si="45"/>
        <v>0.56020942408376961</v>
      </c>
      <c r="P177" s="262">
        <f t="shared" si="46"/>
        <v>0</v>
      </c>
      <c r="R177" s="215"/>
    </row>
    <row r="178" spans="1:18" s="138" customFormat="1" ht="12" customHeight="1">
      <c r="A178" s="336">
        <v>7</v>
      </c>
      <c r="B178" s="259" t="s">
        <v>28</v>
      </c>
      <c r="C178" s="367" t="s">
        <v>105</v>
      </c>
      <c r="D178" s="83">
        <v>477607996.81</v>
      </c>
      <c r="E178" s="222">
        <f t="shared" si="43"/>
        <v>7.0004825010408459E-2</v>
      </c>
      <c r="F178" s="82">
        <v>14.3</v>
      </c>
      <c r="G178" s="82">
        <v>14.3</v>
      </c>
      <c r="H178" s="257">
        <v>1.8700000000000001E-2</v>
      </c>
      <c r="I178" s="83">
        <v>473657486.13</v>
      </c>
      <c r="J178" s="222">
        <f t="shared" si="44"/>
        <v>6.5278553230727204E-2</v>
      </c>
      <c r="K178" s="82">
        <v>14.18</v>
      </c>
      <c r="L178" s="82">
        <v>14.18</v>
      </c>
      <c r="M178" s="257">
        <v>1.03E-2</v>
      </c>
      <c r="N178" s="86">
        <f t="shared" si="47"/>
        <v>-8.2714500309583015E-3</v>
      </c>
      <c r="O178" s="86">
        <f t="shared" si="45"/>
        <v>-8.391608391608461E-3</v>
      </c>
      <c r="P178" s="262">
        <f t="shared" si="46"/>
        <v>-8.4000000000000012E-3</v>
      </c>
      <c r="R178" s="215"/>
    </row>
    <row r="179" spans="1:18" s="138" customFormat="1" ht="12" customHeight="1">
      <c r="A179" s="336">
        <v>8</v>
      </c>
      <c r="B179" s="259" t="s">
        <v>44</v>
      </c>
      <c r="C179" s="367" t="s">
        <v>45</v>
      </c>
      <c r="D179" s="83">
        <v>444241322.75999999</v>
      </c>
      <c r="E179" s="222">
        <f t="shared" si="43"/>
        <v>6.5114144381836783E-2</v>
      </c>
      <c r="F179" s="82">
        <v>66</v>
      </c>
      <c r="G179" s="82">
        <v>66</v>
      </c>
      <c r="H179" s="257">
        <v>-5.7000000000000002E-3</v>
      </c>
      <c r="I179" s="83">
        <v>433211229.06</v>
      </c>
      <c r="J179" s="222">
        <f t="shared" si="44"/>
        <v>5.9704328770136657E-2</v>
      </c>
      <c r="K179" s="82">
        <v>59.4</v>
      </c>
      <c r="L179" s="82">
        <v>59.4</v>
      </c>
      <c r="M179" s="257">
        <v>-4.8999999999999998E-3</v>
      </c>
      <c r="N179" s="86">
        <f t="shared" si="47"/>
        <v>-2.4829058295324235E-2</v>
      </c>
      <c r="O179" s="86">
        <f t="shared" si="45"/>
        <v>-0.10000000000000002</v>
      </c>
      <c r="P179" s="262">
        <f t="shared" si="46"/>
        <v>8.0000000000000036E-4</v>
      </c>
      <c r="R179" s="215"/>
    </row>
    <row r="180" spans="1:18" s="138" customFormat="1" ht="12" customHeight="1">
      <c r="A180" s="336">
        <v>9</v>
      </c>
      <c r="B180" s="259" t="s">
        <v>44</v>
      </c>
      <c r="C180" s="367" t="s">
        <v>103</v>
      </c>
      <c r="D180" s="83">
        <v>620032077.62</v>
      </c>
      <c r="E180" s="222">
        <f t="shared" si="43"/>
        <v>9.0880465537714561E-2</v>
      </c>
      <c r="F180" s="82">
        <v>55</v>
      </c>
      <c r="G180" s="82">
        <v>55</v>
      </c>
      <c r="H180" s="257">
        <v>2.3300000000000001E-2</v>
      </c>
      <c r="I180" s="83">
        <v>592220611.90999997</v>
      </c>
      <c r="J180" s="222">
        <f t="shared" si="44"/>
        <v>8.1618692559395842E-2</v>
      </c>
      <c r="K180" s="82">
        <v>58</v>
      </c>
      <c r="L180" s="82">
        <v>58</v>
      </c>
      <c r="M180" s="257">
        <v>1.2E-2</v>
      </c>
      <c r="N180" s="86">
        <f>((I180-D180)/D180)</f>
        <v>-4.4854882051836187E-2</v>
      </c>
      <c r="O180" s="86">
        <f t="shared" si="45"/>
        <v>5.4545454545454543E-2</v>
      </c>
      <c r="P180" s="262">
        <f t="shared" si="46"/>
        <v>-1.1300000000000001E-2</v>
      </c>
      <c r="R180" s="215"/>
    </row>
    <row r="181" spans="1:18" s="138" customFormat="1" ht="12" customHeight="1">
      <c r="A181" s="336">
        <v>10</v>
      </c>
      <c r="B181" s="259" t="s">
        <v>96</v>
      </c>
      <c r="C181" s="367" t="s">
        <v>254</v>
      </c>
      <c r="D181" s="83">
        <v>529482213.30000001</v>
      </c>
      <c r="E181" s="222">
        <f t="shared" si="43"/>
        <v>7.7608226695868796E-2</v>
      </c>
      <c r="F181" s="82">
        <v>119.97</v>
      </c>
      <c r="G181" s="82">
        <v>121.9</v>
      </c>
      <c r="H181" s="257"/>
      <c r="I181" s="83">
        <v>530701536.63</v>
      </c>
      <c r="J181" s="222">
        <f t="shared" si="44"/>
        <v>7.3140253290585475E-2</v>
      </c>
      <c r="K181" s="82">
        <v>120.19824038483063</v>
      </c>
      <c r="L181" s="82">
        <v>122.18292543570853</v>
      </c>
      <c r="M181" s="257"/>
      <c r="N181" s="86">
        <f>((I181-D181)/D181)</f>
        <v>2.3028598494377098E-3</v>
      </c>
      <c r="O181" s="86">
        <f t="shared" si="45"/>
        <v>2.3209633774283877E-3</v>
      </c>
      <c r="P181" s="262">
        <f t="shared" si="46"/>
        <v>0</v>
      </c>
      <c r="R181" s="215"/>
    </row>
    <row r="182" spans="1:18" s="138" customFormat="1" ht="12" customHeight="1">
      <c r="A182" s="336">
        <v>11</v>
      </c>
      <c r="B182" s="259" t="s">
        <v>61</v>
      </c>
      <c r="C182" s="367" t="s">
        <v>203</v>
      </c>
      <c r="D182" s="83">
        <v>206946231.44999999</v>
      </c>
      <c r="E182" s="222">
        <f t="shared" si="43"/>
        <v>3.0332898142373412E-2</v>
      </c>
      <c r="F182" s="82">
        <v>20.57</v>
      </c>
      <c r="G182" s="82">
        <v>20.67</v>
      </c>
      <c r="H182" s="257"/>
      <c r="I182" s="83">
        <v>205020302.93000001</v>
      </c>
      <c r="J182" s="222">
        <f t="shared" si="44"/>
        <v>2.8255499279752978E-2</v>
      </c>
      <c r="K182" s="82">
        <v>20.36</v>
      </c>
      <c r="L182" s="82">
        <v>20.46</v>
      </c>
      <c r="M182" s="257"/>
      <c r="N182" s="86">
        <f>((I182-D182)/D182)</f>
        <v>-9.306419868125514E-3</v>
      </c>
      <c r="O182" s="86">
        <f t="shared" si="45"/>
        <v>-1.0159651669085671E-2</v>
      </c>
      <c r="P182" s="262">
        <f t="shared" si="46"/>
        <v>0</v>
      </c>
      <c r="R182" s="215"/>
    </row>
    <row r="183" spans="1:18" s="138" customFormat="1" ht="12" customHeight="1">
      <c r="A183" s="336">
        <v>12</v>
      </c>
      <c r="B183" s="259" t="s">
        <v>61</v>
      </c>
      <c r="C183" s="367" t="s">
        <v>204</v>
      </c>
      <c r="D183" s="83">
        <v>184990305.00999999</v>
      </c>
      <c r="E183" s="222">
        <f t="shared" si="43"/>
        <v>2.7114734295370133E-2</v>
      </c>
      <c r="F183" s="82">
        <v>22.54</v>
      </c>
      <c r="G183" s="82">
        <v>22.64</v>
      </c>
      <c r="H183" s="257"/>
      <c r="I183" s="83">
        <v>181338290.91999999</v>
      </c>
      <c r="J183" s="222">
        <f>(I183/$I$184)</f>
        <v>2.4991690458242635E-2</v>
      </c>
      <c r="K183" s="82">
        <v>22.02</v>
      </c>
      <c r="L183" s="82">
        <v>22.12</v>
      </c>
      <c r="M183" s="257"/>
      <c r="N183" s="86">
        <f t="shared" si="47"/>
        <v>-1.9741651270873829E-2</v>
      </c>
      <c r="O183" s="86">
        <f t="shared" si="45"/>
        <v>-2.2968197879858637E-2</v>
      </c>
      <c r="P183" s="262">
        <f t="shared" si="46"/>
        <v>0</v>
      </c>
      <c r="R183" s="217"/>
    </row>
    <row r="184" spans="1:18" s="138" customFormat="1" ht="12" customHeight="1">
      <c r="A184" s="289"/>
      <c r="B184" s="290"/>
      <c r="C184" s="290" t="s">
        <v>38</v>
      </c>
      <c r="D184" s="85">
        <f>SUM(D172:D183)</f>
        <v>6822501116.7300014</v>
      </c>
      <c r="E184" s="291"/>
      <c r="F184" s="271"/>
      <c r="G184" s="82"/>
      <c r="H184" s="267"/>
      <c r="I184" s="85">
        <f>SUM(I172:I183)</f>
        <v>7255943379.3800011</v>
      </c>
      <c r="J184" s="272"/>
      <c r="K184" s="271"/>
      <c r="L184" s="82"/>
      <c r="M184" s="267"/>
      <c r="N184" s="86">
        <f>((I184-D184)/D184)</f>
        <v>6.3531284969249938E-2</v>
      </c>
      <c r="O184" s="245"/>
      <c r="P184" s="262" t="e">
        <f>((M184-H184)/H184)</f>
        <v>#DIV/0!</v>
      </c>
      <c r="R184" s="163" t="s">
        <v>184</v>
      </c>
    </row>
    <row r="185" spans="1:18" s="138" customFormat="1" ht="12" customHeight="1" thickBot="1">
      <c r="A185" s="293"/>
      <c r="B185" s="294"/>
      <c r="C185" s="294" t="s">
        <v>48</v>
      </c>
      <c r="D185" s="295">
        <f>SUM(D160,D167,D184)</f>
        <v>1446518518195.7573</v>
      </c>
      <c r="E185" s="295"/>
      <c r="F185" s="295"/>
      <c r="G185" s="296"/>
      <c r="H185" s="297"/>
      <c r="I185" s="295">
        <f>SUM(I160,I167,I184)</f>
        <v>1446590664072.3608</v>
      </c>
      <c r="J185" s="273"/>
      <c r="K185" s="273"/>
      <c r="L185" s="274"/>
      <c r="M185" s="275"/>
      <c r="N185" s="241"/>
      <c r="O185" s="246"/>
      <c r="P185" s="242"/>
      <c r="R185" s="164">
        <f>((I184-D184)/D184)</f>
        <v>6.3531284969249938E-2</v>
      </c>
    </row>
    <row r="186" spans="1:18" ht="12" customHeight="1">
      <c r="A186" s="276"/>
      <c r="B186" s="277"/>
      <c r="C186" s="116"/>
      <c r="D186" s="69"/>
      <c r="E186" s="69"/>
      <c r="F186" s="69"/>
      <c r="G186" s="278"/>
      <c r="H186" s="279"/>
      <c r="I186" s="8"/>
      <c r="J186" s="69"/>
      <c r="K186" s="69"/>
      <c r="L186" s="280"/>
      <c r="M186" s="281"/>
    </row>
    <row r="187" spans="1:18" ht="12" customHeight="1">
      <c r="A187" s="281"/>
      <c r="B187" s="283"/>
      <c r="C187" s="280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0"/>
      <c r="C188" s="283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6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5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6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B195" s="5"/>
      <c r="C195" s="5"/>
    </row>
    <row r="196" spans="1:13" ht="12" customHeight="1">
      <c r="B196" s="5"/>
      <c r="C196" s="5"/>
    </row>
    <row r="197" spans="1:13" ht="12" customHeight="1">
      <c r="B197" s="5"/>
      <c r="C197" s="7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6"/>
      <c r="C230" s="6"/>
    </row>
    <row r="231" spans="2:3" ht="12" customHeight="1">
      <c r="B231" s="6"/>
      <c r="C231" s="6"/>
    </row>
    <row r="232" spans="2:3" ht="12" customHeight="1">
      <c r="B232" s="6"/>
      <c r="C232" s="6"/>
    </row>
  </sheetData>
  <protectedRanges>
    <protectedRange password="CADF" sqref="E46" name="Yield_1_1_2_1_1_1"/>
    <protectedRange password="CADF" sqref="E51" name="Yield_1_1_1_1"/>
    <protectedRange password="CADF" sqref="D19" name="Fund Name_1_1_1_3_1_2"/>
    <protectedRange password="CADF" sqref="H19" name="Yield_1_1_2_1_2"/>
    <protectedRange password="CADF" sqref="F19:G19" name="Fund Name_1_1_1_1_1_2"/>
    <protectedRange password="CADF" sqref="D46" name="Yield_2_1_2_3_2"/>
    <protectedRange password="CADF" sqref="D51" name="Yield_2_1_2_4_2"/>
    <protectedRange password="CADF" sqref="H46" name="Yield_1_1_2_1_1_2"/>
    <protectedRange password="CADF" sqref="H51" name="Yield_1_1_1_2"/>
    <protectedRange password="CADF" sqref="D77" name="Yield_2_1_2_1"/>
    <protectedRange password="CADF" sqref="H77" name="Yield_1_1_2_1_2_3"/>
    <protectedRange password="CADF" sqref="F77:G77" name="Fund Name_2_2_1"/>
    <protectedRange password="CADF" sqref="F76" name="BidOffer Prices_2_1_1_1_1_1_1_1"/>
    <protectedRange password="CADF" sqref="G76" name="BidOffer Prices_2_1_1_1_1_1_1_1_1"/>
    <protectedRange password="CADF" sqref="D138" name="Fund Name_1_1_1_3"/>
    <protectedRange password="CADF" sqref="H138" name="Yield_1_1_2_3"/>
    <protectedRange password="CADF" sqref="F138:G138" name="Fund Name_1_1_1_1_3"/>
    <protectedRange password="CADF" sqref="I19" name="Fund Name_1_1_1_3_1_1"/>
    <protectedRange password="CADF" sqref="M19" name="Yield_1_1_2_1_3"/>
    <protectedRange password="CADF" sqref="K19:L19" name="Fund Name_1_1_1_1_1_1"/>
    <protectedRange password="CADF" sqref="I46" name="Yield_2_1_2_3_1"/>
    <protectedRange password="CADF" sqref="I51" name="Yield_2_1_2_4_1"/>
    <protectedRange password="CADF" sqref="M46" name="Yield_1_1_2_1_1_1_1"/>
    <protectedRange password="CADF" sqref="M51" name="Yield_1_1_1_1_1"/>
    <protectedRange password="CADF" sqref="I77" name="Yield_2_1_2_1_1"/>
    <protectedRange password="CADF" sqref="M77" name="Yield_1_1_2_1_2_1"/>
    <protectedRange password="CADF" sqref="K77:L77" name="Fund Name_2_2_1_1"/>
    <protectedRange password="CADF" sqref="K76" name="BidOffer Prices_2_1_1_1_1_1_1_1_2"/>
    <protectedRange password="CADF" sqref="L76" name="BidOffer Prices_2_1_1_1_1_1_1_1_1_1"/>
    <protectedRange password="CADF" sqref="I138" name="Fund Name_1_1_1_2"/>
    <protectedRange password="CADF" sqref="M138" name="Yield_1_1_2_2"/>
    <protectedRange password="CADF" sqref="K138:L138" name="Fund Name_1_1_1_1_2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8:P98"/>
    <mergeCell ref="A88:P88"/>
    <mergeCell ref="A87:P87"/>
    <mergeCell ref="S69:T69"/>
    <mergeCell ref="S99:S100"/>
    <mergeCell ref="T30:U30"/>
    <mergeCell ref="T31:U31"/>
    <mergeCell ref="T29:U29"/>
    <mergeCell ref="T34:U34"/>
    <mergeCell ref="S39:S40"/>
    <mergeCell ref="U114:U116"/>
    <mergeCell ref="T70:T83"/>
    <mergeCell ref="R117:R118"/>
    <mergeCell ref="N170:P170"/>
    <mergeCell ref="A169:P169"/>
    <mergeCell ref="N163:P163"/>
    <mergeCell ref="A162:P162"/>
    <mergeCell ref="A152:P152"/>
    <mergeCell ref="A151:P151"/>
    <mergeCell ref="A161:P161"/>
    <mergeCell ref="A168:P168"/>
    <mergeCell ref="A86:P86"/>
    <mergeCell ref="A97:P97"/>
    <mergeCell ref="A108:P108"/>
    <mergeCell ref="A115:P115"/>
    <mergeCell ref="A147:P147"/>
    <mergeCell ref="A148:P148"/>
    <mergeCell ref="A141:P141"/>
    <mergeCell ref="A116:P116"/>
    <mergeCell ref="A109:P109"/>
    <mergeCell ref="A146:P146"/>
    <mergeCell ref="A140:P140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15786323004.99</v>
      </c>
      <c r="G7" s="126"/>
    </row>
    <row r="8" spans="1:7">
      <c r="E8" s="223" t="s">
        <v>49</v>
      </c>
      <c r="F8" s="125">
        <f>'NAV Trend'!J3</f>
        <v>546242323998.96411</v>
      </c>
      <c r="G8" s="126"/>
    </row>
    <row r="9" spans="1:7">
      <c r="A9" s="126"/>
      <c r="B9" s="126"/>
      <c r="E9" s="223" t="s">
        <v>215</v>
      </c>
      <c r="F9" s="125">
        <f>'NAV Trend'!J4</f>
        <v>395707850511.97992</v>
      </c>
      <c r="G9" s="126"/>
    </row>
    <row r="10" spans="1:7">
      <c r="A10" s="419"/>
      <c r="B10" s="419"/>
      <c r="E10" s="223" t="s">
        <v>217</v>
      </c>
      <c r="F10" s="125">
        <f>'NAV Trend'!J5</f>
        <v>298997507073.664</v>
      </c>
      <c r="G10" s="126"/>
    </row>
    <row r="11" spans="1:7">
      <c r="A11" s="119"/>
      <c r="B11" s="119"/>
      <c r="E11" s="223" t="s">
        <v>239</v>
      </c>
      <c r="F11" s="125">
        <f>'NAV Trend'!J6</f>
        <v>45657376998.610001</v>
      </c>
      <c r="G11" s="126"/>
    </row>
    <row r="12" spans="1:7">
      <c r="A12" s="120"/>
      <c r="B12" s="121"/>
      <c r="E12" s="223" t="s">
        <v>68</v>
      </c>
      <c r="F12" s="125">
        <f>'NAV Trend'!J7</f>
        <v>30067800514.448967</v>
      </c>
      <c r="G12" s="126"/>
    </row>
    <row r="13" spans="1:7">
      <c r="A13" s="120"/>
      <c r="B13" s="121"/>
      <c r="E13" s="223" t="s">
        <v>74</v>
      </c>
      <c r="F13" s="125">
        <f>'NAV Trend'!J8</f>
        <v>2935166933.5300002</v>
      </c>
      <c r="G13" s="126"/>
    </row>
    <row r="14" spans="1:7">
      <c r="A14" s="120"/>
      <c r="B14" s="121"/>
      <c r="E14" s="223" t="s">
        <v>231</v>
      </c>
      <c r="F14" s="224">
        <f>'NAV Trend'!J9</f>
        <v>19445547359.999996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20" t="s">
        <v>281</v>
      </c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44743</v>
      </c>
      <c r="D1" s="104">
        <v>44750</v>
      </c>
      <c r="E1" s="104">
        <v>44757</v>
      </c>
      <c r="F1" s="104">
        <v>44764</v>
      </c>
      <c r="G1" s="104">
        <v>44771</v>
      </c>
      <c r="H1" s="104">
        <v>44778</v>
      </c>
      <c r="I1" s="104">
        <v>44785</v>
      </c>
      <c r="J1" s="104">
        <v>44792</v>
      </c>
      <c r="K1" s="104">
        <v>44799</v>
      </c>
      <c r="L1" s="368"/>
    </row>
    <row r="2" spans="2:24" s="134" customFormat="1">
      <c r="B2" s="105" t="s">
        <v>0</v>
      </c>
      <c r="C2" s="106">
        <v>16730720209.260601</v>
      </c>
      <c r="D2" s="106">
        <v>16727141116.67815</v>
      </c>
      <c r="E2" s="106">
        <v>16644357010.510269</v>
      </c>
      <c r="F2" s="106">
        <v>16484896751.819998</v>
      </c>
      <c r="G2" s="106">
        <v>16084364796.91</v>
      </c>
      <c r="H2" s="106">
        <v>16283623731.59</v>
      </c>
      <c r="I2" s="106">
        <v>16049119134.021357</v>
      </c>
      <c r="J2" s="106">
        <v>15786323004.99</v>
      </c>
      <c r="K2" s="106">
        <v>15666931216.521296</v>
      </c>
    </row>
    <row r="3" spans="2:24" s="134" customFormat="1">
      <c r="B3" s="105" t="s">
        <v>49</v>
      </c>
      <c r="C3" s="108">
        <v>586772299944.53882</v>
      </c>
      <c r="D3" s="108">
        <v>579071693976.47729</v>
      </c>
      <c r="E3" s="108">
        <v>574457274222.39368</v>
      </c>
      <c r="F3" s="108">
        <v>569934985173.19617</v>
      </c>
      <c r="G3" s="108">
        <v>560569590192.58362</v>
      </c>
      <c r="H3" s="108">
        <v>551230671335.81995</v>
      </c>
      <c r="I3" s="108">
        <v>547706145941.57227</v>
      </c>
      <c r="J3" s="108">
        <v>546242323998.96411</v>
      </c>
      <c r="K3" s="108">
        <v>545745234828.08026</v>
      </c>
    </row>
    <row r="4" spans="2:24" s="134" customFormat="1">
      <c r="B4" s="105" t="s">
        <v>215</v>
      </c>
      <c r="C4" s="106">
        <v>406450019940.09003</v>
      </c>
      <c r="D4" s="106">
        <v>409191848531.33008</v>
      </c>
      <c r="E4" s="106">
        <v>407293748070.25989</v>
      </c>
      <c r="F4" s="106">
        <v>404990211138.24017</v>
      </c>
      <c r="G4" s="106">
        <v>401656430180.65002</v>
      </c>
      <c r="H4" s="106">
        <v>398531410563.27002</v>
      </c>
      <c r="I4" s="106">
        <v>395302561792.70007</v>
      </c>
      <c r="J4" s="106">
        <v>395707850511.97992</v>
      </c>
      <c r="K4" s="106">
        <v>395893647776.41229</v>
      </c>
    </row>
    <row r="5" spans="2:24" s="134" customFormat="1">
      <c r="B5" s="105" t="s">
        <v>217</v>
      </c>
      <c r="C5" s="108">
        <v>289741777394.96783</v>
      </c>
      <c r="D5" s="108">
        <v>291294252763.33899</v>
      </c>
      <c r="E5" s="108">
        <v>295362285727.43726</v>
      </c>
      <c r="F5" s="108">
        <v>295393927748.16467</v>
      </c>
      <c r="G5" s="108">
        <v>292530418732.27576</v>
      </c>
      <c r="H5" s="108">
        <v>296522572723.57489</v>
      </c>
      <c r="I5" s="108">
        <v>299957998095.41321</v>
      </c>
      <c r="J5" s="108">
        <v>298997507073.664</v>
      </c>
      <c r="K5" s="108">
        <v>299084503244.69897</v>
      </c>
    </row>
    <row r="6" spans="2:24" s="134" customFormat="1">
      <c r="B6" s="105" t="s">
        <v>240</v>
      </c>
      <c r="C6" s="106">
        <v>45466121584.910004</v>
      </c>
      <c r="D6" s="106">
        <v>45495701782.290001</v>
      </c>
      <c r="E6" s="106">
        <v>45509389435.75</v>
      </c>
      <c r="F6" s="106">
        <v>45548053984.419998</v>
      </c>
      <c r="G6" s="106">
        <v>45545162423.899994</v>
      </c>
      <c r="H6" s="106">
        <v>45678654848.360001</v>
      </c>
      <c r="I6" s="106">
        <v>45654563105.110001</v>
      </c>
      <c r="J6" s="106">
        <v>45657376998.610001</v>
      </c>
      <c r="K6" s="106">
        <v>45694346619.779999</v>
      </c>
    </row>
    <row r="7" spans="2:24" s="134" customFormat="1">
      <c r="B7" s="105" t="s">
        <v>252</v>
      </c>
      <c r="C7" s="107">
        <v>30966196375.378197</v>
      </c>
      <c r="D7" s="107">
        <v>30912340456.637451</v>
      </c>
      <c r="E7" s="107">
        <v>30731548032.112244</v>
      </c>
      <c r="F7" s="107">
        <v>30660052006.312881</v>
      </c>
      <c r="G7" s="107">
        <v>30940700501.965412</v>
      </c>
      <c r="H7" s="107">
        <v>30472557519.299999</v>
      </c>
      <c r="I7" s="107">
        <v>30371501596.309998</v>
      </c>
      <c r="J7" s="107">
        <v>30067800514.448967</v>
      </c>
      <c r="K7" s="107">
        <v>29974578556.877918</v>
      </c>
    </row>
    <row r="8" spans="2:24" s="335" customFormat="1">
      <c r="B8" s="105" t="s">
        <v>74</v>
      </c>
      <c r="C8" s="106">
        <v>2952957786.0099998</v>
      </c>
      <c r="D8" s="106">
        <v>2962032885.77</v>
      </c>
      <c r="E8" s="106">
        <v>2958693174.3899999</v>
      </c>
      <c r="F8" s="106">
        <v>2958018027.5499997</v>
      </c>
      <c r="G8" s="106">
        <v>2915757687.5799999</v>
      </c>
      <c r="H8" s="106">
        <v>2971286714.0200005</v>
      </c>
      <c r="I8" s="106">
        <v>2938131653.8099999</v>
      </c>
      <c r="J8" s="106">
        <v>2935166933.5300002</v>
      </c>
      <c r="K8" s="106">
        <v>2915540942.4400001</v>
      </c>
    </row>
    <row r="9" spans="2:24">
      <c r="B9" s="105" t="s">
        <v>231</v>
      </c>
      <c r="C9" s="340">
        <v>18918152351.829998</v>
      </c>
      <c r="D9" s="340">
        <v>19032302764.310001</v>
      </c>
      <c r="E9" s="340">
        <v>18831698938.240002</v>
      </c>
      <c r="F9" s="340">
        <v>18835561545.599998</v>
      </c>
      <c r="G9" s="340">
        <v>19051145897.050003</v>
      </c>
      <c r="H9" s="340">
        <v>19597069149.200001</v>
      </c>
      <c r="I9" s="340">
        <v>19550418879.84</v>
      </c>
      <c r="J9" s="340">
        <v>19445547359.999996</v>
      </c>
      <c r="K9" s="340">
        <v>19473127779.550003</v>
      </c>
    </row>
    <row r="10" spans="2:24" s="2" customFormat="1">
      <c r="B10" s="109" t="s">
        <v>1</v>
      </c>
      <c r="C10" s="110">
        <f t="shared" ref="C10:F10" si="0">SUM(C2:C9)</f>
        <v>1397998245586.9854</v>
      </c>
      <c r="D10" s="110">
        <f t="shared" si="0"/>
        <v>1394687314276.832</v>
      </c>
      <c r="E10" s="110">
        <f t="shared" si="0"/>
        <v>1391788994611.0933</v>
      </c>
      <c r="F10" s="110">
        <f t="shared" si="0"/>
        <v>1384805706375.304</v>
      </c>
      <c r="G10" s="110">
        <f t="shared" ref="G10:J10" si="1">SUM(G2:G9)</f>
        <v>1369293570412.9148</v>
      </c>
      <c r="H10" s="110">
        <f t="shared" si="1"/>
        <v>1361287846585.135</v>
      </c>
      <c r="I10" s="110">
        <f t="shared" si="1"/>
        <v>1357530440198.7773</v>
      </c>
      <c r="J10" s="110">
        <f t="shared" si="1"/>
        <v>1354839896396.1873</v>
      </c>
      <c r="K10" s="110">
        <f t="shared" ref="K10" si="2">SUM(K2:K9)</f>
        <v>1354447910964.3608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1396342779931.9087</v>
      </c>
      <c r="E12" s="98">
        <f t="shared" si="3"/>
        <v>1393238154443.9626</v>
      </c>
      <c r="F12" s="98">
        <f t="shared" si="3"/>
        <v>1388297350493.1987</v>
      </c>
      <c r="G12" s="98">
        <f t="shared" si="3"/>
        <v>1377049638394.1094</v>
      </c>
      <c r="H12" s="98">
        <f>(G10+H10)/2</f>
        <v>1365290708499.0249</v>
      </c>
      <c r="I12" s="98">
        <f t="shared" si="3"/>
        <v>1359409143391.9561</v>
      </c>
      <c r="J12" s="98">
        <f t="shared" si="3"/>
        <v>1356185168297.4824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9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9"/>
  <sheetViews>
    <sheetView zoomScaleNormal="10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O178" sqref="AO178:AO179"/>
    </sheetView>
  </sheetViews>
  <sheetFormatPr defaultColWidth="8.85546875" defaultRowHeight="15"/>
  <cols>
    <col min="1" max="1" width="37.140625" customWidth="1"/>
    <col min="2" max="2" width="17.85546875" style="341" customWidth="1"/>
    <col min="3" max="3" width="9.28515625" style="341" customWidth="1"/>
    <col min="4" max="4" width="17.42578125" style="341" customWidth="1"/>
    <col min="5" max="7" width="9.28515625" style="341" customWidth="1"/>
    <col min="8" max="8" width="18.140625" style="361" customWidth="1"/>
    <col min="9" max="11" width="9.28515625" style="361" customWidth="1"/>
    <col min="12" max="12" width="18.42578125" style="361" customWidth="1"/>
    <col min="13" max="15" width="9.28515625" style="361" customWidth="1"/>
    <col min="16" max="16" width="19" style="361" customWidth="1"/>
    <col min="17" max="19" width="9.28515625" style="361" customWidth="1"/>
    <col min="20" max="20" width="19.85546875" style="361" customWidth="1"/>
    <col min="21" max="23" width="9.28515625" style="361" customWidth="1"/>
    <col min="24" max="24" width="18.140625" style="361" customWidth="1"/>
    <col min="25" max="27" width="9.28515625" style="361" customWidth="1"/>
    <col min="28" max="28" width="21.42578125" style="361" customWidth="1"/>
    <col min="29" max="29" width="9.85546875" style="361" customWidth="1"/>
    <col min="30" max="31" width="9.28515625" style="361" customWidth="1"/>
    <col min="32" max="32" width="20.5703125" style="361" customWidth="1"/>
    <col min="33" max="33" width="10.5703125" style="361" customWidth="1"/>
    <col min="34" max="35" width="9.28515625" style="36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25" t="s">
        <v>79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7"/>
    </row>
    <row r="2" spans="1:49" ht="30.75" customHeight="1">
      <c r="A2" s="229"/>
      <c r="B2" s="424" t="s">
        <v>265</v>
      </c>
      <c r="C2" s="424"/>
      <c r="D2" s="424" t="s">
        <v>266</v>
      </c>
      <c r="E2" s="424"/>
      <c r="F2" s="424" t="s">
        <v>70</v>
      </c>
      <c r="G2" s="424"/>
      <c r="H2" s="424" t="s">
        <v>268</v>
      </c>
      <c r="I2" s="424"/>
      <c r="J2" s="424" t="s">
        <v>70</v>
      </c>
      <c r="K2" s="424"/>
      <c r="L2" s="424" t="s">
        <v>269</v>
      </c>
      <c r="M2" s="424"/>
      <c r="N2" s="424" t="s">
        <v>70</v>
      </c>
      <c r="O2" s="424"/>
      <c r="P2" s="424" t="s">
        <v>270</v>
      </c>
      <c r="Q2" s="424"/>
      <c r="R2" s="424" t="s">
        <v>70</v>
      </c>
      <c r="S2" s="424"/>
      <c r="T2" s="424" t="s">
        <v>272</v>
      </c>
      <c r="U2" s="424"/>
      <c r="V2" s="424" t="s">
        <v>70</v>
      </c>
      <c r="W2" s="424"/>
      <c r="X2" s="424" t="s">
        <v>274</v>
      </c>
      <c r="Y2" s="424"/>
      <c r="Z2" s="424" t="s">
        <v>70</v>
      </c>
      <c r="AA2" s="424"/>
      <c r="AB2" s="424" t="s">
        <v>276</v>
      </c>
      <c r="AC2" s="424"/>
      <c r="AD2" s="424" t="s">
        <v>70</v>
      </c>
      <c r="AE2" s="424"/>
      <c r="AF2" s="424" t="s">
        <v>280</v>
      </c>
      <c r="AG2" s="424"/>
      <c r="AH2" s="424" t="s">
        <v>70</v>
      </c>
      <c r="AI2" s="424"/>
      <c r="AJ2" s="424" t="s">
        <v>87</v>
      </c>
      <c r="AK2" s="424"/>
      <c r="AL2" s="424" t="s">
        <v>88</v>
      </c>
      <c r="AM2" s="424"/>
      <c r="AN2" s="424" t="s">
        <v>78</v>
      </c>
      <c r="AO2" s="428"/>
      <c r="AP2" s="17"/>
      <c r="AQ2" s="421" t="s">
        <v>92</v>
      </c>
      <c r="AR2" s="422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7542367133.4399996</v>
      </c>
      <c r="C5" s="71">
        <v>12628.2</v>
      </c>
      <c r="D5" s="80">
        <v>7510096590.7700005</v>
      </c>
      <c r="E5" s="71">
        <v>12578.49</v>
      </c>
      <c r="F5" s="26">
        <f t="shared" ref="F5:F19" si="0">((D5-B5)/B5)</f>
        <v>-4.2785695921541342E-3</v>
      </c>
      <c r="G5" s="26">
        <f t="shared" ref="G5:G19" si="1">((E5-C5)/C5)</f>
        <v>-3.9364279944886001E-3</v>
      </c>
      <c r="H5" s="80">
        <v>7476585822.79</v>
      </c>
      <c r="I5" s="71">
        <v>12517.93</v>
      </c>
      <c r="J5" s="26">
        <f t="shared" ref="J5:J19" si="2">((H5-D5)/D5)</f>
        <v>-4.462095470407882E-3</v>
      </c>
      <c r="K5" s="26">
        <f t="shared" ref="K5:K19" si="3">((I5-E5)/E5)</f>
        <v>-4.8145683623391595E-3</v>
      </c>
      <c r="L5" s="80">
        <v>7388720656.5200005</v>
      </c>
      <c r="M5" s="71">
        <v>12390.14</v>
      </c>
      <c r="N5" s="26">
        <f t="shared" ref="N5:N19" si="4">((L5-H5)/H5)</f>
        <v>-1.1752044095069494E-2</v>
      </c>
      <c r="O5" s="26">
        <f t="shared" ref="O5:O19" si="5">((M5-I5)/I5)</f>
        <v>-1.020855684606008E-2</v>
      </c>
      <c r="P5" s="80">
        <v>7214018642.5500002</v>
      </c>
      <c r="Q5" s="71">
        <v>12118.78</v>
      </c>
      <c r="R5" s="26">
        <f t="shared" ref="R5:R19" si="6">((P5-L5)/L5)</f>
        <v>-2.3644419932947205E-2</v>
      </c>
      <c r="S5" s="26">
        <f t="shared" ref="S5:S19" si="7">((Q5-M5)/M5)</f>
        <v>-2.1901286022595289E-2</v>
      </c>
      <c r="T5" s="80">
        <v>7233402892.6700001</v>
      </c>
      <c r="U5" s="71">
        <v>12118.78</v>
      </c>
      <c r="V5" s="26">
        <f t="shared" ref="V5:V19" si="8">((T5-P5)/P5)</f>
        <v>2.6870252324643247E-3</v>
      </c>
      <c r="W5" s="26">
        <f t="shared" ref="W5:W19" si="9">((U5-Q5)/Q5)</f>
        <v>0</v>
      </c>
      <c r="X5" s="80">
        <v>7179893249.6300001</v>
      </c>
      <c r="Y5" s="71">
        <v>12101.95</v>
      </c>
      <c r="Z5" s="26">
        <f t="shared" ref="Z5:Z19" si="10">((X5-T5)/T5)</f>
        <v>-7.3975753644559446E-3</v>
      </c>
      <c r="AA5" s="26">
        <f t="shared" ref="AA5:AA19" si="11">((Y5-U5)/U5)</f>
        <v>-1.3887536534205529E-3</v>
      </c>
      <c r="AB5" s="80">
        <v>7013749519.5600004</v>
      </c>
      <c r="AC5" s="71">
        <v>11813.95</v>
      </c>
      <c r="AD5" s="26">
        <f t="shared" ref="AD5:AD19" si="12">((AB5-X5)/X5)</f>
        <v>-2.3140139315937815E-2</v>
      </c>
      <c r="AE5" s="26">
        <f t="shared" ref="AE5:AE19" si="13">((AC5-Y5)/Y5)</f>
        <v>-2.3797817707063736E-2</v>
      </c>
      <c r="AF5" s="80">
        <v>6961079031.7399998</v>
      </c>
      <c r="AG5" s="71">
        <v>11741.02</v>
      </c>
      <c r="AH5" s="26">
        <f t="shared" ref="AH5:AH19" si="14">((AF5-AB5)/AB5)</f>
        <v>-7.5096049086316487E-3</v>
      </c>
      <c r="AI5" s="26">
        <f t="shared" ref="AI5:AI19" si="15">((AG5-AC5)/AC5)</f>
        <v>-6.173210484215718E-3</v>
      </c>
      <c r="AJ5" s="27">
        <f>AVERAGE(F5,J5,N5,R5,V5,Z5,AD5,AH5)</f>
        <v>-9.9371779308924726E-3</v>
      </c>
      <c r="AK5" s="27">
        <f>AVERAGE(G5,K5,O5,S5,W5,AA5,AE5,AI5)</f>
        <v>-9.027577633772892E-3</v>
      </c>
      <c r="AL5" s="28">
        <f>((AF5-D5)/D5)</f>
        <v>-7.3103927811627598E-2</v>
      </c>
      <c r="AM5" s="28">
        <f>((AG5-E5)/E5)</f>
        <v>-6.6579533791416887E-2</v>
      </c>
      <c r="AN5" s="29">
        <f>STDEV(F5,J5,N5,R5,V5,Z5,AD5,AH5)</f>
        <v>9.2521038966101362E-3</v>
      </c>
      <c r="AO5" s="87">
        <f>STDEV(G5,K5,O5,S5,W5,AA5,AE5,AI5)</f>
        <v>9.0786446812189982E-3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980127711.13</v>
      </c>
      <c r="C6" s="71">
        <v>2</v>
      </c>
      <c r="D6" s="80">
        <v>979017301.52999997</v>
      </c>
      <c r="E6" s="71">
        <v>1.99</v>
      </c>
      <c r="F6" s="26">
        <f t="shared" si="0"/>
        <v>-1.1329233806886456E-3</v>
      </c>
      <c r="G6" s="26">
        <f t="shared" si="1"/>
        <v>-5.0000000000000044E-3</v>
      </c>
      <c r="H6" s="80">
        <v>979735331.47000003</v>
      </c>
      <c r="I6" s="71">
        <v>2</v>
      </c>
      <c r="J6" s="26">
        <f t="shared" si="2"/>
        <v>7.3341905079504321E-4</v>
      </c>
      <c r="K6" s="26">
        <f t="shared" si="3"/>
        <v>5.0251256281407079E-3</v>
      </c>
      <c r="L6" s="80">
        <v>971229758.52999997</v>
      </c>
      <c r="M6" s="71">
        <v>1.98</v>
      </c>
      <c r="N6" s="26">
        <f t="shared" si="4"/>
        <v>-8.6815006734913304E-3</v>
      </c>
      <c r="O6" s="26">
        <f t="shared" si="5"/>
        <v>-1.0000000000000009E-2</v>
      </c>
      <c r="P6" s="80">
        <v>952763498.99000001</v>
      </c>
      <c r="Q6" s="71">
        <v>1.94</v>
      </c>
      <c r="R6" s="26">
        <f t="shared" si="6"/>
        <v>-1.9013276084074562E-2</v>
      </c>
      <c r="S6" s="26">
        <f t="shared" si="7"/>
        <v>-2.0202020202020221E-2</v>
      </c>
      <c r="T6" s="80">
        <v>955013713.33000004</v>
      </c>
      <c r="U6" s="71">
        <v>1.94</v>
      </c>
      <c r="V6" s="26">
        <f t="shared" si="8"/>
        <v>2.3617763929720519E-3</v>
      </c>
      <c r="W6" s="26">
        <f t="shared" si="9"/>
        <v>0</v>
      </c>
      <c r="X6" s="80">
        <v>939912269.92999995</v>
      </c>
      <c r="Y6" s="71">
        <v>1.92</v>
      </c>
      <c r="Z6" s="26">
        <f t="shared" si="10"/>
        <v>-1.5812802674155812E-2</v>
      </c>
      <c r="AA6" s="26">
        <f t="shared" si="11"/>
        <v>-1.0309278350515474E-2</v>
      </c>
      <c r="AB6" s="80">
        <v>933865854.47000003</v>
      </c>
      <c r="AC6" s="71">
        <v>1.9</v>
      </c>
      <c r="AD6" s="26">
        <f t="shared" si="12"/>
        <v>-6.4329572593516907E-3</v>
      </c>
      <c r="AE6" s="26">
        <f t="shared" si="13"/>
        <v>-1.0416666666666676E-2</v>
      </c>
      <c r="AF6" s="80">
        <v>932777470.36000001</v>
      </c>
      <c r="AG6" s="71">
        <v>1.9</v>
      </c>
      <c r="AH6" s="26">
        <f t="shared" si="14"/>
        <v>-1.1654608687001503E-3</v>
      </c>
      <c r="AI6" s="26">
        <f t="shared" si="15"/>
        <v>0</v>
      </c>
      <c r="AJ6" s="27">
        <f t="shared" ref="AJ6:AJ69" si="16">AVERAGE(F6,J6,N6,R6,V6,Z6,AD6,AH6)</f>
        <v>-6.1429656870868876E-3</v>
      </c>
      <c r="AK6" s="27">
        <f t="shared" ref="AK6:AK69" si="17">AVERAGE(G6,K6,O6,S6,W6,AA6,AE6,AI6)</f>
        <v>-6.3628549488827096E-3</v>
      </c>
      <c r="AL6" s="28">
        <f t="shared" ref="AL6:AL69" si="18">((AF6-D6)/D6)</f>
        <v>-4.7230862108092207E-2</v>
      </c>
      <c r="AM6" s="28">
        <f t="shared" ref="AM6:AM69" si="19">((AG6-E6)/E6)</f>
        <v>-4.5226130653266375E-2</v>
      </c>
      <c r="AN6" s="29">
        <f t="shared" ref="AN6:AN69" si="20">STDEV(F6,J6,N6,R6,V6,Z6,AD6,AH6)</f>
        <v>7.8846168047221037E-3</v>
      </c>
      <c r="AO6" s="87">
        <f t="shared" ref="AO6:AO69" si="21">STDEV(G6,K6,O6,S6,W6,AA6,AE6,AI6)</f>
        <v>8.0113694885109738E-3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253253154.66</v>
      </c>
      <c r="C7" s="71">
        <v>130.07</v>
      </c>
      <c r="D7" s="80">
        <v>253363780.03999999</v>
      </c>
      <c r="E7" s="71">
        <v>129.49</v>
      </c>
      <c r="F7" s="26">
        <f t="shared" si="0"/>
        <v>4.3681738199278559E-4</v>
      </c>
      <c r="G7" s="26">
        <f t="shared" si="1"/>
        <v>-4.4591373875604223E-3</v>
      </c>
      <c r="H7" s="80">
        <v>251664222.59999999</v>
      </c>
      <c r="I7" s="71">
        <v>128.61000000000001</v>
      </c>
      <c r="J7" s="26">
        <f t="shared" si="2"/>
        <v>-6.7079731749016321E-3</v>
      </c>
      <c r="K7" s="26">
        <f t="shared" si="3"/>
        <v>-6.7958915746389329E-3</v>
      </c>
      <c r="L7" s="80">
        <v>251567883.53</v>
      </c>
      <c r="M7" s="71">
        <v>128.57</v>
      </c>
      <c r="N7" s="26">
        <f t="shared" si="4"/>
        <v>-3.8280796930406766E-4</v>
      </c>
      <c r="O7" s="26">
        <f t="shared" si="5"/>
        <v>-3.1101780576953938E-4</v>
      </c>
      <c r="P7" s="80">
        <v>252262378.81999999</v>
      </c>
      <c r="Q7" s="71">
        <v>129.1</v>
      </c>
      <c r="R7" s="26">
        <f t="shared" si="6"/>
        <v>2.7606675393330627E-3</v>
      </c>
      <c r="S7" s="26">
        <f t="shared" si="7"/>
        <v>4.122268025200289E-3</v>
      </c>
      <c r="T7" s="80">
        <v>258833074.91</v>
      </c>
      <c r="U7" s="71">
        <v>129.1</v>
      </c>
      <c r="V7" s="26">
        <f t="shared" si="8"/>
        <v>2.6047070993049173E-2</v>
      </c>
      <c r="W7" s="26">
        <f t="shared" si="9"/>
        <v>0</v>
      </c>
      <c r="X7" s="80">
        <v>244198689.06</v>
      </c>
      <c r="Y7" s="71">
        <v>125.16</v>
      </c>
      <c r="Z7" s="26">
        <f t="shared" si="10"/>
        <v>-5.6539860120614731E-2</v>
      </c>
      <c r="AA7" s="26">
        <f t="shared" si="11"/>
        <v>-3.0518977536793168E-2</v>
      </c>
      <c r="AB7" s="80">
        <v>243445298.31999999</v>
      </c>
      <c r="AC7" s="71">
        <v>124.76</v>
      </c>
      <c r="AD7" s="26">
        <f t="shared" si="12"/>
        <v>-3.0851547274887304E-3</v>
      </c>
      <c r="AE7" s="26">
        <f t="shared" si="13"/>
        <v>-3.1959092361776246E-3</v>
      </c>
      <c r="AF7" s="80">
        <v>244407898.69999999</v>
      </c>
      <c r="AG7" s="71">
        <v>125.27</v>
      </c>
      <c r="AH7" s="26">
        <f t="shared" si="14"/>
        <v>3.9540725848592568E-3</v>
      </c>
      <c r="AI7" s="26">
        <f t="shared" si="15"/>
        <v>4.0878486694452621E-3</v>
      </c>
      <c r="AJ7" s="27">
        <f t="shared" si="16"/>
        <v>-4.18964593663436E-3</v>
      </c>
      <c r="AK7" s="27">
        <f t="shared" si="17"/>
        <v>-4.6338521057867673E-3</v>
      </c>
      <c r="AL7" s="28">
        <f t="shared" si="18"/>
        <v>-3.5347914917381193E-2</v>
      </c>
      <c r="AM7" s="28">
        <f t="shared" si="19"/>
        <v>-3.2589389142018789E-2</v>
      </c>
      <c r="AN7" s="29">
        <f t="shared" si="20"/>
        <v>2.3338775324780715E-2</v>
      </c>
      <c r="AO7" s="87">
        <f t="shared" si="21"/>
        <v>1.1146489031192757E-2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736423974.61000001</v>
      </c>
      <c r="C8" s="71">
        <v>20.3</v>
      </c>
      <c r="D8" s="80">
        <v>733595738.77999997</v>
      </c>
      <c r="E8" s="71">
        <v>20.32</v>
      </c>
      <c r="F8" s="26">
        <f t="shared" si="0"/>
        <v>-3.8404993964215213E-3</v>
      </c>
      <c r="G8" s="26">
        <f t="shared" si="1"/>
        <v>9.8522167487682618E-4</v>
      </c>
      <c r="H8" s="80">
        <v>735072291.44000006</v>
      </c>
      <c r="I8" s="71">
        <v>20.36</v>
      </c>
      <c r="J8" s="26">
        <f t="shared" si="2"/>
        <v>2.0127606826828817E-3</v>
      </c>
      <c r="K8" s="26">
        <f t="shared" si="3"/>
        <v>1.9685039370078319E-3</v>
      </c>
      <c r="L8" s="80">
        <v>733253320.13</v>
      </c>
      <c r="M8" s="71">
        <v>20.309999999999999</v>
      </c>
      <c r="N8" s="26">
        <f t="shared" si="4"/>
        <v>-2.4745475121048482E-3</v>
      </c>
      <c r="O8" s="26">
        <f t="shared" si="5"/>
        <v>-2.4557956777996421E-3</v>
      </c>
      <c r="P8" s="80">
        <v>708729283.11000001</v>
      </c>
      <c r="Q8" s="71">
        <v>19.63</v>
      </c>
      <c r="R8" s="26">
        <f t="shared" si="6"/>
        <v>-3.3445517867756895E-2</v>
      </c>
      <c r="S8" s="26">
        <f t="shared" si="7"/>
        <v>-3.3481043820777927E-2</v>
      </c>
      <c r="T8" s="80">
        <v>730821337.09000003</v>
      </c>
      <c r="U8" s="71">
        <v>19.63</v>
      </c>
      <c r="V8" s="26">
        <f t="shared" si="8"/>
        <v>3.1171357677020336E-2</v>
      </c>
      <c r="W8" s="26">
        <f t="shared" si="9"/>
        <v>0</v>
      </c>
      <c r="X8" s="80">
        <v>716873290.52999997</v>
      </c>
      <c r="Y8" s="71">
        <v>19.77</v>
      </c>
      <c r="Z8" s="26">
        <f t="shared" si="10"/>
        <v>-1.9085439699309672E-2</v>
      </c>
      <c r="AA8" s="26">
        <f t="shared" si="11"/>
        <v>7.1319409067753733E-3</v>
      </c>
      <c r="AB8" s="80">
        <v>713429444.78999996</v>
      </c>
      <c r="AC8" s="71">
        <v>19.68</v>
      </c>
      <c r="AD8" s="26">
        <f t="shared" si="12"/>
        <v>-4.8039811016726535E-3</v>
      </c>
      <c r="AE8" s="26">
        <f t="shared" si="13"/>
        <v>-4.5523520485584151E-3</v>
      </c>
      <c r="AF8" s="80">
        <v>706820429.59000003</v>
      </c>
      <c r="AG8" s="71">
        <v>19.489999999999998</v>
      </c>
      <c r="AH8" s="26">
        <f t="shared" si="14"/>
        <v>-9.2637264248958927E-3</v>
      </c>
      <c r="AI8" s="26">
        <f t="shared" si="15"/>
        <v>-9.6544715447155118E-3</v>
      </c>
      <c r="AJ8" s="27">
        <f t="shared" si="16"/>
        <v>-4.9661992053072826E-3</v>
      </c>
      <c r="AK8" s="27">
        <f t="shared" si="17"/>
        <v>-5.0072495716489331E-3</v>
      </c>
      <c r="AL8" s="28">
        <f t="shared" si="18"/>
        <v>-3.6498725080557834E-2</v>
      </c>
      <c r="AM8" s="28">
        <f t="shared" si="19"/>
        <v>-4.0846456692913473E-2</v>
      </c>
      <c r="AN8" s="29">
        <f t="shared" si="20"/>
        <v>1.8481743985746289E-2</v>
      </c>
      <c r="AO8" s="87">
        <f t="shared" si="21"/>
        <v>1.2513271937860089E-2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424572900.11000001</v>
      </c>
      <c r="C9" s="71">
        <v>201.85120000000001</v>
      </c>
      <c r="D9" s="80">
        <v>417441355.00999999</v>
      </c>
      <c r="E9" s="71">
        <v>199.32679999999999</v>
      </c>
      <c r="F9" s="26">
        <f t="shared" si="0"/>
        <v>-1.6796986096268403E-2</v>
      </c>
      <c r="G9" s="26">
        <f t="shared" si="1"/>
        <v>-1.2506242221993301E-2</v>
      </c>
      <c r="H9" s="80">
        <v>419239642.60000002</v>
      </c>
      <c r="I9" s="71">
        <v>200.25659999999999</v>
      </c>
      <c r="J9" s="26">
        <f t="shared" si="2"/>
        <v>4.3078807799408246E-3</v>
      </c>
      <c r="K9" s="26">
        <f t="shared" si="3"/>
        <v>4.6647013848614451E-3</v>
      </c>
      <c r="L9" s="80">
        <v>419492495.70999998</v>
      </c>
      <c r="M9" s="71">
        <v>200.54239999999999</v>
      </c>
      <c r="N9" s="26">
        <f t="shared" si="4"/>
        <v>6.0312309311169772E-4</v>
      </c>
      <c r="O9" s="26">
        <f t="shared" si="5"/>
        <v>1.4271689422470707E-3</v>
      </c>
      <c r="P9" s="80">
        <v>422215386.06999999</v>
      </c>
      <c r="Q9" s="71">
        <v>201.90309999999999</v>
      </c>
      <c r="R9" s="26">
        <f t="shared" si="6"/>
        <v>6.4909155416271857E-3</v>
      </c>
      <c r="S9" s="26">
        <f t="shared" si="7"/>
        <v>6.7850988120218393E-3</v>
      </c>
      <c r="T9" s="80">
        <v>413286092.89999998</v>
      </c>
      <c r="U9" s="71">
        <v>201.90309999999999</v>
      </c>
      <c r="V9" s="26">
        <f t="shared" si="8"/>
        <v>-2.1148668344643438E-2</v>
      </c>
      <c r="W9" s="26">
        <f t="shared" si="9"/>
        <v>0</v>
      </c>
      <c r="X9" s="80">
        <v>409063096.85000002</v>
      </c>
      <c r="Y9" s="71">
        <v>194.8014</v>
      </c>
      <c r="Z9" s="26">
        <f t="shared" si="10"/>
        <v>-1.021809376736459E-2</v>
      </c>
      <c r="AA9" s="26">
        <f t="shared" si="11"/>
        <v>-3.517380367116698E-2</v>
      </c>
      <c r="AB9" s="80">
        <v>409119443.18000001</v>
      </c>
      <c r="AC9" s="71">
        <v>193.22929999999999</v>
      </c>
      <c r="AD9" s="26">
        <f t="shared" si="12"/>
        <v>1.3774483798191414E-4</v>
      </c>
      <c r="AE9" s="26">
        <f t="shared" si="13"/>
        <v>-8.070270542203526E-3</v>
      </c>
      <c r="AF9" s="80">
        <v>406229214.61000001</v>
      </c>
      <c r="AG9" s="71">
        <v>191.98</v>
      </c>
      <c r="AH9" s="26">
        <f t="shared" si="14"/>
        <v>-7.0645104215405893E-3</v>
      </c>
      <c r="AI9" s="26">
        <f t="shared" si="15"/>
        <v>-6.465375592624955E-3</v>
      </c>
      <c r="AJ9" s="27">
        <f t="shared" si="16"/>
        <v>-5.4610742971444252E-3</v>
      </c>
      <c r="AK9" s="27">
        <f t="shared" si="17"/>
        <v>-6.1673403611073006E-3</v>
      </c>
      <c r="AL9" s="28">
        <f t="shared" si="18"/>
        <v>-2.6859198940007715E-2</v>
      </c>
      <c r="AM9" s="28">
        <f t="shared" si="19"/>
        <v>-3.685806424424614E-2</v>
      </c>
      <c r="AN9" s="29">
        <f t="shared" si="20"/>
        <v>1.0044241812115696E-2</v>
      </c>
      <c r="AO9" s="87">
        <f t="shared" si="21"/>
        <v>1.3448728173759108E-2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1923411948.1500001</v>
      </c>
      <c r="C10" s="78">
        <v>1.0316000000000001</v>
      </c>
      <c r="D10" s="71">
        <v>1973123401.55</v>
      </c>
      <c r="E10" s="78">
        <v>1.0306</v>
      </c>
      <c r="F10" s="26">
        <f t="shared" si="0"/>
        <v>2.5845453153087637E-2</v>
      </c>
      <c r="G10" s="26">
        <f t="shared" si="1"/>
        <v>-9.6936797208231086E-4</v>
      </c>
      <c r="H10" s="71">
        <v>1958243740.8</v>
      </c>
      <c r="I10" s="78">
        <v>1.0245</v>
      </c>
      <c r="J10" s="26">
        <f t="shared" si="2"/>
        <v>-7.5411708858711957E-3</v>
      </c>
      <c r="K10" s="26">
        <f t="shared" si="3"/>
        <v>-5.9188822045410389E-3</v>
      </c>
      <c r="L10" s="71">
        <v>1902076943.74</v>
      </c>
      <c r="M10" s="78">
        <v>1.0208999999999999</v>
      </c>
      <c r="N10" s="26">
        <f t="shared" si="4"/>
        <v>-2.8682229841855214E-2</v>
      </c>
      <c r="O10" s="26">
        <f t="shared" si="5"/>
        <v>-3.5139092240117596E-3</v>
      </c>
      <c r="P10" s="71">
        <v>1868028564.5899999</v>
      </c>
      <c r="Q10" s="78">
        <v>1.0019</v>
      </c>
      <c r="R10" s="26">
        <f t="shared" si="6"/>
        <v>-1.7900631865634065E-2</v>
      </c>
      <c r="S10" s="26">
        <f t="shared" si="7"/>
        <v>-1.8611029483788722E-2</v>
      </c>
      <c r="T10" s="71">
        <v>1941918354.95</v>
      </c>
      <c r="U10" s="78">
        <v>1.0019</v>
      </c>
      <c r="V10" s="26">
        <f t="shared" si="8"/>
        <v>3.9554957435149106E-2</v>
      </c>
      <c r="W10" s="26">
        <f t="shared" si="9"/>
        <v>0</v>
      </c>
      <c r="X10" s="71">
        <v>1922230389.8900001</v>
      </c>
      <c r="Y10" s="78">
        <v>1.0054000000000001</v>
      </c>
      <c r="Z10" s="26">
        <f t="shared" si="10"/>
        <v>-1.0138410304333758E-2</v>
      </c>
      <c r="AA10" s="26">
        <f t="shared" si="11"/>
        <v>3.4933626110390842E-3</v>
      </c>
      <c r="AB10" s="71">
        <v>1873222336.4000001</v>
      </c>
      <c r="AC10" s="78">
        <v>0.97519999999999996</v>
      </c>
      <c r="AD10" s="26">
        <f t="shared" si="12"/>
        <v>-2.5495410824716232E-2</v>
      </c>
      <c r="AE10" s="26">
        <f t="shared" si="13"/>
        <v>-3.0037795902128617E-2</v>
      </c>
      <c r="AF10" s="71">
        <v>1848764766.6199999</v>
      </c>
      <c r="AG10" s="78">
        <v>0.96699999999999997</v>
      </c>
      <c r="AH10" s="26">
        <f t="shared" si="14"/>
        <v>-1.3056415837429797E-2</v>
      </c>
      <c r="AI10" s="26">
        <f t="shared" si="15"/>
        <v>-8.4085315832649558E-3</v>
      </c>
      <c r="AJ10" s="27">
        <f t="shared" si="16"/>
        <v>-4.6767323714504393E-3</v>
      </c>
      <c r="AK10" s="27">
        <f t="shared" si="17"/>
        <v>-7.9957692198472912E-3</v>
      </c>
      <c r="AL10" s="28">
        <f t="shared" si="18"/>
        <v>-6.3026283522008467E-2</v>
      </c>
      <c r="AM10" s="28">
        <f t="shared" si="19"/>
        <v>-6.1711624296526289E-2</v>
      </c>
      <c r="AN10" s="29">
        <f t="shared" si="20"/>
        <v>2.4438999922113271E-2</v>
      </c>
      <c r="AO10" s="87">
        <f t="shared" si="21"/>
        <v>1.1138147975943022E-2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2434387903.6300001</v>
      </c>
      <c r="C11" s="71">
        <v>23.057600000000001</v>
      </c>
      <c r="D11" s="71">
        <v>2432401943.0799999</v>
      </c>
      <c r="E11" s="71">
        <v>23.054099999999998</v>
      </c>
      <c r="F11" s="26">
        <f t="shared" si="0"/>
        <v>-8.1579461803883279E-4</v>
      </c>
      <c r="G11" s="26">
        <f t="shared" si="1"/>
        <v>-1.5179376864905719E-4</v>
      </c>
      <c r="H11" s="71">
        <v>2417365378.5900002</v>
      </c>
      <c r="I11" s="71">
        <v>22.935300000000002</v>
      </c>
      <c r="J11" s="26">
        <f t="shared" si="2"/>
        <v>-6.1817762203231512E-3</v>
      </c>
      <c r="K11" s="26">
        <f t="shared" si="3"/>
        <v>-5.153096412351673E-3</v>
      </c>
      <c r="L11" s="71">
        <v>2420894536.3200002</v>
      </c>
      <c r="M11" s="71">
        <v>22.959499999999998</v>
      </c>
      <c r="N11" s="26">
        <f t="shared" si="4"/>
        <v>1.4599190346882955E-3</v>
      </c>
      <c r="O11" s="26">
        <f t="shared" si="5"/>
        <v>1.0551420735720434E-3</v>
      </c>
      <c r="P11" s="71">
        <v>2334552150.6500001</v>
      </c>
      <c r="Q11" s="71">
        <v>22.14</v>
      </c>
      <c r="R11" s="26">
        <f t="shared" si="6"/>
        <v>-3.5665488262553176E-2</v>
      </c>
      <c r="S11" s="26">
        <f t="shared" si="7"/>
        <v>-3.5693286003614974E-2</v>
      </c>
      <c r="T11" s="71">
        <v>2370013836.0999999</v>
      </c>
      <c r="U11" s="71">
        <v>22.14</v>
      </c>
      <c r="V11" s="26">
        <f t="shared" si="8"/>
        <v>1.5189930728309648E-2</v>
      </c>
      <c r="W11" s="26">
        <f t="shared" si="9"/>
        <v>0</v>
      </c>
      <c r="X11" s="71">
        <v>2298557700.7600002</v>
      </c>
      <c r="Y11" s="71">
        <v>21.9727</v>
      </c>
      <c r="Z11" s="26">
        <f t="shared" si="10"/>
        <v>-3.0150092059202927E-2</v>
      </c>
      <c r="AA11" s="26">
        <f t="shared" si="11"/>
        <v>-7.5564588979223531E-3</v>
      </c>
      <c r="AB11" s="71">
        <v>2280825723.1500001</v>
      </c>
      <c r="AC11" s="71">
        <v>21.821000000000002</v>
      </c>
      <c r="AD11" s="26">
        <f t="shared" si="12"/>
        <v>-7.7143930753346733E-3</v>
      </c>
      <c r="AE11" s="26">
        <f t="shared" si="13"/>
        <v>-6.9040218088809377E-3</v>
      </c>
      <c r="AF11" s="71">
        <v>2262477661.9000001</v>
      </c>
      <c r="AG11" s="71">
        <v>21.6493</v>
      </c>
      <c r="AH11" s="26">
        <f t="shared" si="14"/>
        <v>-8.0444819013439934E-3</v>
      </c>
      <c r="AI11" s="26">
        <f t="shared" si="15"/>
        <v>-7.8685669767655595E-3</v>
      </c>
      <c r="AJ11" s="27">
        <f t="shared" si="16"/>
        <v>-8.9902720467248502E-3</v>
      </c>
      <c r="AK11" s="27">
        <f t="shared" si="17"/>
        <v>-7.7840102243265635E-3</v>
      </c>
      <c r="AL11" s="28">
        <f t="shared" si="18"/>
        <v>-6.9858635684542841E-2</v>
      </c>
      <c r="AM11" s="28">
        <f t="shared" si="19"/>
        <v>-6.0934931313735868E-2</v>
      </c>
      <c r="AN11" s="29">
        <f t="shared" si="20"/>
        <v>1.6606478766645089E-2</v>
      </c>
      <c r="AO11" s="87">
        <f t="shared" si="21"/>
        <v>1.1854202676184667E-2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410717935.44</v>
      </c>
      <c r="C12" s="71">
        <v>167.77</v>
      </c>
      <c r="D12" s="71">
        <v>405832581.07999998</v>
      </c>
      <c r="E12" s="71">
        <v>166.5</v>
      </c>
      <c r="F12" s="26">
        <f t="shared" si="0"/>
        <v>-1.1894670133570767E-2</v>
      </c>
      <c r="G12" s="26">
        <f t="shared" si="1"/>
        <v>-7.5698873457710567E-3</v>
      </c>
      <c r="H12" s="71">
        <v>396869211.38999999</v>
      </c>
      <c r="I12" s="71">
        <v>165.17</v>
      </c>
      <c r="J12" s="26">
        <f t="shared" si="2"/>
        <v>-2.2086372824347212E-2</v>
      </c>
      <c r="K12" s="26">
        <f t="shared" si="3"/>
        <v>-7.9879879879880631E-3</v>
      </c>
      <c r="L12" s="71">
        <v>394189130.43000001</v>
      </c>
      <c r="M12" s="71">
        <v>164.12</v>
      </c>
      <c r="N12" s="26">
        <f t="shared" si="4"/>
        <v>-6.753058395770303E-3</v>
      </c>
      <c r="O12" s="26">
        <f t="shared" si="5"/>
        <v>-6.3570866380092206E-3</v>
      </c>
      <c r="P12" s="71">
        <v>383238042.01999998</v>
      </c>
      <c r="Q12" s="71">
        <v>164.12</v>
      </c>
      <c r="R12" s="26">
        <f t="shared" si="6"/>
        <v>-2.7781304872749955E-2</v>
      </c>
      <c r="S12" s="26">
        <f t="shared" si="7"/>
        <v>0</v>
      </c>
      <c r="T12" s="71">
        <v>390436644.47000003</v>
      </c>
      <c r="U12" s="71">
        <v>164.12</v>
      </c>
      <c r="V12" s="26">
        <f t="shared" si="8"/>
        <v>1.8783632261706356E-2</v>
      </c>
      <c r="W12" s="26">
        <f t="shared" si="9"/>
        <v>0</v>
      </c>
      <c r="X12" s="71">
        <v>386358822.63999999</v>
      </c>
      <c r="Y12" s="71">
        <v>161.72</v>
      </c>
      <c r="Z12" s="26">
        <f t="shared" si="10"/>
        <v>-1.0444260004169179E-2</v>
      </c>
      <c r="AA12" s="26">
        <f t="shared" si="11"/>
        <v>-1.4623446258835033E-2</v>
      </c>
      <c r="AB12" s="71">
        <v>378830222.75999999</v>
      </c>
      <c r="AC12" s="71">
        <v>158.75</v>
      </c>
      <c r="AD12" s="26">
        <f t="shared" si="12"/>
        <v>-1.9486030702125227E-2</v>
      </c>
      <c r="AE12" s="26">
        <f t="shared" si="13"/>
        <v>-1.8365075439030418E-2</v>
      </c>
      <c r="AF12" s="71">
        <v>376632718.70999998</v>
      </c>
      <c r="AG12" s="71">
        <v>159.36000000000001</v>
      </c>
      <c r="AH12" s="26">
        <f t="shared" si="14"/>
        <v>-5.8007622358900203E-3</v>
      </c>
      <c r="AI12" s="26">
        <f t="shared" si="15"/>
        <v>3.8425196850394561E-3</v>
      </c>
      <c r="AJ12" s="27">
        <f t="shared" si="16"/>
        <v>-1.0682853363364535E-2</v>
      </c>
      <c r="AK12" s="27">
        <f t="shared" si="17"/>
        <v>-6.3826204980742913E-3</v>
      </c>
      <c r="AL12" s="28">
        <f t="shared" si="18"/>
        <v>-7.1950512924057131E-2</v>
      </c>
      <c r="AM12" s="28">
        <f t="shared" si="19"/>
        <v>-4.2882882882882799E-2</v>
      </c>
      <c r="AN12" s="29">
        <f t="shared" si="20"/>
        <v>1.4187371323045891E-2</v>
      </c>
      <c r="AO12" s="87">
        <f t="shared" si="21"/>
        <v>7.5735165974578538E-3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288870044.75999999</v>
      </c>
      <c r="C13" s="71">
        <v>12.6518</v>
      </c>
      <c r="D13" s="71">
        <v>289317939.68000001</v>
      </c>
      <c r="E13" s="71">
        <v>12.74</v>
      </c>
      <c r="F13" s="26">
        <f t="shared" si="0"/>
        <v>1.5505066313543806E-3</v>
      </c>
      <c r="G13" s="26">
        <f t="shared" si="1"/>
        <v>6.9713400464756397E-3</v>
      </c>
      <c r="H13" s="71">
        <v>286087588.44999999</v>
      </c>
      <c r="I13" s="71">
        <v>12.590199999999999</v>
      </c>
      <c r="J13" s="26">
        <f t="shared" si="2"/>
        <v>-1.1165402441248364E-2</v>
      </c>
      <c r="K13" s="26">
        <f t="shared" si="3"/>
        <v>-1.1758241758241823E-2</v>
      </c>
      <c r="L13" s="71">
        <v>288535291.38</v>
      </c>
      <c r="M13" s="71">
        <v>12.6096</v>
      </c>
      <c r="N13" s="26">
        <f t="shared" si="4"/>
        <v>8.5557816166072376E-3</v>
      </c>
      <c r="O13" s="26">
        <f t="shared" si="5"/>
        <v>1.5408810026847049E-3</v>
      </c>
      <c r="P13" s="71">
        <v>280231565.26999998</v>
      </c>
      <c r="Q13" s="71">
        <v>12.280189</v>
      </c>
      <c r="R13" s="26">
        <f t="shared" si="6"/>
        <v>-2.8778892420005687E-2</v>
      </c>
      <c r="S13" s="26">
        <f t="shared" si="7"/>
        <v>-2.612382629107984E-2</v>
      </c>
      <c r="T13" s="71">
        <v>287211462.88</v>
      </c>
      <c r="U13" s="71">
        <v>12.280189</v>
      </c>
      <c r="V13" s="26">
        <f t="shared" si="8"/>
        <v>2.4907606690470294E-2</v>
      </c>
      <c r="W13" s="26">
        <f t="shared" si="9"/>
        <v>0</v>
      </c>
      <c r="X13" s="71">
        <v>282142841.07999998</v>
      </c>
      <c r="Y13" s="71">
        <v>12.3531</v>
      </c>
      <c r="Z13" s="26">
        <f t="shared" si="10"/>
        <v>-1.764770023165035E-2</v>
      </c>
      <c r="AA13" s="26">
        <f t="shared" si="11"/>
        <v>5.9372864701023337E-3</v>
      </c>
      <c r="AB13" s="71">
        <v>279645430.93000001</v>
      </c>
      <c r="AC13" s="71">
        <v>12.2399</v>
      </c>
      <c r="AD13" s="26">
        <f t="shared" si="12"/>
        <v>-8.8515807824159892E-3</v>
      </c>
      <c r="AE13" s="26">
        <f t="shared" si="13"/>
        <v>-9.163691704916101E-3</v>
      </c>
      <c r="AF13" s="71">
        <v>277918162.69</v>
      </c>
      <c r="AG13" s="71">
        <v>12.1167</v>
      </c>
      <c r="AH13" s="26">
        <f t="shared" si="14"/>
        <v>-6.1766367297893523E-3</v>
      </c>
      <c r="AI13" s="26">
        <f t="shared" si="15"/>
        <v>-1.0065441711125143E-2</v>
      </c>
      <c r="AJ13" s="27">
        <f t="shared" si="16"/>
        <v>-4.7007897083347289E-3</v>
      </c>
      <c r="AK13" s="27">
        <f t="shared" si="17"/>
        <v>-5.3327117432625283E-3</v>
      </c>
      <c r="AL13" s="28">
        <f t="shared" si="18"/>
        <v>-3.9402247239174758E-2</v>
      </c>
      <c r="AM13" s="28">
        <f t="shared" si="19"/>
        <v>-4.892464678178967E-2</v>
      </c>
      <c r="AN13" s="29">
        <f t="shared" si="20"/>
        <v>1.6475299509868573E-2</v>
      </c>
      <c r="AO13" s="87">
        <f t="shared" si="21"/>
        <v>1.1114467164638755E-2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363498039.92000002</v>
      </c>
      <c r="C14" s="71">
        <v>3301.6</v>
      </c>
      <c r="D14" s="80">
        <v>360966289.31</v>
      </c>
      <c r="E14" s="71">
        <v>3230.67</v>
      </c>
      <c r="F14" s="26">
        <f t="shared" si="0"/>
        <v>-6.964963581529109E-3</v>
      </c>
      <c r="G14" s="26">
        <f t="shared" si="1"/>
        <v>-2.1483523140295564E-2</v>
      </c>
      <c r="H14" s="80">
        <v>355043898.13999999</v>
      </c>
      <c r="I14" s="71">
        <v>3283.28</v>
      </c>
      <c r="J14" s="26">
        <f t="shared" si="2"/>
        <v>-1.6407047819675571E-2</v>
      </c>
      <c r="K14" s="26">
        <f t="shared" si="3"/>
        <v>1.6284547787301124E-2</v>
      </c>
      <c r="L14" s="80">
        <v>351666424.32999998</v>
      </c>
      <c r="M14" s="71">
        <v>3251.49</v>
      </c>
      <c r="N14" s="26">
        <f t="shared" si="4"/>
        <v>-9.5128344063758717E-3</v>
      </c>
      <c r="O14" s="26">
        <f t="shared" si="5"/>
        <v>-9.6823907799518816E-3</v>
      </c>
      <c r="P14" s="80">
        <v>343220311.47000003</v>
      </c>
      <c r="Q14" s="71">
        <v>3173.03</v>
      </c>
      <c r="R14" s="26">
        <f t="shared" si="6"/>
        <v>-2.4017399090890217E-2</v>
      </c>
      <c r="S14" s="26">
        <f t="shared" si="7"/>
        <v>-2.4130475566586269E-2</v>
      </c>
      <c r="T14" s="80">
        <v>346713065.35000002</v>
      </c>
      <c r="U14" s="71">
        <v>3173.03</v>
      </c>
      <c r="V14" s="26">
        <f t="shared" si="8"/>
        <v>1.0176419527855616E-2</v>
      </c>
      <c r="W14" s="26">
        <f t="shared" si="9"/>
        <v>0</v>
      </c>
      <c r="X14" s="80">
        <v>347758072.88</v>
      </c>
      <c r="Y14" s="71">
        <v>3214.86</v>
      </c>
      <c r="Z14" s="26">
        <f t="shared" si="10"/>
        <v>3.0140413916765925E-3</v>
      </c>
      <c r="AA14" s="26">
        <f t="shared" si="11"/>
        <v>1.3182982827139965E-2</v>
      </c>
      <c r="AB14" s="80">
        <v>341248902.99000001</v>
      </c>
      <c r="AC14" s="71">
        <v>3154.5</v>
      </c>
      <c r="AD14" s="26">
        <f t="shared" si="12"/>
        <v>-1.871752346708595E-2</v>
      </c>
      <c r="AE14" s="26">
        <f t="shared" si="13"/>
        <v>-1.8775312144230269E-2</v>
      </c>
      <c r="AF14" s="80">
        <v>338471455.55000001</v>
      </c>
      <c r="AG14" s="71">
        <v>3128.73</v>
      </c>
      <c r="AH14" s="26">
        <f t="shared" si="14"/>
        <v>-8.1390662817204373E-3</v>
      </c>
      <c r="AI14" s="26">
        <f t="shared" si="15"/>
        <v>-8.1692819781264796E-3</v>
      </c>
      <c r="AJ14" s="27">
        <f t="shared" si="16"/>
        <v>-8.8210467159681206E-3</v>
      </c>
      <c r="AK14" s="27">
        <f t="shared" si="17"/>
        <v>-6.5966816243436723E-3</v>
      </c>
      <c r="AL14" s="28">
        <f t="shared" si="18"/>
        <v>-6.2318378270169415E-2</v>
      </c>
      <c r="AM14" s="28">
        <f t="shared" si="19"/>
        <v>-3.1553826296093393E-2</v>
      </c>
      <c r="AN14" s="29">
        <f t="shared" si="20"/>
        <v>1.1287025020272788E-2</v>
      </c>
      <c r="AO14" s="87">
        <f t="shared" si="21"/>
        <v>1.534213473780288E-2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268991917.72060227</v>
      </c>
      <c r="C15" s="71">
        <v>150.01006278663633</v>
      </c>
      <c r="D15" s="80">
        <v>269021423.85815102</v>
      </c>
      <c r="E15" s="71">
        <v>150.52000000000001</v>
      </c>
      <c r="F15" s="26">
        <f t="shared" si="0"/>
        <v>1.09691539429048E-4</v>
      </c>
      <c r="G15" s="26">
        <f t="shared" si="1"/>
        <v>3.3993533759730729E-3</v>
      </c>
      <c r="H15" s="80">
        <v>268509677.88026804</v>
      </c>
      <c r="I15" s="71">
        <v>150.47</v>
      </c>
      <c r="J15" s="26">
        <f t="shared" si="2"/>
        <v>-1.9022499046500235E-3</v>
      </c>
      <c r="K15" s="26">
        <f t="shared" si="3"/>
        <v>-3.3218176986454535E-4</v>
      </c>
      <c r="L15" s="80">
        <v>276702653.76999998</v>
      </c>
      <c r="M15" s="71">
        <v>155.06</v>
      </c>
      <c r="N15" s="26">
        <f t="shared" si="4"/>
        <v>3.0512776874229829E-2</v>
      </c>
      <c r="O15" s="26">
        <f t="shared" si="5"/>
        <v>3.0504419485611774E-2</v>
      </c>
      <c r="P15" s="80">
        <v>282997191.33999997</v>
      </c>
      <c r="Q15" s="71">
        <v>147.43</v>
      </c>
      <c r="R15" s="26">
        <f t="shared" si="6"/>
        <v>2.2748381644478628E-2</v>
      </c>
      <c r="S15" s="26">
        <f t="shared" si="7"/>
        <v>-4.9206758674061622E-2</v>
      </c>
      <c r="T15" s="80">
        <v>283122417.00999999</v>
      </c>
      <c r="U15" s="71">
        <v>147.43</v>
      </c>
      <c r="V15" s="26">
        <f t="shared" si="8"/>
        <v>4.4249792518105739E-4</v>
      </c>
      <c r="W15" s="26">
        <f t="shared" si="9"/>
        <v>0</v>
      </c>
      <c r="X15" s="80">
        <v>258915277.51135725</v>
      </c>
      <c r="Y15" s="71">
        <v>142.7956206260225</v>
      </c>
      <c r="Z15" s="26">
        <f t="shared" si="10"/>
        <v>-8.5500610493120147E-2</v>
      </c>
      <c r="AA15" s="26">
        <f t="shared" si="11"/>
        <v>-3.1434439218459669E-2</v>
      </c>
      <c r="AB15" s="80">
        <v>260869527.34999999</v>
      </c>
      <c r="AC15" s="71">
        <v>142.88999999999999</v>
      </c>
      <c r="AD15" s="26">
        <f t="shared" si="12"/>
        <v>7.5478351738321953E-3</v>
      </c>
      <c r="AE15" s="26">
        <f t="shared" si="13"/>
        <v>6.6094025547650198E-4</v>
      </c>
      <c r="AF15" s="80">
        <v>256971967.34</v>
      </c>
      <c r="AG15" s="71">
        <v>140.76</v>
      </c>
      <c r="AH15" s="26">
        <f t="shared" si="14"/>
        <v>-1.4940648873759654E-2</v>
      </c>
      <c r="AI15" s="26">
        <f t="shared" si="15"/>
        <v>-1.4906571488557601E-2</v>
      </c>
      <c r="AJ15" s="27">
        <f t="shared" si="16"/>
        <v>-5.1227907642973835E-3</v>
      </c>
      <c r="AK15" s="27">
        <f t="shared" si="17"/>
        <v>-7.6644047542352607E-3</v>
      </c>
      <c r="AL15" s="28">
        <f t="shared" si="18"/>
        <v>-4.4789951466855757E-2</v>
      </c>
      <c r="AM15" s="28">
        <f t="shared" si="19"/>
        <v>-6.4841881477544633E-2</v>
      </c>
      <c r="AN15" s="29">
        <f t="shared" si="20"/>
        <v>3.5522524300837501E-2</v>
      </c>
      <c r="AO15" s="87">
        <f t="shared" si="21"/>
        <v>2.4214259488734409E-2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333058585.67000002</v>
      </c>
      <c r="C16" s="71">
        <v>1.33</v>
      </c>
      <c r="D16" s="80">
        <v>332621655.63999999</v>
      </c>
      <c r="E16" s="71">
        <v>1.33</v>
      </c>
      <c r="F16" s="26">
        <f t="shared" si="0"/>
        <v>-1.3118713907977395E-3</v>
      </c>
      <c r="G16" s="26">
        <f t="shared" si="1"/>
        <v>0</v>
      </c>
      <c r="H16" s="80">
        <v>331583234.86000001</v>
      </c>
      <c r="I16" s="71">
        <v>1.33</v>
      </c>
      <c r="J16" s="26">
        <f t="shared" si="2"/>
        <v>-3.1219277590388327E-3</v>
      </c>
      <c r="K16" s="26">
        <f t="shared" si="3"/>
        <v>0</v>
      </c>
      <c r="L16" s="80">
        <v>327422802.18000001</v>
      </c>
      <c r="M16" s="71">
        <v>1.31</v>
      </c>
      <c r="N16" s="26">
        <f t="shared" si="4"/>
        <v>-1.2547174412351128E-2</v>
      </c>
      <c r="O16" s="26">
        <f t="shared" si="5"/>
        <v>-1.5037593984962419E-2</v>
      </c>
      <c r="P16" s="80">
        <v>315733281.58999997</v>
      </c>
      <c r="Q16" s="71">
        <v>1.26</v>
      </c>
      <c r="R16" s="26">
        <f t="shared" si="6"/>
        <v>-3.570160817197375E-2</v>
      </c>
      <c r="S16" s="26">
        <f t="shared" si="7"/>
        <v>-3.8167938931297746E-2</v>
      </c>
      <c r="T16" s="80">
        <v>325014192.74000001</v>
      </c>
      <c r="U16" s="71">
        <v>1.26</v>
      </c>
      <c r="V16" s="26">
        <f t="shared" si="8"/>
        <v>2.9394782530566092E-2</v>
      </c>
      <c r="W16" s="26">
        <f t="shared" si="9"/>
        <v>0</v>
      </c>
      <c r="X16" s="80">
        <v>327548961.02999997</v>
      </c>
      <c r="Y16" s="71">
        <v>1.29</v>
      </c>
      <c r="Z16" s="26">
        <f t="shared" si="10"/>
        <v>7.7989464664015087E-3</v>
      </c>
      <c r="AA16" s="26">
        <f t="shared" si="11"/>
        <v>2.3809523809523829E-2</v>
      </c>
      <c r="AB16" s="80">
        <v>326755232.08999997</v>
      </c>
      <c r="AC16" s="71">
        <v>1.29</v>
      </c>
      <c r="AD16" s="26">
        <f t="shared" si="12"/>
        <v>-2.4232375444088205E-3</v>
      </c>
      <c r="AE16" s="26">
        <f t="shared" si="13"/>
        <v>0</v>
      </c>
      <c r="AF16" s="80">
        <v>324461500.30129999</v>
      </c>
      <c r="AG16" s="71">
        <v>1.28</v>
      </c>
      <c r="AH16" s="26">
        <f t="shared" si="14"/>
        <v>-7.0197247463453299E-3</v>
      </c>
      <c r="AI16" s="26">
        <f t="shared" si="15"/>
        <v>-7.7519379844961309E-3</v>
      </c>
      <c r="AJ16" s="27">
        <f t="shared" si="16"/>
        <v>-3.1164768784935006E-3</v>
      </c>
      <c r="AK16" s="27">
        <f t="shared" si="17"/>
        <v>-4.6434933864040583E-3</v>
      </c>
      <c r="AL16" s="28">
        <f t="shared" si="18"/>
        <v>-2.4532844450548406E-2</v>
      </c>
      <c r="AM16" s="28">
        <f t="shared" si="19"/>
        <v>-3.7593984962406048E-2</v>
      </c>
      <c r="AN16" s="29">
        <f t="shared" si="20"/>
        <v>1.8306243462352365E-2</v>
      </c>
      <c r="AO16" s="87">
        <f t="shared" si="21"/>
        <v>1.7474105393144215E-2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293961986.05000001</v>
      </c>
      <c r="C17" s="71">
        <v>1.5107999999999999</v>
      </c>
      <c r="D17" s="71">
        <v>294139642.07999998</v>
      </c>
      <c r="E17" s="71">
        <v>1.5121</v>
      </c>
      <c r="F17" s="26">
        <f t="shared" si="0"/>
        <v>6.0435035287097921E-4</v>
      </c>
      <c r="G17" s="26">
        <f t="shared" si="1"/>
        <v>8.6047127349753703E-4</v>
      </c>
      <c r="H17" s="71">
        <v>293185870.88</v>
      </c>
      <c r="I17" s="71">
        <v>1.5077</v>
      </c>
      <c r="J17" s="26">
        <f t="shared" si="2"/>
        <v>-3.2425795899370196E-3</v>
      </c>
      <c r="K17" s="26">
        <f t="shared" si="3"/>
        <v>-2.9098604589643273E-3</v>
      </c>
      <c r="L17" s="71">
        <v>293210251.88999999</v>
      </c>
      <c r="M17" s="71">
        <v>1.5082</v>
      </c>
      <c r="N17" s="26">
        <f t="shared" si="4"/>
        <v>8.3158884590211132E-5</v>
      </c>
      <c r="O17" s="26">
        <f t="shared" si="5"/>
        <v>3.3163096106648862E-4</v>
      </c>
      <c r="P17" s="71">
        <v>280251994.43000001</v>
      </c>
      <c r="Q17" s="71">
        <v>1.4391</v>
      </c>
      <c r="R17" s="26">
        <f t="shared" si="6"/>
        <v>-4.4194421499495748E-2</v>
      </c>
      <c r="S17" s="26">
        <f t="shared" si="7"/>
        <v>-4.5816204747380941E-2</v>
      </c>
      <c r="T17" s="71">
        <v>289258024.19</v>
      </c>
      <c r="U17" s="71">
        <v>1.4391</v>
      </c>
      <c r="V17" s="26">
        <f t="shared" si="8"/>
        <v>3.2135470715622234E-2</v>
      </c>
      <c r="W17" s="26">
        <f t="shared" si="9"/>
        <v>0</v>
      </c>
      <c r="X17" s="71">
        <v>284659382.72000003</v>
      </c>
      <c r="Y17" s="71">
        <v>1.4476</v>
      </c>
      <c r="Z17" s="26">
        <f t="shared" si="10"/>
        <v>-1.589806015884053E-2</v>
      </c>
      <c r="AA17" s="26">
        <f t="shared" si="11"/>
        <v>5.9064693211034339E-3</v>
      </c>
      <c r="AB17" s="71">
        <v>284659382.72000003</v>
      </c>
      <c r="AC17" s="71">
        <v>1.4476</v>
      </c>
      <c r="AD17" s="26">
        <f t="shared" si="12"/>
        <v>0</v>
      </c>
      <c r="AE17" s="26">
        <f t="shared" si="13"/>
        <v>0</v>
      </c>
      <c r="AF17" s="71">
        <v>284659382.72000003</v>
      </c>
      <c r="AG17" s="71">
        <v>1.4293020000000001</v>
      </c>
      <c r="AH17" s="26">
        <f t="shared" si="14"/>
        <v>0</v>
      </c>
      <c r="AI17" s="26">
        <f t="shared" si="15"/>
        <v>-1.2640232108317164E-2</v>
      </c>
      <c r="AJ17" s="27">
        <f t="shared" si="16"/>
        <v>-3.8140101618987336E-3</v>
      </c>
      <c r="AK17" s="27">
        <f t="shared" si="17"/>
        <v>-6.7834657198743717E-3</v>
      </c>
      <c r="AL17" s="28">
        <f t="shared" si="18"/>
        <v>-3.22304715303268E-2</v>
      </c>
      <c r="AM17" s="28">
        <f t="shared" si="19"/>
        <v>-5.475696051848418E-2</v>
      </c>
      <c r="AN17" s="29">
        <f t="shared" si="20"/>
        <v>2.1156210758577532E-2</v>
      </c>
      <c r="AO17" s="87">
        <f t="shared" si="21"/>
        <v>1.6626059087481618E-2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452353360.95999998</v>
      </c>
      <c r="C18" s="71">
        <v>147.55779999999999</v>
      </c>
      <c r="D18" s="71">
        <v>451348284.68000001</v>
      </c>
      <c r="E18" s="71">
        <v>147.7079</v>
      </c>
      <c r="F18" s="26">
        <f t="shared" si="0"/>
        <v>-2.2218830824357392E-3</v>
      </c>
      <c r="G18" s="26">
        <f t="shared" si="1"/>
        <v>1.0172285030002413E-3</v>
      </c>
      <c r="H18" s="71">
        <v>450455226.67000002</v>
      </c>
      <c r="I18" s="71">
        <v>147.41159999999999</v>
      </c>
      <c r="J18" s="26">
        <f t="shared" si="2"/>
        <v>-1.9786449629096447E-3</v>
      </c>
      <c r="K18" s="26">
        <f t="shared" si="3"/>
        <v>-2.0059861388592097E-3</v>
      </c>
      <c r="L18" s="71">
        <v>441784675.87</v>
      </c>
      <c r="M18" s="71">
        <v>144.61789999999999</v>
      </c>
      <c r="N18" s="26">
        <f t="shared" si="4"/>
        <v>-1.9248418681024629E-2</v>
      </c>
      <c r="O18" s="26">
        <f t="shared" si="5"/>
        <v>-1.8951697152734259E-2</v>
      </c>
      <c r="P18" s="71">
        <v>422456991.85000002</v>
      </c>
      <c r="Q18" s="71">
        <v>139.9538</v>
      </c>
      <c r="R18" s="26">
        <f t="shared" si="6"/>
        <v>-4.3749104655878474E-2</v>
      </c>
      <c r="S18" s="26">
        <f t="shared" si="7"/>
        <v>-3.2251194354225798E-2</v>
      </c>
      <c r="T18" s="71">
        <v>434289773.32999998</v>
      </c>
      <c r="U18" s="71">
        <v>139.9538</v>
      </c>
      <c r="V18" s="26">
        <f t="shared" si="8"/>
        <v>2.8009434589264352E-2</v>
      </c>
      <c r="W18" s="26">
        <f t="shared" si="9"/>
        <v>0</v>
      </c>
      <c r="X18" s="71">
        <v>427157905.94</v>
      </c>
      <c r="Y18" s="71">
        <v>141.5343</v>
      </c>
      <c r="Z18" s="26">
        <f t="shared" si="10"/>
        <v>-1.6421909581971105E-2</v>
      </c>
      <c r="AA18" s="26">
        <f t="shared" si="11"/>
        <v>1.1293012408380484E-2</v>
      </c>
      <c r="AB18" s="71">
        <v>423173355.11000001</v>
      </c>
      <c r="AC18" s="71">
        <v>140.35900000000001</v>
      </c>
      <c r="AD18" s="26">
        <f t="shared" si="12"/>
        <v>-9.3280512302157097E-3</v>
      </c>
      <c r="AE18" s="26">
        <f t="shared" si="13"/>
        <v>-8.3039941554802817E-3</v>
      </c>
      <c r="AF18" s="71">
        <v>421936260.45999998</v>
      </c>
      <c r="AG18" s="71">
        <v>139.76900000000001</v>
      </c>
      <c r="AH18" s="26">
        <f t="shared" si="14"/>
        <v>-2.9233755742453689E-3</v>
      </c>
      <c r="AI18" s="26">
        <f t="shared" si="15"/>
        <v>-4.2035067220484853E-3</v>
      </c>
      <c r="AJ18" s="27">
        <f t="shared" si="16"/>
        <v>-8.4827441474270397E-3</v>
      </c>
      <c r="AK18" s="27">
        <f t="shared" si="17"/>
        <v>-6.6757672014959137E-3</v>
      </c>
      <c r="AL18" s="28">
        <f t="shared" si="18"/>
        <v>-6.5164807795498256E-2</v>
      </c>
      <c r="AM18" s="28">
        <f t="shared" si="19"/>
        <v>-5.3747294491357539E-2</v>
      </c>
      <c r="AN18" s="29">
        <f t="shared" si="20"/>
        <v>2.0239452981374775E-2</v>
      </c>
      <c r="AO18" s="87">
        <f t="shared" si="21"/>
        <v>1.3427030687510588E-2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24723613.010000002</v>
      </c>
      <c r="C19" s="71">
        <v>99.09</v>
      </c>
      <c r="D19" s="80">
        <v>24853189.59</v>
      </c>
      <c r="E19" s="71">
        <v>99.09</v>
      </c>
      <c r="F19" s="26">
        <f t="shared" si="0"/>
        <v>5.2410050241276694E-3</v>
      </c>
      <c r="G19" s="26">
        <f t="shared" si="1"/>
        <v>0</v>
      </c>
      <c r="H19" s="80">
        <v>24715871.949999999</v>
      </c>
      <c r="I19" s="71">
        <v>99.06</v>
      </c>
      <c r="J19" s="26">
        <f t="shared" si="2"/>
        <v>-5.5251515908144085E-3</v>
      </c>
      <c r="K19" s="26">
        <f t="shared" si="3"/>
        <v>-3.027550711474532E-4</v>
      </c>
      <c r="L19" s="80">
        <v>24149927.489999998</v>
      </c>
      <c r="M19" s="71">
        <v>96.78</v>
      </c>
      <c r="N19" s="26">
        <f t="shared" si="4"/>
        <v>-2.2898017158565223E-2</v>
      </c>
      <c r="O19" s="26">
        <f t="shared" si="5"/>
        <v>-2.3016353725015152E-2</v>
      </c>
      <c r="P19" s="80">
        <v>23665514.16</v>
      </c>
      <c r="Q19" s="71">
        <v>94.83</v>
      </c>
      <c r="R19" s="26">
        <f t="shared" si="6"/>
        <v>-2.0058583206950996E-2</v>
      </c>
      <c r="S19" s="26">
        <f t="shared" si="7"/>
        <v>-2.0148791072535678E-2</v>
      </c>
      <c r="T19" s="80">
        <v>24288849.670000002</v>
      </c>
      <c r="U19" s="71">
        <v>94.83</v>
      </c>
      <c r="V19" s="26">
        <f t="shared" si="8"/>
        <v>2.6339402802985693E-2</v>
      </c>
      <c r="W19" s="26">
        <f t="shared" si="9"/>
        <v>0</v>
      </c>
      <c r="X19" s="80">
        <v>23849183.57</v>
      </c>
      <c r="Y19" s="71">
        <v>95.57</v>
      </c>
      <c r="Z19" s="26">
        <f t="shared" si="10"/>
        <v>-1.8101561250265727E-2</v>
      </c>
      <c r="AA19" s="26">
        <f t="shared" si="11"/>
        <v>7.8034377306758929E-3</v>
      </c>
      <c r="AB19" s="80">
        <v>23483331.170000002</v>
      </c>
      <c r="AC19" s="71">
        <v>94.1</v>
      </c>
      <c r="AD19" s="26">
        <f t="shared" si="12"/>
        <v>-1.5340248395765043E-2</v>
      </c>
      <c r="AE19" s="26">
        <f t="shared" si="13"/>
        <v>-1.5381395835513225E-2</v>
      </c>
      <c r="AF19" s="80">
        <v>23323295.23</v>
      </c>
      <c r="AG19" s="71">
        <v>93.45</v>
      </c>
      <c r="AH19" s="26">
        <f t="shared" si="14"/>
        <v>-6.8148738712354214E-3</v>
      </c>
      <c r="AI19" s="26">
        <f t="shared" si="15"/>
        <v>-6.9075451647182947E-3</v>
      </c>
      <c r="AJ19" s="27">
        <f t="shared" si="16"/>
        <v>-7.1447534558104321E-3</v>
      </c>
      <c r="AK19" s="27">
        <f t="shared" si="17"/>
        <v>-7.2441753922817395E-3</v>
      </c>
      <c r="AL19" s="28">
        <f t="shared" si="18"/>
        <v>-6.1557264288345993E-2</v>
      </c>
      <c r="AM19" s="28">
        <f t="shared" si="19"/>
        <v>-5.6917953375719046E-2</v>
      </c>
      <c r="AN19" s="29">
        <f t="shared" si="20"/>
        <v>1.6385872637792443E-2</v>
      </c>
      <c r="AO19" s="87">
        <f t="shared" si="21"/>
        <v>1.1091750619701874E-2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16730720209.260601</v>
      </c>
      <c r="C20" s="100"/>
      <c r="D20" s="75">
        <f>SUM(D5:D19)</f>
        <v>16727141116.67815</v>
      </c>
      <c r="E20" s="100"/>
      <c r="F20" s="26">
        <f>((D20-B20)/B20)</f>
        <v>-2.1392340184314405E-4</v>
      </c>
      <c r="G20" s="26"/>
      <c r="H20" s="75">
        <f>SUM(H5:H19)</f>
        <v>16644357010.510269</v>
      </c>
      <c r="I20" s="100"/>
      <c r="J20" s="26">
        <f>((H20-D20)/D20)</f>
        <v>-4.9490887648062807E-3</v>
      </c>
      <c r="K20" s="26"/>
      <c r="L20" s="75">
        <f>SUM(L5:L19)</f>
        <v>16484896751.819998</v>
      </c>
      <c r="M20" s="100"/>
      <c r="N20" s="26">
        <f>((L20-H20)/H20)</f>
        <v>-9.5804397003487959E-3</v>
      </c>
      <c r="O20" s="26"/>
      <c r="P20" s="75">
        <f>SUM(P5:P19)</f>
        <v>16084364796.91</v>
      </c>
      <c r="Q20" s="100"/>
      <c r="R20" s="26">
        <f>((P20-L20)/L20)</f>
        <v>-2.429690406558219E-2</v>
      </c>
      <c r="S20" s="26"/>
      <c r="T20" s="75">
        <f>SUM(T5:T19)</f>
        <v>16283623731.59</v>
      </c>
      <c r="U20" s="100"/>
      <c r="V20" s="26">
        <f>((T20-P20)/P20)</f>
        <v>1.2388362064399357E-2</v>
      </c>
      <c r="W20" s="26"/>
      <c r="X20" s="75">
        <f>SUM(X5:X19)</f>
        <v>16049119134.021357</v>
      </c>
      <c r="Y20" s="100"/>
      <c r="Z20" s="26">
        <f>((X20-T20)/T20)</f>
        <v>-1.4401253764769077E-2</v>
      </c>
      <c r="AA20" s="26"/>
      <c r="AB20" s="75">
        <f>SUM(AB5:AB19)</f>
        <v>15786323004.99</v>
      </c>
      <c r="AC20" s="100"/>
      <c r="AD20" s="26">
        <f>((AB20-X20)/X20)</f>
        <v>-1.6374489268652412E-2</v>
      </c>
      <c r="AE20" s="26"/>
      <c r="AF20" s="75">
        <f>SUM(AF5:AF19)</f>
        <v>15666931216.521296</v>
      </c>
      <c r="AG20" s="100"/>
      <c r="AH20" s="26">
        <f>((AF20-AB20)/AB20)</f>
        <v>-7.5629890780117013E-3</v>
      </c>
      <c r="AI20" s="26"/>
      <c r="AJ20" s="27">
        <f t="shared" si="16"/>
        <v>-8.1238407474517813E-3</v>
      </c>
      <c r="AK20" s="27"/>
      <c r="AL20" s="28">
        <f t="shared" si="18"/>
        <v>-6.3382612292291238E-2</v>
      </c>
      <c r="AM20" s="28"/>
      <c r="AN20" s="29">
        <f t="shared" si="20"/>
        <v>1.1115495196009103E-2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218153249541.35999</v>
      </c>
      <c r="C23" s="78">
        <v>100</v>
      </c>
      <c r="D23" s="72">
        <v>217285178612.67001</v>
      </c>
      <c r="E23" s="78">
        <v>100</v>
      </c>
      <c r="F23" s="26">
        <f t="shared" ref="F23:F51" si="22">((D23-B23)/B23)</f>
        <v>-3.9791794553369376E-3</v>
      </c>
      <c r="G23" s="26">
        <f t="shared" ref="G23:G51" si="23">((E23-C23)/C23)</f>
        <v>0</v>
      </c>
      <c r="H23" s="72">
        <v>217262013057.16</v>
      </c>
      <c r="I23" s="78">
        <v>100</v>
      </c>
      <c r="J23" s="26">
        <f t="shared" ref="J23:J51" si="24">((H23-D23)/D23)</f>
        <v>-1.0661360180164156E-4</v>
      </c>
      <c r="K23" s="26">
        <f t="shared" ref="K23:K51" si="25">((I23-E23)/E23)</f>
        <v>0</v>
      </c>
      <c r="L23" s="72">
        <v>216296934092.07999</v>
      </c>
      <c r="M23" s="78">
        <v>100</v>
      </c>
      <c r="N23" s="26">
        <f t="shared" ref="N23:N51" si="26">((L23-H23)/H23)</f>
        <v>-4.4420050771881237E-3</v>
      </c>
      <c r="O23" s="26">
        <f t="shared" ref="O23:O51" si="27">((M23-I23)/I23)</f>
        <v>0</v>
      </c>
      <c r="P23" s="72">
        <v>214373696791.38</v>
      </c>
      <c r="Q23" s="78">
        <v>100</v>
      </c>
      <c r="R23" s="26">
        <f t="shared" ref="R23:R51" si="28">((P23-L23)/L23)</f>
        <v>-8.8916530822449776E-3</v>
      </c>
      <c r="S23" s="26">
        <f t="shared" ref="S23:S51" si="29">((Q23-M23)/M23)</f>
        <v>0</v>
      </c>
      <c r="T23" s="72">
        <v>212749877297.54999</v>
      </c>
      <c r="U23" s="78">
        <v>100</v>
      </c>
      <c r="V23" s="26">
        <f t="shared" ref="V23:V51" si="30">((T23-P23)/P23)</f>
        <v>-7.5747142402934533E-3</v>
      </c>
      <c r="W23" s="26">
        <f t="shared" ref="W23:W51" si="31">((U23-Q23)/Q23)</f>
        <v>0</v>
      </c>
      <c r="X23" s="72">
        <v>211659473456.38</v>
      </c>
      <c r="Y23" s="78">
        <v>100</v>
      </c>
      <c r="Z23" s="26">
        <f t="shared" ref="Z23:Z51" si="32">((X23-T23)/T23)</f>
        <v>-5.125285405664203E-3</v>
      </c>
      <c r="AA23" s="26">
        <f t="shared" ref="AA23:AA51" si="33">((Y23-U23)/U23)</f>
        <v>0</v>
      </c>
      <c r="AB23" s="72">
        <v>211483631656.48999</v>
      </c>
      <c r="AC23" s="78">
        <v>100</v>
      </c>
      <c r="AD23" s="26">
        <f t="shared" ref="AD23:AD51" si="34">((AB23-X23)/X23)</f>
        <v>-8.3077689374604405E-4</v>
      </c>
      <c r="AE23" s="26">
        <f t="shared" ref="AE23:AE51" si="35">((AC23-Y23)/Y23)</f>
        <v>0</v>
      </c>
      <c r="AF23" s="72">
        <v>210369246779.19</v>
      </c>
      <c r="AG23" s="255">
        <v>8.9599999999999999E-2</v>
      </c>
      <c r="AH23" s="26">
        <f t="shared" ref="AH23:AH51" si="36">((AF23-AB23)/AB23)</f>
        <v>-5.269367035979731E-3</v>
      </c>
      <c r="AI23" s="26">
        <f t="shared" ref="AI23:AI51" si="37">((AG23-AC23)/AC23)</f>
        <v>-0.99910399999999999</v>
      </c>
      <c r="AJ23" s="27">
        <f t="shared" si="16"/>
        <v>-4.5274493490318896E-3</v>
      </c>
      <c r="AK23" s="27">
        <f t="shared" si="17"/>
        <v>-0.124888</v>
      </c>
      <c r="AL23" s="28">
        <f t="shared" si="18"/>
        <v>-3.182882457808256E-2</v>
      </c>
      <c r="AM23" s="28">
        <f t="shared" si="19"/>
        <v>-0.99910399999999999</v>
      </c>
      <c r="AN23" s="29">
        <f t="shared" si="20"/>
        <v>2.9942092658258859E-3</v>
      </c>
      <c r="AO23" s="87">
        <f t="shared" si="21"/>
        <v>0.35323660675530216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162448625199.37</v>
      </c>
      <c r="C24" s="78">
        <v>100</v>
      </c>
      <c r="D24" s="72">
        <v>160551037655</v>
      </c>
      <c r="E24" s="78">
        <v>100</v>
      </c>
      <c r="F24" s="26">
        <f t="shared" si="22"/>
        <v>-1.1681154839206077E-2</v>
      </c>
      <c r="G24" s="26">
        <f t="shared" si="23"/>
        <v>0</v>
      </c>
      <c r="H24" s="72">
        <v>156557848324.48999</v>
      </c>
      <c r="I24" s="78">
        <v>100</v>
      </c>
      <c r="J24" s="26">
        <f t="shared" si="24"/>
        <v>-2.4871775286129088E-2</v>
      </c>
      <c r="K24" s="26">
        <f t="shared" si="25"/>
        <v>0</v>
      </c>
      <c r="L24" s="72">
        <v>154034389710.28</v>
      </c>
      <c r="M24" s="78">
        <v>100</v>
      </c>
      <c r="N24" s="26">
        <f t="shared" si="26"/>
        <v>-1.6118378230261181E-2</v>
      </c>
      <c r="O24" s="26">
        <f t="shared" si="27"/>
        <v>0</v>
      </c>
      <c r="P24" s="72">
        <v>148860021973.57999</v>
      </c>
      <c r="Q24" s="78">
        <v>100</v>
      </c>
      <c r="R24" s="26">
        <f t="shared" si="28"/>
        <v>-3.3592289010475972E-2</v>
      </c>
      <c r="S24" s="26">
        <f t="shared" si="29"/>
        <v>0</v>
      </c>
      <c r="T24" s="72">
        <v>144327254804.67001</v>
      </c>
      <c r="U24" s="78">
        <v>100</v>
      </c>
      <c r="V24" s="26">
        <f t="shared" si="30"/>
        <v>-3.0449862285486285E-2</v>
      </c>
      <c r="W24" s="26">
        <f t="shared" si="31"/>
        <v>0</v>
      </c>
      <c r="X24" s="72">
        <v>141995654456.56</v>
      </c>
      <c r="Y24" s="78">
        <v>100</v>
      </c>
      <c r="Z24" s="26">
        <f t="shared" si="32"/>
        <v>-1.6154955287312596E-2</v>
      </c>
      <c r="AA24" s="26">
        <f t="shared" si="33"/>
        <v>0</v>
      </c>
      <c r="AB24" s="72">
        <v>142153926689.03</v>
      </c>
      <c r="AC24" s="78">
        <v>100</v>
      </c>
      <c r="AD24" s="26">
        <f t="shared" si="34"/>
        <v>1.1146272966995666E-3</v>
      </c>
      <c r="AE24" s="26">
        <f t="shared" si="35"/>
        <v>0</v>
      </c>
      <c r="AF24" s="72">
        <v>142776712728.44</v>
      </c>
      <c r="AG24" s="255">
        <v>9.6799999999999997E-2</v>
      </c>
      <c r="AH24" s="26">
        <f t="shared" si="36"/>
        <v>4.3810681415250982E-3</v>
      </c>
      <c r="AI24" s="26">
        <f t="shared" si="37"/>
        <v>-0.99903200000000003</v>
      </c>
      <c r="AJ24" s="27">
        <f t="shared" si="16"/>
        <v>-1.5921589937580818E-2</v>
      </c>
      <c r="AK24" s="27">
        <f t="shared" si="17"/>
        <v>-0.124879</v>
      </c>
      <c r="AL24" s="28">
        <f t="shared" si="18"/>
        <v>-0.1107082531895829</v>
      </c>
      <c r="AM24" s="28">
        <f t="shared" si="19"/>
        <v>-0.99903200000000003</v>
      </c>
      <c r="AN24" s="29">
        <f t="shared" si="20"/>
        <v>1.375258530752827E-2</v>
      </c>
      <c r="AO24" s="87">
        <f t="shared" si="21"/>
        <v>0.35321115091117949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20304786075.349998</v>
      </c>
      <c r="C25" s="78">
        <v>1</v>
      </c>
      <c r="D25" s="72">
        <v>20578102862.68</v>
      </c>
      <c r="E25" s="78">
        <v>1</v>
      </c>
      <c r="F25" s="26">
        <f t="shared" si="22"/>
        <v>1.3460707555141805E-2</v>
      </c>
      <c r="G25" s="26">
        <f t="shared" si="23"/>
        <v>0</v>
      </c>
      <c r="H25" s="72">
        <v>20526445718.639999</v>
      </c>
      <c r="I25" s="78">
        <v>1</v>
      </c>
      <c r="J25" s="26">
        <f t="shared" si="24"/>
        <v>-2.5102967161120177E-3</v>
      </c>
      <c r="K25" s="26">
        <f t="shared" si="25"/>
        <v>0</v>
      </c>
      <c r="L25" s="72">
        <v>21058633666.689999</v>
      </c>
      <c r="M25" s="78">
        <v>1</v>
      </c>
      <c r="N25" s="26">
        <f t="shared" si="26"/>
        <v>2.5926941046920806E-2</v>
      </c>
      <c r="O25" s="26">
        <f t="shared" si="27"/>
        <v>0</v>
      </c>
      <c r="P25" s="72">
        <v>21510288703.130001</v>
      </c>
      <c r="Q25" s="78">
        <v>1</v>
      </c>
      <c r="R25" s="26">
        <f t="shared" si="28"/>
        <v>2.144749956662282E-2</v>
      </c>
      <c r="S25" s="26">
        <f t="shared" si="29"/>
        <v>0</v>
      </c>
      <c r="T25" s="72">
        <v>21681938632.790001</v>
      </c>
      <c r="U25" s="78">
        <v>1</v>
      </c>
      <c r="V25" s="26">
        <f t="shared" si="30"/>
        <v>7.9798989232079797E-3</v>
      </c>
      <c r="W25" s="26">
        <f t="shared" si="31"/>
        <v>0</v>
      </c>
      <c r="X25" s="72">
        <v>21443696214.060001</v>
      </c>
      <c r="Y25" s="78">
        <v>1</v>
      </c>
      <c r="Z25" s="26">
        <f t="shared" si="32"/>
        <v>-1.0988058898464969E-2</v>
      </c>
      <c r="AA25" s="26">
        <f t="shared" si="33"/>
        <v>0</v>
      </c>
      <c r="AB25" s="72">
        <v>21214026744.880001</v>
      </c>
      <c r="AC25" s="78">
        <v>1</v>
      </c>
      <c r="AD25" s="26">
        <f t="shared" si="34"/>
        <v>-1.0710348947650768E-2</v>
      </c>
      <c r="AE25" s="26">
        <f t="shared" si="35"/>
        <v>0</v>
      </c>
      <c r="AF25" s="72">
        <v>20734968413.43</v>
      </c>
      <c r="AG25" s="255">
        <v>0.11260000000000001</v>
      </c>
      <c r="AH25" s="26">
        <f t="shared" si="36"/>
        <v>-2.2582149877114741E-2</v>
      </c>
      <c r="AI25" s="26">
        <f t="shared" si="37"/>
        <v>-0.88739999999999997</v>
      </c>
      <c r="AJ25" s="27">
        <f t="shared" si="16"/>
        <v>2.7530240815688638E-3</v>
      </c>
      <c r="AK25" s="27">
        <f t="shared" si="17"/>
        <v>-0.110925</v>
      </c>
      <c r="AL25" s="28">
        <f t="shared" si="18"/>
        <v>7.6229354958900486E-3</v>
      </c>
      <c r="AM25" s="28">
        <f t="shared" si="19"/>
        <v>-0.88739999999999997</v>
      </c>
      <c r="AN25" s="29">
        <f t="shared" si="20"/>
        <v>1.7188625421992013E-2</v>
      </c>
      <c r="AO25" s="87">
        <f t="shared" si="21"/>
        <v>0.3137432788124711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1029255668.3</v>
      </c>
      <c r="C26" s="78">
        <v>100</v>
      </c>
      <c r="D26" s="72">
        <v>1029987007.95</v>
      </c>
      <c r="E26" s="78">
        <v>100</v>
      </c>
      <c r="F26" s="26">
        <f t="shared" si="22"/>
        <v>7.1055197704962244E-4</v>
      </c>
      <c r="G26" s="26">
        <f t="shared" si="23"/>
        <v>0</v>
      </c>
      <c r="H26" s="72">
        <v>1023523600.8099999</v>
      </c>
      <c r="I26" s="78">
        <v>100</v>
      </c>
      <c r="J26" s="26">
        <f t="shared" si="24"/>
        <v>-6.2752317166255619E-3</v>
      </c>
      <c r="K26" s="26">
        <f t="shared" si="25"/>
        <v>0</v>
      </c>
      <c r="L26" s="72">
        <v>1027403428.21</v>
      </c>
      <c r="M26" s="78">
        <v>100</v>
      </c>
      <c r="N26" s="26">
        <f t="shared" si="26"/>
        <v>3.7906574864806858E-3</v>
      </c>
      <c r="O26" s="26">
        <f t="shared" si="27"/>
        <v>0</v>
      </c>
      <c r="P26" s="72">
        <v>1023884141.52</v>
      </c>
      <c r="Q26" s="78">
        <v>100</v>
      </c>
      <c r="R26" s="26">
        <f t="shared" si="28"/>
        <v>-3.4254184805783219E-3</v>
      </c>
      <c r="S26" s="26">
        <f t="shared" si="29"/>
        <v>0</v>
      </c>
      <c r="T26" s="72">
        <v>1024034341.52</v>
      </c>
      <c r="U26" s="78">
        <v>100</v>
      </c>
      <c r="V26" s="26">
        <f t="shared" si="30"/>
        <v>1.4669628516466877E-4</v>
      </c>
      <c r="W26" s="26">
        <f t="shared" si="31"/>
        <v>0</v>
      </c>
      <c r="X26" s="72">
        <v>974544657.86000001</v>
      </c>
      <c r="Y26" s="78">
        <v>100</v>
      </c>
      <c r="Z26" s="26">
        <f t="shared" si="32"/>
        <v>-4.8328148435472569E-2</v>
      </c>
      <c r="AA26" s="26">
        <f t="shared" si="33"/>
        <v>0</v>
      </c>
      <c r="AB26" s="72">
        <v>975683477.50999999</v>
      </c>
      <c r="AC26" s="78">
        <v>100</v>
      </c>
      <c r="AD26" s="26">
        <f t="shared" si="34"/>
        <v>1.1685658946617257E-3</v>
      </c>
      <c r="AE26" s="26">
        <f t="shared" si="35"/>
        <v>0</v>
      </c>
      <c r="AF26" s="72">
        <v>972953572.35000002</v>
      </c>
      <c r="AG26" s="255">
        <v>8.7599999999999997E-2</v>
      </c>
      <c r="AH26" s="26">
        <f t="shared" si="36"/>
        <v>-2.7979413641059502E-3</v>
      </c>
      <c r="AI26" s="26">
        <f t="shared" si="37"/>
        <v>-0.99912400000000001</v>
      </c>
      <c r="AJ26" s="27">
        <f t="shared" si="16"/>
        <v>-6.8762835441782133E-3</v>
      </c>
      <c r="AK26" s="27">
        <f t="shared" si="17"/>
        <v>-0.1248905</v>
      </c>
      <c r="AL26" s="28">
        <f t="shared" si="18"/>
        <v>-5.5372966027517768E-2</v>
      </c>
      <c r="AM26" s="28">
        <f t="shared" si="19"/>
        <v>-0.99912400000000001</v>
      </c>
      <c r="AN26" s="29">
        <f t="shared" si="20"/>
        <v>1.704005895045611E-2</v>
      </c>
      <c r="AO26" s="87">
        <f t="shared" si="21"/>
        <v>0.35324367782311406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67635743574.510002</v>
      </c>
      <c r="C27" s="78">
        <v>1</v>
      </c>
      <c r="D27" s="72">
        <v>67292504016.93</v>
      </c>
      <c r="E27" s="78">
        <v>1</v>
      </c>
      <c r="F27" s="26">
        <f t="shared" si="22"/>
        <v>-5.0748249289501281E-3</v>
      </c>
      <c r="G27" s="26">
        <f t="shared" si="23"/>
        <v>0</v>
      </c>
      <c r="H27" s="72">
        <v>66415674718.25</v>
      </c>
      <c r="I27" s="78">
        <v>1</v>
      </c>
      <c r="J27" s="26">
        <f t="shared" si="24"/>
        <v>-1.3030118458058871E-2</v>
      </c>
      <c r="K27" s="26">
        <f t="shared" si="25"/>
        <v>0</v>
      </c>
      <c r="L27" s="72">
        <v>66266034712.550003</v>
      </c>
      <c r="M27" s="78">
        <v>1</v>
      </c>
      <c r="N27" s="26">
        <f t="shared" si="26"/>
        <v>-2.2530826696378977E-3</v>
      </c>
      <c r="O27" s="26">
        <f t="shared" si="27"/>
        <v>0</v>
      </c>
      <c r="P27" s="72">
        <v>65710165126.660004</v>
      </c>
      <c r="Q27" s="78">
        <v>1</v>
      </c>
      <c r="R27" s="26">
        <f t="shared" si="28"/>
        <v>-8.3884540292966138E-3</v>
      </c>
      <c r="S27" s="26">
        <f t="shared" si="29"/>
        <v>0</v>
      </c>
      <c r="T27" s="72">
        <v>65381922113.199997</v>
      </c>
      <c r="U27" s="78">
        <v>1</v>
      </c>
      <c r="V27" s="26">
        <f t="shared" si="30"/>
        <v>-4.9953156079778531E-3</v>
      </c>
      <c r="W27" s="26">
        <f t="shared" si="31"/>
        <v>0</v>
      </c>
      <c r="X27" s="72">
        <v>65943915545.260002</v>
      </c>
      <c r="Y27" s="78">
        <v>1</v>
      </c>
      <c r="Z27" s="26">
        <f t="shared" si="32"/>
        <v>8.5955477278105898E-3</v>
      </c>
      <c r="AA27" s="26">
        <f t="shared" si="33"/>
        <v>0</v>
      </c>
      <c r="AB27" s="72">
        <v>64915870060.559998</v>
      </c>
      <c r="AC27" s="78">
        <v>1</v>
      </c>
      <c r="AD27" s="26">
        <f t="shared" si="34"/>
        <v>-1.5589694306132232E-2</v>
      </c>
      <c r="AE27" s="26">
        <f t="shared" si="35"/>
        <v>0</v>
      </c>
      <c r="AF27" s="72">
        <v>65311894248.510002</v>
      </c>
      <c r="AG27" s="255">
        <v>9.11E-2</v>
      </c>
      <c r="AH27" s="26">
        <f t="shared" si="36"/>
        <v>6.1005758311573691E-3</v>
      </c>
      <c r="AI27" s="26">
        <f t="shared" si="37"/>
        <v>-0.90890000000000004</v>
      </c>
      <c r="AJ27" s="27">
        <f t="shared" si="16"/>
        <v>-4.3294208051357043E-3</v>
      </c>
      <c r="AK27" s="27">
        <f t="shared" si="17"/>
        <v>-0.11361250000000001</v>
      </c>
      <c r="AL27" s="28">
        <f t="shared" si="18"/>
        <v>-2.9432843930457694E-2</v>
      </c>
      <c r="AM27" s="28">
        <f t="shared" si="19"/>
        <v>-0.90890000000000004</v>
      </c>
      <c r="AN27" s="29">
        <f t="shared" si="20"/>
        <v>8.4525694685071984E-3</v>
      </c>
      <c r="AO27" s="87">
        <f t="shared" si="21"/>
        <v>0.32134467671022654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248">
        <v>2052595331.3099999</v>
      </c>
      <c r="C28" s="78">
        <v>10</v>
      </c>
      <c r="D28" s="248">
        <v>2012429427.54</v>
      </c>
      <c r="E28" s="78">
        <v>10</v>
      </c>
      <c r="F28" s="26">
        <f t="shared" si="22"/>
        <v>-1.9568349960323375E-2</v>
      </c>
      <c r="G28" s="26">
        <f t="shared" si="23"/>
        <v>0</v>
      </c>
      <c r="H28" s="248">
        <v>2022754254.3299999</v>
      </c>
      <c r="I28" s="78">
        <v>10</v>
      </c>
      <c r="J28" s="26">
        <f t="shared" si="24"/>
        <v>5.1305286280876258E-3</v>
      </c>
      <c r="K28" s="26">
        <f t="shared" si="25"/>
        <v>0</v>
      </c>
      <c r="L28" s="248">
        <v>1997457496.8599999</v>
      </c>
      <c r="M28" s="78">
        <v>10</v>
      </c>
      <c r="N28" s="26">
        <f t="shared" si="26"/>
        <v>-1.2506095298451919E-2</v>
      </c>
      <c r="O28" s="26">
        <f t="shared" si="27"/>
        <v>0</v>
      </c>
      <c r="P28" s="248">
        <v>2016135279.2</v>
      </c>
      <c r="Q28" s="78">
        <v>10</v>
      </c>
      <c r="R28" s="26">
        <f t="shared" si="28"/>
        <v>9.3507783616730757E-3</v>
      </c>
      <c r="S28" s="26">
        <f t="shared" si="29"/>
        <v>0</v>
      </c>
      <c r="T28" s="248">
        <v>1990970212.6400001</v>
      </c>
      <c r="U28" s="78">
        <v>10</v>
      </c>
      <c r="V28" s="26">
        <f t="shared" si="30"/>
        <v>-1.2481834339005966E-2</v>
      </c>
      <c r="W28" s="26">
        <f t="shared" si="31"/>
        <v>0</v>
      </c>
      <c r="X28" s="248">
        <v>1995362465.5799999</v>
      </c>
      <c r="Y28" s="78">
        <v>10</v>
      </c>
      <c r="Z28" s="26">
        <f t="shared" si="32"/>
        <v>2.2060867169759156E-3</v>
      </c>
      <c r="AA28" s="26">
        <f t="shared" si="33"/>
        <v>0</v>
      </c>
      <c r="AB28" s="248">
        <v>1979661149.23</v>
      </c>
      <c r="AC28" s="78">
        <v>10</v>
      </c>
      <c r="AD28" s="26">
        <f t="shared" si="34"/>
        <v>-7.8689043323444206E-3</v>
      </c>
      <c r="AE28" s="26">
        <f t="shared" si="35"/>
        <v>0</v>
      </c>
      <c r="AF28" s="248">
        <v>1945747630.3900001</v>
      </c>
      <c r="AG28" s="255">
        <v>9.4299999999999995E-2</v>
      </c>
      <c r="AH28" s="26">
        <f t="shared" si="36"/>
        <v>-1.7130971557021646E-2</v>
      </c>
      <c r="AI28" s="26">
        <f t="shared" si="37"/>
        <v>-0.99056999999999995</v>
      </c>
      <c r="AJ28" s="27">
        <f t="shared" si="16"/>
        <v>-6.6085952225513386E-3</v>
      </c>
      <c r="AK28" s="27">
        <f t="shared" si="17"/>
        <v>-0.12382124999999999</v>
      </c>
      <c r="AL28" s="28">
        <f t="shared" si="18"/>
        <v>-3.3134974194604129E-2</v>
      </c>
      <c r="AM28" s="28">
        <f t="shared" si="19"/>
        <v>-0.99056999999999995</v>
      </c>
      <c r="AN28" s="29">
        <f t="shared" si="20"/>
        <v>1.0821583737938213E-2</v>
      </c>
      <c r="AO28" s="87">
        <f t="shared" si="21"/>
        <v>0.35021938211997916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32211430914.705513</v>
      </c>
      <c r="C29" s="78">
        <v>1</v>
      </c>
      <c r="D29" s="72">
        <v>32752674553.509998</v>
      </c>
      <c r="E29" s="78">
        <v>1</v>
      </c>
      <c r="F29" s="26">
        <f t="shared" si="22"/>
        <v>1.6802843693522192E-2</v>
      </c>
      <c r="G29" s="26">
        <f t="shared" si="23"/>
        <v>0</v>
      </c>
      <c r="H29" s="72">
        <v>32881923071.906155</v>
      </c>
      <c r="I29" s="78">
        <v>1</v>
      </c>
      <c r="J29" s="26">
        <f t="shared" si="24"/>
        <v>3.9461973764919655E-3</v>
      </c>
      <c r="K29" s="26">
        <f t="shared" si="25"/>
        <v>0</v>
      </c>
      <c r="L29" s="72">
        <v>32347678954.619999</v>
      </c>
      <c r="M29" s="78">
        <v>1</v>
      </c>
      <c r="N29" s="26">
        <f t="shared" si="26"/>
        <v>-1.6247350135753048E-2</v>
      </c>
      <c r="O29" s="26">
        <f t="shared" si="27"/>
        <v>0</v>
      </c>
      <c r="P29" s="72">
        <v>33537370133.549999</v>
      </c>
      <c r="Q29" s="78">
        <v>1</v>
      </c>
      <c r="R29" s="26">
        <f t="shared" si="28"/>
        <v>3.6778254804587296E-2</v>
      </c>
      <c r="S29" s="26">
        <f t="shared" si="29"/>
        <v>0</v>
      </c>
      <c r="T29" s="72">
        <v>31534072781.080002</v>
      </c>
      <c r="U29" s="78">
        <v>1</v>
      </c>
      <c r="V29" s="26">
        <f t="shared" si="30"/>
        <v>-5.9733286912259875E-2</v>
      </c>
      <c r="W29" s="26">
        <f t="shared" si="31"/>
        <v>0</v>
      </c>
      <c r="X29" s="72">
        <v>30925232156.522186</v>
      </c>
      <c r="Y29" s="78">
        <v>1</v>
      </c>
      <c r="Z29" s="26">
        <f t="shared" si="32"/>
        <v>-1.9307389463599871E-2</v>
      </c>
      <c r="AA29" s="26">
        <f t="shared" si="33"/>
        <v>0</v>
      </c>
      <c r="AB29" s="72">
        <v>30478513345.060001</v>
      </c>
      <c r="AC29" s="78">
        <v>1</v>
      </c>
      <c r="AD29" s="26">
        <f t="shared" si="34"/>
        <v>-1.4445123942843906E-2</v>
      </c>
      <c r="AE29" s="26">
        <f t="shared" si="35"/>
        <v>0</v>
      </c>
      <c r="AF29" s="72">
        <v>30825206593.259998</v>
      </c>
      <c r="AG29" s="255">
        <v>9.8000000000000004E-2</v>
      </c>
      <c r="AH29" s="26">
        <f t="shared" si="36"/>
        <v>1.1375005213506893E-2</v>
      </c>
      <c r="AI29" s="26">
        <f t="shared" si="37"/>
        <v>-0.90200000000000002</v>
      </c>
      <c r="AJ29" s="27">
        <f t="shared" si="16"/>
        <v>-5.1038561707935437E-3</v>
      </c>
      <c r="AK29" s="27">
        <f t="shared" si="17"/>
        <v>-0.11275</v>
      </c>
      <c r="AL29" s="28">
        <f t="shared" si="18"/>
        <v>-5.8849177556507044E-2</v>
      </c>
      <c r="AM29" s="28">
        <f t="shared" si="19"/>
        <v>-0.90200000000000002</v>
      </c>
      <c r="AN29" s="29">
        <f t="shared" si="20"/>
        <v>2.9240438884003017E-2</v>
      </c>
      <c r="AO29" s="87">
        <f t="shared" si="21"/>
        <v>0.31890515831513294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2413902627.6653223</v>
      </c>
      <c r="C30" s="78">
        <v>100</v>
      </c>
      <c r="D30" s="72">
        <v>2260964959.5190992</v>
      </c>
      <c r="E30" s="78">
        <v>100</v>
      </c>
      <c r="F30" s="26">
        <f t="shared" si="22"/>
        <v>-6.3357016307712996E-2</v>
      </c>
      <c r="G30" s="26">
        <f t="shared" si="23"/>
        <v>0</v>
      </c>
      <c r="H30" s="72">
        <v>2289991360.0175672</v>
      </c>
      <c r="I30" s="78">
        <v>100</v>
      </c>
      <c r="J30" s="26">
        <f t="shared" si="24"/>
        <v>1.2838058536140142E-2</v>
      </c>
      <c r="K30" s="26">
        <f t="shared" si="25"/>
        <v>0</v>
      </c>
      <c r="L30" s="72">
        <v>2276234626.0261226</v>
      </c>
      <c r="M30" s="78">
        <v>100</v>
      </c>
      <c r="N30" s="26">
        <f t="shared" si="26"/>
        <v>-6.0073300850091663E-3</v>
      </c>
      <c r="O30" s="26">
        <f t="shared" si="27"/>
        <v>0</v>
      </c>
      <c r="P30" s="72">
        <v>2283596248.5437465</v>
      </c>
      <c r="Q30" s="78">
        <v>100</v>
      </c>
      <c r="R30" s="26">
        <f t="shared" si="28"/>
        <v>3.2341228946490062E-3</v>
      </c>
      <c r="S30" s="26">
        <f t="shared" si="29"/>
        <v>0</v>
      </c>
      <c r="T30" s="72">
        <v>2278791255.9699998</v>
      </c>
      <c r="U30" s="78">
        <v>100</v>
      </c>
      <c r="V30" s="26">
        <f t="shared" si="30"/>
        <v>-2.1041340284259241E-3</v>
      </c>
      <c r="W30" s="26">
        <f t="shared" si="31"/>
        <v>0</v>
      </c>
      <c r="X30" s="72">
        <v>2244819545.71</v>
      </c>
      <c r="Y30" s="78">
        <v>100</v>
      </c>
      <c r="Z30" s="26">
        <f t="shared" si="32"/>
        <v>-1.4907776291926841E-2</v>
      </c>
      <c r="AA30" s="26">
        <f t="shared" si="33"/>
        <v>0</v>
      </c>
      <c r="AB30" s="72">
        <v>2238942092.7600002</v>
      </c>
      <c r="AC30" s="78">
        <v>100</v>
      </c>
      <c r="AD30" s="26">
        <f t="shared" si="34"/>
        <v>-2.6182295860849992E-3</v>
      </c>
      <c r="AE30" s="26">
        <f t="shared" si="35"/>
        <v>0</v>
      </c>
      <c r="AF30" s="72">
        <v>2167257636.8342733</v>
      </c>
      <c r="AG30" s="255">
        <v>7.1199999999999999E-2</v>
      </c>
      <c r="AH30" s="26">
        <f t="shared" si="36"/>
        <v>-3.2017110293978017E-2</v>
      </c>
      <c r="AI30" s="26">
        <f t="shared" si="37"/>
        <v>-0.99928799999999995</v>
      </c>
      <c r="AJ30" s="27">
        <f t="shared" si="16"/>
        <v>-1.3117426895293598E-2</v>
      </c>
      <c r="AK30" s="27">
        <f t="shared" si="17"/>
        <v>-0.12491099999999999</v>
      </c>
      <c r="AL30" s="28">
        <f t="shared" si="18"/>
        <v>-4.1445720903501827E-2</v>
      </c>
      <c r="AM30" s="28">
        <f t="shared" si="19"/>
        <v>-0.99928799999999995</v>
      </c>
      <c r="AN30" s="29">
        <f t="shared" si="20"/>
        <v>2.422383528951854E-2</v>
      </c>
      <c r="AO30" s="87">
        <f t="shared" si="21"/>
        <v>0.35330166057917134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6475586189.5500002</v>
      </c>
      <c r="C31" s="78">
        <v>100</v>
      </c>
      <c r="D31" s="72">
        <v>5290766569.4799995</v>
      </c>
      <c r="E31" s="78">
        <v>100</v>
      </c>
      <c r="F31" s="26">
        <f t="shared" si="22"/>
        <v>-0.18296716086985415</v>
      </c>
      <c r="G31" s="26">
        <f t="shared" si="23"/>
        <v>0</v>
      </c>
      <c r="H31" s="72">
        <v>5239983284.79</v>
      </c>
      <c r="I31" s="78">
        <v>100</v>
      </c>
      <c r="J31" s="26">
        <f t="shared" si="24"/>
        <v>-9.5984738738890893E-3</v>
      </c>
      <c r="K31" s="26">
        <f t="shared" si="25"/>
        <v>0</v>
      </c>
      <c r="L31" s="72">
        <v>5124082500.1000004</v>
      </c>
      <c r="M31" s="78">
        <v>100</v>
      </c>
      <c r="N31" s="26">
        <f t="shared" si="26"/>
        <v>-2.2118540917186243E-2</v>
      </c>
      <c r="O31" s="26">
        <f t="shared" si="27"/>
        <v>0</v>
      </c>
      <c r="P31" s="72">
        <v>5171458887.4200001</v>
      </c>
      <c r="Q31" s="78">
        <v>100</v>
      </c>
      <c r="R31" s="26">
        <f t="shared" si="28"/>
        <v>9.245828364214493E-3</v>
      </c>
      <c r="S31" s="26">
        <f t="shared" si="29"/>
        <v>0</v>
      </c>
      <c r="T31" s="72">
        <v>4675880634.75</v>
      </c>
      <c r="U31" s="78">
        <v>100</v>
      </c>
      <c r="V31" s="26">
        <f t="shared" si="30"/>
        <v>-9.5829487086426426E-2</v>
      </c>
      <c r="W31" s="26">
        <f t="shared" si="31"/>
        <v>0</v>
      </c>
      <c r="X31" s="72">
        <v>4679589786.7600002</v>
      </c>
      <c r="Y31" s="78">
        <v>100</v>
      </c>
      <c r="Z31" s="26">
        <f t="shared" si="32"/>
        <v>7.9325207372376433E-4</v>
      </c>
      <c r="AA31" s="26">
        <f t="shared" si="33"/>
        <v>0</v>
      </c>
      <c r="AB31" s="72">
        <v>4700274989.4899998</v>
      </c>
      <c r="AC31" s="78">
        <v>100</v>
      </c>
      <c r="AD31" s="26">
        <f t="shared" si="34"/>
        <v>4.4203025633837278E-3</v>
      </c>
      <c r="AE31" s="26">
        <f t="shared" si="35"/>
        <v>0</v>
      </c>
      <c r="AF31" s="72">
        <v>4697729605.6599998</v>
      </c>
      <c r="AG31" s="255">
        <v>9.3100000000000002E-2</v>
      </c>
      <c r="AH31" s="26">
        <f t="shared" si="36"/>
        <v>-5.4153934305790669E-4</v>
      </c>
      <c r="AI31" s="26">
        <f t="shared" si="37"/>
        <v>-0.99906899999999998</v>
      </c>
      <c r="AJ31" s="27">
        <f t="shared" si="16"/>
        <v>-3.7074477386136478E-2</v>
      </c>
      <c r="AK31" s="27">
        <f t="shared" si="17"/>
        <v>-0.124883625</v>
      </c>
      <c r="AL31" s="28">
        <f t="shared" si="18"/>
        <v>-0.11208904343672188</v>
      </c>
      <c r="AM31" s="28">
        <f t="shared" si="19"/>
        <v>-0.99906899999999998</v>
      </c>
      <c r="AN31" s="29">
        <f t="shared" si="20"/>
        <v>6.798260812043809E-2</v>
      </c>
      <c r="AO31" s="87">
        <f t="shared" si="21"/>
        <v>0.35322423238663142</v>
      </c>
      <c r="AP31" s="33"/>
      <c r="AQ31" s="41"/>
      <c r="AR31" s="38"/>
      <c r="AS31" s="32"/>
      <c r="AT31" s="32"/>
    </row>
    <row r="32" spans="1:46">
      <c r="A32" s="232" t="s">
        <v>104</v>
      </c>
      <c r="B32" s="248">
        <v>755070717.47000003</v>
      </c>
      <c r="C32" s="78">
        <v>10</v>
      </c>
      <c r="D32" s="248">
        <v>719709028.36000001</v>
      </c>
      <c r="E32" s="78">
        <v>10</v>
      </c>
      <c r="F32" s="26">
        <f t="shared" si="22"/>
        <v>-4.6832287747147316E-2</v>
      </c>
      <c r="G32" s="26">
        <f t="shared" si="23"/>
        <v>0</v>
      </c>
      <c r="H32" s="248">
        <v>716654391.73000002</v>
      </c>
      <c r="I32" s="78">
        <v>10</v>
      </c>
      <c r="J32" s="26">
        <f t="shared" si="24"/>
        <v>-4.2442660987046269E-3</v>
      </c>
      <c r="K32" s="26">
        <f t="shared" si="25"/>
        <v>0</v>
      </c>
      <c r="L32" s="248">
        <v>710109443.77999997</v>
      </c>
      <c r="M32" s="78">
        <v>10</v>
      </c>
      <c r="N32" s="26">
        <f t="shared" si="26"/>
        <v>-9.1326419338623975E-3</v>
      </c>
      <c r="O32" s="26">
        <f t="shared" si="27"/>
        <v>0</v>
      </c>
      <c r="P32" s="248">
        <v>705574929.40999997</v>
      </c>
      <c r="Q32" s="78">
        <v>10</v>
      </c>
      <c r="R32" s="26">
        <f t="shared" si="28"/>
        <v>-6.385655633393955E-3</v>
      </c>
      <c r="S32" s="26">
        <f t="shared" si="29"/>
        <v>0</v>
      </c>
      <c r="T32" s="248">
        <v>716025849.02999997</v>
      </c>
      <c r="U32" s="78">
        <v>10</v>
      </c>
      <c r="V32" s="26">
        <f t="shared" si="30"/>
        <v>1.4811920299859631E-2</v>
      </c>
      <c r="W32" s="26">
        <f t="shared" si="31"/>
        <v>0</v>
      </c>
      <c r="X32" s="248">
        <v>689366471</v>
      </c>
      <c r="Y32" s="78">
        <v>10</v>
      </c>
      <c r="Z32" s="26">
        <f t="shared" si="32"/>
        <v>-3.723242403345553E-2</v>
      </c>
      <c r="AA32" s="26">
        <f t="shared" si="33"/>
        <v>0</v>
      </c>
      <c r="AB32" s="248">
        <v>689366471</v>
      </c>
      <c r="AC32" s="78">
        <v>10</v>
      </c>
      <c r="AD32" s="26">
        <f t="shared" si="34"/>
        <v>0</v>
      </c>
      <c r="AE32" s="26">
        <f t="shared" si="35"/>
        <v>0</v>
      </c>
      <c r="AF32" s="248">
        <v>678236252.79999995</v>
      </c>
      <c r="AG32" s="255">
        <v>7.4200000000000002E-2</v>
      </c>
      <c r="AH32" s="26">
        <f t="shared" si="36"/>
        <v>-1.6145575203062128E-2</v>
      </c>
      <c r="AI32" s="26">
        <f t="shared" si="37"/>
        <v>-0.99258000000000002</v>
      </c>
      <c r="AJ32" s="27">
        <f t="shared" si="16"/>
        <v>-1.3145116293720791E-2</v>
      </c>
      <c r="AK32" s="27">
        <f t="shared" si="17"/>
        <v>-0.1240725</v>
      </c>
      <c r="AL32" s="28">
        <f t="shared" si="18"/>
        <v>-5.7624364744324551E-2</v>
      </c>
      <c r="AM32" s="28">
        <f t="shared" si="19"/>
        <v>-0.99258000000000002</v>
      </c>
      <c r="AN32" s="29">
        <f t="shared" si="20"/>
        <v>2.0069280145533271E-2</v>
      </c>
      <c r="AO32" s="87">
        <f t="shared" si="21"/>
        <v>0.35093002443507171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3362836386.8699999</v>
      </c>
      <c r="C33" s="78">
        <v>100</v>
      </c>
      <c r="D33" s="72">
        <v>3344096115.9000001</v>
      </c>
      <c r="E33" s="78">
        <v>100</v>
      </c>
      <c r="F33" s="26">
        <f t="shared" si="22"/>
        <v>-5.5727572840504804E-3</v>
      </c>
      <c r="G33" s="26">
        <f t="shared" si="23"/>
        <v>0</v>
      </c>
      <c r="H33" s="72">
        <v>3360631258.8800001</v>
      </c>
      <c r="I33" s="78">
        <v>100</v>
      </c>
      <c r="J33" s="26">
        <f t="shared" si="24"/>
        <v>4.9445776696971219E-3</v>
      </c>
      <c r="K33" s="26">
        <f t="shared" si="25"/>
        <v>0</v>
      </c>
      <c r="L33" s="72">
        <v>3421907383.3499999</v>
      </c>
      <c r="M33" s="78">
        <v>100</v>
      </c>
      <c r="N33" s="26">
        <f t="shared" si="26"/>
        <v>1.8233516190771053E-2</v>
      </c>
      <c r="O33" s="26">
        <f t="shared" si="27"/>
        <v>0</v>
      </c>
      <c r="P33" s="72">
        <v>3413126853.46</v>
      </c>
      <c r="Q33" s="78">
        <v>100</v>
      </c>
      <c r="R33" s="26">
        <f t="shared" si="28"/>
        <v>-2.5659753191227081E-3</v>
      </c>
      <c r="S33" s="26">
        <f t="shared" si="29"/>
        <v>0</v>
      </c>
      <c r="T33" s="72">
        <v>3408169094.9099998</v>
      </c>
      <c r="U33" s="78">
        <v>100</v>
      </c>
      <c r="V33" s="26">
        <f t="shared" si="30"/>
        <v>-1.452556193443073E-3</v>
      </c>
      <c r="W33" s="26">
        <f t="shared" si="31"/>
        <v>0</v>
      </c>
      <c r="X33" s="72">
        <v>3456389594.9299998</v>
      </c>
      <c r="Y33" s="78">
        <v>100</v>
      </c>
      <c r="Z33" s="26">
        <f t="shared" si="32"/>
        <v>1.4148505745215482E-2</v>
      </c>
      <c r="AA33" s="26">
        <f t="shared" si="33"/>
        <v>0</v>
      </c>
      <c r="AB33" s="72">
        <v>3513796909.0999999</v>
      </c>
      <c r="AC33" s="78">
        <v>100</v>
      </c>
      <c r="AD33" s="26">
        <f t="shared" si="34"/>
        <v>1.6609040327574157E-2</v>
      </c>
      <c r="AE33" s="26">
        <f t="shared" si="35"/>
        <v>0</v>
      </c>
      <c r="AF33" s="72">
        <v>3705675436.3899999</v>
      </c>
      <c r="AG33" s="255">
        <v>8.2199999999999995E-2</v>
      </c>
      <c r="AH33" s="26">
        <f t="shared" si="36"/>
        <v>5.4607176297831746E-2</v>
      </c>
      <c r="AI33" s="26">
        <f t="shared" si="37"/>
        <v>-0.99917800000000001</v>
      </c>
      <c r="AJ33" s="27">
        <f t="shared" si="16"/>
        <v>1.2368940929309163E-2</v>
      </c>
      <c r="AK33" s="27">
        <f t="shared" si="17"/>
        <v>-0.12489725</v>
      </c>
      <c r="AL33" s="28">
        <f t="shared" si="18"/>
        <v>0.10812467942258518</v>
      </c>
      <c r="AM33" s="28">
        <f t="shared" si="19"/>
        <v>-0.99917800000000001</v>
      </c>
      <c r="AN33" s="29">
        <f t="shared" si="20"/>
        <v>1.9385997430167088E-2</v>
      </c>
      <c r="AO33" s="87">
        <f t="shared" si="21"/>
        <v>0.35326276970620607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20250154247.509998</v>
      </c>
      <c r="C34" s="78">
        <v>100</v>
      </c>
      <c r="D34" s="72">
        <v>16430263086.200001</v>
      </c>
      <c r="E34" s="78">
        <v>100</v>
      </c>
      <c r="F34" s="26">
        <f t="shared" si="22"/>
        <v>-0.18863516369410863</v>
      </c>
      <c r="G34" s="26">
        <f t="shared" si="23"/>
        <v>0</v>
      </c>
      <c r="H34" s="72">
        <v>16447999258.4</v>
      </c>
      <c r="I34" s="78">
        <v>100</v>
      </c>
      <c r="J34" s="26">
        <f t="shared" si="24"/>
        <v>1.0794819356785409E-3</v>
      </c>
      <c r="K34" s="26">
        <f t="shared" si="25"/>
        <v>0</v>
      </c>
      <c r="L34" s="72">
        <v>15853608342.629999</v>
      </c>
      <c r="M34" s="78">
        <v>100</v>
      </c>
      <c r="N34" s="26">
        <f t="shared" si="26"/>
        <v>-3.6137581625099162E-2</v>
      </c>
      <c r="O34" s="26">
        <f t="shared" si="27"/>
        <v>0</v>
      </c>
      <c r="P34" s="72">
        <v>12642110764.700001</v>
      </c>
      <c r="Q34" s="78">
        <v>100</v>
      </c>
      <c r="R34" s="26">
        <f t="shared" si="28"/>
        <v>-0.20257202704411165</v>
      </c>
      <c r="S34" s="26">
        <f t="shared" si="29"/>
        <v>0</v>
      </c>
      <c r="T34" s="72">
        <v>12548308172.51</v>
      </c>
      <c r="U34" s="78">
        <v>100</v>
      </c>
      <c r="V34" s="26">
        <f t="shared" si="30"/>
        <v>-7.4198521066530529E-3</v>
      </c>
      <c r="W34" s="26">
        <f t="shared" si="31"/>
        <v>0</v>
      </c>
      <c r="X34" s="72">
        <v>12190113815.139999</v>
      </c>
      <c r="Y34" s="78">
        <v>100</v>
      </c>
      <c r="Z34" s="26">
        <f t="shared" si="32"/>
        <v>-2.8545231153527872E-2</v>
      </c>
      <c r="AA34" s="26">
        <f t="shared" si="33"/>
        <v>0</v>
      </c>
      <c r="AB34" s="72">
        <v>12159871258.799999</v>
      </c>
      <c r="AC34" s="78">
        <v>100</v>
      </c>
      <c r="AD34" s="26">
        <f t="shared" si="34"/>
        <v>-2.4809084475026968E-3</v>
      </c>
      <c r="AE34" s="26">
        <f t="shared" si="35"/>
        <v>0</v>
      </c>
      <c r="AF34" s="72">
        <v>12132773012.1761</v>
      </c>
      <c r="AG34" s="255">
        <v>6.4299999999999996E-2</v>
      </c>
      <c r="AH34" s="26">
        <f t="shared" si="36"/>
        <v>-2.2284978226466568E-3</v>
      </c>
      <c r="AI34" s="26">
        <f t="shared" si="37"/>
        <v>-0.99935699999999994</v>
      </c>
      <c r="AJ34" s="27">
        <f t="shared" si="16"/>
        <v>-5.8367472494746407E-2</v>
      </c>
      <c r="AK34" s="27">
        <f t="shared" si="17"/>
        <v>-0.12491962499999999</v>
      </c>
      <c r="AL34" s="28">
        <f t="shared" si="18"/>
        <v>-0.26155941943701566</v>
      </c>
      <c r="AM34" s="28">
        <f t="shared" si="19"/>
        <v>-0.99935699999999994</v>
      </c>
      <c r="AN34" s="29">
        <f t="shared" si="20"/>
        <v>8.5817623882932417E-2</v>
      </c>
      <c r="AO34" s="87">
        <f t="shared" si="21"/>
        <v>0.35332605576312226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11591205143</v>
      </c>
      <c r="C35" s="74">
        <v>100</v>
      </c>
      <c r="D35" s="72">
        <v>11528561764.709999</v>
      </c>
      <c r="E35" s="74">
        <v>100</v>
      </c>
      <c r="F35" s="26">
        <f t="shared" si="22"/>
        <v>-5.4043887168912404E-3</v>
      </c>
      <c r="G35" s="26">
        <f t="shared" si="23"/>
        <v>0</v>
      </c>
      <c r="H35" s="72">
        <v>11507453699.32</v>
      </c>
      <c r="I35" s="74">
        <v>100</v>
      </c>
      <c r="J35" s="26">
        <f t="shared" si="24"/>
        <v>-1.8309365748130997E-3</v>
      </c>
      <c r="K35" s="26">
        <f t="shared" si="25"/>
        <v>0</v>
      </c>
      <c r="L35" s="72">
        <v>11550777981.209999</v>
      </c>
      <c r="M35" s="74">
        <v>100</v>
      </c>
      <c r="N35" s="26">
        <f t="shared" si="26"/>
        <v>3.7648886558248342E-3</v>
      </c>
      <c r="O35" s="26">
        <f t="shared" si="27"/>
        <v>0</v>
      </c>
      <c r="P35" s="72">
        <v>11243882398.35</v>
      </c>
      <c r="Q35" s="74">
        <v>100</v>
      </c>
      <c r="R35" s="26">
        <f t="shared" si="28"/>
        <v>-2.6569256491574426E-2</v>
      </c>
      <c r="S35" s="26">
        <f t="shared" si="29"/>
        <v>0</v>
      </c>
      <c r="T35" s="72">
        <v>10670755573.57</v>
      </c>
      <c r="U35" s="74">
        <v>100</v>
      </c>
      <c r="V35" s="26">
        <f t="shared" si="30"/>
        <v>-5.0972324725141648E-2</v>
      </c>
      <c r="W35" s="26">
        <f t="shared" si="31"/>
        <v>0</v>
      </c>
      <c r="X35" s="72">
        <v>10547819821.219999</v>
      </c>
      <c r="Y35" s="74">
        <v>100</v>
      </c>
      <c r="Z35" s="26">
        <f t="shared" si="32"/>
        <v>-1.1520810452682039E-2</v>
      </c>
      <c r="AA35" s="26">
        <f t="shared" si="33"/>
        <v>0</v>
      </c>
      <c r="AB35" s="72">
        <v>10569016119.809999</v>
      </c>
      <c r="AC35" s="74">
        <v>100</v>
      </c>
      <c r="AD35" s="26">
        <f t="shared" si="34"/>
        <v>2.0095431045719656E-3</v>
      </c>
      <c r="AE35" s="26">
        <f t="shared" si="35"/>
        <v>0</v>
      </c>
      <c r="AF35" s="72">
        <v>10563019195.91</v>
      </c>
      <c r="AG35" s="255">
        <v>9.0300000000000005E-2</v>
      </c>
      <c r="AH35" s="26">
        <f t="shared" si="36"/>
        <v>-5.6740606997081821E-4</v>
      </c>
      <c r="AI35" s="26">
        <f t="shared" si="37"/>
        <v>-0.99909700000000001</v>
      </c>
      <c r="AJ35" s="27">
        <f t="shared" si="16"/>
        <v>-1.1386336408834559E-2</v>
      </c>
      <c r="AK35" s="27">
        <f t="shared" si="17"/>
        <v>-0.124887125</v>
      </c>
      <c r="AL35" s="28">
        <f t="shared" si="18"/>
        <v>-8.3752213719808039E-2</v>
      </c>
      <c r="AM35" s="28">
        <f t="shared" si="19"/>
        <v>-0.99909700000000001</v>
      </c>
      <c r="AN35" s="29">
        <f t="shared" si="20"/>
        <v>1.8711102293398479E-2</v>
      </c>
      <c r="AO35" s="87">
        <f t="shared" si="21"/>
        <v>0.35323413188156805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391357626.05000001</v>
      </c>
      <c r="C36" s="74">
        <v>1000000</v>
      </c>
      <c r="D36" s="72">
        <v>388837914.45999998</v>
      </c>
      <c r="E36" s="74">
        <v>1000000</v>
      </c>
      <c r="F36" s="26">
        <f t="shared" si="22"/>
        <v>-6.4383863307626308E-3</v>
      </c>
      <c r="G36" s="26">
        <f t="shared" si="23"/>
        <v>0</v>
      </c>
      <c r="H36" s="72">
        <v>389354085.80000001</v>
      </c>
      <c r="I36" s="74">
        <v>1000000</v>
      </c>
      <c r="J36" s="26">
        <f t="shared" si="24"/>
        <v>1.3274717325774882E-3</v>
      </c>
      <c r="K36" s="26">
        <f t="shared" si="25"/>
        <v>0</v>
      </c>
      <c r="L36" s="72">
        <v>392272203.51999998</v>
      </c>
      <c r="M36" s="74">
        <v>1000000</v>
      </c>
      <c r="N36" s="26">
        <f t="shared" si="26"/>
        <v>7.4947658864402472E-3</v>
      </c>
      <c r="O36" s="26">
        <f t="shared" si="27"/>
        <v>0</v>
      </c>
      <c r="P36" s="72">
        <v>390296454.99000001</v>
      </c>
      <c r="Q36" s="74">
        <v>1000000</v>
      </c>
      <c r="R36" s="26">
        <f t="shared" si="28"/>
        <v>-5.0366773691096827E-3</v>
      </c>
      <c r="S36" s="26">
        <f t="shared" si="29"/>
        <v>0</v>
      </c>
      <c r="T36" s="72">
        <v>388991600.39999998</v>
      </c>
      <c r="U36" s="74">
        <v>1000000</v>
      </c>
      <c r="V36" s="26">
        <f t="shared" si="30"/>
        <v>-3.3432396664567852E-3</v>
      </c>
      <c r="W36" s="26">
        <f t="shared" si="31"/>
        <v>0</v>
      </c>
      <c r="X36" s="72">
        <v>389653746.04000002</v>
      </c>
      <c r="Y36" s="74">
        <v>1000000</v>
      </c>
      <c r="Z36" s="26">
        <f t="shared" si="32"/>
        <v>1.7022106372455372E-3</v>
      </c>
      <c r="AA36" s="26">
        <f t="shared" si="33"/>
        <v>0</v>
      </c>
      <c r="AB36" s="72">
        <v>390248043.43000001</v>
      </c>
      <c r="AC36" s="74">
        <v>1000000</v>
      </c>
      <c r="AD36" s="26">
        <f t="shared" si="34"/>
        <v>1.5251935751670611E-3</v>
      </c>
      <c r="AE36" s="26">
        <f t="shared" si="35"/>
        <v>0</v>
      </c>
      <c r="AF36" s="72">
        <v>390943901.63999999</v>
      </c>
      <c r="AG36" s="255">
        <v>9.4E-2</v>
      </c>
      <c r="AH36" s="26">
        <f t="shared" si="36"/>
        <v>1.7831177419465954E-3</v>
      </c>
      <c r="AI36" s="26">
        <f t="shared" si="37"/>
        <v>-0.99999990599999999</v>
      </c>
      <c r="AJ36" s="27">
        <f t="shared" si="16"/>
        <v>-1.2319297411902115E-4</v>
      </c>
      <c r="AK36" s="27">
        <f t="shared" si="17"/>
        <v>-0.12499998825</v>
      </c>
      <c r="AL36" s="28">
        <f t="shared" si="18"/>
        <v>5.4161055331363563E-3</v>
      </c>
      <c r="AM36" s="28">
        <f t="shared" si="19"/>
        <v>-0.99999990599999999</v>
      </c>
      <c r="AN36" s="29">
        <f t="shared" si="20"/>
        <v>4.5389381881561037E-3</v>
      </c>
      <c r="AO36" s="87">
        <f t="shared" si="21"/>
        <v>0.35355335735925503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5053930819.4200001</v>
      </c>
      <c r="C37" s="78">
        <v>1</v>
      </c>
      <c r="D37" s="72">
        <v>4870766165.5</v>
      </c>
      <c r="E37" s="78">
        <v>1</v>
      </c>
      <c r="F37" s="26">
        <f t="shared" si="22"/>
        <v>-3.6242018433687316E-2</v>
      </c>
      <c r="G37" s="26">
        <f t="shared" si="23"/>
        <v>0</v>
      </c>
      <c r="H37" s="72">
        <v>5086424911.6800003</v>
      </c>
      <c r="I37" s="78">
        <v>1</v>
      </c>
      <c r="J37" s="26">
        <f t="shared" si="24"/>
        <v>4.4276144420055986E-2</v>
      </c>
      <c r="K37" s="26">
        <f t="shared" si="25"/>
        <v>0</v>
      </c>
      <c r="L37" s="72">
        <v>5080793178.6099997</v>
      </c>
      <c r="M37" s="78">
        <v>1</v>
      </c>
      <c r="N37" s="26">
        <f t="shared" si="26"/>
        <v>-1.1072085340468611E-3</v>
      </c>
      <c r="O37" s="26">
        <f t="shared" si="27"/>
        <v>0</v>
      </c>
      <c r="P37" s="72">
        <v>5079357044.4099998</v>
      </c>
      <c r="Q37" s="78">
        <v>1</v>
      </c>
      <c r="R37" s="26">
        <f t="shared" si="28"/>
        <v>-2.8265944893129973E-4</v>
      </c>
      <c r="S37" s="26">
        <f t="shared" si="29"/>
        <v>0</v>
      </c>
      <c r="T37" s="72">
        <v>4843410970.8599997</v>
      </c>
      <c r="U37" s="78">
        <v>1</v>
      </c>
      <c r="V37" s="26">
        <f t="shared" si="30"/>
        <v>-4.6451956711660317E-2</v>
      </c>
      <c r="W37" s="26">
        <f t="shared" si="31"/>
        <v>0</v>
      </c>
      <c r="X37" s="72">
        <v>4862651638.8299999</v>
      </c>
      <c r="Y37" s="78">
        <v>1</v>
      </c>
      <c r="Z37" s="26">
        <f t="shared" si="32"/>
        <v>3.972544986531234E-3</v>
      </c>
      <c r="AA37" s="26">
        <f t="shared" si="33"/>
        <v>0</v>
      </c>
      <c r="AB37" s="72">
        <v>5172961106.3900003</v>
      </c>
      <c r="AC37" s="78">
        <v>1</v>
      </c>
      <c r="AD37" s="26">
        <f t="shared" si="34"/>
        <v>6.3814866991924554E-2</v>
      </c>
      <c r="AE37" s="26">
        <f t="shared" si="35"/>
        <v>0</v>
      </c>
      <c r="AF37" s="72">
        <v>5165990341.1099997</v>
      </c>
      <c r="AG37" s="255">
        <v>0.10630000000000001</v>
      </c>
      <c r="AH37" s="26">
        <f t="shared" si="36"/>
        <v>-1.3475386991388576E-3</v>
      </c>
      <c r="AI37" s="26">
        <f t="shared" si="37"/>
        <v>-0.89369999999999994</v>
      </c>
      <c r="AJ37" s="27">
        <f t="shared" si="16"/>
        <v>3.3290218213808905E-3</v>
      </c>
      <c r="AK37" s="27">
        <f t="shared" si="17"/>
        <v>-0.11171249999999999</v>
      </c>
      <c r="AL37" s="28">
        <f t="shared" si="18"/>
        <v>6.0611445012715766E-2</v>
      </c>
      <c r="AM37" s="28">
        <f t="shared" si="19"/>
        <v>-0.89369999999999994</v>
      </c>
      <c r="AN37" s="29">
        <f t="shared" si="20"/>
        <v>3.6711668225729299E-2</v>
      </c>
      <c r="AO37" s="87">
        <f t="shared" si="21"/>
        <v>0.31597066517320876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15987501204.219999</v>
      </c>
      <c r="C38" s="78">
        <v>1</v>
      </c>
      <c r="D38" s="72">
        <v>15993498470.35</v>
      </c>
      <c r="E38" s="78">
        <v>1</v>
      </c>
      <c r="F38" s="26">
        <f t="shared" si="22"/>
        <v>3.751221690865645E-4</v>
      </c>
      <c r="G38" s="26">
        <f t="shared" si="23"/>
        <v>0</v>
      </c>
      <c r="H38" s="72">
        <v>16010977843.23</v>
      </c>
      <c r="I38" s="78">
        <v>1</v>
      </c>
      <c r="J38" s="26">
        <f t="shared" si="24"/>
        <v>1.0929049021015502E-3</v>
      </c>
      <c r="K38" s="26">
        <f t="shared" si="25"/>
        <v>0</v>
      </c>
      <c r="L38" s="72">
        <v>15629483914.23</v>
      </c>
      <c r="M38" s="78">
        <v>1</v>
      </c>
      <c r="N38" s="26">
        <f t="shared" si="26"/>
        <v>-2.3827022480160946E-2</v>
      </c>
      <c r="O38" s="26">
        <f t="shared" si="27"/>
        <v>0</v>
      </c>
      <c r="P38" s="72">
        <v>15618813434.120001</v>
      </c>
      <c r="Q38" s="78">
        <v>1</v>
      </c>
      <c r="R38" s="26">
        <f t="shared" si="28"/>
        <v>-6.8271480802278264E-4</v>
      </c>
      <c r="S38" s="26">
        <f t="shared" si="29"/>
        <v>0</v>
      </c>
      <c r="T38" s="72">
        <v>15708489384.65</v>
      </c>
      <c r="U38" s="78">
        <v>1</v>
      </c>
      <c r="V38" s="26">
        <f t="shared" si="30"/>
        <v>5.7415341381886051E-3</v>
      </c>
      <c r="W38" s="26">
        <f t="shared" si="31"/>
        <v>0</v>
      </c>
      <c r="X38" s="72">
        <v>15840363637.65</v>
      </c>
      <c r="Y38" s="78">
        <v>1</v>
      </c>
      <c r="Z38" s="26">
        <f t="shared" si="32"/>
        <v>8.3950945104157952E-3</v>
      </c>
      <c r="AA38" s="26">
        <f t="shared" si="33"/>
        <v>0</v>
      </c>
      <c r="AB38" s="72">
        <v>15874554916.389999</v>
      </c>
      <c r="AC38" s="78">
        <v>1</v>
      </c>
      <c r="AD38" s="26">
        <f t="shared" si="34"/>
        <v>2.1584907721898879E-3</v>
      </c>
      <c r="AE38" s="26">
        <f t="shared" si="35"/>
        <v>0</v>
      </c>
      <c r="AF38" s="72">
        <v>15668464461.040001</v>
      </c>
      <c r="AG38" s="255">
        <v>8.1199999999999994E-2</v>
      </c>
      <c r="AH38" s="26">
        <f t="shared" si="36"/>
        <v>-1.298243991314782E-2</v>
      </c>
      <c r="AI38" s="26">
        <f t="shared" si="37"/>
        <v>-0.91880000000000006</v>
      </c>
      <c r="AJ38" s="27">
        <f t="shared" si="16"/>
        <v>-2.4661288386686429E-3</v>
      </c>
      <c r="AK38" s="27">
        <f t="shared" si="17"/>
        <v>-0.11485000000000001</v>
      </c>
      <c r="AL38" s="28">
        <f t="shared" si="18"/>
        <v>-2.0322883696307782E-2</v>
      </c>
      <c r="AM38" s="28">
        <f t="shared" si="19"/>
        <v>-0.91880000000000006</v>
      </c>
      <c r="AN38" s="29">
        <f t="shared" si="20"/>
        <v>1.0673863810833736E-2</v>
      </c>
      <c r="AO38" s="87">
        <f t="shared" si="21"/>
        <v>0.32484485527709994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575009215.94000006</v>
      </c>
      <c r="C39" s="78">
        <v>100</v>
      </c>
      <c r="D39" s="72">
        <v>581633320.94000006</v>
      </c>
      <c r="E39" s="78">
        <v>100</v>
      </c>
      <c r="F39" s="26">
        <f t="shared" si="22"/>
        <v>1.1519997969373762E-2</v>
      </c>
      <c r="G39" s="26">
        <f t="shared" si="23"/>
        <v>0</v>
      </c>
      <c r="H39" s="72">
        <v>581638484.88999999</v>
      </c>
      <c r="I39" s="78">
        <v>100</v>
      </c>
      <c r="J39" s="26">
        <f t="shared" si="24"/>
        <v>8.8783599804475016E-6</v>
      </c>
      <c r="K39" s="26">
        <f t="shared" si="25"/>
        <v>0</v>
      </c>
      <c r="L39" s="72">
        <v>587996605.17999995</v>
      </c>
      <c r="M39" s="78">
        <v>100</v>
      </c>
      <c r="N39" s="26">
        <f t="shared" si="26"/>
        <v>1.0931395454691097E-2</v>
      </c>
      <c r="O39" s="26">
        <f t="shared" si="27"/>
        <v>0</v>
      </c>
      <c r="P39" s="72">
        <v>587965663.83000004</v>
      </c>
      <c r="Q39" s="78">
        <v>100</v>
      </c>
      <c r="R39" s="26">
        <f t="shared" si="28"/>
        <v>-5.2621647348512736E-5</v>
      </c>
      <c r="S39" s="26">
        <f t="shared" si="29"/>
        <v>0</v>
      </c>
      <c r="T39" s="72">
        <v>576502149.01999998</v>
      </c>
      <c r="U39" s="78">
        <v>100</v>
      </c>
      <c r="V39" s="26">
        <f t="shared" si="30"/>
        <v>-1.9496912005587008E-2</v>
      </c>
      <c r="W39" s="26">
        <f t="shared" si="31"/>
        <v>0</v>
      </c>
      <c r="X39" s="72">
        <v>804060941.25999999</v>
      </c>
      <c r="Y39" s="78">
        <v>100</v>
      </c>
      <c r="Z39" s="26">
        <f t="shared" si="32"/>
        <v>0.39472323325564146</v>
      </c>
      <c r="AA39" s="26">
        <f t="shared" si="33"/>
        <v>0</v>
      </c>
      <c r="AB39" s="72">
        <v>573338719</v>
      </c>
      <c r="AC39" s="78">
        <v>100</v>
      </c>
      <c r="AD39" s="26">
        <f t="shared" si="34"/>
        <v>-0.2869461883056374</v>
      </c>
      <c r="AE39" s="26">
        <f t="shared" si="35"/>
        <v>0</v>
      </c>
      <c r="AF39" s="72">
        <v>580529645.82000005</v>
      </c>
      <c r="AG39" s="255">
        <v>9.0700000000000003E-2</v>
      </c>
      <c r="AH39" s="26">
        <f t="shared" si="36"/>
        <v>1.2542196404495843E-2</v>
      </c>
      <c r="AI39" s="26">
        <f t="shared" si="37"/>
        <v>-0.99909300000000001</v>
      </c>
      <c r="AJ39" s="27">
        <f t="shared" si="16"/>
        <v>1.5403747435701208E-2</v>
      </c>
      <c r="AK39" s="27">
        <f t="shared" si="17"/>
        <v>-0.124886625</v>
      </c>
      <c r="AL39" s="28">
        <f t="shared" si="18"/>
        <v>-1.8975445186261214E-3</v>
      </c>
      <c r="AM39" s="28">
        <f t="shared" si="19"/>
        <v>-0.99909300000000001</v>
      </c>
      <c r="AN39" s="29">
        <f t="shared" si="20"/>
        <v>0.18401707500372491</v>
      </c>
      <c r="AO39" s="87">
        <f t="shared" si="21"/>
        <v>0.35323271766800568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4251851407.5500002</v>
      </c>
      <c r="C40" s="78">
        <v>1</v>
      </c>
      <c r="D40" s="72">
        <v>4226341248.9400001</v>
      </c>
      <c r="E40" s="78">
        <v>1</v>
      </c>
      <c r="F40" s="26">
        <f t="shared" si="22"/>
        <v>-5.9997766066570007E-3</v>
      </c>
      <c r="G40" s="26">
        <f t="shared" si="23"/>
        <v>0</v>
      </c>
      <c r="H40" s="72">
        <v>4227022002.46</v>
      </c>
      <c r="I40" s="78">
        <v>1</v>
      </c>
      <c r="J40" s="26">
        <f t="shared" si="24"/>
        <v>1.6107395969757986E-4</v>
      </c>
      <c r="K40" s="26">
        <f t="shared" si="25"/>
        <v>0</v>
      </c>
      <c r="L40" s="72">
        <v>4223589592.4499998</v>
      </c>
      <c r="M40" s="78">
        <v>1</v>
      </c>
      <c r="N40" s="26">
        <f t="shared" si="26"/>
        <v>-8.1201612104282142E-4</v>
      </c>
      <c r="O40" s="26">
        <f t="shared" si="27"/>
        <v>0</v>
      </c>
      <c r="P40" s="72">
        <v>4131326367.9099998</v>
      </c>
      <c r="Q40" s="78">
        <v>1</v>
      </c>
      <c r="R40" s="26">
        <f t="shared" si="28"/>
        <v>-2.1844741900332306E-2</v>
      </c>
      <c r="S40" s="26">
        <f t="shared" si="29"/>
        <v>0</v>
      </c>
      <c r="T40" s="72">
        <v>4082969534.02</v>
      </c>
      <c r="U40" s="78">
        <v>1</v>
      </c>
      <c r="V40" s="26">
        <f t="shared" si="30"/>
        <v>-1.1704917400283519E-2</v>
      </c>
      <c r="W40" s="26">
        <f t="shared" si="31"/>
        <v>0</v>
      </c>
      <c r="X40" s="72">
        <v>3854210699.6999998</v>
      </c>
      <c r="Y40" s="78">
        <v>1</v>
      </c>
      <c r="Z40" s="26">
        <f t="shared" si="32"/>
        <v>-5.6027563373653042E-2</v>
      </c>
      <c r="AA40" s="26">
        <f t="shared" si="33"/>
        <v>0</v>
      </c>
      <c r="AB40" s="72">
        <v>3833474732.3699999</v>
      </c>
      <c r="AC40" s="78">
        <v>1</v>
      </c>
      <c r="AD40" s="26">
        <f t="shared" si="34"/>
        <v>-5.3800814085265105E-3</v>
      </c>
      <c r="AE40" s="26">
        <f t="shared" si="35"/>
        <v>0</v>
      </c>
      <c r="AF40" s="72">
        <v>3865806554.0500002</v>
      </c>
      <c r="AG40" s="255">
        <v>0.06</v>
      </c>
      <c r="AH40" s="26">
        <f t="shared" si="36"/>
        <v>8.4340771590299592E-3</v>
      </c>
      <c r="AI40" s="26">
        <f t="shared" si="37"/>
        <v>-0.94</v>
      </c>
      <c r="AJ40" s="27">
        <f t="shared" si="16"/>
        <v>-1.1646743211470958E-2</v>
      </c>
      <c r="AK40" s="27">
        <f t="shared" si="17"/>
        <v>-0.11749999999999999</v>
      </c>
      <c r="AL40" s="28">
        <f t="shared" si="18"/>
        <v>-8.5306574565038928E-2</v>
      </c>
      <c r="AM40" s="28">
        <f t="shared" si="19"/>
        <v>-0.94</v>
      </c>
      <c r="AN40" s="29">
        <f t="shared" si="20"/>
        <v>2.0017400451945021E-2</v>
      </c>
      <c r="AO40" s="87">
        <f t="shared" si="21"/>
        <v>0.33234018715767732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589346780.38999999</v>
      </c>
      <c r="C41" s="78">
        <v>10</v>
      </c>
      <c r="D41" s="72">
        <v>597237447.10000002</v>
      </c>
      <c r="E41" s="78">
        <v>10</v>
      </c>
      <c r="F41" s="26">
        <f t="shared" si="22"/>
        <v>1.3388834846570967E-2</v>
      </c>
      <c r="G41" s="26">
        <f t="shared" si="23"/>
        <v>0</v>
      </c>
      <c r="H41" s="72">
        <v>606184340.11000001</v>
      </c>
      <c r="I41" s="78">
        <v>10</v>
      </c>
      <c r="J41" s="26">
        <f t="shared" si="24"/>
        <v>1.4980462215561549E-2</v>
      </c>
      <c r="K41" s="26">
        <f t="shared" si="25"/>
        <v>0</v>
      </c>
      <c r="L41" s="72">
        <v>606177685.87</v>
      </c>
      <c r="M41" s="78">
        <v>10</v>
      </c>
      <c r="N41" s="26">
        <f t="shared" si="26"/>
        <v>-1.0977254870691709E-5</v>
      </c>
      <c r="O41" s="26">
        <f t="shared" si="27"/>
        <v>0</v>
      </c>
      <c r="P41" s="72">
        <v>606417673.14999998</v>
      </c>
      <c r="Q41" s="78">
        <v>10</v>
      </c>
      <c r="R41" s="26">
        <f t="shared" si="28"/>
        <v>3.9590253088174336E-4</v>
      </c>
      <c r="S41" s="26">
        <f t="shared" si="29"/>
        <v>0</v>
      </c>
      <c r="T41" s="72">
        <v>617246700.11000001</v>
      </c>
      <c r="U41" s="78">
        <v>10</v>
      </c>
      <c r="V41" s="26">
        <f t="shared" si="30"/>
        <v>1.7857373621301818E-2</v>
      </c>
      <c r="W41" s="26">
        <f t="shared" si="31"/>
        <v>0</v>
      </c>
      <c r="X41" s="72">
        <v>597206309.82000005</v>
      </c>
      <c r="Y41" s="78">
        <v>10</v>
      </c>
      <c r="Z41" s="26">
        <f t="shared" si="32"/>
        <v>-3.2467391541224196E-2</v>
      </c>
      <c r="AA41" s="26">
        <f t="shared" si="33"/>
        <v>0</v>
      </c>
      <c r="AB41" s="72">
        <v>596555966.89999998</v>
      </c>
      <c r="AC41" s="78">
        <v>10</v>
      </c>
      <c r="AD41" s="26">
        <f t="shared" si="34"/>
        <v>-1.088975299333478E-3</v>
      </c>
      <c r="AE41" s="26">
        <f t="shared" si="35"/>
        <v>0</v>
      </c>
      <c r="AF41" s="72">
        <v>577156177.26000011</v>
      </c>
      <c r="AG41" s="255">
        <v>5.7700000000000001E-2</v>
      </c>
      <c r="AH41" s="26">
        <f t="shared" si="36"/>
        <v>-3.2519647302852027E-2</v>
      </c>
      <c r="AI41" s="26">
        <f t="shared" si="37"/>
        <v>-0.99422999999999995</v>
      </c>
      <c r="AJ41" s="27">
        <f t="shared" si="16"/>
        <v>-2.4330522729955387E-3</v>
      </c>
      <c r="AK41" s="27">
        <f t="shared" si="17"/>
        <v>-0.12427874999999999</v>
      </c>
      <c r="AL41" s="28">
        <f t="shared" si="18"/>
        <v>-3.3623594664916504E-2</v>
      </c>
      <c r="AM41" s="28">
        <f t="shared" si="19"/>
        <v>-0.99422999999999995</v>
      </c>
      <c r="AN41" s="29">
        <f t="shared" si="20"/>
        <v>1.9957829445379667E-2</v>
      </c>
      <c r="AO41" s="87">
        <f t="shared" si="21"/>
        <v>0.35151338752955058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606096434.58000004</v>
      </c>
      <c r="C42" s="78">
        <v>1</v>
      </c>
      <c r="D42" s="72">
        <v>604136940.16999996</v>
      </c>
      <c r="E42" s="78">
        <v>1</v>
      </c>
      <c r="F42" s="26">
        <f t="shared" si="22"/>
        <v>-3.2329746525533269E-3</v>
      </c>
      <c r="G42" s="26">
        <f t="shared" si="23"/>
        <v>0</v>
      </c>
      <c r="H42" s="72">
        <v>603742926.21000004</v>
      </c>
      <c r="I42" s="78">
        <v>1</v>
      </c>
      <c r="J42" s="26">
        <f t="shared" si="24"/>
        <v>-6.5219312675872149E-4</v>
      </c>
      <c r="K42" s="26">
        <f t="shared" si="25"/>
        <v>0</v>
      </c>
      <c r="L42" s="72">
        <v>599654334.86000001</v>
      </c>
      <c r="M42" s="78">
        <v>1</v>
      </c>
      <c r="N42" s="26">
        <f t="shared" si="26"/>
        <v>-6.7720732989224094E-3</v>
      </c>
      <c r="O42" s="26">
        <f t="shared" si="27"/>
        <v>0</v>
      </c>
      <c r="P42" s="72">
        <v>601317002.38999999</v>
      </c>
      <c r="Q42" s="78">
        <v>1</v>
      </c>
      <c r="R42" s="26">
        <f t="shared" si="28"/>
        <v>2.7727099319446273E-3</v>
      </c>
      <c r="S42" s="26">
        <f t="shared" si="29"/>
        <v>0</v>
      </c>
      <c r="T42" s="72">
        <v>601172583.59000003</v>
      </c>
      <c r="U42" s="78">
        <v>1</v>
      </c>
      <c r="V42" s="26">
        <f t="shared" si="30"/>
        <v>-2.4017082408437488E-4</v>
      </c>
      <c r="W42" s="26">
        <f t="shared" si="31"/>
        <v>0</v>
      </c>
      <c r="X42" s="72">
        <v>600842794.80999994</v>
      </c>
      <c r="Y42" s="78">
        <v>1</v>
      </c>
      <c r="Z42" s="26">
        <f t="shared" si="32"/>
        <v>-5.4857588153921319E-4</v>
      </c>
      <c r="AA42" s="26">
        <f t="shared" si="33"/>
        <v>0</v>
      </c>
      <c r="AB42" s="72">
        <v>601763155.48000002</v>
      </c>
      <c r="AC42" s="78">
        <v>1</v>
      </c>
      <c r="AD42" s="26">
        <f t="shared" si="34"/>
        <v>1.5317828189836498E-3</v>
      </c>
      <c r="AE42" s="26">
        <f t="shared" si="35"/>
        <v>0</v>
      </c>
      <c r="AF42" s="72">
        <v>598397942.13</v>
      </c>
      <c r="AG42" s="255">
        <v>9.2700000000000005E-2</v>
      </c>
      <c r="AH42" s="26">
        <f t="shared" si="36"/>
        <v>-5.5922555566163589E-3</v>
      </c>
      <c r="AI42" s="26">
        <f t="shared" si="37"/>
        <v>-0.9073</v>
      </c>
      <c r="AJ42" s="27">
        <f t="shared" si="16"/>
        <v>-1.5917188236932662E-3</v>
      </c>
      <c r="AK42" s="27">
        <f t="shared" si="17"/>
        <v>-0.1134125</v>
      </c>
      <c r="AL42" s="28">
        <f t="shared" si="18"/>
        <v>-9.4994986374861423E-3</v>
      </c>
      <c r="AM42" s="28">
        <f t="shared" si="19"/>
        <v>-0.9073</v>
      </c>
      <c r="AN42" s="29">
        <f t="shared" si="20"/>
        <v>3.3410033980253375E-3</v>
      </c>
      <c r="AO42" s="87">
        <f t="shared" si="21"/>
        <v>0.32077899128527726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5826980660.9499998</v>
      </c>
      <c r="C43" s="78">
        <v>100</v>
      </c>
      <c r="D43" s="72">
        <v>5876029635.75</v>
      </c>
      <c r="E43" s="78">
        <v>100</v>
      </c>
      <c r="F43" s="26">
        <f t="shared" si="22"/>
        <v>8.4175626544817656E-3</v>
      </c>
      <c r="G43" s="26">
        <f t="shared" si="23"/>
        <v>0</v>
      </c>
      <c r="H43" s="72">
        <v>5870111284.2700005</v>
      </c>
      <c r="I43" s="78">
        <v>100</v>
      </c>
      <c r="J43" s="26">
        <f t="shared" si="24"/>
        <v>-1.0072024558882506E-3</v>
      </c>
      <c r="K43" s="26">
        <f t="shared" si="25"/>
        <v>0</v>
      </c>
      <c r="L43" s="72">
        <v>5846314385.7200003</v>
      </c>
      <c r="M43" s="78">
        <v>100</v>
      </c>
      <c r="N43" s="26">
        <f t="shared" si="26"/>
        <v>-4.0539092697898559E-3</v>
      </c>
      <c r="O43" s="26">
        <f t="shared" si="27"/>
        <v>0</v>
      </c>
      <c r="P43" s="72">
        <v>5853667366.3800001</v>
      </c>
      <c r="Q43" s="78">
        <v>100</v>
      </c>
      <c r="R43" s="26">
        <f t="shared" si="28"/>
        <v>1.2577121541667306E-3</v>
      </c>
      <c r="S43" s="26">
        <f t="shared" si="29"/>
        <v>0</v>
      </c>
      <c r="T43" s="72">
        <v>6128954610.7299995</v>
      </c>
      <c r="U43" s="78">
        <v>100</v>
      </c>
      <c r="V43" s="26">
        <f t="shared" si="30"/>
        <v>4.7028166638078274E-2</v>
      </c>
      <c r="W43" s="26">
        <f t="shared" si="31"/>
        <v>0</v>
      </c>
      <c r="X43" s="72">
        <v>6786729195.8000002</v>
      </c>
      <c r="Y43" s="78">
        <v>100</v>
      </c>
      <c r="Z43" s="26">
        <f t="shared" si="32"/>
        <v>0.10732247615579181</v>
      </c>
      <c r="AA43" s="26">
        <f t="shared" si="33"/>
        <v>0</v>
      </c>
      <c r="AB43" s="72">
        <v>6855951616.8199997</v>
      </c>
      <c r="AC43" s="78">
        <v>100</v>
      </c>
      <c r="AD43" s="26">
        <f t="shared" si="34"/>
        <v>1.0199673365903288E-2</v>
      </c>
      <c r="AE43" s="26">
        <f t="shared" si="35"/>
        <v>0</v>
      </c>
      <c r="AF43" s="72">
        <v>6852968804.0100002</v>
      </c>
      <c r="AG43" s="255">
        <v>0.10128</v>
      </c>
      <c r="AH43" s="26">
        <f t="shared" si="36"/>
        <v>-4.3506911610659613E-4</v>
      </c>
      <c r="AI43" s="26">
        <f t="shared" si="37"/>
        <v>-0.99898719999999996</v>
      </c>
      <c r="AJ43" s="27">
        <f t="shared" si="16"/>
        <v>2.1091176265829646E-2</v>
      </c>
      <c r="AK43" s="27">
        <f t="shared" si="17"/>
        <v>-0.1248734</v>
      </c>
      <c r="AL43" s="28">
        <f t="shared" si="18"/>
        <v>0.166258380032031</v>
      </c>
      <c r="AM43" s="28">
        <f t="shared" si="19"/>
        <v>-0.99898719999999996</v>
      </c>
      <c r="AN43" s="29">
        <f t="shared" si="20"/>
        <v>3.8480364334675568E-2</v>
      </c>
      <c r="AO43" s="87">
        <f t="shared" si="21"/>
        <v>0.35319531171928087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271235940.45999998</v>
      </c>
      <c r="C44" s="78">
        <v>1</v>
      </c>
      <c r="D44" s="72">
        <v>301107400.41000003</v>
      </c>
      <c r="E44" s="78">
        <v>1</v>
      </c>
      <c r="F44" s="26">
        <f t="shared" si="22"/>
        <v>0.11013090632214828</v>
      </c>
      <c r="G44" s="26">
        <f t="shared" si="23"/>
        <v>0</v>
      </c>
      <c r="H44" s="72">
        <v>300881787.30000001</v>
      </c>
      <c r="I44" s="78">
        <v>1</v>
      </c>
      <c r="J44" s="26">
        <f t="shared" si="24"/>
        <v>-7.4927786461843969E-4</v>
      </c>
      <c r="K44" s="26">
        <f t="shared" si="25"/>
        <v>0</v>
      </c>
      <c r="L44" s="72">
        <v>301207391.41000003</v>
      </c>
      <c r="M44" s="78">
        <v>1</v>
      </c>
      <c r="N44" s="26">
        <f t="shared" si="26"/>
        <v>1.0821662318675487E-3</v>
      </c>
      <c r="O44" s="26">
        <f t="shared" si="27"/>
        <v>0</v>
      </c>
      <c r="P44" s="72">
        <v>302543219.44</v>
      </c>
      <c r="Q44" s="78">
        <v>1</v>
      </c>
      <c r="R44" s="26">
        <f t="shared" si="28"/>
        <v>4.4349111877591933E-3</v>
      </c>
      <c r="S44" s="26">
        <f t="shared" si="29"/>
        <v>0</v>
      </c>
      <c r="T44" s="72">
        <v>302543219.44</v>
      </c>
      <c r="U44" s="78">
        <v>1</v>
      </c>
      <c r="V44" s="26">
        <f t="shared" si="30"/>
        <v>0</v>
      </c>
      <c r="W44" s="26">
        <f t="shared" si="31"/>
        <v>0</v>
      </c>
      <c r="X44" s="72">
        <v>281380280.17000002</v>
      </c>
      <c r="Y44" s="78">
        <v>1</v>
      </c>
      <c r="Z44" s="26">
        <f t="shared" si="32"/>
        <v>-6.9950135749768438E-2</v>
      </c>
      <c r="AA44" s="26">
        <f t="shared" si="33"/>
        <v>0</v>
      </c>
      <c r="AB44" s="72">
        <v>281747213.25</v>
      </c>
      <c r="AC44" s="78">
        <v>1</v>
      </c>
      <c r="AD44" s="26">
        <f t="shared" si="34"/>
        <v>1.3040468926191107E-3</v>
      </c>
      <c r="AE44" s="26">
        <f t="shared" si="35"/>
        <v>0</v>
      </c>
      <c r="AF44" s="72">
        <v>284543772.74000001</v>
      </c>
      <c r="AG44" s="255">
        <v>5.4699999999999999E-2</v>
      </c>
      <c r="AH44" s="26">
        <f t="shared" si="36"/>
        <v>9.9257751576004617E-3</v>
      </c>
      <c r="AI44" s="26">
        <f t="shared" si="37"/>
        <v>-0.94530000000000003</v>
      </c>
      <c r="AJ44" s="27">
        <f t="shared" si="16"/>
        <v>7.022299022200966E-3</v>
      </c>
      <c r="AK44" s="27">
        <f t="shared" si="17"/>
        <v>-0.1181625</v>
      </c>
      <c r="AL44" s="28">
        <f t="shared" si="18"/>
        <v>-5.5009035471882496E-2</v>
      </c>
      <c r="AM44" s="28">
        <f t="shared" si="19"/>
        <v>-0.94530000000000003</v>
      </c>
      <c r="AN44" s="29">
        <f t="shared" si="20"/>
        <v>4.8915319013553116E-2</v>
      </c>
      <c r="AO44" s="87">
        <f t="shared" si="21"/>
        <v>0.3342140201278217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436981730.19999999</v>
      </c>
      <c r="C45" s="78">
        <v>100</v>
      </c>
      <c r="D45" s="72">
        <v>443795683.26999998</v>
      </c>
      <c r="E45" s="78">
        <v>100</v>
      </c>
      <c r="F45" s="26">
        <f t="shared" si="22"/>
        <v>1.559322186509113E-2</v>
      </c>
      <c r="G45" s="26">
        <f t="shared" si="23"/>
        <v>0</v>
      </c>
      <c r="H45" s="72">
        <v>446602646.35000002</v>
      </c>
      <c r="I45" s="78">
        <v>100</v>
      </c>
      <c r="J45" s="26">
        <f t="shared" si="24"/>
        <v>6.3248994657127394E-3</v>
      </c>
      <c r="K45" s="26">
        <f t="shared" si="25"/>
        <v>0</v>
      </c>
      <c r="L45" s="72">
        <v>451917293.81</v>
      </c>
      <c r="M45" s="78">
        <v>100</v>
      </c>
      <c r="N45" s="26">
        <f t="shared" si="26"/>
        <v>1.1900170102966472E-2</v>
      </c>
      <c r="O45" s="26">
        <f t="shared" si="27"/>
        <v>0</v>
      </c>
      <c r="P45" s="72">
        <v>453219418.74000001</v>
      </c>
      <c r="Q45" s="78">
        <v>100</v>
      </c>
      <c r="R45" s="26">
        <f t="shared" si="28"/>
        <v>2.8813345889512712E-3</v>
      </c>
      <c r="S45" s="26">
        <f t="shared" si="29"/>
        <v>0</v>
      </c>
      <c r="T45" s="72">
        <v>481636373.80000001</v>
      </c>
      <c r="U45" s="78">
        <v>100</v>
      </c>
      <c r="V45" s="26">
        <f t="shared" si="30"/>
        <v>6.2700215138623741E-2</v>
      </c>
      <c r="W45" s="26">
        <f t="shared" si="31"/>
        <v>0</v>
      </c>
      <c r="X45" s="72">
        <v>484927940.67000002</v>
      </c>
      <c r="Y45" s="78">
        <v>100</v>
      </c>
      <c r="Z45" s="26">
        <f t="shared" si="32"/>
        <v>6.8341326549535711E-3</v>
      </c>
      <c r="AA45" s="26">
        <f t="shared" si="33"/>
        <v>0</v>
      </c>
      <c r="AB45" s="72">
        <v>484376186.45999998</v>
      </c>
      <c r="AC45" s="78">
        <v>100</v>
      </c>
      <c r="AD45" s="26">
        <f t="shared" si="34"/>
        <v>-1.1378065970744182E-3</v>
      </c>
      <c r="AE45" s="26">
        <f t="shared" si="35"/>
        <v>0</v>
      </c>
      <c r="AF45" s="72">
        <v>480900839.47000003</v>
      </c>
      <c r="AG45" s="255">
        <v>1.5699999999999999E-4</v>
      </c>
      <c r="AH45" s="26">
        <f t="shared" si="36"/>
        <v>-7.1748923401851548E-3</v>
      </c>
      <c r="AI45" s="26">
        <f t="shared" si="37"/>
        <v>-0.99999842999999999</v>
      </c>
      <c r="AJ45" s="27">
        <f t="shared" si="16"/>
        <v>1.2240159359879916E-2</v>
      </c>
      <c r="AK45" s="27">
        <f t="shared" si="17"/>
        <v>-0.12499980375</v>
      </c>
      <c r="AL45" s="28">
        <f t="shared" si="18"/>
        <v>8.3608646047658192E-2</v>
      </c>
      <c r="AM45" s="28">
        <f t="shared" si="19"/>
        <v>-0.99999842999999999</v>
      </c>
      <c r="AN45" s="29">
        <f t="shared" si="20"/>
        <v>2.1597926756179643E-2</v>
      </c>
      <c r="AO45" s="87">
        <f t="shared" si="21"/>
        <v>0.35355283551445055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138293008.13</v>
      </c>
      <c r="C46" s="78">
        <v>1</v>
      </c>
      <c r="D46" s="72">
        <v>146206573.99000001</v>
      </c>
      <c r="E46" s="78">
        <v>1</v>
      </c>
      <c r="F46" s="26">
        <f t="shared" si="22"/>
        <v>5.7223181178913986E-2</v>
      </c>
      <c r="G46" s="26">
        <f t="shared" si="23"/>
        <v>0</v>
      </c>
      <c r="H46" s="72">
        <v>146358552.78</v>
      </c>
      <c r="I46" s="78">
        <v>1</v>
      </c>
      <c r="J46" s="26">
        <f t="shared" si="24"/>
        <v>1.0394798664141219E-3</v>
      </c>
      <c r="K46" s="26">
        <f t="shared" si="25"/>
        <v>0</v>
      </c>
      <c r="L46" s="72">
        <v>147057111.12</v>
      </c>
      <c r="M46" s="78">
        <v>1</v>
      </c>
      <c r="N46" s="26">
        <f t="shared" si="26"/>
        <v>4.7729246206065388E-3</v>
      </c>
      <c r="O46" s="26">
        <f t="shared" si="27"/>
        <v>0</v>
      </c>
      <c r="P46" s="72">
        <v>158545427.56</v>
      </c>
      <c r="Q46" s="78">
        <v>1</v>
      </c>
      <c r="R46" s="26">
        <f t="shared" si="28"/>
        <v>7.8121461468295961E-2</v>
      </c>
      <c r="S46" s="26">
        <f t="shared" si="29"/>
        <v>0</v>
      </c>
      <c r="T46" s="72">
        <v>161474682.47999999</v>
      </c>
      <c r="U46" s="78">
        <v>1</v>
      </c>
      <c r="V46" s="26">
        <f t="shared" si="30"/>
        <v>1.8475808259380035E-2</v>
      </c>
      <c r="W46" s="26">
        <f t="shared" si="31"/>
        <v>0</v>
      </c>
      <c r="X46" s="72">
        <v>168939514.84</v>
      </c>
      <c r="Y46" s="78">
        <v>1</v>
      </c>
      <c r="Z46" s="26">
        <f t="shared" si="32"/>
        <v>4.6229119298157449E-2</v>
      </c>
      <c r="AA46" s="26">
        <f t="shared" si="33"/>
        <v>0</v>
      </c>
      <c r="AB46" s="72">
        <v>206662285.94</v>
      </c>
      <c r="AC46" s="78">
        <v>1</v>
      </c>
      <c r="AD46" s="26">
        <f t="shared" si="34"/>
        <v>0.22329157944916941</v>
      </c>
      <c r="AE46" s="26">
        <f t="shared" si="35"/>
        <v>0</v>
      </c>
      <c r="AF46" s="72">
        <v>223195639.18000001</v>
      </c>
      <c r="AG46" s="255">
        <v>0.12399948361008524</v>
      </c>
      <c r="AH46" s="26">
        <f t="shared" si="36"/>
        <v>8.000179212572979E-2</v>
      </c>
      <c r="AI46" s="26">
        <f t="shared" si="37"/>
        <v>-0.87600051638991472</v>
      </c>
      <c r="AJ46" s="27">
        <f t="shared" si="16"/>
        <v>6.3644418283333407E-2</v>
      </c>
      <c r="AK46" s="27">
        <f t="shared" si="17"/>
        <v>-0.10950006454873934</v>
      </c>
      <c r="AL46" s="28">
        <f t="shared" si="18"/>
        <v>0.52657731515729089</v>
      </c>
      <c r="AM46" s="28">
        <f t="shared" si="19"/>
        <v>-0.87600051638991472</v>
      </c>
      <c r="AN46" s="29">
        <f t="shared" si="20"/>
        <v>7.1448606767548634E-2</v>
      </c>
      <c r="AO46" s="87">
        <f t="shared" si="21"/>
        <v>0.30971295273111304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1381890977.01</v>
      </c>
      <c r="C47" s="78">
        <v>1</v>
      </c>
      <c r="D47" s="72">
        <v>1384391551</v>
      </c>
      <c r="E47" s="78">
        <v>1</v>
      </c>
      <c r="F47" s="26">
        <f t="shared" si="22"/>
        <v>1.8095305864218798E-3</v>
      </c>
      <c r="G47" s="26">
        <f t="shared" si="23"/>
        <v>0</v>
      </c>
      <c r="H47" s="72">
        <v>1363201149.1900001</v>
      </c>
      <c r="I47" s="78">
        <v>1</v>
      </c>
      <c r="J47" s="26">
        <f t="shared" si="24"/>
        <v>-1.5306653522042437E-2</v>
      </c>
      <c r="K47" s="26">
        <f t="shared" si="25"/>
        <v>0</v>
      </c>
      <c r="L47" s="72">
        <v>1409600789.8</v>
      </c>
      <c r="M47" s="78">
        <v>1</v>
      </c>
      <c r="N47" s="26">
        <f t="shared" si="26"/>
        <v>3.4037266354690267E-2</v>
      </c>
      <c r="O47" s="26">
        <f t="shared" si="27"/>
        <v>0</v>
      </c>
      <c r="P47" s="72">
        <v>1604753604.55</v>
      </c>
      <c r="Q47" s="78">
        <v>1</v>
      </c>
      <c r="R47" s="26">
        <f t="shared" si="28"/>
        <v>0.13844544935143593</v>
      </c>
      <c r="S47" s="26">
        <f t="shared" si="29"/>
        <v>0</v>
      </c>
      <c r="T47" s="72">
        <v>1634533525.49</v>
      </c>
      <c r="U47" s="78">
        <v>1</v>
      </c>
      <c r="V47" s="26">
        <f t="shared" si="30"/>
        <v>1.85573167466733E-2</v>
      </c>
      <c r="W47" s="26">
        <f t="shared" si="31"/>
        <v>0</v>
      </c>
      <c r="X47" s="72">
        <v>1624398119.6700001</v>
      </c>
      <c r="Y47" s="78">
        <v>1</v>
      </c>
      <c r="Z47" s="26">
        <f t="shared" si="32"/>
        <v>-6.2007940870845973E-3</v>
      </c>
      <c r="AA47" s="26">
        <f t="shared" si="33"/>
        <v>0</v>
      </c>
      <c r="AB47" s="72">
        <v>1641488887.54</v>
      </c>
      <c r="AC47" s="78">
        <v>1</v>
      </c>
      <c r="AD47" s="26">
        <f t="shared" si="34"/>
        <v>1.0521292571719987E-2</v>
      </c>
      <c r="AE47" s="26">
        <f t="shared" si="35"/>
        <v>0</v>
      </c>
      <c r="AF47" s="72">
        <v>1539297673.24</v>
      </c>
      <c r="AG47" s="255">
        <v>9.0800000000000006E-2</v>
      </c>
      <c r="AH47" s="26">
        <f t="shared" si="36"/>
        <v>-6.2255197141875107E-2</v>
      </c>
      <c r="AI47" s="26">
        <f t="shared" si="37"/>
        <v>-0.90920000000000001</v>
      </c>
      <c r="AJ47" s="27">
        <f t="shared" si="16"/>
        <v>1.4951026357492403E-2</v>
      </c>
      <c r="AK47" s="27">
        <f t="shared" si="17"/>
        <v>-0.11365</v>
      </c>
      <c r="AL47" s="28">
        <f t="shared" si="18"/>
        <v>0.11189473247514786</v>
      </c>
      <c r="AM47" s="28">
        <f t="shared" si="19"/>
        <v>-0.90920000000000001</v>
      </c>
      <c r="AN47" s="29">
        <f t="shared" si="20"/>
        <v>5.7500573286047685E-2</v>
      </c>
      <c r="AO47" s="87">
        <f t="shared" si="21"/>
        <v>0.32145074272740454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148235715.03999999</v>
      </c>
      <c r="C48" s="78">
        <v>1</v>
      </c>
      <c r="D48" s="72">
        <v>148205715.24000001</v>
      </c>
      <c r="E48" s="78">
        <v>1</v>
      </c>
      <c r="F48" s="26">
        <f t="shared" si="22"/>
        <v>-2.0237902850798784E-4</v>
      </c>
      <c r="G48" s="26">
        <f t="shared" si="23"/>
        <v>0</v>
      </c>
      <c r="H48" s="72">
        <v>148025702.55000001</v>
      </c>
      <c r="I48" s="78">
        <v>1</v>
      </c>
      <c r="J48" s="26">
        <f t="shared" si="24"/>
        <v>-1.214613685501199E-3</v>
      </c>
      <c r="K48" s="26">
        <f t="shared" si="25"/>
        <v>0</v>
      </c>
      <c r="L48" s="72">
        <v>148730619.15000001</v>
      </c>
      <c r="M48" s="78">
        <v>1</v>
      </c>
      <c r="N48" s="26">
        <f t="shared" si="26"/>
        <v>4.7621229817293911E-3</v>
      </c>
      <c r="O48" s="26">
        <f t="shared" si="27"/>
        <v>0</v>
      </c>
      <c r="P48" s="72">
        <v>148960617.44999999</v>
      </c>
      <c r="Q48" s="78">
        <v>1</v>
      </c>
      <c r="R48" s="26">
        <f t="shared" si="28"/>
        <v>1.5464085426015798E-3</v>
      </c>
      <c r="S48" s="26">
        <f t="shared" si="29"/>
        <v>0</v>
      </c>
      <c r="T48" s="72">
        <v>149965692</v>
      </c>
      <c r="U48" s="78">
        <v>1</v>
      </c>
      <c r="V48" s="26">
        <f t="shared" si="30"/>
        <v>6.7472501605155772E-3</v>
      </c>
      <c r="W48" s="26">
        <f t="shared" si="31"/>
        <v>0</v>
      </c>
      <c r="X48" s="72">
        <v>149860538.62</v>
      </c>
      <c r="Y48" s="78">
        <v>1</v>
      </c>
      <c r="Z48" s="26">
        <f t="shared" si="32"/>
        <v>-7.0118290788799369E-4</v>
      </c>
      <c r="AA48" s="26">
        <f t="shared" si="33"/>
        <v>0</v>
      </c>
      <c r="AB48" s="72">
        <v>149758209.40000001</v>
      </c>
      <c r="AC48" s="78">
        <v>1</v>
      </c>
      <c r="AD48" s="26">
        <f t="shared" si="34"/>
        <v>-6.8282965577398647E-4</v>
      </c>
      <c r="AE48" s="26">
        <f t="shared" si="35"/>
        <v>0</v>
      </c>
      <c r="AF48" s="72">
        <v>150618202.91</v>
      </c>
      <c r="AG48" s="255">
        <v>1.5076000000000001E-2</v>
      </c>
      <c r="AH48" s="26">
        <f t="shared" si="36"/>
        <v>5.742546692067957E-3</v>
      </c>
      <c r="AI48" s="26">
        <f t="shared" si="37"/>
        <v>-0.98492400000000002</v>
      </c>
      <c r="AJ48" s="27">
        <f t="shared" si="16"/>
        <v>1.9996653874054175E-3</v>
      </c>
      <c r="AK48" s="27">
        <f t="shared" si="17"/>
        <v>-0.1231155</v>
      </c>
      <c r="AL48" s="28">
        <f t="shared" si="18"/>
        <v>1.6277966514943603E-2</v>
      </c>
      <c r="AM48" s="28">
        <f t="shared" si="19"/>
        <v>-0.98492400000000002</v>
      </c>
      <c r="AN48" s="29">
        <f t="shared" si="20"/>
        <v>3.2526096359146049E-3</v>
      </c>
      <c r="AO48" s="87">
        <f t="shared" si="21"/>
        <v>0.34822321967668957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1012369991.71</v>
      </c>
      <c r="C49" s="78">
        <v>1</v>
      </c>
      <c r="D49" s="72">
        <v>1032367308.54</v>
      </c>
      <c r="E49" s="78">
        <v>1</v>
      </c>
      <c r="F49" s="26">
        <f t="shared" si="22"/>
        <v>1.9752972721190934E-2</v>
      </c>
      <c r="G49" s="26">
        <f t="shared" si="23"/>
        <v>0</v>
      </c>
      <c r="H49" s="72">
        <v>1027054259.73</v>
      </c>
      <c r="I49" s="78">
        <v>1</v>
      </c>
      <c r="J49" s="26">
        <f t="shared" si="24"/>
        <v>-5.1464713828586759E-3</v>
      </c>
      <c r="K49" s="26">
        <f t="shared" si="25"/>
        <v>0</v>
      </c>
      <c r="L49" s="72">
        <v>1071615937.34</v>
      </c>
      <c r="M49" s="78">
        <v>1</v>
      </c>
      <c r="N49" s="26">
        <f t="shared" si="26"/>
        <v>4.3387851408858119E-2</v>
      </c>
      <c r="O49" s="26">
        <f t="shared" si="27"/>
        <v>0</v>
      </c>
      <c r="P49" s="72">
        <v>1074156715.8299999</v>
      </c>
      <c r="Q49" s="78">
        <v>1</v>
      </c>
      <c r="R49" s="26">
        <f t="shared" si="28"/>
        <v>2.3709786327988864E-3</v>
      </c>
      <c r="S49" s="26">
        <f t="shared" si="29"/>
        <v>0</v>
      </c>
      <c r="T49" s="72">
        <v>1086012819.79</v>
      </c>
      <c r="U49" s="78">
        <v>1</v>
      </c>
      <c r="V49" s="26">
        <f t="shared" si="30"/>
        <v>1.1037592359918205E-2</v>
      </c>
      <c r="W49" s="26">
        <f t="shared" si="31"/>
        <v>0</v>
      </c>
      <c r="X49" s="72">
        <v>1086033773.78</v>
      </c>
      <c r="Y49" s="78">
        <v>1</v>
      </c>
      <c r="Z49" s="26">
        <f t="shared" si="32"/>
        <v>1.9294422329251478E-5</v>
      </c>
      <c r="AA49" s="26">
        <f t="shared" si="33"/>
        <v>0</v>
      </c>
      <c r="AB49" s="72">
        <v>1081091369.8800001</v>
      </c>
      <c r="AC49" s="78">
        <v>1</v>
      </c>
      <c r="AD49" s="26">
        <f t="shared" si="34"/>
        <v>-4.5508749537296151E-3</v>
      </c>
      <c r="AE49" s="26">
        <f t="shared" si="35"/>
        <v>0</v>
      </c>
      <c r="AF49" s="72">
        <v>1052683031.13</v>
      </c>
      <c r="AG49" s="255">
        <v>7.9899999999999999E-2</v>
      </c>
      <c r="AH49" s="26">
        <f t="shared" si="36"/>
        <v>-2.6277463257479719E-2</v>
      </c>
      <c r="AI49" s="26">
        <f t="shared" si="37"/>
        <v>-0.92010000000000003</v>
      </c>
      <c r="AJ49" s="27">
        <f t="shared" si="16"/>
        <v>5.0742349938784244E-3</v>
      </c>
      <c r="AK49" s="27">
        <f t="shared" si="17"/>
        <v>-0.1150125</v>
      </c>
      <c r="AL49" s="28">
        <f t="shared" si="18"/>
        <v>1.9678773651532071E-2</v>
      </c>
      <c r="AM49" s="28">
        <f t="shared" si="19"/>
        <v>-0.92010000000000003</v>
      </c>
      <c r="AN49" s="29">
        <f t="shared" si="20"/>
        <v>2.0465492761717472E-2</v>
      </c>
      <c r="AO49" s="87">
        <f t="shared" si="21"/>
        <v>0.32530447468487123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16079389.128167097</v>
      </c>
      <c r="C50" s="78">
        <v>100</v>
      </c>
      <c r="D50" s="72">
        <v>16088412.878211668</v>
      </c>
      <c r="E50" s="78">
        <v>100</v>
      </c>
      <c r="F50" s="26">
        <f t="shared" si="22"/>
        <v>5.6119980508238755E-4</v>
      </c>
      <c r="G50" s="26">
        <f t="shared" si="23"/>
        <v>0</v>
      </c>
      <c r="H50" s="72">
        <v>16097435.24</v>
      </c>
      <c r="I50" s="78">
        <v>100</v>
      </c>
      <c r="J50" s="26">
        <f t="shared" si="24"/>
        <v>5.6079874731157183E-4</v>
      </c>
      <c r="K50" s="26">
        <f t="shared" si="25"/>
        <v>0</v>
      </c>
      <c r="L50" s="72">
        <v>16101204.23</v>
      </c>
      <c r="M50" s="78">
        <v>100</v>
      </c>
      <c r="N50" s="26">
        <f t="shared" si="26"/>
        <v>2.3413605607399999E-4</v>
      </c>
      <c r="O50" s="26">
        <f t="shared" si="27"/>
        <v>0</v>
      </c>
      <c r="P50" s="72">
        <v>10093530.35</v>
      </c>
      <c r="Q50" s="78">
        <v>100</v>
      </c>
      <c r="R50" s="26">
        <f t="shared" si="28"/>
        <v>-0.37311953778006335</v>
      </c>
      <c r="S50" s="26">
        <f t="shared" si="29"/>
        <v>0</v>
      </c>
      <c r="T50" s="72">
        <v>10099975.65</v>
      </c>
      <c r="U50" s="78">
        <v>100</v>
      </c>
      <c r="V50" s="26">
        <f t="shared" si="30"/>
        <v>6.3855754889573842E-4</v>
      </c>
      <c r="W50" s="26">
        <f t="shared" si="31"/>
        <v>0</v>
      </c>
      <c r="X50" s="72">
        <v>10099975.65</v>
      </c>
      <c r="Y50" s="78">
        <v>100</v>
      </c>
      <c r="Z50" s="26">
        <f t="shared" si="32"/>
        <v>0</v>
      </c>
      <c r="AA50" s="26">
        <f t="shared" si="33"/>
        <v>0</v>
      </c>
      <c r="AB50" s="72">
        <v>10106419.924070949</v>
      </c>
      <c r="AC50" s="78">
        <v>100</v>
      </c>
      <c r="AD50" s="26">
        <f t="shared" si="34"/>
        <v>6.3804847598304475E-4</v>
      </c>
      <c r="AE50" s="26">
        <f t="shared" si="35"/>
        <v>0</v>
      </c>
      <c r="AF50" s="72">
        <v>10128305.4</v>
      </c>
      <c r="AG50" s="255">
        <v>3.39E-2</v>
      </c>
      <c r="AH50" s="26">
        <f t="shared" si="36"/>
        <v>2.1655023335143578E-3</v>
      </c>
      <c r="AI50" s="26">
        <f t="shared" si="37"/>
        <v>-0.99966100000000002</v>
      </c>
      <c r="AJ50" s="27">
        <f t="shared" si="16"/>
        <v>-4.6040161851650281E-2</v>
      </c>
      <c r="AK50" s="27">
        <f t="shared" si="17"/>
        <v>-0.124957625</v>
      </c>
      <c r="AL50" s="28">
        <f t="shared" si="18"/>
        <v>-0.37045962975523611</v>
      </c>
      <c r="AM50" s="28">
        <f t="shared" si="19"/>
        <v>-0.99966100000000002</v>
      </c>
      <c r="AN50" s="29">
        <f t="shared" si="20"/>
        <v>0.13216159263173963</v>
      </c>
      <c r="AO50" s="87">
        <f t="shared" si="21"/>
        <v>0.35343353599386268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1400697426.79</v>
      </c>
      <c r="C51" s="78">
        <v>100</v>
      </c>
      <c r="D51" s="72">
        <v>1384774527.49</v>
      </c>
      <c r="E51" s="78">
        <v>100</v>
      </c>
      <c r="F51" s="26">
        <f t="shared" si="22"/>
        <v>-1.1367836475926645E-2</v>
      </c>
      <c r="G51" s="26">
        <f t="shared" si="23"/>
        <v>0</v>
      </c>
      <c r="H51" s="72">
        <v>1380700811.8800001</v>
      </c>
      <c r="I51" s="78">
        <v>100</v>
      </c>
      <c r="J51" s="26">
        <f t="shared" si="24"/>
        <v>-2.9417898214691945E-3</v>
      </c>
      <c r="K51" s="26">
        <f t="shared" si="25"/>
        <v>0</v>
      </c>
      <c r="L51" s="72">
        <v>1457220587.51</v>
      </c>
      <c r="M51" s="78">
        <v>100</v>
      </c>
      <c r="N51" s="26">
        <f t="shared" si="26"/>
        <v>5.5420968084902079E-2</v>
      </c>
      <c r="O51" s="26">
        <f t="shared" si="27"/>
        <v>0</v>
      </c>
      <c r="P51" s="72">
        <v>1456844420.5799999</v>
      </c>
      <c r="Q51" s="78">
        <v>100</v>
      </c>
      <c r="R51" s="26">
        <f t="shared" si="28"/>
        <v>-2.5814000517439527E-4</v>
      </c>
      <c r="S51" s="26">
        <f t="shared" si="29"/>
        <v>0</v>
      </c>
      <c r="T51" s="72">
        <v>1468666749.5999999</v>
      </c>
      <c r="U51" s="78">
        <v>100</v>
      </c>
      <c r="V51" s="26">
        <f t="shared" si="30"/>
        <v>8.1150250864078319E-3</v>
      </c>
      <c r="W51" s="26">
        <f t="shared" si="31"/>
        <v>0</v>
      </c>
      <c r="X51" s="72">
        <v>1418808847.28</v>
      </c>
      <c r="Y51" s="78">
        <v>100</v>
      </c>
      <c r="Z51" s="26">
        <f t="shared" si="32"/>
        <v>-3.3947730030368717E-2</v>
      </c>
      <c r="AA51" s="26">
        <f t="shared" si="33"/>
        <v>0</v>
      </c>
      <c r="AB51" s="72">
        <v>1415664206.0699999</v>
      </c>
      <c r="AC51" s="78">
        <v>100</v>
      </c>
      <c r="AD51" s="26">
        <f t="shared" si="34"/>
        <v>-2.2163952642589124E-3</v>
      </c>
      <c r="AE51" s="26">
        <f t="shared" si="35"/>
        <v>0</v>
      </c>
      <c r="AF51" s="72">
        <v>1422188431.6099999</v>
      </c>
      <c r="AG51" s="255">
        <v>9.8900000000000002E-2</v>
      </c>
      <c r="AH51" s="26">
        <f t="shared" si="36"/>
        <v>4.6085968070858751E-3</v>
      </c>
      <c r="AI51" s="26">
        <f t="shared" si="37"/>
        <v>-0.99901099999999998</v>
      </c>
      <c r="AJ51" s="27">
        <f t="shared" si="16"/>
        <v>2.1765872976497397E-3</v>
      </c>
      <c r="AK51" s="27">
        <f t="shared" si="17"/>
        <v>-0.124876375</v>
      </c>
      <c r="AL51" s="28">
        <f t="shared" si="18"/>
        <v>2.701804761517038E-2</v>
      </c>
      <c r="AM51" s="28">
        <f t="shared" si="19"/>
        <v>-0.99901099999999998</v>
      </c>
      <c r="AN51" s="29">
        <f t="shared" si="20"/>
        <v>2.5116828433708206E-2</v>
      </c>
      <c r="AO51" s="87">
        <f t="shared" si="21"/>
        <v>0.35320372628997698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586772299944.53882</v>
      </c>
      <c r="C52" s="100"/>
      <c r="D52" s="84">
        <f>SUM(D23:D51)</f>
        <v>579071693976.47729</v>
      </c>
      <c r="E52" s="100"/>
      <c r="F52" s="26">
        <f>((D52-B52)/B52)</f>
        <v>-1.312366989510135E-2</v>
      </c>
      <c r="G52" s="26"/>
      <c r="H52" s="84">
        <f>SUM(H23:H51)</f>
        <v>574457274222.39368</v>
      </c>
      <c r="I52" s="100"/>
      <c r="J52" s="26">
        <f>((H52-D52)/D52)</f>
        <v>-7.9686501724794412E-3</v>
      </c>
      <c r="K52" s="26"/>
      <c r="L52" s="84">
        <f>SUM(L23:L51)</f>
        <v>569934985173.19617</v>
      </c>
      <c r="M52" s="100"/>
      <c r="N52" s="26">
        <f>((L52-H52)/H52)</f>
        <v>-7.8722809373752735E-3</v>
      </c>
      <c r="O52" s="26"/>
      <c r="P52" s="84">
        <f>SUM(P23:P51)</f>
        <v>560569590192.58362</v>
      </c>
      <c r="Q52" s="100"/>
      <c r="R52" s="26">
        <f>((P52-L52)/L52)</f>
        <v>-1.6432391806526003E-2</v>
      </c>
      <c r="S52" s="26"/>
      <c r="T52" s="84">
        <f>SUM(T23:T51)</f>
        <v>551230671335.81995</v>
      </c>
      <c r="U52" s="100"/>
      <c r="V52" s="26">
        <f>((T52-P52)/P52)</f>
        <v>-1.6659695816812481E-2</v>
      </c>
      <c r="W52" s="26"/>
      <c r="X52" s="84">
        <f>SUM(X23:X51)</f>
        <v>547706145941.57227</v>
      </c>
      <c r="Y52" s="100"/>
      <c r="Z52" s="26">
        <f>((X52-T52)/T52)</f>
        <v>-6.3939210525179114E-3</v>
      </c>
      <c r="AA52" s="26"/>
      <c r="AB52" s="84">
        <f>SUM(AB23:AB51)</f>
        <v>546242323998.96411</v>
      </c>
      <c r="AC52" s="100"/>
      <c r="AD52" s="26">
        <f>((AB52-X52)/X52)</f>
        <v>-2.6726410748808918E-3</v>
      </c>
      <c r="AE52" s="26"/>
      <c r="AF52" s="84">
        <f>SUM(AF23:AF51)</f>
        <v>545745234828.08026</v>
      </c>
      <c r="AG52" s="100"/>
      <c r="AH52" s="26">
        <f>((AF52-AB52)/AB52)</f>
        <v>-9.1001584652893497E-4</v>
      </c>
      <c r="AI52" s="26"/>
      <c r="AJ52" s="27">
        <f t="shared" si="16"/>
        <v>-9.0041583252777873E-3</v>
      </c>
      <c r="AK52" s="27"/>
      <c r="AL52" s="28">
        <f t="shared" si="18"/>
        <v>-5.7551525130756606E-2</v>
      </c>
      <c r="AM52" s="28"/>
      <c r="AN52" s="29">
        <f t="shared" si="20"/>
        <v>5.9224307008472008E-3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57399285029.650002</v>
      </c>
      <c r="C55" s="81">
        <v>239.5</v>
      </c>
      <c r="D55" s="80">
        <v>58041559767.910004</v>
      </c>
      <c r="E55" s="81">
        <v>239.73</v>
      </c>
      <c r="F55" s="26">
        <f t="shared" ref="F55:F83" si="38">((D55-B55)/B55)</f>
        <v>1.1189594747185973E-2</v>
      </c>
      <c r="G55" s="26">
        <f t="shared" ref="G55:G83" si="39">((E55-C55)/C55)</f>
        <v>9.6033402922751469E-4</v>
      </c>
      <c r="H55" s="80">
        <v>57847018054.059998</v>
      </c>
      <c r="I55" s="81">
        <v>239.87</v>
      </c>
      <c r="J55" s="26">
        <f t="shared" ref="J55:J84" si="40">((H55-D55)/D55)</f>
        <v>-3.3517657800361915E-3</v>
      </c>
      <c r="K55" s="26">
        <f t="shared" ref="K55:K83" si="41">((I55-E55)/E55)</f>
        <v>5.8399032244614687E-4</v>
      </c>
      <c r="L55" s="80">
        <v>57866519062.739998</v>
      </c>
      <c r="M55" s="81">
        <v>240.02</v>
      </c>
      <c r="N55" s="26">
        <f t="shared" ref="N55:N84" si="42">((L55-H55)/H55)</f>
        <v>3.3711346472130944E-4</v>
      </c>
      <c r="O55" s="26">
        <f t="shared" ref="O55:O83" si="43">((M55-I55)/I55)</f>
        <v>6.2533872514280932E-4</v>
      </c>
      <c r="P55" s="80">
        <v>57315009276.779999</v>
      </c>
      <c r="Q55" s="81">
        <v>240.18</v>
      </c>
      <c r="R55" s="26">
        <f t="shared" ref="R55:R84" si="44">((P55-L55)/L55)</f>
        <v>-9.5307233767084124E-3</v>
      </c>
      <c r="S55" s="26">
        <f t="shared" ref="S55:S83" si="45">((Q55-M55)/M55)</f>
        <v>6.6661111574034071E-4</v>
      </c>
      <c r="T55" s="80">
        <v>56664229672.010002</v>
      </c>
      <c r="U55" s="81">
        <v>240.44</v>
      </c>
      <c r="V55" s="26">
        <f t="shared" ref="V55:V84" si="46">((T55-P55)/P55)</f>
        <v>-1.1354436001699239E-2</v>
      </c>
      <c r="W55" s="26">
        <f t="shared" ref="W55:W83" si="47">((U55-Q55)/Q55)</f>
        <v>1.0825214422516068E-3</v>
      </c>
      <c r="X55" s="80">
        <v>56311461774.07</v>
      </c>
      <c r="Y55" s="81">
        <v>240.71</v>
      </c>
      <c r="Z55" s="26">
        <f t="shared" ref="Z55:Z84" si="48">((X55-T55)/T55)</f>
        <v>-6.2255835821281181E-3</v>
      </c>
      <c r="AA55" s="26">
        <f t="shared" ref="AA55:AA83" si="49">((Y55-U55)/U55)</f>
        <v>1.1229412743304368E-3</v>
      </c>
      <c r="AB55" s="80">
        <v>55823341448.089996</v>
      </c>
      <c r="AC55" s="81">
        <v>240.98</v>
      </c>
      <c r="AD55" s="26">
        <f t="shared" ref="AD55:AD84" si="50">((AB55-X55)/X55)</f>
        <v>-8.6682233172780173E-3</v>
      </c>
      <c r="AE55" s="26">
        <f t="shared" ref="AE55:AE83" si="51">((AC55-Y55)/Y55)</f>
        <v>1.1216816916620905E-3</v>
      </c>
      <c r="AF55" s="80">
        <v>54635501663.110001</v>
      </c>
      <c r="AG55" s="81">
        <v>241.14</v>
      </c>
      <c r="AH55" s="26">
        <f t="shared" ref="AH55:AH84" si="52">((AF55-AB55)/AB55)</f>
        <v>-2.1278550408605785E-2</v>
      </c>
      <c r="AI55" s="26">
        <f t="shared" ref="AI55:AI83" si="53">((AG55-AC55)/AC55)</f>
        <v>6.6395551498048223E-4</v>
      </c>
      <c r="AJ55" s="27">
        <f t="shared" si="16"/>
        <v>-6.1103217818185597E-3</v>
      </c>
      <c r="AK55" s="27">
        <f t="shared" si="17"/>
        <v>8.5342176447267856E-4</v>
      </c>
      <c r="AL55" s="28">
        <f t="shared" si="18"/>
        <v>-5.8683090503076782E-2</v>
      </c>
      <c r="AM55" s="28">
        <f t="shared" si="19"/>
        <v>5.881616818921272E-3</v>
      </c>
      <c r="AN55" s="29">
        <f t="shared" si="20"/>
        <v>9.4437988015379105E-3</v>
      </c>
      <c r="AO55" s="87">
        <f t="shared" si="21"/>
        <v>2.4021772933318364E-4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1385728956.71</v>
      </c>
      <c r="C56" s="81">
        <v>324.08150000000001</v>
      </c>
      <c r="D56" s="80">
        <v>1388423210.26</v>
      </c>
      <c r="E56" s="81">
        <v>324.71159999999998</v>
      </c>
      <c r="F56" s="26">
        <f t="shared" si="38"/>
        <v>1.9442861007946703E-3</v>
      </c>
      <c r="G56" s="26">
        <f t="shared" si="39"/>
        <v>1.9442640200072214E-3</v>
      </c>
      <c r="H56" s="80">
        <v>1372125959.1300001</v>
      </c>
      <c r="I56" s="81">
        <v>320.90019999999998</v>
      </c>
      <c r="J56" s="26">
        <f t="shared" si="40"/>
        <v>-1.1737956416723981E-2</v>
      </c>
      <c r="K56" s="26">
        <f t="shared" si="41"/>
        <v>-1.1737800559019117E-2</v>
      </c>
      <c r="L56" s="80">
        <v>1372199288.8699999</v>
      </c>
      <c r="M56" s="81">
        <v>308.18979999999999</v>
      </c>
      <c r="N56" s="26">
        <f t="shared" si="42"/>
        <v>5.3442425975430142E-5</v>
      </c>
      <c r="O56" s="26">
        <f t="shared" si="43"/>
        <v>-3.9608576124290334E-2</v>
      </c>
      <c r="P56" s="80">
        <v>1374910362.8499999</v>
      </c>
      <c r="Q56" s="81">
        <v>308.7987</v>
      </c>
      <c r="R56" s="26">
        <f t="shared" si="44"/>
        <v>1.9757144621701246E-3</v>
      </c>
      <c r="S56" s="26">
        <f t="shared" si="45"/>
        <v>1.9757305400762959E-3</v>
      </c>
      <c r="T56" s="80">
        <v>1373668568.6900001</v>
      </c>
      <c r="U56" s="81">
        <v>390.411</v>
      </c>
      <c r="V56" s="26">
        <f t="shared" si="46"/>
        <v>-9.0318190447396076E-4</v>
      </c>
      <c r="W56" s="26">
        <f t="shared" si="47"/>
        <v>0.26428964888777057</v>
      </c>
      <c r="X56" s="80">
        <v>1367273359.9000001</v>
      </c>
      <c r="Y56" s="81">
        <v>308.59609999999998</v>
      </c>
      <c r="Z56" s="26">
        <f t="shared" si="48"/>
        <v>-4.6555689893223347E-3</v>
      </c>
      <c r="AA56" s="26">
        <f t="shared" si="49"/>
        <v>-0.20956094987077725</v>
      </c>
      <c r="AB56" s="80">
        <v>1370151540.46</v>
      </c>
      <c r="AC56" s="81">
        <v>309.24579999999997</v>
      </c>
      <c r="AD56" s="26">
        <f t="shared" si="50"/>
        <v>2.1050512972844346E-3</v>
      </c>
      <c r="AE56" s="26">
        <f t="shared" si="51"/>
        <v>2.1053409294543766E-3</v>
      </c>
      <c r="AF56" s="80">
        <v>1379946637.6300001</v>
      </c>
      <c r="AG56" s="81">
        <v>311.45650000000001</v>
      </c>
      <c r="AH56" s="26">
        <f t="shared" si="52"/>
        <v>7.1489151971551815E-3</v>
      </c>
      <c r="AI56" s="26">
        <f t="shared" si="53"/>
        <v>7.1486823749911284E-3</v>
      </c>
      <c r="AJ56" s="27">
        <f t="shared" si="16"/>
        <v>-5.0866222839255444E-4</v>
      </c>
      <c r="AK56" s="27">
        <f t="shared" si="17"/>
        <v>2.0695425247766125E-3</v>
      </c>
      <c r="AL56" s="28">
        <f t="shared" si="18"/>
        <v>-6.1051792906951828E-3</v>
      </c>
      <c r="AM56" s="28">
        <f t="shared" si="19"/>
        <v>-4.0821147134872823E-2</v>
      </c>
      <c r="AN56" s="29">
        <f t="shared" si="20"/>
        <v>5.6242404507892097E-3</v>
      </c>
      <c r="AO56" s="87">
        <f t="shared" si="21"/>
        <v>0.12845253777635415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64516138705.279999</v>
      </c>
      <c r="C57" s="80">
        <v>1470.25</v>
      </c>
      <c r="D57" s="80">
        <v>65155105061.300003</v>
      </c>
      <c r="E57" s="80">
        <v>1473.08</v>
      </c>
      <c r="F57" s="26">
        <f t="shared" si="38"/>
        <v>9.9039770333885658E-3</v>
      </c>
      <c r="G57" s="26">
        <f t="shared" si="39"/>
        <v>1.92484271382413E-3</v>
      </c>
      <c r="H57" s="80">
        <v>65033018101.150002</v>
      </c>
      <c r="I57" s="80">
        <v>1475.93</v>
      </c>
      <c r="J57" s="26">
        <f t="shared" si="40"/>
        <v>-1.8737896291493694E-3</v>
      </c>
      <c r="K57" s="26">
        <f t="shared" si="41"/>
        <v>1.9347218073696856E-3</v>
      </c>
      <c r="L57" s="80">
        <v>67215834219.970001</v>
      </c>
      <c r="M57" s="80">
        <v>1478.69</v>
      </c>
      <c r="N57" s="26">
        <f t="shared" si="42"/>
        <v>3.356473653775266E-2</v>
      </c>
      <c r="O57" s="26">
        <f t="shared" si="43"/>
        <v>1.8700073851740874E-3</v>
      </c>
      <c r="P57" s="80">
        <v>66520264667.830002</v>
      </c>
      <c r="Q57" s="80">
        <v>1481.56</v>
      </c>
      <c r="R57" s="26">
        <f t="shared" si="44"/>
        <v>-1.0348299031202738E-2</v>
      </c>
      <c r="S57" s="26">
        <f t="shared" si="45"/>
        <v>1.9409071543054263E-3</v>
      </c>
      <c r="T57" s="80">
        <v>67142098294.830002</v>
      </c>
      <c r="U57" s="337">
        <v>1484.68</v>
      </c>
      <c r="V57" s="26">
        <f t="shared" si="46"/>
        <v>9.3480329656704785E-3</v>
      </c>
      <c r="W57" s="26">
        <f t="shared" si="47"/>
        <v>2.1058883879155202E-3</v>
      </c>
      <c r="X57" s="80">
        <v>67784912805.919998</v>
      </c>
      <c r="Y57" s="80">
        <v>1487.62</v>
      </c>
      <c r="Z57" s="26">
        <f t="shared" si="48"/>
        <v>9.5739413485010725E-3</v>
      </c>
      <c r="AA57" s="26">
        <f t="shared" si="49"/>
        <v>1.9802246948836294E-3</v>
      </c>
      <c r="AB57" s="80">
        <v>68680648431.790001</v>
      </c>
      <c r="AC57" s="80">
        <v>1490.89</v>
      </c>
      <c r="AD57" s="26">
        <f t="shared" si="50"/>
        <v>1.3214380439415032E-2</v>
      </c>
      <c r="AE57" s="26">
        <f t="shared" si="51"/>
        <v>2.1981419986288227E-3</v>
      </c>
      <c r="AF57" s="80">
        <v>69089165732.119995</v>
      </c>
      <c r="AG57" s="80">
        <v>1494.01</v>
      </c>
      <c r="AH57" s="26">
        <f t="shared" si="52"/>
        <v>5.9480699390267412E-3</v>
      </c>
      <c r="AI57" s="26">
        <f t="shared" si="53"/>
        <v>2.0927097237219989E-3</v>
      </c>
      <c r="AJ57" s="27">
        <f t="shared" si="16"/>
        <v>8.6663812004253056E-3</v>
      </c>
      <c r="AK57" s="27">
        <f t="shared" si="17"/>
        <v>2.0059304832279129E-3</v>
      </c>
      <c r="AL57" s="28">
        <f t="shared" si="18"/>
        <v>6.0379929816991348E-2</v>
      </c>
      <c r="AM57" s="28">
        <f t="shared" si="19"/>
        <v>1.4208325413419546E-2</v>
      </c>
      <c r="AN57" s="29">
        <f t="shared" si="20"/>
        <v>1.2668717575871697E-2</v>
      </c>
      <c r="AO57" s="87">
        <f t="shared" si="21"/>
        <v>1.1305959064042125E-4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643428234.02999997</v>
      </c>
      <c r="C58" s="337">
        <v>1.0506</v>
      </c>
      <c r="D58" s="80">
        <v>644515125.70000005</v>
      </c>
      <c r="E58" s="337">
        <v>1.0524</v>
      </c>
      <c r="F58" s="26">
        <f t="shared" si="38"/>
        <v>1.6892197334775331E-3</v>
      </c>
      <c r="G58" s="26">
        <f t="shared" si="39"/>
        <v>1.7133066818960821E-3</v>
      </c>
      <c r="H58" s="80">
        <v>652589790.88</v>
      </c>
      <c r="I58" s="337">
        <v>1.054</v>
      </c>
      <c r="J58" s="26">
        <f t="shared" si="40"/>
        <v>1.2528278791331936E-2</v>
      </c>
      <c r="K58" s="26">
        <f t="shared" si="41"/>
        <v>1.5203344735842321E-3</v>
      </c>
      <c r="L58" s="80">
        <v>653725915.59000003</v>
      </c>
      <c r="M58" s="337">
        <v>1.0559000000000001</v>
      </c>
      <c r="N58" s="26">
        <f t="shared" si="42"/>
        <v>1.7409477222559736E-3</v>
      </c>
      <c r="O58" s="26">
        <f t="shared" si="43"/>
        <v>1.8026565464895755E-3</v>
      </c>
      <c r="P58" s="80">
        <v>654223163.09000003</v>
      </c>
      <c r="Q58" s="337">
        <v>1.0270999999999999</v>
      </c>
      <c r="R58" s="26">
        <f t="shared" si="44"/>
        <v>7.6063605272742581E-4</v>
      </c>
      <c r="S58" s="26">
        <f t="shared" si="45"/>
        <v>-2.7275310161947303E-2</v>
      </c>
      <c r="T58" s="80">
        <v>652813097.63999999</v>
      </c>
      <c r="U58" s="337">
        <v>1.0288999999999999</v>
      </c>
      <c r="V58" s="26">
        <f t="shared" si="46"/>
        <v>-2.1553279210416278E-3</v>
      </c>
      <c r="W58" s="26">
        <f t="shared" si="47"/>
        <v>1.7525070587090098E-3</v>
      </c>
      <c r="X58" s="80">
        <v>653897356.12</v>
      </c>
      <c r="Y58" s="337">
        <v>1.03</v>
      </c>
      <c r="Z58" s="26">
        <f t="shared" si="48"/>
        <v>1.6609018475881496E-3</v>
      </c>
      <c r="AA58" s="26">
        <f t="shared" si="49"/>
        <v>1.0691029254544669E-3</v>
      </c>
      <c r="AB58" s="80">
        <v>654971032.67999995</v>
      </c>
      <c r="AC58" s="337">
        <v>1.0323</v>
      </c>
      <c r="AD58" s="26">
        <f t="shared" si="50"/>
        <v>1.6419649811260392E-3</v>
      </c>
      <c r="AE58" s="26">
        <f t="shared" si="51"/>
        <v>2.2330097087378338E-3</v>
      </c>
      <c r="AF58" s="80">
        <v>656261062.38999999</v>
      </c>
      <c r="AG58" s="337">
        <v>1.0346</v>
      </c>
      <c r="AH58" s="26">
        <f t="shared" si="52"/>
        <v>1.9695981129448049E-3</v>
      </c>
      <c r="AI58" s="26">
        <f t="shared" si="53"/>
        <v>2.2280344860989721E-3</v>
      </c>
      <c r="AJ58" s="27">
        <f t="shared" si="16"/>
        <v>2.4795274150512794E-3</v>
      </c>
      <c r="AK58" s="27">
        <f t="shared" si="17"/>
        <v>-1.8695447851221415E-3</v>
      </c>
      <c r="AL58" s="28">
        <f t="shared" si="18"/>
        <v>1.8224454666200145E-2</v>
      </c>
      <c r="AM58" s="28">
        <f t="shared" si="19"/>
        <v>-1.6913721018624133E-2</v>
      </c>
      <c r="AN58" s="29">
        <f t="shared" si="20"/>
        <v>4.2797805094257008E-3</v>
      </c>
      <c r="AO58" s="87">
        <f t="shared" si="21"/>
        <v>1.0272307448466977E-2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2821861590.9400001</v>
      </c>
      <c r="C59" s="80">
        <v>3576.7857169544131</v>
      </c>
      <c r="D59" s="80">
        <v>2801933293.5599999</v>
      </c>
      <c r="E59" s="80">
        <v>3580.9279055838838</v>
      </c>
      <c r="F59" s="26">
        <f t="shared" si="38"/>
        <v>-7.0621101488403375E-3</v>
      </c>
      <c r="G59" s="26">
        <f t="shared" si="39"/>
        <v>1.1580757018336727E-3</v>
      </c>
      <c r="H59" s="80">
        <v>2801696001.4699998</v>
      </c>
      <c r="I59" s="80">
        <v>3585</v>
      </c>
      <c r="J59" s="26">
        <f t="shared" si="40"/>
        <v>-8.4688700671621214E-5</v>
      </c>
      <c r="K59" s="26">
        <f t="shared" si="41"/>
        <v>1.1371617981379731E-3</v>
      </c>
      <c r="L59" s="80">
        <v>2802073913.75</v>
      </c>
      <c r="M59" s="80">
        <v>3588.8169930098529</v>
      </c>
      <c r="N59" s="26">
        <f t="shared" si="42"/>
        <v>1.3488696839411771E-4</v>
      </c>
      <c r="O59" s="26">
        <f t="shared" si="43"/>
        <v>1.0647121366395877E-3</v>
      </c>
      <c r="P59" s="80">
        <v>2800679579.5599999</v>
      </c>
      <c r="Q59" s="80">
        <v>3592.6631433335997</v>
      </c>
      <c r="R59" s="26">
        <f t="shared" si="44"/>
        <v>-4.9760792645688187E-4</v>
      </c>
      <c r="S59" s="26">
        <f t="shared" si="45"/>
        <v>1.0717042220982958E-3</v>
      </c>
      <c r="T59" s="80">
        <v>2809133416.98</v>
      </c>
      <c r="U59" s="80">
        <v>3596.47</v>
      </c>
      <c r="V59" s="26">
        <f t="shared" si="46"/>
        <v>3.0184950401674349E-3</v>
      </c>
      <c r="W59" s="26">
        <f t="shared" si="47"/>
        <v>1.0596197067526238E-3</v>
      </c>
      <c r="X59" s="80">
        <v>2812652154.1900001</v>
      </c>
      <c r="Y59" s="80">
        <v>3600.31</v>
      </c>
      <c r="Z59" s="26">
        <f t="shared" si="48"/>
        <v>1.2526059420071647E-3</v>
      </c>
      <c r="AA59" s="26">
        <f t="shared" si="49"/>
        <v>1.0677136191877439E-3</v>
      </c>
      <c r="AB59" s="80">
        <v>2793843600.5300002</v>
      </c>
      <c r="AC59" s="80">
        <v>3604.22</v>
      </c>
      <c r="AD59" s="26">
        <f t="shared" si="50"/>
        <v>-6.6871239772685002E-3</v>
      </c>
      <c r="AE59" s="26">
        <f t="shared" si="51"/>
        <v>1.0860175929294574E-3</v>
      </c>
      <c r="AF59" s="80">
        <v>2795125637.3600001</v>
      </c>
      <c r="AG59" s="80">
        <v>3608.1109289808533</v>
      </c>
      <c r="AH59" s="26">
        <f t="shared" si="52"/>
        <v>4.5887924068359359E-4</v>
      </c>
      <c r="AI59" s="26">
        <f t="shared" si="53"/>
        <v>1.0795481354782615E-3</v>
      </c>
      <c r="AJ59" s="27">
        <f t="shared" si="16"/>
        <v>-1.1833329452481289E-3</v>
      </c>
      <c r="AK59" s="27">
        <f t="shared" si="17"/>
        <v>1.090569114132202E-3</v>
      </c>
      <c r="AL59" s="28">
        <f t="shared" si="18"/>
        <v>-2.4296282197890347E-3</v>
      </c>
      <c r="AM59" s="28">
        <f t="shared" si="19"/>
        <v>7.5910557580849093E-3</v>
      </c>
      <c r="AN59" s="29">
        <f t="shared" si="20"/>
        <v>3.6752589101599403E-3</v>
      </c>
      <c r="AO59" s="87">
        <f t="shared" si="21"/>
        <v>3.6596063028917229E-5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112435751588.39999</v>
      </c>
      <c r="C60" s="80">
        <v>1.8914</v>
      </c>
      <c r="D60" s="80">
        <v>112397194712.74001</v>
      </c>
      <c r="E60" s="80">
        <v>1.8933</v>
      </c>
      <c r="F60" s="26">
        <f t="shared" si="38"/>
        <v>-3.4292362629580463E-4</v>
      </c>
      <c r="G60" s="26">
        <f t="shared" si="39"/>
        <v>1.0045468964788055E-3</v>
      </c>
      <c r="H60" s="80">
        <v>109812957262.58</v>
      </c>
      <c r="I60" s="80">
        <v>1.8954</v>
      </c>
      <c r="J60" s="26">
        <f t="shared" si="40"/>
        <v>-2.2992010225563801E-2</v>
      </c>
      <c r="K60" s="26">
        <f t="shared" si="41"/>
        <v>1.1091744572967784E-3</v>
      </c>
      <c r="L60" s="80">
        <v>108496396163.39999</v>
      </c>
      <c r="M60" s="80">
        <v>1.8977999999999999</v>
      </c>
      <c r="N60" s="26">
        <f t="shared" si="42"/>
        <v>-1.1989123433147364E-2</v>
      </c>
      <c r="O60" s="26">
        <f t="shared" si="43"/>
        <v>1.2662234884456883E-3</v>
      </c>
      <c r="P60" s="80">
        <v>107227792687.41</v>
      </c>
      <c r="Q60" s="80">
        <v>1.8998999999999999</v>
      </c>
      <c r="R60" s="26">
        <f t="shared" si="44"/>
        <v>-1.1692586305626425E-2</v>
      </c>
      <c r="S60" s="26">
        <f t="shared" si="45"/>
        <v>1.1065444198545635E-3</v>
      </c>
      <c r="T60" s="80">
        <v>106456262018.63</v>
      </c>
      <c r="U60" s="80">
        <v>1.9019999999999999</v>
      </c>
      <c r="V60" s="26">
        <f t="shared" si="46"/>
        <v>-7.195249006282929E-3</v>
      </c>
      <c r="W60" s="26">
        <f t="shared" si="47"/>
        <v>1.1053213327017163E-3</v>
      </c>
      <c r="X60" s="80">
        <v>106426317420.66</v>
      </c>
      <c r="Y60" s="80">
        <v>1.9041999999999999</v>
      </c>
      <c r="Z60" s="26">
        <f t="shared" si="48"/>
        <v>-2.8128545378345964E-4</v>
      </c>
      <c r="AA60" s="26">
        <f t="shared" si="49"/>
        <v>1.1566771819137645E-3</v>
      </c>
      <c r="AB60" s="80">
        <v>106381427444.73</v>
      </c>
      <c r="AC60" s="80">
        <v>1.9064000000000001</v>
      </c>
      <c r="AD60" s="26">
        <f t="shared" si="50"/>
        <v>-4.2179394174258697E-4</v>
      </c>
      <c r="AE60" s="26">
        <f t="shared" si="51"/>
        <v>1.1553408255436414E-3</v>
      </c>
      <c r="AF60" s="80">
        <v>106298910332.57001</v>
      </c>
      <c r="AG60" s="80">
        <v>1.9085000000000001</v>
      </c>
      <c r="AH60" s="26">
        <f t="shared" si="52"/>
        <v>-7.7567216517055858E-4</v>
      </c>
      <c r="AI60" s="26">
        <f t="shared" si="53"/>
        <v>1.1015526647083459E-3</v>
      </c>
      <c r="AJ60" s="27">
        <f t="shared" si="16"/>
        <v>-6.9613305197016159E-3</v>
      </c>
      <c r="AK60" s="27">
        <f t="shared" si="17"/>
        <v>1.125672658367913E-3</v>
      </c>
      <c r="AL60" s="28">
        <f t="shared" si="18"/>
        <v>-5.4256553250779396E-2</v>
      </c>
      <c r="AM60" s="28">
        <f t="shared" si="19"/>
        <v>8.0283103575767723E-3</v>
      </c>
      <c r="AN60" s="29">
        <f t="shared" si="20"/>
        <v>8.230215345259995E-3</v>
      </c>
      <c r="AO60" s="87">
        <f t="shared" si="21"/>
        <v>7.3583283573645783E-5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9835666917.9200001</v>
      </c>
      <c r="C61" s="81">
        <v>1</v>
      </c>
      <c r="D61" s="80">
        <v>10135602316.690001</v>
      </c>
      <c r="E61" s="81">
        <v>1</v>
      </c>
      <c r="F61" s="26">
        <f t="shared" si="38"/>
        <v>3.0494668157533475E-2</v>
      </c>
      <c r="G61" s="26">
        <f t="shared" si="39"/>
        <v>0</v>
      </c>
      <c r="H61" s="80">
        <v>10158448256.76</v>
      </c>
      <c r="I61" s="81">
        <v>1</v>
      </c>
      <c r="J61" s="26">
        <f t="shared" si="40"/>
        <v>2.2540288535571242E-3</v>
      </c>
      <c r="K61" s="26">
        <f t="shared" si="41"/>
        <v>0</v>
      </c>
      <c r="L61" s="80">
        <v>10197347216.889999</v>
      </c>
      <c r="M61" s="81">
        <v>1</v>
      </c>
      <c r="N61" s="26">
        <f t="shared" si="42"/>
        <v>3.8292226476729471E-3</v>
      </c>
      <c r="O61" s="26">
        <f t="shared" si="43"/>
        <v>0</v>
      </c>
      <c r="P61" s="80">
        <v>9894876882.4099998</v>
      </c>
      <c r="Q61" s="81">
        <v>1</v>
      </c>
      <c r="R61" s="26">
        <f t="shared" si="44"/>
        <v>-2.9661668671928123E-2</v>
      </c>
      <c r="S61" s="26">
        <f t="shared" si="45"/>
        <v>0</v>
      </c>
      <c r="T61" s="80">
        <v>10214444169.690001</v>
      </c>
      <c r="U61" s="81">
        <v>1</v>
      </c>
      <c r="V61" s="26">
        <f t="shared" si="46"/>
        <v>3.229623683828664E-2</v>
      </c>
      <c r="W61" s="26">
        <f t="shared" si="47"/>
        <v>0</v>
      </c>
      <c r="X61" s="80">
        <v>10234336869.75</v>
      </c>
      <c r="Y61" s="81">
        <v>1</v>
      </c>
      <c r="Z61" s="26">
        <f t="shared" si="48"/>
        <v>1.9475068569103737E-3</v>
      </c>
      <c r="AA61" s="26">
        <f t="shared" si="49"/>
        <v>0</v>
      </c>
      <c r="AB61" s="80">
        <v>9953915121.4099998</v>
      </c>
      <c r="AC61" s="81">
        <v>1</v>
      </c>
      <c r="AD61" s="26">
        <f t="shared" si="50"/>
        <v>-2.7400089708679892E-2</v>
      </c>
      <c r="AE61" s="26">
        <f t="shared" si="51"/>
        <v>0</v>
      </c>
      <c r="AF61" s="80">
        <v>9950612944.8400993</v>
      </c>
      <c r="AG61" s="81">
        <v>1</v>
      </c>
      <c r="AH61" s="26">
        <f t="shared" si="52"/>
        <v>-3.3174650673862188E-4</v>
      </c>
      <c r="AI61" s="26">
        <f t="shared" si="53"/>
        <v>0</v>
      </c>
      <c r="AJ61" s="27">
        <f t="shared" si="16"/>
        <v>1.6785198083267411E-3</v>
      </c>
      <c r="AK61" s="27">
        <f t="shared" si="17"/>
        <v>0</v>
      </c>
      <c r="AL61" s="28">
        <f t="shared" si="18"/>
        <v>-1.8251443384403963E-2</v>
      </c>
      <c r="AM61" s="28">
        <f t="shared" si="19"/>
        <v>0</v>
      </c>
      <c r="AN61" s="29">
        <f t="shared" si="20"/>
        <v>2.2692535604985496E-2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4038698713.3699999</v>
      </c>
      <c r="C62" s="81">
        <v>22.7897</v>
      </c>
      <c r="D62" s="80">
        <v>4016482100.6700001</v>
      </c>
      <c r="E62" s="81">
        <v>22.8141</v>
      </c>
      <c r="F62" s="26">
        <f t="shared" si="38"/>
        <v>-5.5009334136394798E-3</v>
      </c>
      <c r="G62" s="26">
        <f t="shared" si="39"/>
        <v>1.0706591135469083E-3</v>
      </c>
      <c r="H62" s="80">
        <v>4024351747.8699999</v>
      </c>
      <c r="I62" s="81">
        <v>22.838999999999999</v>
      </c>
      <c r="J62" s="26">
        <f t="shared" si="40"/>
        <v>1.9593382972345509E-3</v>
      </c>
      <c r="K62" s="26">
        <f t="shared" si="41"/>
        <v>1.0914302996830386E-3</v>
      </c>
      <c r="L62" s="80">
        <v>4037904901.6900001</v>
      </c>
      <c r="M62" s="81">
        <v>22.869399999999999</v>
      </c>
      <c r="N62" s="26">
        <f t="shared" si="42"/>
        <v>3.3677855886164909E-3</v>
      </c>
      <c r="O62" s="26">
        <f t="shared" si="43"/>
        <v>1.3310565261176149E-3</v>
      </c>
      <c r="P62" s="80">
        <v>3859971511.3899999</v>
      </c>
      <c r="Q62" s="81">
        <v>22.886500000000002</v>
      </c>
      <c r="R62" s="26">
        <f t="shared" si="44"/>
        <v>-4.4065770401261563E-2</v>
      </c>
      <c r="S62" s="26">
        <f t="shared" si="45"/>
        <v>7.4772403298743219E-4</v>
      </c>
      <c r="T62" s="80">
        <v>3839940856.9699998</v>
      </c>
      <c r="U62" s="81">
        <v>22.9178</v>
      </c>
      <c r="V62" s="26">
        <f t="shared" si="46"/>
        <v>-5.1893270095112473E-3</v>
      </c>
      <c r="W62" s="26">
        <f t="shared" si="47"/>
        <v>1.3676184650338891E-3</v>
      </c>
      <c r="X62" s="80">
        <v>3835828844.4299998</v>
      </c>
      <c r="Y62" s="81">
        <v>22.979700000000001</v>
      </c>
      <c r="Z62" s="26">
        <f t="shared" si="48"/>
        <v>-1.0708530920563832E-3</v>
      </c>
      <c r="AA62" s="26">
        <f t="shared" si="49"/>
        <v>2.7009573344737017E-3</v>
      </c>
      <c r="AB62" s="80">
        <v>3834624947.0900002</v>
      </c>
      <c r="AC62" s="81">
        <v>23.0061</v>
      </c>
      <c r="AD62" s="26">
        <f t="shared" si="50"/>
        <v>-3.1385585458221184E-4</v>
      </c>
      <c r="AE62" s="26">
        <f t="shared" si="51"/>
        <v>1.1488400631861542E-3</v>
      </c>
      <c r="AF62" s="80">
        <v>3839330925.52</v>
      </c>
      <c r="AG62" s="81">
        <v>23.042899999999999</v>
      </c>
      <c r="AH62" s="26">
        <f t="shared" si="52"/>
        <v>1.2272330397190673E-3</v>
      </c>
      <c r="AI62" s="26">
        <f t="shared" si="53"/>
        <v>1.599575764688474E-3</v>
      </c>
      <c r="AJ62" s="27">
        <f t="shared" si="16"/>
        <v>-6.1982978556850959E-3</v>
      </c>
      <c r="AK62" s="27">
        <f t="shared" si="17"/>
        <v>1.3822326999646517E-3</v>
      </c>
      <c r="AL62" s="28">
        <f t="shared" si="18"/>
        <v>-4.4106053683259046E-2</v>
      </c>
      <c r="AM62" s="28">
        <f t="shared" si="19"/>
        <v>1.0028885645280755E-2</v>
      </c>
      <c r="AN62" s="29">
        <f t="shared" si="20"/>
        <v>1.5627643332693775E-2</v>
      </c>
      <c r="AO62" s="87">
        <f t="shared" si="21"/>
        <v>5.8892429215249187E-4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454267943.77999997</v>
      </c>
      <c r="C63" s="81">
        <v>2.0947485320953128</v>
      </c>
      <c r="D63" s="80">
        <v>453205371.55000001</v>
      </c>
      <c r="E63" s="81">
        <v>2.0952999999999999</v>
      </c>
      <c r="F63" s="26">
        <f t="shared" si="38"/>
        <v>-2.3390869739964718E-3</v>
      </c>
      <c r="G63" s="26">
        <f t="shared" si="39"/>
        <v>2.6326210341609345E-4</v>
      </c>
      <c r="H63" s="80">
        <v>452241274.63</v>
      </c>
      <c r="I63" s="81">
        <v>2.0908000000000002</v>
      </c>
      <c r="J63" s="26">
        <f t="shared" si="40"/>
        <v>-2.1272848481533333E-3</v>
      </c>
      <c r="K63" s="26">
        <f t="shared" si="41"/>
        <v>-2.1476638190233983E-3</v>
      </c>
      <c r="L63" s="80">
        <v>452921573.41000003</v>
      </c>
      <c r="M63" s="81">
        <v>2.0939000000000001</v>
      </c>
      <c r="N63" s="26">
        <f t="shared" si="42"/>
        <v>1.5042828201751724E-3</v>
      </c>
      <c r="O63" s="26">
        <f t="shared" si="43"/>
        <v>1.4826860531853264E-3</v>
      </c>
      <c r="P63" s="80">
        <v>450457714.05000001</v>
      </c>
      <c r="Q63" s="81">
        <v>2.0825</v>
      </c>
      <c r="R63" s="26">
        <f t="shared" si="44"/>
        <v>-5.4399249332502978E-3</v>
      </c>
      <c r="S63" s="26">
        <f t="shared" si="45"/>
        <v>-5.4443860738335528E-3</v>
      </c>
      <c r="T63" s="80">
        <v>450868230.04000002</v>
      </c>
      <c r="U63" s="81">
        <v>2.0844</v>
      </c>
      <c r="V63" s="26">
        <f t="shared" si="46"/>
        <v>9.1133080241676803E-4</v>
      </c>
      <c r="W63" s="26">
        <f t="shared" si="47"/>
        <v>9.1236494597839754E-4</v>
      </c>
      <c r="X63" s="80">
        <v>451179795.54000002</v>
      </c>
      <c r="Y63" s="81">
        <v>2.0859000000000001</v>
      </c>
      <c r="Z63" s="26">
        <f t="shared" si="48"/>
        <v>6.9103449576023265E-4</v>
      </c>
      <c r="AA63" s="26">
        <f t="shared" si="49"/>
        <v>7.196315486471199E-4</v>
      </c>
      <c r="AB63" s="80">
        <v>451216143.81999999</v>
      </c>
      <c r="AC63" s="81">
        <v>2.0861000000000001</v>
      </c>
      <c r="AD63" s="26">
        <f t="shared" si="50"/>
        <v>8.0562738755771433E-5</v>
      </c>
      <c r="AE63" s="26">
        <f t="shared" si="51"/>
        <v>9.5881873531798245E-5</v>
      </c>
      <c r="AF63" s="80">
        <v>450664283.95999998</v>
      </c>
      <c r="AG63" s="81">
        <v>2.0834999999999999</v>
      </c>
      <c r="AH63" s="26">
        <f t="shared" si="52"/>
        <v>-1.2230499009365306E-3</v>
      </c>
      <c r="AI63" s="26">
        <f t="shared" si="53"/>
        <v>-1.2463448540339186E-3</v>
      </c>
      <c r="AJ63" s="27">
        <f t="shared" si="16"/>
        <v>-9.9276697490358621E-4</v>
      </c>
      <c r="AK63" s="27">
        <f t="shared" si="17"/>
        <v>-6.7057102776651675E-4</v>
      </c>
      <c r="AL63" s="28">
        <f t="shared" si="18"/>
        <v>-5.6069229305674437E-3</v>
      </c>
      <c r="AM63" s="28">
        <f t="shared" si="19"/>
        <v>-5.6316517921061581E-3</v>
      </c>
      <c r="AN63" s="29">
        <f t="shared" si="20"/>
        <v>2.2921612561299398E-3</v>
      </c>
      <c r="AO63" s="87">
        <f t="shared" si="21"/>
        <v>2.2626466371097591E-3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21699757202.599998</v>
      </c>
      <c r="C64" s="81">
        <v>321.77</v>
      </c>
      <c r="D64" s="80">
        <v>21672733004.529999</v>
      </c>
      <c r="E64" s="81">
        <v>322.17</v>
      </c>
      <c r="F64" s="26">
        <f t="shared" si="38"/>
        <v>-1.2453686839759542E-3</v>
      </c>
      <c r="G64" s="26">
        <f t="shared" si="39"/>
        <v>1.2431239705380679E-3</v>
      </c>
      <c r="H64" s="80">
        <v>21642748128.900002</v>
      </c>
      <c r="I64" s="81">
        <v>322.58</v>
      </c>
      <c r="J64" s="26">
        <f t="shared" si="40"/>
        <v>-1.3835299693734917E-3</v>
      </c>
      <c r="K64" s="26">
        <f t="shared" si="41"/>
        <v>1.2726200453175905E-3</v>
      </c>
      <c r="L64" s="80">
        <v>20586552840.48</v>
      </c>
      <c r="M64" s="81">
        <v>322.98</v>
      </c>
      <c r="N64" s="26">
        <f t="shared" si="42"/>
        <v>-4.8801348245126178E-2</v>
      </c>
      <c r="O64" s="26">
        <f t="shared" si="43"/>
        <v>1.2400024800050659E-3</v>
      </c>
      <c r="P64" s="80">
        <v>20399750723.470001</v>
      </c>
      <c r="Q64" s="81">
        <v>323.37</v>
      </c>
      <c r="R64" s="26">
        <f t="shared" si="44"/>
        <v>-9.0739872021061881E-3</v>
      </c>
      <c r="S64" s="26">
        <f t="shared" si="45"/>
        <v>1.2075051086754174E-3</v>
      </c>
      <c r="T64" s="80">
        <v>20128406850.990002</v>
      </c>
      <c r="U64" s="81">
        <v>323.77999999999997</v>
      </c>
      <c r="V64" s="26">
        <f t="shared" si="46"/>
        <v>-1.330133275441534E-2</v>
      </c>
      <c r="W64" s="26">
        <f t="shared" si="47"/>
        <v>1.2678974549276932E-3</v>
      </c>
      <c r="X64" s="80">
        <v>19435374644.490002</v>
      </c>
      <c r="Y64" s="81">
        <v>324.2</v>
      </c>
      <c r="Z64" s="26">
        <f t="shared" si="48"/>
        <v>-3.4430554371764087E-2</v>
      </c>
      <c r="AA64" s="26">
        <f t="shared" si="49"/>
        <v>1.2971770955587619E-3</v>
      </c>
      <c r="AB64" s="80">
        <v>19230832192.709999</v>
      </c>
      <c r="AC64" s="81">
        <v>324.63</v>
      </c>
      <c r="AD64" s="26">
        <f t="shared" si="50"/>
        <v>-1.0524235087898915E-2</v>
      </c>
      <c r="AE64" s="26">
        <f t="shared" si="51"/>
        <v>1.3263417643430192E-3</v>
      </c>
      <c r="AF64" s="80">
        <v>19130642080.360001</v>
      </c>
      <c r="AG64" s="81">
        <v>325.05</v>
      </c>
      <c r="AH64" s="26">
        <f t="shared" si="52"/>
        <v>-5.2098687849805288E-3</v>
      </c>
      <c r="AI64" s="26">
        <f t="shared" si="53"/>
        <v>1.2937806117734527E-3</v>
      </c>
      <c r="AJ64" s="27">
        <f t="shared" si="16"/>
        <v>-1.5496278137455086E-2</v>
      </c>
      <c r="AK64" s="27">
        <f t="shared" si="17"/>
        <v>1.2685560663923837E-3</v>
      </c>
      <c r="AL64" s="28">
        <f t="shared" si="18"/>
        <v>-0.11729443276206349</v>
      </c>
      <c r="AM64" s="28">
        <f t="shared" si="19"/>
        <v>8.9393798305242422E-3</v>
      </c>
      <c r="AN64" s="29">
        <f t="shared" si="20"/>
        <v>1.7098820460768067E-2</v>
      </c>
      <c r="AO64" s="87">
        <f t="shared" si="21"/>
        <v>3.7798140194066689E-5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7105231330.71</v>
      </c>
      <c r="C65" s="81">
        <v>1.05</v>
      </c>
      <c r="D65" s="80">
        <v>7003022191.25</v>
      </c>
      <c r="E65" s="81">
        <v>1.05</v>
      </c>
      <c r="F65" s="26">
        <f t="shared" si="38"/>
        <v>-1.4385054434221587E-2</v>
      </c>
      <c r="G65" s="26">
        <f t="shared" si="39"/>
        <v>0</v>
      </c>
      <c r="H65" s="80">
        <v>6947739668.5100002</v>
      </c>
      <c r="I65" s="81">
        <v>1.05</v>
      </c>
      <c r="J65" s="26">
        <f t="shared" si="40"/>
        <v>-7.894095039292193E-3</v>
      </c>
      <c r="K65" s="26">
        <f t="shared" si="41"/>
        <v>0</v>
      </c>
      <c r="L65" s="80">
        <v>6933559620.3400002</v>
      </c>
      <c r="M65" s="81">
        <v>1.05</v>
      </c>
      <c r="N65" s="26">
        <f t="shared" si="42"/>
        <v>-2.0409584766495868E-3</v>
      </c>
      <c r="O65" s="26">
        <f t="shared" si="43"/>
        <v>0</v>
      </c>
      <c r="P65" s="80">
        <v>6962068453.1199999</v>
      </c>
      <c r="Q65" s="81">
        <v>1.05</v>
      </c>
      <c r="R65" s="26">
        <f t="shared" si="44"/>
        <v>4.1117166853757792E-3</v>
      </c>
      <c r="S65" s="26">
        <f t="shared" si="45"/>
        <v>0</v>
      </c>
      <c r="T65" s="80">
        <v>6895167565.5200005</v>
      </c>
      <c r="U65" s="81">
        <v>1.05</v>
      </c>
      <c r="V65" s="26">
        <f t="shared" si="46"/>
        <v>-9.6093406794956586E-3</v>
      </c>
      <c r="W65" s="26">
        <f t="shared" si="47"/>
        <v>0</v>
      </c>
      <c r="X65" s="80">
        <v>6956010604.7299995</v>
      </c>
      <c r="Y65" s="81">
        <v>1.06</v>
      </c>
      <c r="Z65" s="26">
        <f t="shared" si="48"/>
        <v>8.8240116910647693E-3</v>
      </c>
      <c r="AA65" s="26">
        <f t="shared" si="49"/>
        <v>9.5238095238095316E-3</v>
      </c>
      <c r="AB65" s="80">
        <v>6935560362.6300001</v>
      </c>
      <c r="AC65" s="81">
        <v>1.06</v>
      </c>
      <c r="AD65" s="26">
        <f t="shared" si="50"/>
        <v>-2.9399383155185991E-3</v>
      </c>
      <c r="AE65" s="26">
        <f t="shared" si="51"/>
        <v>0</v>
      </c>
      <c r="AF65" s="80">
        <v>7009089602.3199997</v>
      </c>
      <c r="AG65" s="81">
        <v>1.06</v>
      </c>
      <c r="AH65" s="26">
        <f t="shared" si="52"/>
        <v>1.0601773446625575E-2</v>
      </c>
      <c r="AI65" s="26">
        <f t="shared" si="53"/>
        <v>0</v>
      </c>
      <c r="AJ65" s="27">
        <f t="shared" si="16"/>
        <v>-1.6664856402639383E-3</v>
      </c>
      <c r="AK65" s="27">
        <f t="shared" si="17"/>
        <v>1.1904761904761915E-3</v>
      </c>
      <c r="AL65" s="28">
        <f t="shared" si="18"/>
        <v>8.6639894952506155E-4</v>
      </c>
      <c r="AM65" s="28">
        <f t="shared" si="19"/>
        <v>9.5238095238095316E-3</v>
      </c>
      <c r="AN65" s="29">
        <f t="shared" si="20"/>
        <v>8.9390340336777292E-3</v>
      </c>
      <c r="AO65" s="87">
        <f t="shared" si="21"/>
        <v>3.3671751485073718E-3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358">
        <v>3811552225.3899999</v>
      </c>
      <c r="C66" s="81">
        <v>3.88</v>
      </c>
      <c r="D66" s="80">
        <v>3824508037.9899998</v>
      </c>
      <c r="E66" s="81">
        <v>3.88</v>
      </c>
      <c r="F66" s="26">
        <f t="shared" si="38"/>
        <v>3.3990909303818497E-3</v>
      </c>
      <c r="G66" s="26">
        <f t="shared" si="39"/>
        <v>0</v>
      </c>
      <c r="H66" s="80">
        <v>3814569085.8099999</v>
      </c>
      <c r="I66" s="81">
        <v>3.88</v>
      </c>
      <c r="J66" s="26">
        <f t="shared" si="40"/>
        <v>-2.598753115766315E-3</v>
      </c>
      <c r="K66" s="26">
        <f t="shared" si="41"/>
        <v>0</v>
      </c>
      <c r="L66" s="80">
        <v>3242441133.1199999</v>
      </c>
      <c r="M66" s="81">
        <v>3.8</v>
      </c>
      <c r="N66" s="26">
        <f t="shared" si="42"/>
        <v>-0.14998494975966919</v>
      </c>
      <c r="O66" s="26">
        <f t="shared" si="43"/>
        <v>-2.0618556701030948E-2</v>
      </c>
      <c r="P66" s="80">
        <v>3234093914.1100001</v>
      </c>
      <c r="Q66" s="81">
        <v>3.81</v>
      </c>
      <c r="R66" s="26">
        <f t="shared" si="44"/>
        <v>-2.5743625457797415E-3</v>
      </c>
      <c r="S66" s="26">
        <f t="shared" si="45"/>
        <v>2.6315789473684821E-3</v>
      </c>
      <c r="T66" s="80">
        <v>3160319796.4000001</v>
      </c>
      <c r="U66" s="81">
        <v>3.73</v>
      </c>
      <c r="V66" s="26">
        <f t="shared" si="46"/>
        <v>-2.2811371490522148E-2</v>
      </c>
      <c r="W66" s="26">
        <f t="shared" si="47"/>
        <v>-2.0997375328084007E-2</v>
      </c>
      <c r="X66" s="80">
        <v>3146591458.46</v>
      </c>
      <c r="Y66" s="81">
        <v>3.74</v>
      </c>
      <c r="Z66" s="26">
        <f t="shared" si="48"/>
        <v>-4.3439711245799725E-3</v>
      </c>
      <c r="AA66" s="26">
        <f t="shared" si="49"/>
        <v>2.6809651474531452E-3</v>
      </c>
      <c r="AB66" s="80">
        <v>3043028009.9200001</v>
      </c>
      <c r="AC66" s="81">
        <v>3.74</v>
      </c>
      <c r="AD66" s="26">
        <f t="shared" si="50"/>
        <v>-3.2912899531827314E-2</v>
      </c>
      <c r="AE66" s="26">
        <f t="shared" si="51"/>
        <v>0</v>
      </c>
      <c r="AF66" s="80">
        <v>2446624715.77</v>
      </c>
      <c r="AG66" s="81">
        <v>3.71</v>
      </c>
      <c r="AH66" s="26">
        <f t="shared" si="52"/>
        <v>-0.19599007705672722</v>
      </c>
      <c r="AI66" s="26">
        <f t="shared" si="53"/>
        <v>-8.0213903743316176E-3</v>
      </c>
      <c r="AJ66" s="27">
        <f t="shared" si="16"/>
        <v>-5.0977161711811256E-2</v>
      </c>
      <c r="AK66" s="27">
        <f t="shared" si="17"/>
        <v>-5.5405972885781175E-3</v>
      </c>
      <c r="AL66" s="28">
        <f t="shared" si="18"/>
        <v>-0.36027727188257058</v>
      </c>
      <c r="AM66" s="28">
        <f t="shared" si="19"/>
        <v>-4.3814432989690705E-2</v>
      </c>
      <c r="AN66" s="29">
        <f t="shared" si="20"/>
        <v>7.7243261119848694E-2</v>
      </c>
      <c r="AO66" s="87">
        <f t="shared" si="21"/>
        <v>9.9920281796753007E-3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64528826855.940002</v>
      </c>
      <c r="C67" s="80">
        <v>4147.63</v>
      </c>
      <c r="D67" s="80">
        <v>65479675213.599998</v>
      </c>
      <c r="E67" s="80">
        <v>4422.5</v>
      </c>
      <c r="F67" s="26">
        <f t="shared" si="38"/>
        <v>1.4735249406947317E-2</v>
      </c>
      <c r="G67" s="26">
        <f t="shared" si="39"/>
        <v>6.6271581602023302E-2</v>
      </c>
      <c r="H67" s="80">
        <v>66449480387.370003</v>
      </c>
      <c r="I67" s="80">
        <v>4430.57</v>
      </c>
      <c r="J67" s="26">
        <f t="shared" si="40"/>
        <v>1.4810781675480542E-2</v>
      </c>
      <c r="K67" s="26">
        <f t="shared" si="41"/>
        <v>1.8247597512718392E-3</v>
      </c>
      <c r="L67" s="80">
        <v>64495591351.360001</v>
      </c>
      <c r="M67" s="80">
        <v>4437.53</v>
      </c>
      <c r="N67" s="26">
        <f t="shared" si="42"/>
        <v>-2.9404128137943669E-2</v>
      </c>
      <c r="O67" s="26">
        <f t="shared" si="43"/>
        <v>1.570903969466691E-3</v>
      </c>
      <c r="P67" s="80">
        <v>63921478629.620003</v>
      </c>
      <c r="Q67" s="80">
        <v>4444.51</v>
      </c>
      <c r="R67" s="26">
        <f t="shared" si="44"/>
        <v>-8.9015808632924749E-3</v>
      </c>
      <c r="S67" s="26">
        <f t="shared" si="45"/>
        <v>1.5729471124703322E-3</v>
      </c>
      <c r="T67" s="80">
        <v>61911824978.019997</v>
      </c>
      <c r="U67" s="80">
        <v>4451.8</v>
      </c>
      <c r="V67" s="26">
        <f t="shared" si="46"/>
        <v>-3.1439411207061327E-2</v>
      </c>
      <c r="W67" s="26">
        <f t="shared" si="47"/>
        <v>1.6402258066693434E-3</v>
      </c>
      <c r="X67" s="80">
        <v>58944665220.709999</v>
      </c>
      <c r="Y67" s="80">
        <v>4458.03</v>
      </c>
      <c r="Z67" s="26">
        <f t="shared" si="48"/>
        <v>-4.7925574126806987E-2</v>
      </c>
      <c r="AA67" s="26">
        <f t="shared" si="49"/>
        <v>1.3994339368344408E-3</v>
      </c>
      <c r="AB67" s="80">
        <v>58958416189.690002</v>
      </c>
      <c r="AC67" s="80">
        <v>4465.71</v>
      </c>
      <c r="AD67" s="26">
        <f t="shared" si="50"/>
        <v>2.3328606462543795E-4</v>
      </c>
      <c r="AE67" s="26">
        <f t="shared" si="51"/>
        <v>1.7227340327454709E-3</v>
      </c>
      <c r="AF67" s="80">
        <v>60397482734.57</v>
      </c>
      <c r="AG67" s="80">
        <v>4471.13</v>
      </c>
      <c r="AH67" s="26">
        <f t="shared" si="52"/>
        <v>2.4408161512514397E-2</v>
      </c>
      <c r="AI67" s="26">
        <f t="shared" si="53"/>
        <v>1.2136927834543829E-3</v>
      </c>
      <c r="AJ67" s="27">
        <f t="shared" si="16"/>
        <v>-7.9354019594420934E-3</v>
      </c>
      <c r="AK67" s="27">
        <f t="shared" si="17"/>
        <v>9.652034874366975E-3</v>
      </c>
      <c r="AL67" s="28">
        <f t="shared" si="18"/>
        <v>-7.76148089075194E-2</v>
      </c>
      <c r="AM67" s="28">
        <f t="shared" si="19"/>
        <v>1.0996042962125519E-2</v>
      </c>
      <c r="AN67" s="29">
        <f t="shared" si="20"/>
        <v>2.6070434517498933E-2</v>
      </c>
      <c r="AO67" s="87">
        <f t="shared" si="21"/>
        <v>2.2878528858536012E-2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256952528.86000001</v>
      </c>
      <c r="C68" s="80">
        <v>4416.59</v>
      </c>
      <c r="D68" s="80">
        <v>256772405.65000001</v>
      </c>
      <c r="E68" s="80">
        <v>4145.13</v>
      </c>
      <c r="F68" s="26">
        <f t="shared" si="38"/>
        <v>-7.0099800456973921E-4</v>
      </c>
      <c r="G68" s="26">
        <f t="shared" si="39"/>
        <v>-6.1463708426636843E-2</v>
      </c>
      <c r="H68" s="80">
        <v>256603371.91</v>
      </c>
      <c r="I68" s="80">
        <v>4142.09</v>
      </c>
      <c r="J68" s="26">
        <f t="shared" si="40"/>
        <v>-6.5830181234667075E-4</v>
      </c>
      <c r="K68" s="26">
        <f t="shared" si="41"/>
        <v>-7.3339075010915545E-4</v>
      </c>
      <c r="L68" s="80">
        <v>255538612.96000001</v>
      </c>
      <c r="M68" s="80">
        <v>4124.75</v>
      </c>
      <c r="N68" s="26">
        <f t="shared" si="42"/>
        <v>-4.1494347563501123E-3</v>
      </c>
      <c r="O68" s="26">
        <f t="shared" si="43"/>
        <v>-4.1862924272529434E-3</v>
      </c>
      <c r="P68" s="80">
        <v>253342937.30000001</v>
      </c>
      <c r="Q68" s="80">
        <v>4089.11</v>
      </c>
      <c r="R68" s="26">
        <f t="shared" si="44"/>
        <v>-8.5923439693385596E-3</v>
      </c>
      <c r="S68" s="26">
        <f t="shared" si="45"/>
        <v>-8.6405236681010664E-3</v>
      </c>
      <c r="T68" s="80">
        <v>230758907.03</v>
      </c>
      <c r="U68" s="80">
        <v>4081.23</v>
      </c>
      <c r="V68" s="26">
        <f t="shared" si="46"/>
        <v>-8.9144108419556126E-2</v>
      </c>
      <c r="W68" s="26">
        <f t="shared" si="47"/>
        <v>-1.9270697046545847E-3</v>
      </c>
      <c r="X68" s="80">
        <v>230532598.06999999</v>
      </c>
      <c r="Y68" s="80">
        <v>4100.72</v>
      </c>
      <c r="Z68" s="26">
        <f t="shared" si="48"/>
        <v>-9.8071603351192367E-4</v>
      </c>
      <c r="AA68" s="26">
        <f t="shared" si="49"/>
        <v>4.7755211051570814E-3</v>
      </c>
      <c r="AB68" s="80">
        <v>228831292.94</v>
      </c>
      <c r="AC68" s="80">
        <v>4070.27</v>
      </c>
      <c r="AD68" s="26">
        <f t="shared" si="50"/>
        <v>-7.3798896305476199E-3</v>
      </c>
      <c r="AE68" s="26">
        <f t="shared" si="51"/>
        <v>-7.425525273610554E-3</v>
      </c>
      <c r="AF68" s="80">
        <v>228847372.05000001</v>
      </c>
      <c r="AG68" s="80">
        <v>4070.49</v>
      </c>
      <c r="AH68" s="26">
        <f t="shared" si="52"/>
        <v>7.026622011977303E-5</v>
      </c>
      <c r="AI68" s="26">
        <f t="shared" si="53"/>
        <v>5.4050468396396287E-5</v>
      </c>
      <c r="AJ68" s="27">
        <f t="shared" si="16"/>
        <v>-1.3941940800762621E-2</v>
      </c>
      <c r="AK68" s="27">
        <f t="shared" si="17"/>
        <v>-9.943367334601461E-3</v>
      </c>
      <c r="AL68" s="28">
        <f t="shared" si="18"/>
        <v>-0.10875402880348406</v>
      </c>
      <c r="AM68" s="28">
        <f t="shared" si="19"/>
        <v>-1.8006672890838241E-2</v>
      </c>
      <c r="AN68" s="29">
        <f t="shared" si="20"/>
        <v>3.056386946095515E-2</v>
      </c>
      <c r="AO68" s="87">
        <f t="shared" si="21"/>
        <v>2.1250899557432087E-2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54906551.600000001</v>
      </c>
      <c r="C69" s="80">
        <v>11.654500000000001</v>
      </c>
      <c r="D69" s="80">
        <v>55432622.82</v>
      </c>
      <c r="E69" s="80">
        <v>11.6492</v>
      </c>
      <c r="F69" s="26">
        <f t="shared" si="38"/>
        <v>9.5812103413902752E-3</v>
      </c>
      <c r="G69" s="26">
        <f t="shared" si="39"/>
        <v>-4.5475996396242502E-4</v>
      </c>
      <c r="H69" s="80">
        <v>55523523.609999999</v>
      </c>
      <c r="I69" s="80">
        <v>11.6717</v>
      </c>
      <c r="J69" s="26">
        <f t="shared" si="40"/>
        <v>1.6398428466062453E-3</v>
      </c>
      <c r="K69" s="26">
        <f t="shared" si="41"/>
        <v>1.9314631047624795E-3</v>
      </c>
      <c r="L69" s="80">
        <v>56528902.640000001</v>
      </c>
      <c r="M69" s="80">
        <v>11.8856</v>
      </c>
      <c r="N69" s="26">
        <f t="shared" si="42"/>
        <v>1.8107262735373816E-2</v>
      </c>
      <c r="O69" s="26">
        <f t="shared" si="43"/>
        <v>1.832637919069207E-2</v>
      </c>
      <c r="P69" s="80">
        <v>56385763.270000003</v>
      </c>
      <c r="Q69" s="80">
        <v>11.827999999999999</v>
      </c>
      <c r="R69" s="26">
        <f t="shared" si="44"/>
        <v>-2.5321448553772478E-3</v>
      </c>
      <c r="S69" s="26">
        <f t="shared" si="45"/>
        <v>-4.8462004442351046E-3</v>
      </c>
      <c r="T69" s="80">
        <v>56303434.240000002</v>
      </c>
      <c r="U69" s="337">
        <v>11.7479</v>
      </c>
      <c r="V69" s="26">
        <f t="shared" si="46"/>
        <v>-1.4601031399676784E-3</v>
      </c>
      <c r="W69" s="26">
        <f t="shared" si="47"/>
        <v>-6.7720662833953196E-3</v>
      </c>
      <c r="X69" s="80">
        <v>56151856.93</v>
      </c>
      <c r="Y69" s="80">
        <v>11.793699999999999</v>
      </c>
      <c r="Z69" s="26">
        <f t="shared" si="48"/>
        <v>-2.6921503465292419E-3</v>
      </c>
      <c r="AA69" s="26">
        <f t="shared" si="49"/>
        <v>3.8985691059678618E-3</v>
      </c>
      <c r="AB69" s="80">
        <v>56281845.909999996</v>
      </c>
      <c r="AC69" s="80">
        <v>11.790900000000001</v>
      </c>
      <c r="AD69" s="26">
        <f t="shared" si="50"/>
        <v>2.31495425275149E-3</v>
      </c>
      <c r="AE69" s="26">
        <f t="shared" si="51"/>
        <v>-2.3741489100102627E-4</v>
      </c>
      <c r="AF69" s="80">
        <v>56151231.439999998</v>
      </c>
      <c r="AG69" s="80">
        <v>11.81</v>
      </c>
      <c r="AH69" s="26">
        <f t="shared" si="52"/>
        <v>-2.3207211470793569E-3</v>
      </c>
      <c r="AI69" s="26">
        <f t="shared" si="53"/>
        <v>1.6198933075507293E-3</v>
      </c>
      <c r="AJ69" s="27">
        <f t="shared" si="16"/>
        <v>2.829768835896038E-3</v>
      </c>
      <c r="AK69" s="27">
        <f t="shared" si="17"/>
        <v>1.6832328907974081E-3</v>
      </c>
      <c r="AL69" s="28">
        <f t="shared" si="18"/>
        <v>1.2963640965239056E-2</v>
      </c>
      <c r="AM69" s="28">
        <f t="shared" si="19"/>
        <v>1.380352298870309E-2</v>
      </c>
      <c r="AN69" s="29">
        <f t="shared" si="20"/>
        <v>7.414628385733044E-3</v>
      </c>
      <c r="AO69" s="87">
        <f t="shared" si="21"/>
        <v>7.6003115405915474E-3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15213609314.139999</v>
      </c>
      <c r="C70" s="80">
        <v>1176.1300000000001</v>
      </c>
      <c r="D70" s="80">
        <v>14947162442.1</v>
      </c>
      <c r="E70" s="80">
        <v>1151.6600000000001</v>
      </c>
      <c r="F70" s="26">
        <f t="shared" si="38"/>
        <v>-1.751371857514147E-2</v>
      </c>
      <c r="G70" s="26">
        <f t="shared" si="39"/>
        <v>-2.0805523198966121E-2</v>
      </c>
      <c r="H70" s="80">
        <v>15184413419.98</v>
      </c>
      <c r="I70" s="80">
        <v>1153.06</v>
      </c>
      <c r="J70" s="26">
        <f t="shared" si="40"/>
        <v>1.587264330598033E-2</v>
      </c>
      <c r="K70" s="26">
        <f t="shared" si="41"/>
        <v>1.2156365594010936E-3</v>
      </c>
      <c r="L70" s="80">
        <v>15245206318.889999</v>
      </c>
      <c r="M70" s="80">
        <v>1154.56</v>
      </c>
      <c r="N70" s="26">
        <f t="shared" si="42"/>
        <v>4.0036382854280799E-3</v>
      </c>
      <c r="O70" s="26">
        <f t="shared" si="43"/>
        <v>1.3008863372244289E-3</v>
      </c>
      <c r="P70" s="80">
        <v>15258243955.16</v>
      </c>
      <c r="Q70" s="80">
        <v>1156.9100000000001</v>
      </c>
      <c r="R70" s="26">
        <f t="shared" si="44"/>
        <v>8.5519579055127711E-4</v>
      </c>
      <c r="S70" s="26">
        <f t="shared" si="45"/>
        <v>2.0354074279380339E-3</v>
      </c>
      <c r="T70" s="80">
        <v>15124936989.23</v>
      </c>
      <c r="U70" s="80">
        <v>1159.9100000000001</v>
      </c>
      <c r="V70" s="26">
        <f t="shared" si="46"/>
        <v>-8.7367174310330024E-3</v>
      </c>
      <c r="W70" s="26">
        <f t="shared" si="47"/>
        <v>2.5931144168517858E-3</v>
      </c>
      <c r="X70" s="80">
        <v>15124936989.23</v>
      </c>
      <c r="Y70" s="80">
        <v>1159.9100000000001</v>
      </c>
      <c r="Z70" s="26">
        <f t="shared" si="48"/>
        <v>0</v>
      </c>
      <c r="AA70" s="26">
        <f t="shared" si="49"/>
        <v>0</v>
      </c>
      <c r="AB70" s="80">
        <v>15403332698.549999</v>
      </c>
      <c r="AC70" s="80">
        <v>1163.75</v>
      </c>
      <c r="AD70" s="26">
        <f t="shared" si="50"/>
        <v>1.8406404570031377E-2</v>
      </c>
      <c r="AE70" s="26">
        <f t="shared" si="51"/>
        <v>3.3106016846133905E-3</v>
      </c>
      <c r="AF70" s="80">
        <v>15324598194.870001</v>
      </c>
      <c r="AG70" s="80">
        <v>1165.47</v>
      </c>
      <c r="AH70" s="26">
        <f t="shared" si="52"/>
        <v>-5.1115239293253794E-3</v>
      </c>
      <c r="AI70" s="26">
        <f t="shared" si="53"/>
        <v>1.4779806659506141E-3</v>
      </c>
      <c r="AJ70" s="27">
        <f t="shared" ref="AJ70:AJ133" si="54">AVERAGE(F70,J70,N70,R70,V70,Z70,AD70,AH70)</f>
        <v>9.7199025206140164E-4</v>
      </c>
      <c r="AK70" s="27">
        <f t="shared" ref="AK70:AK133" si="55">AVERAGE(G70,K70,O70,S70,W70,AA70,AE70,AI70)</f>
        <v>-1.1089870133733463E-3</v>
      </c>
      <c r="AL70" s="28">
        <f t="shared" ref="AL70:AL133" si="56">((AF70-D70)/D70)</f>
        <v>2.5251331430433871E-2</v>
      </c>
      <c r="AM70" s="28">
        <f t="shared" ref="AM70:AM133" si="57">((AG70-E70)/E70)</f>
        <v>1.1991386346664766E-2</v>
      </c>
      <c r="AN70" s="29">
        <f t="shared" ref="AN70:AN133" si="58">STDEV(F70,J70,N70,R70,V70,Z70,AD70,AH70)</f>
        <v>1.2006707294279278E-2</v>
      </c>
      <c r="AO70" s="87">
        <f t="shared" ref="AO70:AO133" si="59">STDEV(G70,K70,O70,S70,W70,AA70,AE70,AI70)</f>
        <v>8.0197318414616768E-3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21833493.100000001</v>
      </c>
      <c r="C71" s="80">
        <v>0.70860000000000001</v>
      </c>
      <c r="D71" s="80">
        <v>21527324.66</v>
      </c>
      <c r="E71" s="80">
        <v>0.69869999999999999</v>
      </c>
      <c r="F71" s="26">
        <f t="shared" si="38"/>
        <v>-1.4022879371510246E-2</v>
      </c>
      <c r="G71" s="26">
        <f t="shared" si="39"/>
        <v>-1.3971210838272678E-2</v>
      </c>
      <c r="H71" s="80">
        <v>20453132.07</v>
      </c>
      <c r="I71" s="80">
        <v>0.66379999999999995</v>
      </c>
      <c r="J71" s="26">
        <f t="shared" si="40"/>
        <v>-4.9899028651524034E-2</v>
      </c>
      <c r="K71" s="26">
        <f t="shared" si="41"/>
        <v>-4.9949906970087367E-2</v>
      </c>
      <c r="L71" s="80">
        <v>20485130.710000001</v>
      </c>
      <c r="M71" s="80">
        <v>0.66479999999999995</v>
      </c>
      <c r="N71" s="26">
        <f t="shared" si="42"/>
        <v>1.5644860596649242E-3</v>
      </c>
      <c r="O71" s="26">
        <f t="shared" si="43"/>
        <v>1.5064778547755364E-3</v>
      </c>
      <c r="P71" s="80">
        <v>20517107.670000002</v>
      </c>
      <c r="Q71" s="80">
        <v>0.66590000000000005</v>
      </c>
      <c r="R71" s="26">
        <f t="shared" si="44"/>
        <v>1.5609839377002878E-3</v>
      </c>
      <c r="S71" s="26">
        <f t="shared" si="45"/>
        <v>1.654632972322655E-3</v>
      </c>
      <c r="T71" s="80">
        <v>20547998.989999998</v>
      </c>
      <c r="U71" s="80">
        <v>0.66690000000000005</v>
      </c>
      <c r="V71" s="26">
        <f t="shared" si="46"/>
        <v>1.5056371734679583E-3</v>
      </c>
      <c r="W71" s="26">
        <f t="shared" si="47"/>
        <v>1.5017269860339404E-3</v>
      </c>
      <c r="X71" s="80">
        <v>20578162.789999999</v>
      </c>
      <c r="Y71" s="80">
        <v>0.66790000000000005</v>
      </c>
      <c r="Z71" s="26">
        <f t="shared" si="48"/>
        <v>1.467967757574858E-3</v>
      </c>
      <c r="AA71" s="26">
        <f t="shared" si="49"/>
        <v>1.4994751836857113E-3</v>
      </c>
      <c r="AB71" s="80">
        <v>20612449.760000002</v>
      </c>
      <c r="AC71" s="80">
        <v>0.66900000000000004</v>
      </c>
      <c r="AD71" s="26">
        <f t="shared" si="50"/>
        <v>1.6661822704923084E-3</v>
      </c>
      <c r="AE71" s="26">
        <f t="shared" si="51"/>
        <v>1.6469531366970951E-3</v>
      </c>
      <c r="AF71" s="80">
        <v>20632570.559999999</v>
      </c>
      <c r="AG71" s="80">
        <v>0.66959999999999997</v>
      </c>
      <c r="AH71" s="26">
        <f t="shared" si="52"/>
        <v>9.7614792197300751E-4</v>
      </c>
      <c r="AI71" s="26">
        <f t="shared" si="53"/>
        <v>8.9686098654698633E-4</v>
      </c>
      <c r="AJ71" s="27">
        <f t="shared" si="54"/>
        <v>-6.8975628627701169E-3</v>
      </c>
      <c r="AK71" s="27">
        <f t="shared" si="55"/>
        <v>-6.9018738360372639E-3</v>
      </c>
      <c r="AL71" s="28">
        <f t="shared" si="56"/>
        <v>-4.1563645930539031E-2</v>
      </c>
      <c r="AM71" s="28">
        <f t="shared" si="57"/>
        <v>-4.1648776298840728E-2</v>
      </c>
      <c r="AN71" s="29">
        <f t="shared" si="58"/>
        <v>1.8201171104043776E-2</v>
      </c>
      <c r="AO71" s="87">
        <f t="shared" si="59"/>
        <v>1.8213530091861496E-2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418131082.48000002</v>
      </c>
      <c r="C72" s="80">
        <v>1178.77</v>
      </c>
      <c r="D72" s="80">
        <v>417912889.75999999</v>
      </c>
      <c r="E72" s="80">
        <v>1179.5999999999999</v>
      </c>
      <c r="F72" s="26">
        <f t="shared" si="38"/>
        <v>-5.2182851058546974E-4</v>
      </c>
      <c r="G72" s="26">
        <f t="shared" si="39"/>
        <v>7.0412379005228094E-4</v>
      </c>
      <c r="H72" s="80">
        <v>405077972.94999999</v>
      </c>
      <c r="I72" s="80">
        <v>1128.58</v>
      </c>
      <c r="J72" s="26">
        <f t="shared" si="40"/>
        <v>-3.0711942906022516E-2</v>
      </c>
      <c r="K72" s="26">
        <f t="shared" si="41"/>
        <v>-4.3251949813496088E-2</v>
      </c>
      <c r="L72" s="80">
        <v>411299261.55000001</v>
      </c>
      <c r="M72" s="80">
        <v>1131.8699999999999</v>
      </c>
      <c r="N72" s="26">
        <f t="shared" si="42"/>
        <v>1.5358249560432002E-2</v>
      </c>
      <c r="O72" s="26">
        <f t="shared" si="43"/>
        <v>2.9151677329032621E-3</v>
      </c>
      <c r="P72" s="80">
        <v>406115545.64999998</v>
      </c>
      <c r="Q72" s="80">
        <v>1132.6500000000001</v>
      </c>
      <c r="R72" s="26">
        <f t="shared" si="44"/>
        <v>-1.2603270622137676E-2</v>
      </c>
      <c r="S72" s="26">
        <f t="shared" si="45"/>
        <v>6.8912507620150741E-4</v>
      </c>
      <c r="T72" s="80">
        <v>394457980.52999997</v>
      </c>
      <c r="U72" s="80">
        <v>1116.44</v>
      </c>
      <c r="V72" s="26">
        <f t="shared" si="46"/>
        <v>-2.8705045263267934E-2</v>
      </c>
      <c r="W72" s="26">
        <f t="shared" si="47"/>
        <v>-1.4311570211451054E-2</v>
      </c>
      <c r="X72" s="80">
        <v>393358062.95999998</v>
      </c>
      <c r="Y72" s="80">
        <v>1127.8699999999999</v>
      </c>
      <c r="Z72" s="26">
        <f t="shared" si="48"/>
        <v>-2.7884277268826613E-3</v>
      </c>
      <c r="AA72" s="26">
        <f t="shared" si="49"/>
        <v>1.0237899036222131E-2</v>
      </c>
      <c r="AB72" s="80">
        <v>393571582.85000002</v>
      </c>
      <c r="AC72" s="80">
        <v>1128.98</v>
      </c>
      <c r="AD72" s="26">
        <f t="shared" si="50"/>
        <v>5.4281305026092179E-4</v>
      </c>
      <c r="AE72" s="26">
        <f t="shared" si="51"/>
        <v>9.8415597542281241E-4</v>
      </c>
      <c r="AF72" s="80">
        <v>394757868.55000001</v>
      </c>
      <c r="AG72" s="80">
        <v>1132.3499999999999</v>
      </c>
      <c r="AH72" s="26">
        <f t="shared" si="52"/>
        <v>3.0141548620193732E-3</v>
      </c>
      <c r="AI72" s="26">
        <f t="shared" si="53"/>
        <v>2.9849953054969006E-3</v>
      </c>
      <c r="AJ72" s="27">
        <f t="shared" si="54"/>
        <v>-7.0519121945229945E-3</v>
      </c>
      <c r="AK72" s="27">
        <f t="shared" si="55"/>
        <v>-4.8810066385810303E-3</v>
      </c>
      <c r="AL72" s="28">
        <f t="shared" si="56"/>
        <v>-5.5406334136517063E-2</v>
      </c>
      <c r="AM72" s="28">
        <f t="shared" si="57"/>
        <v>-4.0055951169888103E-2</v>
      </c>
      <c r="AN72" s="29">
        <f t="shared" si="58"/>
        <v>1.5953114364521768E-2</v>
      </c>
      <c r="AO72" s="87">
        <f t="shared" si="59"/>
        <v>1.6941582913759461E-2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162790002.84999999</v>
      </c>
      <c r="C73" s="80">
        <v>141.13</v>
      </c>
      <c r="D73" s="80">
        <v>162990129.31</v>
      </c>
      <c r="E73" s="80">
        <v>141.30000000000001</v>
      </c>
      <c r="F73" s="26">
        <f t="shared" si="38"/>
        <v>1.2293535014211614E-3</v>
      </c>
      <c r="G73" s="26">
        <f t="shared" si="39"/>
        <v>1.2045631687098131E-3</v>
      </c>
      <c r="H73" s="80">
        <v>163184286.11000001</v>
      </c>
      <c r="I73" s="80">
        <v>141.46</v>
      </c>
      <c r="J73" s="26">
        <f t="shared" si="40"/>
        <v>1.1912181481292913E-3</v>
      </c>
      <c r="K73" s="26">
        <f t="shared" si="41"/>
        <v>1.1323425336163947E-3</v>
      </c>
      <c r="L73" s="80">
        <v>163343373.56999999</v>
      </c>
      <c r="M73" s="80">
        <v>141.6</v>
      </c>
      <c r="N73" s="26">
        <f t="shared" si="42"/>
        <v>9.7489448152342402E-4</v>
      </c>
      <c r="O73" s="26">
        <f t="shared" si="43"/>
        <v>9.8967906121862266E-4</v>
      </c>
      <c r="P73" s="80">
        <v>163518557.63999999</v>
      </c>
      <c r="Q73" s="80">
        <v>141.75</v>
      </c>
      <c r="R73" s="26">
        <f t="shared" si="44"/>
        <v>1.0724896037788677E-3</v>
      </c>
      <c r="S73" s="26">
        <f t="shared" si="45"/>
        <v>1.0593220338983452E-3</v>
      </c>
      <c r="T73" s="80">
        <v>163693697.55000001</v>
      </c>
      <c r="U73" s="80">
        <v>141.91</v>
      </c>
      <c r="V73" s="26">
        <f t="shared" si="46"/>
        <v>1.0710705410306495E-3</v>
      </c>
      <c r="W73" s="26">
        <f t="shared" si="47"/>
        <v>1.1287477954144379E-3</v>
      </c>
      <c r="X73" s="80">
        <v>163901217.49000001</v>
      </c>
      <c r="Y73" s="80">
        <v>142.09</v>
      </c>
      <c r="Z73" s="26">
        <f t="shared" si="48"/>
        <v>1.2677332304538538E-3</v>
      </c>
      <c r="AA73" s="26">
        <f t="shared" si="49"/>
        <v>1.2684095553520318E-3</v>
      </c>
      <c r="AB73" s="80">
        <v>164084884.91999999</v>
      </c>
      <c r="AC73" s="80">
        <v>142.25</v>
      </c>
      <c r="AD73" s="26">
        <f t="shared" si="50"/>
        <v>1.1205983263131241E-3</v>
      </c>
      <c r="AE73" s="26">
        <f t="shared" si="51"/>
        <v>1.1260468717010105E-3</v>
      </c>
      <c r="AF73" s="80">
        <v>164242980.7823</v>
      </c>
      <c r="AG73" s="80">
        <v>142.38</v>
      </c>
      <c r="AH73" s="26">
        <f t="shared" si="52"/>
        <v>9.6350046122218138E-4</v>
      </c>
      <c r="AI73" s="26">
        <f t="shared" si="53"/>
        <v>9.1388400702984503E-4</v>
      </c>
      <c r="AJ73" s="27">
        <f t="shared" si="54"/>
        <v>1.1113572867340691E-3</v>
      </c>
      <c r="AK73" s="27">
        <f t="shared" si="55"/>
        <v>1.1028743783675628E-3</v>
      </c>
      <c r="AL73" s="28">
        <f t="shared" si="56"/>
        <v>7.6866708284961541E-3</v>
      </c>
      <c r="AM73" s="28">
        <f t="shared" si="57"/>
        <v>7.6433121019107144E-3</v>
      </c>
      <c r="AN73" s="29">
        <f t="shared" si="58"/>
        <v>1.1241323839433651E-4</v>
      </c>
      <c r="AO73" s="87">
        <f t="shared" si="59"/>
        <v>1.1354333485053943E-4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767284487.19000006</v>
      </c>
      <c r="C74" s="81">
        <v>191.82896199999999</v>
      </c>
      <c r="D74" s="80">
        <v>766421497.20000005</v>
      </c>
      <c r="E74" s="81">
        <v>192.032004</v>
      </c>
      <c r="F74" s="26">
        <f t="shared" si="38"/>
        <v>-1.1247327482932811E-3</v>
      </c>
      <c r="G74" s="26">
        <f t="shared" si="39"/>
        <v>1.0584533111325004E-3</v>
      </c>
      <c r="H74" s="80">
        <v>768236163.50999999</v>
      </c>
      <c r="I74" s="81">
        <v>192.49278699999999</v>
      </c>
      <c r="J74" s="26">
        <f t="shared" si="40"/>
        <v>2.3677132186786772E-3</v>
      </c>
      <c r="K74" s="26">
        <f t="shared" si="41"/>
        <v>2.3995114897618431E-3</v>
      </c>
      <c r="L74" s="80">
        <v>766237304.07000005</v>
      </c>
      <c r="M74" s="81">
        <v>192.19638800000001</v>
      </c>
      <c r="N74" s="26">
        <f t="shared" si="42"/>
        <v>-2.6018814720558509E-3</v>
      </c>
      <c r="O74" s="26">
        <f t="shared" si="43"/>
        <v>-1.5397927611696934E-3</v>
      </c>
      <c r="P74" s="80">
        <v>760364102.63999999</v>
      </c>
      <c r="Q74" s="81">
        <v>190.95750200000001</v>
      </c>
      <c r="R74" s="26">
        <f t="shared" si="44"/>
        <v>-7.6649902044752406E-3</v>
      </c>
      <c r="S74" s="26">
        <f t="shared" si="45"/>
        <v>-6.4459379954633061E-3</v>
      </c>
      <c r="T74" s="80">
        <v>764466834.25</v>
      </c>
      <c r="U74" s="81">
        <v>189.90732</v>
      </c>
      <c r="V74" s="26">
        <f t="shared" si="46"/>
        <v>5.3957460587043034E-3</v>
      </c>
      <c r="W74" s="26">
        <f t="shared" si="47"/>
        <v>-5.4995587447515233E-3</v>
      </c>
      <c r="X74" s="80">
        <v>754782794.08000004</v>
      </c>
      <c r="Y74" s="81">
        <v>191.70070899999999</v>
      </c>
      <c r="Z74" s="26">
        <f t="shared" si="48"/>
        <v>-1.2667704779502614E-2</v>
      </c>
      <c r="AA74" s="26">
        <f t="shared" si="49"/>
        <v>9.4434959115846113E-3</v>
      </c>
      <c r="AB74" s="80">
        <v>752828332.76999998</v>
      </c>
      <c r="AC74" s="81">
        <v>192.01694599999999</v>
      </c>
      <c r="AD74" s="26">
        <f t="shared" si="50"/>
        <v>-2.5894354313976413E-3</v>
      </c>
      <c r="AE74" s="26">
        <f t="shared" si="51"/>
        <v>1.6496391779124875E-3</v>
      </c>
      <c r="AF74" s="80">
        <v>751917207.58000004</v>
      </c>
      <c r="AG74" s="81">
        <v>192.484756</v>
      </c>
      <c r="AH74" s="26">
        <f t="shared" si="52"/>
        <v>-1.210269526715993E-3</v>
      </c>
      <c r="AI74" s="26">
        <f t="shared" si="53"/>
        <v>2.4362953882206538E-3</v>
      </c>
      <c r="AJ74" s="27">
        <f t="shared" si="54"/>
        <v>-2.511944360632205E-3</v>
      </c>
      <c r="AK74" s="27">
        <f t="shared" si="55"/>
        <v>4.3776322215344655E-4</v>
      </c>
      <c r="AL74" s="28">
        <f t="shared" si="56"/>
        <v>-1.8924690490792779E-2</v>
      </c>
      <c r="AM74" s="28">
        <f t="shared" si="57"/>
        <v>2.3576903358255002E-3</v>
      </c>
      <c r="AN74" s="29">
        <f t="shared" si="58"/>
        <v>5.601897433578756E-3</v>
      </c>
      <c r="AO74" s="87">
        <f t="shared" si="59"/>
        <v>5.0334249932079108E-3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431857040.94999999</v>
      </c>
      <c r="C75" s="81">
        <v>1.504</v>
      </c>
      <c r="D75" s="80">
        <v>431174440.83999997</v>
      </c>
      <c r="E75" s="81">
        <v>1.4339</v>
      </c>
      <c r="F75" s="26">
        <f t="shared" si="38"/>
        <v>-1.5806159105300893E-3</v>
      </c>
      <c r="G75" s="26">
        <f t="shared" si="39"/>
        <v>-4.6609042553191524E-2</v>
      </c>
      <c r="H75" s="80">
        <v>433751156.63</v>
      </c>
      <c r="I75" s="81">
        <v>1.4341999999999999</v>
      </c>
      <c r="J75" s="26">
        <f t="shared" si="40"/>
        <v>5.97604019612143E-3</v>
      </c>
      <c r="K75" s="26">
        <f t="shared" si="41"/>
        <v>2.0921961085150077E-4</v>
      </c>
      <c r="L75" s="80">
        <v>423767691.31999999</v>
      </c>
      <c r="M75" s="81">
        <v>1.4012</v>
      </c>
      <c r="N75" s="26">
        <f t="shared" si="42"/>
        <v>-2.3016573344877868E-2</v>
      </c>
      <c r="O75" s="26">
        <f t="shared" si="43"/>
        <v>-2.3009343187839856E-2</v>
      </c>
      <c r="P75" s="80">
        <v>423363268.43000001</v>
      </c>
      <c r="Q75" s="81">
        <v>1.4016999999999999</v>
      </c>
      <c r="R75" s="26">
        <f t="shared" si="44"/>
        <v>-9.5435045729947723E-4</v>
      </c>
      <c r="S75" s="26">
        <f t="shared" si="45"/>
        <v>3.5683699685979515E-4</v>
      </c>
      <c r="T75" s="80">
        <v>416974201.12</v>
      </c>
      <c r="U75" s="81">
        <v>1.3997999999999999</v>
      </c>
      <c r="V75" s="26">
        <f t="shared" si="46"/>
        <v>-1.5091217841578968E-2</v>
      </c>
      <c r="W75" s="26">
        <f t="shared" si="47"/>
        <v>-1.3554968966255354E-3</v>
      </c>
      <c r="X75" s="80">
        <v>333898589.38</v>
      </c>
      <c r="Y75" s="81">
        <v>1.3713</v>
      </c>
      <c r="Z75" s="26">
        <f t="shared" si="48"/>
        <v>-0.19923441670217837</v>
      </c>
      <c r="AA75" s="26">
        <f t="shared" si="49"/>
        <v>-2.0360051435919395E-2</v>
      </c>
      <c r="AB75" s="80">
        <v>334461742.56</v>
      </c>
      <c r="AC75" s="81">
        <v>1.3711</v>
      </c>
      <c r="AD75" s="26">
        <f t="shared" si="50"/>
        <v>1.6865994583735702E-3</v>
      </c>
      <c r="AE75" s="26">
        <f t="shared" si="51"/>
        <v>-1.4584700649017572E-4</v>
      </c>
      <c r="AF75" s="80">
        <v>331158335.61000001</v>
      </c>
      <c r="AG75" s="81">
        <v>1.3602000000000001</v>
      </c>
      <c r="AH75" s="26">
        <f t="shared" si="52"/>
        <v>-9.8767856817207761E-3</v>
      </c>
      <c r="AI75" s="26">
        <f t="shared" si="53"/>
        <v>-7.9498213113557807E-3</v>
      </c>
      <c r="AJ75" s="27">
        <f t="shared" si="54"/>
        <v>-3.0261415035461321E-2</v>
      </c>
      <c r="AK75" s="27">
        <f t="shared" si="55"/>
        <v>-1.2357943222963874E-2</v>
      </c>
      <c r="AL75" s="28">
        <f t="shared" si="56"/>
        <v>-0.23196204541983484</v>
      </c>
      <c r="AM75" s="28">
        <f t="shared" si="57"/>
        <v>-5.1398284399190933E-2</v>
      </c>
      <c r="AN75" s="29">
        <f t="shared" si="58"/>
        <v>6.8936152742504198E-2</v>
      </c>
      <c r="AO75" s="87">
        <f t="shared" si="59"/>
        <v>1.6732533486230383E-2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453112918.69999999</v>
      </c>
      <c r="C76" s="81">
        <v>1.2050000000000001</v>
      </c>
      <c r="D76" s="80">
        <v>453241030.32999998</v>
      </c>
      <c r="E76" s="81">
        <v>1.2095</v>
      </c>
      <c r="F76" s="26">
        <f t="shared" si="38"/>
        <v>2.8273665285808423E-4</v>
      </c>
      <c r="G76" s="26">
        <f t="shared" si="39"/>
        <v>3.7344398340248535E-3</v>
      </c>
      <c r="H76" s="80">
        <v>452529526.94</v>
      </c>
      <c r="I76" s="81">
        <v>1.2074</v>
      </c>
      <c r="J76" s="26">
        <f t="shared" si="40"/>
        <v>-1.5698124008807139E-3</v>
      </c>
      <c r="K76" s="26">
        <f t="shared" si="41"/>
        <v>-1.7362546506820924E-3</v>
      </c>
      <c r="L76" s="80">
        <v>453578210.97000003</v>
      </c>
      <c r="M76" s="81">
        <v>1.2011000000000001</v>
      </c>
      <c r="N76" s="26">
        <f t="shared" si="42"/>
        <v>2.3173825520098582E-3</v>
      </c>
      <c r="O76" s="26">
        <f t="shared" si="43"/>
        <v>-5.2178234222295611E-3</v>
      </c>
      <c r="P76" s="80">
        <v>439658128.12</v>
      </c>
      <c r="Q76" s="81">
        <v>1.1958</v>
      </c>
      <c r="R76" s="26">
        <f t="shared" si="44"/>
        <v>-3.0689487531226908E-2</v>
      </c>
      <c r="S76" s="26">
        <f t="shared" si="45"/>
        <v>-4.4126217633836335E-3</v>
      </c>
      <c r="T76" s="80">
        <v>438867294.43000001</v>
      </c>
      <c r="U76" s="81">
        <v>1.1943999999999999</v>
      </c>
      <c r="V76" s="26">
        <f t="shared" si="46"/>
        <v>-1.7987468885919198E-3</v>
      </c>
      <c r="W76" s="26">
        <f t="shared" si="47"/>
        <v>-1.1707643418632447E-3</v>
      </c>
      <c r="X76" s="80">
        <v>433828240.85000002</v>
      </c>
      <c r="Y76" s="81">
        <v>1.1823999999999999</v>
      </c>
      <c r="Z76" s="26">
        <f t="shared" si="48"/>
        <v>-1.1481952845323542E-2</v>
      </c>
      <c r="AA76" s="26">
        <f t="shared" si="49"/>
        <v>-1.0046885465505704E-2</v>
      </c>
      <c r="AB76" s="80">
        <v>430016688.94999999</v>
      </c>
      <c r="AC76" s="81">
        <v>1.1801999999999999</v>
      </c>
      <c r="AD76" s="26">
        <f t="shared" si="50"/>
        <v>-8.7858547256676033E-3</v>
      </c>
      <c r="AE76" s="26">
        <f t="shared" si="51"/>
        <v>-1.8606224627875337E-3</v>
      </c>
      <c r="AF76" s="80">
        <v>428996935.41000003</v>
      </c>
      <c r="AG76" s="81">
        <v>1.1772</v>
      </c>
      <c r="AH76" s="26">
        <f t="shared" si="52"/>
        <v>-2.3714278217665482E-3</v>
      </c>
      <c r="AI76" s="26">
        <f t="shared" si="53"/>
        <v>-2.5419420437213115E-3</v>
      </c>
      <c r="AJ76" s="27">
        <f t="shared" si="54"/>
        <v>-6.7621453760736616E-3</v>
      </c>
      <c r="AK76" s="27">
        <f t="shared" si="55"/>
        <v>-2.9065592895185285E-3</v>
      </c>
      <c r="AL76" s="28">
        <f t="shared" si="56"/>
        <v>-5.3490512327068203E-2</v>
      </c>
      <c r="AM76" s="28">
        <f t="shared" si="57"/>
        <v>-2.6705250103348486E-2</v>
      </c>
      <c r="AN76" s="29">
        <f t="shared" si="58"/>
        <v>1.0702682719761174E-2</v>
      </c>
      <c r="AO76" s="87">
        <f t="shared" si="59"/>
        <v>3.9334975340776616E-3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1237132138</v>
      </c>
      <c r="C77" s="81">
        <v>1.0482</v>
      </c>
      <c r="D77" s="80">
        <v>1236157248.1900001</v>
      </c>
      <c r="E77" s="81">
        <v>1.0491999999999999</v>
      </c>
      <c r="F77" s="26">
        <f t="shared" si="38"/>
        <v>-7.8802399521848228E-4</v>
      </c>
      <c r="G77" s="26">
        <f t="shared" si="39"/>
        <v>9.5401640908213115E-4</v>
      </c>
      <c r="H77" s="80">
        <v>1237468484.6099999</v>
      </c>
      <c r="I77" s="81">
        <v>1.0502</v>
      </c>
      <c r="J77" s="26">
        <f t="shared" si="40"/>
        <v>1.0607359394767695E-3</v>
      </c>
      <c r="K77" s="26">
        <f t="shared" si="41"/>
        <v>9.5310712924143344E-4</v>
      </c>
      <c r="L77" s="80">
        <v>1235373490.5799999</v>
      </c>
      <c r="M77" s="81">
        <v>1.0511999999999999</v>
      </c>
      <c r="N77" s="26">
        <f t="shared" si="42"/>
        <v>-1.6929675834615125E-3</v>
      </c>
      <c r="O77" s="26">
        <f t="shared" si="43"/>
        <v>9.5219958103207947E-4</v>
      </c>
      <c r="P77" s="80">
        <v>1187315548.8699999</v>
      </c>
      <c r="Q77" s="81">
        <v>1.0528999999999999</v>
      </c>
      <c r="R77" s="26">
        <f t="shared" si="44"/>
        <v>-3.890154846000228E-2</v>
      </c>
      <c r="S77" s="26">
        <f t="shared" si="45"/>
        <v>1.6171993911720272E-3</v>
      </c>
      <c r="T77" s="80">
        <v>1186651867.27</v>
      </c>
      <c r="U77" s="81">
        <v>1.0487</v>
      </c>
      <c r="V77" s="26">
        <f t="shared" si="46"/>
        <v>-5.5897659272764364E-4</v>
      </c>
      <c r="W77" s="26">
        <f t="shared" si="47"/>
        <v>-3.98898280938359E-3</v>
      </c>
      <c r="X77" s="80">
        <v>1173183639.51</v>
      </c>
      <c r="Y77" s="81">
        <v>1.0550999999999999</v>
      </c>
      <c r="Z77" s="26">
        <f t="shared" si="48"/>
        <v>-1.1349771682393142E-2</v>
      </c>
      <c r="AA77" s="26">
        <f t="shared" si="49"/>
        <v>6.1027939353484901E-3</v>
      </c>
      <c r="AB77" s="80">
        <v>1174273461.3800001</v>
      </c>
      <c r="AC77" s="81">
        <v>1.0561</v>
      </c>
      <c r="AD77" s="26">
        <f t="shared" si="50"/>
        <v>9.2894397202411257E-4</v>
      </c>
      <c r="AE77" s="26">
        <f t="shared" si="51"/>
        <v>9.4777746185206334E-4</v>
      </c>
      <c r="AF77" s="80">
        <v>1165967863.1600001</v>
      </c>
      <c r="AG77" s="81">
        <v>1.0570999999999999</v>
      </c>
      <c r="AH77" s="26">
        <f t="shared" si="52"/>
        <v>-7.0729676631194E-3</v>
      </c>
      <c r="AI77" s="26">
        <f t="shared" si="53"/>
        <v>9.4688003030005661E-4</v>
      </c>
      <c r="AJ77" s="27">
        <f t="shared" si="54"/>
        <v>-7.2968220081776969E-3</v>
      </c>
      <c r="AK77" s="27">
        <f t="shared" si="55"/>
        <v>1.0606238910805864E-3</v>
      </c>
      <c r="AL77" s="28">
        <f t="shared" si="56"/>
        <v>-5.6780304554919947E-2</v>
      </c>
      <c r="AM77" s="28">
        <f t="shared" si="57"/>
        <v>7.529546321006499E-3</v>
      </c>
      <c r="AN77" s="29">
        <f t="shared" si="58"/>
        <v>1.3480215362645081E-2</v>
      </c>
      <c r="AO77" s="87">
        <f t="shared" si="59"/>
        <v>2.7069259236987457E-3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31451403136.700001</v>
      </c>
      <c r="C78" s="81">
        <v>110.27</v>
      </c>
      <c r="D78" s="80">
        <v>32017939125.919998</v>
      </c>
      <c r="E78" s="81">
        <v>110.41</v>
      </c>
      <c r="F78" s="26">
        <f t="shared" si="38"/>
        <v>1.8013059282525876E-2</v>
      </c>
      <c r="G78" s="26">
        <f t="shared" si="39"/>
        <v>1.2696109549288164E-3</v>
      </c>
      <c r="H78" s="80">
        <v>31646758719.290001</v>
      </c>
      <c r="I78" s="81">
        <v>110.61</v>
      </c>
      <c r="J78" s="26">
        <f t="shared" si="40"/>
        <v>-1.1592888760585767E-2</v>
      </c>
      <c r="K78" s="26">
        <f t="shared" si="41"/>
        <v>1.8114301240829893E-3</v>
      </c>
      <c r="L78" s="80">
        <v>31784171826.779999</v>
      </c>
      <c r="M78" s="81">
        <v>110.78</v>
      </c>
      <c r="N78" s="26">
        <f t="shared" si="42"/>
        <v>4.3420910403136771E-3</v>
      </c>
      <c r="O78" s="26">
        <f t="shared" si="43"/>
        <v>1.5369315613416664E-3</v>
      </c>
      <c r="P78" s="80">
        <v>32221865983.419998</v>
      </c>
      <c r="Q78" s="81">
        <v>110.95</v>
      </c>
      <c r="R78" s="26">
        <f t="shared" si="44"/>
        <v>1.3770821496478848E-2</v>
      </c>
      <c r="S78" s="26">
        <f t="shared" si="45"/>
        <v>1.5345730276223298E-3</v>
      </c>
      <c r="T78" s="80">
        <v>32118475170.950001</v>
      </c>
      <c r="U78" s="81">
        <v>111.13</v>
      </c>
      <c r="V78" s="26">
        <f t="shared" si="46"/>
        <v>-3.2087158615580463E-3</v>
      </c>
      <c r="W78" s="26">
        <f t="shared" si="47"/>
        <v>1.6223524109958774E-3</v>
      </c>
      <c r="X78" s="80">
        <v>32363765395.400002</v>
      </c>
      <c r="Y78" s="81">
        <v>111.3</v>
      </c>
      <c r="Z78" s="26">
        <f t="shared" si="48"/>
        <v>7.6370445092566819E-3</v>
      </c>
      <c r="AA78" s="26">
        <f t="shared" si="49"/>
        <v>1.5297399442094999E-3</v>
      </c>
      <c r="AB78" s="80">
        <v>32478272775.84</v>
      </c>
      <c r="AC78" s="81">
        <v>111.48</v>
      </c>
      <c r="AD78" s="26">
        <f t="shared" si="50"/>
        <v>3.5381352892971483E-3</v>
      </c>
      <c r="AE78" s="26">
        <f t="shared" si="51"/>
        <v>1.6172506738545088E-3</v>
      </c>
      <c r="AF78" s="80">
        <v>32794760925.09</v>
      </c>
      <c r="AG78" s="81">
        <v>111.7</v>
      </c>
      <c r="AH78" s="26">
        <f t="shared" si="52"/>
        <v>9.7446114648507363E-3</v>
      </c>
      <c r="AI78" s="26">
        <f t="shared" si="53"/>
        <v>1.9734481521349019E-3</v>
      </c>
      <c r="AJ78" s="27">
        <f t="shared" si="54"/>
        <v>5.2805198075723935E-3</v>
      </c>
      <c r="AK78" s="27">
        <f t="shared" si="55"/>
        <v>1.6119171061463235E-3</v>
      </c>
      <c r="AL78" s="28">
        <f t="shared" si="56"/>
        <v>2.4262079958204709E-2</v>
      </c>
      <c r="AM78" s="28">
        <f t="shared" si="57"/>
        <v>1.1683724300335171E-2</v>
      </c>
      <c r="AN78" s="29">
        <f t="shared" si="58"/>
        <v>9.4141208417302617E-3</v>
      </c>
      <c r="AO78" s="87">
        <f t="shared" si="59"/>
        <v>2.091407624370669E-4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264760825.65000001</v>
      </c>
      <c r="C79" s="80">
        <v>1119.73</v>
      </c>
      <c r="D79" s="80">
        <v>264683264.08000001</v>
      </c>
      <c r="E79" s="80">
        <v>1121.97</v>
      </c>
      <c r="F79" s="26">
        <f t="shared" si="38"/>
        <v>-2.9294956989794706E-4</v>
      </c>
      <c r="G79" s="26">
        <f t="shared" si="39"/>
        <v>2.0004822591160451E-3</v>
      </c>
      <c r="H79" s="80">
        <v>263651651.18000001</v>
      </c>
      <c r="I79" s="80">
        <v>1124.22</v>
      </c>
      <c r="J79" s="26">
        <f t="shared" si="40"/>
        <v>-3.8975373210155175E-3</v>
      </c>
      <c r="K79" s="26">
        <f t="shared" si="41"/>
        <v>2.0054012139362016E-3</v>
      </c>
      <c r="L79" s="80">
        <v>247369835.88999999</v>
      </c>
      <c r="M79" s="80">
        <v>1094.8</v>
      </c>
      <c r="N79" s="26">
        <f t="shared" si="42"/>
        <v>-6.1755028717359009E-2</v>
      </c>
      <c r="O79" s="26">
        <f t="shared" si="43"/>
        <v>-2.6169255127999922E-2</v>
      </c>
      <c r="P79" s="80">
        <v>254914114.50999999</v>
      </c>
      <c r="Q79" s="80">
        <v>1090.82</v>
      </c>
      <c r="R79" s="26">
        <f t="shared" si="44"/>
        <v>3.0497973177921266E-2</v>
      </c>
      <c r="S79" s="26">
        <f t="shared" si="45"/>
        <v>-3.6353671903544193E-3</v>
      </c>
      <c r="T79" s="80">
        <v>317015471.75</v>
      </c>
      <c r="U79" s="80">
        <v>39822.07</v>
      </c>
      <c r="V79" s="26">
        <f t="shared" si="46"/>
        <v>0.24361678583146421</v>
      </c>
      <c r="W79" s="26">
        <f t="shared" si="47"/>
        <v>35.506545534551989</v>
      </c>
      <c r="X79" s="80">
        <v>250534788.56</v>
      </c>
      <c r="Y79" s="80">
        <v>1081.24</v>
      </c>
      <c r="Z79" s="26">
        <f t="shared" si="48"/>
        <v>-0.20970800832846101</v>
      </c>
      <c r="AA79" s="26">
        <f t="shared" si="49"/>
        <v>-0.97284822210397404</v>
      </c>
      <c r="AB79" s="80">
        <v>251896650.56</v>
      </c>
      <c r="AC79" s="80">
        <v>1089.99</v>
      </c>
      <c r="AD79" s="26">
        <f t="shared" si="50"/>
        <v>5.4358199427216505E-3</v>
      </c>
      <c r="AE79" s="26">
        <f t="shared" si="51"/>
        <v>8.092560393622137E-3</v>
      </c>
      <c r="AF79" s="80">
        <v>246893376.02000001</v>
      </c>
      <c r="AG79" s="80">
        <v>1091.77</v>
      </c>
      <c r="AH79" s="26">
        <f t="shared" si="52"/>
        <v>-1.9862409956134953E-2</v>
      </c>
      <c r="AI79" s="26">
        <f t="shared" si="53"/>
        <v>1.6330425049770848E-3</v>
      </c>
      <c r="AJ79" s="27">
        <f t="shared" si="54"/>
        <v>-1.9956693675951629E-3</v>
      </c>
      <c r="AK79" s="27">
        <f t="shared" si="55"/>
        <v>4.3147030220626634</v>
      </c>
      <c r="AL79" s="28">
        <f t="shared" si="56"/>
        <v>-6.721198683201611E-2</v>
      </c>
      <c r="AM79" s="28">
        <f t="shared" si="57"/>
        <v>-2.6916940738165945E-2</v>
      </c>
      <c r="AN79" s="29">
        <f t="shared" si="58"/>
        <v>0.12448630191443487</v>
      </c>
      <c r="AO79" s="87">
        <f t="shared" si="59"/>
        <v>12.60798322117167</v>
      </c>
      <c r="AP79" s="33"/>
      <c r="AQ79" s="31"/>
      <c r="AR79" s="31"/>
      <c r="AS79" s="32"/>
      <c r="AT79" s="32"/>
    </row>
    <row r="80" spans="1:46" s="335" customFormat="1" ht="15.75" customHeight="1">
      <c r="A80" s="232" t="s">
        <v>196</v>
      </c>
      <c r="B80" s="80">
        <v>1405115790.6400001</v>
      </c>
      <c r="C80" s="81">
        <v>1.0495000000000001</v>
      </c>
      <c r="D80" s="80">
        <v>1407474498.29</v>
      </c>
      <c r="E80" s="81">
        <v>1.0509999999999999</v>
      </c>
      <c r="F80" s="26">
        <f t="shared" si="38"/>
        <v>1.6786571368082883E-3</v>
      </c>
      <c r="G80" s="26">
        <f t="shared" si="39"/>
        <v>1.4292520247735443E-3</v>
      </c>
      <c r="H80" s="80">
        <v>1410492949.25</v>
      </c>
      <c r="I80" s="81">
        <v>1.0526</v>
      </c>
      <c r="J80" s="26">
        <f t="shared" si="40"/>
        <v>2.1445866079046415E-3</v>
      </c>
      <c r="K80" s="26">
        <f t="shared" si="41"/>
        <v>1.5223596574691209E-3</v>
      </c>
      <c r="L80" s="80">
        <v>1391955164.4000001</v>
      </c>
      <c r="M80" s="81">
        <v>1.054</v>
      </c>
      <c r="N80" s="26">
        <f t="shared" si="42"/>
        <v>-1.3142770305840226E-2</v>
      </c>
      <c r="O80" s="26">
        <f t="shared" si="43"/>
        <v>1.3300399011971003E-3</v>
      </c>
      <c r="P80" s="80">
        <v>1405388181.6900001</v>
      </c>
      <c r="Q80" s="81">
        <v>1.0557000000000001</v>
      </c>
      <c r="R80" s="26">
        <f t="shared" si="44"/>
        <v>9.6504669356862801E-3</v>
      </c>
      <c r="S80" s="26">
        <f t="shared" si="45"/>
        <v>1.6129032258064846E-3</v>
      </c>
      <c r="T80" s="80">
        <v>1390730932.49</v>
      </c>
      <c r="U80" s="81">
        <v>1.0570999999999999</v>
      </c>
      <c r="V80" s="26">
        <f t="shared" si="46"/>
        <v>-1.0429324361027776E-2</v>
      </c>
      <c r="W80" s="26">
        <f t="shared" si="47"/>
        <v>1.326134318461538E-3</v>
      </c>
      <c r="X80" s="80">
        <v>1380522933.46</v>
      </c>
      <c r="Y80" s="81">
        <v>1.0064</v>
      </c>
      <c r="Z80" s="26">
        <f t="shared" si="48"/>
        <v>-7.3400244371665127E-3</v>
      </c>
      <c r="AA80" s="26">
        <f t="shared" si="49"/>
        <v>-4.7961403840696214E-2</v>
      </c>
      <c r="AB80" s="80">
        <v>1396505821.8900001</v>
      </c>
      <c r="AC80" s="81">
        <v>1.0132000000000001</v>
      </c>
      <c r="AD80" s="26">
        <f t="shared" si="50"/>
        <v>1.1577416095466236E-2</v>
      </c>
      <c r="AE80" s="26">
        <f t="shared" si="51"/>
        <v>6.756756756756895E-3</v>
      </c>
      <c r="AF80" s="80">
        <v>1389039849.74</v>
      </c>
      <c r="AG80" s="81">
        <v>1.0096000000000001</v>
      </c>
      <c r="AH80" s="26">
        <f t="shared" si="52"/>
        <v>-5.3461804691195729E-3</v>
      </c>
      <c r="AI80" s="26">
        <f t="shared" si="53"/>
        <v>-3.5530990919858344E-3</v>
      </c>
      <c r="AJ80" s="27">
        <f t="shared" si="54"/>
        <v>-1.4008965996610799E-3</v>
      </c>
      <c r="AK80" s="27">
        <f t="shared" si="55"/>
        <v>-4.6921321310271708E-3</v>
      </c>
      <c r="AL80" s="28">
        <f t="shared" si="56"/>
        <v>-1.3097678552895262E-2</v>
      </c>
      <c r="AM80" s="28">
        <f t="shared" si="57"/>
        <v>-3.9391056137012256E-2</v>
      </c>
      <c r="AN80" s="29">
        <f t="shared" si="58"/>
        <v>9.1248949038860595E-3</v>
      </c>
      <c r="AO80" s="87">
        <f t="shared" si="59"/>
        <v>1.769961717656976E-2</v>
      </c>
      <c r="AP80" s="33"/>
      <c r="AQ80" s="31"/>
      <c r="AR80" s="31"/>
      <c r="AS80" s="32"/>
      <c r="AT80" s="32"/>
    </row>
    <row r="81" spans="1:46" s="335" customFormat="1" ht="15.75" customHeight="1">
      <c r="A81" s="232" t="s">
        <v>249</v>
      </c>
      <c r="B81" s="80">
        <v>2320741368.3400002</v>
      </c>
      <c r="C81" s="81">
        <v>104.87</v>
      </c>
      <c r="D81" s="80">
        <v>2429970217.6300001</v>
      </c>
      <c r="E81" s="81">
        <v>105.04</v>
      </c>
      <c r="F81" s="26">
        <f t="shared" si="38"/>
        <v>4.7066360250272145E-2</v>
      </c>
      <c r="G81" s="26">
        <f t="shared" si="39"/>
        <v>1.6210546390769687E-3</v>
      </c>
      <c r="H81" s="80">
        <v>2663571922.3800001</v>
      </c>
      <c r="I81" s="81">
        <v>105.21</v>
      </c>
      <c r="J81" s="26">
        <f t="shared" si="40"/>
        <v>9.6133567010478232E-2</v>
      </c>
      <c r="K81" s="26">
        <f t="shared" si="41"/>
        <v>1.6184310738764994E-3</v>
      </c>
      <c r="L81" s="80">
        <v>2859496377.1799998</v>
      </c>
      <c r="M81" s="81">
        <v>105.36</v>
      </c>
      <c r="N81" s="26">
        <f t="shared" si="42"/>
        <v>7.3557035630910983E-2</v>
      </c>
      <c r="O81" s="26">
        <f t="shared" si="43"/>
        <v>1.4257199885942943E-3</v>
      </c>
      <c r="P81" s="80">
        <v>2866738425.0700002</v>
      </c>
      <c r="Q81" s="81">
        <v>105.54</v>
      </c>
      <c r="R81" s="26">
        <f t="shared" si="44"/>
        <v>2.5326305526368114E-3</v>
      </c>
      <c r="S81" s="26">
        <f t="shared" si="45"/>
        <v>1.7084282460137321E-3</v>
      </c>
      <c r="T81" s="80">
        <v>2879467210.73</v>
      </c>
      <c r="U81" s="81">
        <v>105.72</v>
      </c>
      <c r="V81" s="26">
        <f t="shared" si="46"/>
        <v>4.4401629212783983E-3</v>
      </c>
      <c r="W81" s="26">
        <f t="shared" si="47"/>
        <v>1.7055144968731533E-3</v>
      </c>
      <c r="X81" s="80">
        <v>2930455975</v>
      </c>
      <c r="Y81" s="81">
        <v>105.9</v>
      </c>
      <c r="Z81" s="26">
        <f t="shared" si="48"/>
        <v>1.7707707898182091E-2</v>
      </c>
      <c r="AA81" s="26">
        <f t="shared" si="49"/>
        <v>1.7026106696935947E-3</v>
      </c>
      <c r="AB81" s="80">
        <v>3177307290.6500001</v>
      </c>
      <c r="AC81" s="81">
        <v>106.09</v>
      </c>
      <c r="AD81" s="26">
        <f t="shared" si="50"/>
        <v>8.4236486661431617E-2</v>
      </c>
      <c r="AE81" s="26">
        <f t="shared" si="51"/>
        <v>1.7941454202077215E-3</v>
      </c>
      <c r="AF81" s="80">
        <v>3179693676.0700002</v>
      </c>
      <c r="AG81" s="81">
        <v>106.28</v>
      </c>
      <c r="AH81" s="26">
        <f t="shared" si="52"/>
        <v>7.5107164705868904E-4</v>
      </c>
      <c r="AI81" s="26">
        <f t="shared" si="53"/>
        <v>1.7909322273541117E-3</v>
      </c>
      <c r="AJ81" s="27">
        <f t="shared" si="54"/>
        <v>4.0803127821531122E-2</v>
      </c>
      <c r="AK81" s="27">
        <f t="shared" si="55"/>
        <v>1.6708545952112594E-3</v>
      </c>
      <c r="AL81" s="28">
        <f t="shared" si="56"/>
        <v>0.30853195360197488</v>
      </c>
      <c r="AM81" s="28">
        <f t="shared" si="57"/>
        <v>1.1805026656511756E-2</v>
      </c>
      <c r="AN81" s="29">
        <f t="shared" si="58"/>
        <v>3.9613169745469218E-2</v>
      </c>
      <c r="AO81" s="87">
        <f t="shared" si="59"/>
        <v>1.1865919874947744E-4</v>
      </c>
      <c r="AP81" s="33"/>
      <c r="AQ81" s="31"/>
      <c r="AR81" s="31"/>
      <c r="AS81" s="32"/>
      <c r="AT81" s="32"/>
    </row>
    <row r="82" spans="1:46" s="341" customFormat="1" ht="15.75" customHeight="1">
      <c r="A82" s="232" t="s">
        <v>253</v>
      </c>
      <c r="B82" s="80">
        <v>391809438</v>
      </c>
      <c r="C82" s="81">
        <v>102.27</v>
      </c>
      <c r="D82" s="80">
        <v>385082316.20999998</v>
      </c>
      <c r="E82" s="81">
        <v>102.45</v>
      </c>
      <c r="F82" s="26">
        <f t="shared" si="38"/>
        <v>-1.7169371478999496E-2</v>
      </c>
      <c r="G82" s="26">
        <f t="shared" si="39"/>
        <v>1.760046934584989E-3</v>
      </c>
      <c r="H82" s="80">
        <v>397765681.05000001</v>
      </c>
      <c r="I82" s="81">
        <v>102.63</v>
      </c>
      <c r="J82" s="26">
        <f t="shared" si="40"/>
        <v>3.2936762624756089E-2</v>
      </c>
      <c r="K82" s="26">
        <f t="shared" si="41"/>
        <v>1.7569546120057844E-3</v>
      </c>
      <c r="L82" s="80">
        <v>396485018.45999998</v>
      </c>
      <c r="M82" s="81">
        <v>102.81</v>
      </c>
      <c r="N82" s="26">
        <f t="shared" si="42"/>
        <v>-3.2196407357703927E-3</v>
      </c>
      <c r="O82" s="26">
        <f t="shared" si="43"/>
        <v>1.7538731365098589E-3</v>
      </c>
      <c r="P82" s="80">
        <v>393600104.24000001</v>
      </c>
      <c r="Q82" s="81">
        <v>102.93</v>
      </c>
      <c r="R82" s="26">
        <f t="shared" si="44"/>
        <v>-7.2762250417565729E-3</v>
      </c>
      <c r="S82" s="26">
        <f t="shared" si="45"/>
        <v>1.1672016340823319E-3</v>
      </c>
      <c r="T82" s="80">
        <v>395085145.17000002</v>
      </c>
      <c r="U82" s="81">
        <v>103.19</v>
      </c>
      <c r="V82" s="26">
        <f t="shared" si="46"/>
        <v>3.7729688432564402E-3</v>
      </c>
      <c r="W82" s="26">
        <f t="shared" si="47"/>
        <v>2.5259885358980948E-3</v>
      </c>
      <c r="X82" s="80">
        <v>396446209.68000001</v>
      </c>
      <c r="Y82" s="81">
        <v>103.32</v>
      </c>
      <c r="Z82" s="26">
        <f t="shared" si="48"/>
        <v>3.4449903435735153E-3</v>
      </c>
      <c r="AA82" s="26">
        <f t="shared" si="49"/>
        <v>1.2598119972865147E-3</v>
      </c>
      <c r="AB82" s="80">
        <v>397478989.24000001</v>
      </c>
      <c r="AC82" s="81">
        <v>103.49</v>
      </c>
      <c r="AD82" s="26">
        <f t="shared" si="50"/>
        <v>2.6050937927584992E-3</v>
      </c>
      <c r="AE82" s="26">
        <f t="shared" si="51"/>
        <v>1.6453735965931255E-3</v>
      </c>
      <c r="AF82" s="80">
        <v>405593751.35000002</v>
      </c>
      <c r="AG82" s="81">
        <v>103.45</v>
      </c>
      <c r="AH82" s="26">
        <f t="shared" si="52"/>
        <v>2.0415574985525275E-2</v>
      </c>
      <c r="AI82" s="26">
        <f t="shared" si="53"/>
        <v>-3.8651077398774804E-4</v>
      </c>
      <c r="AJ82" s="27">
        <f t="shared" si="54"/>
        <v>4.4387691666679194E-3</v>
      </c>
      <c r="AK82" s="27">
        <f t="shared" si="55"/>
        <v>1.4353424591216188E-3</v>
      </c>
      <c r="AL82" s="28">
        <f t="shared" si="56"/>
        <v>5.3265066393789896E-2</v>
      </c>
      <c r="AM82" s="28">
        <f t="shared" si="57"/>
        <v>9.760858955588092E-3</v>
      </c>
      <c r="AN82" s="29">
        <f t="shared" si="58"/>
        <v>1.5743439816578508E-2</v>
      </c>
      <c r="AO82" s="87">
        <f t="shared" si="59"/>
        <v>8.422597798505673E-4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257</v>
      </c>
      <c r="B83" s="80">
        <v>922384528.16999996</v>
      </c>
      <c r="C83" s="81">
        <v>1.0044</v>
      </c>
      <c r="D83" s="80">
        <v>923947670.59000003</v>
      </c>
      <c r="E83" s="81">
        <v>1.0053000000000001</v>
      </c>
      <c r="F83" s="26">
        <f t="shared" si="38"/>
        <v>1.6946754550418712E-3</v>
      </c>
      <c r="G83" s="26">
        <f t="shared" si="39"/>
        <v>8.960573476703733E-4</v>
      </c>
      <c r="H83" s="80">
        <v>925282389.66999996</v>
      </c>
      <c r="I83" s="81">
        <v>1.0064</v>
      </c>
      <c r="J83" s="26">
        <f t="shared" si="40"/>
        <v>1.4445829807088746E-3</v>
      </c>
      <c r="K83" s="26">
        <f t="shared" si="41"/>
        <v>1.0942007360985565E-3</v>
      </c>
      <c r="L83" s="80">
        <v>926307416.65999997</v>
      </c>
      <c r="M83" s="81">
        <v>1.0075000000000001</v>
      </c>
      <c r="N83" s="26">
        <f t="shared" si="42"/>
        <v>1.1077990907895517E-3</v>
      </c>
      <c r="O83" s="26">
        <f t="shared" si="43"/>
        <v>1.093004769475458E-3</v>
      </c>
      <c r="P83" s="80">
        <v>929520891.27999997</v>
      </c>
      <c r="Q83" s="81">
        <v>1.0085999999999999</v>
      </c>
      <c r="R83" s="26">
        <f t="shared" si="44"/>
        <v>3.4691232761439789E-3</v>
      </c>
      <c r="S83" s="26">
        <f t="shared" si="45"/>
        <v>1.0918114143919392E-3</v>
      </c>
      <c r="T83" s="80">
        <v>933799911.13</v>
      </c>
      <c r="U83" s="81">
        <v>1.0097</v>
      </c>
      <c r="V83" s="26">
        <f t="shared" si="46"/>
        <v>4.6034681846769303E-3</v>
      </c>
      <c r="W83" s="26">
        <f t="shared" si="47"/>
        <v>1.0906206623042842E-3</v>
      </c>
      <c r="X83" s="80">
        <v>935182030.34000003</v>
      </c>
      <c r="Y83" s="81">
        <v>1.0108999999999999</v>
      </c>
      <c r="Z83" s="26">
        <f t="shared" si="48"/>
        <v>1.4801021005961788E-3</v>
      </c>
      <c r="AA83" s="26">
        <f t="shared" si="49"/>
        <v>1.1884718233137247E-3</v>
      </c>
      <c r="AB83" s="80">
        <v>936117537.65999997</v>
      </c>
      <c r="AC83" s="81">
        <v>1.012</v>
      </c>
      <c r="AD83" s="26">
        <f t="shared" si="50"/>
        <v>1.0003478356612721E-3</v>
      </c>
      <c r="AE83" s="26">
        <f t="shared" si="51"/>
        <v>1.088139281828174E-3</v>
      </c>
      <c r="AF83" s="80">
        <v>931037285.61000001</v>
      </c>
      <c r="AG83" s="81">
        <v>1.0132000000000001</v>
      </c>
      <c r="AH83" s="26">
        <f t="shared" si="52"/>
        <v>-5.4269382269014933E-3</v>
      </c>
      <c r="AI83" s="26">
        <f t="shared" si="53"/>
        <v>1.1857707509882311E-3</v>
      </c>
      <c r="AJ83" s="27">
        <f t="shared" si="54"/>
        <v>1.1716450870896454E-3</v>
      </c>
      <c r="AK83" s="27">
        <f t="shared" si="55"/>
        <v>1.0910095982588426E-3</v>
      </c>
      <c r="AL83" s="28">
        <f t="shared" si="56"/>
        <v>7.6731780875347686E-3</v>
      </c>
      <c r="AM83" s="28">
        <f t="shared" si="57"/>
        <v>7.8583507410723338E-3</v>
      </c>
      <c r="AN83" s="29">
        <f t="shared" si="58"/>
        <v>2.9537805848085024E-3</v>
      </c>
      <c r="AO83" s="87">
        <f t="shared" si="59"/>
        <v>8.9847599820359447E-5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406450019940.09003</v>
      </c>
      <c r="C84" s="100"/>
      <c r="D84" s="84">
        <f>SUM(D55:D83)</f>
        <v>409191848531.33008</v>
      </c>
      <c r="E84" s="100"/>
      <c r="F84" s="26">
        <f>((D84-B84)/B84)</f>
        <v>6.7457951943124313E-3</v>
      </c>
      <c r="G84" s="26"/>
      <c r="H84" s="84">
        <f>SUM(H55:H83)</f>
        <v>407293748070.25989</v>
      </c>
      <c r="I84" s="100"/>
      <c r="J84" s="26">
        <f t="shared" si="40"/>
        <v>-4.6386565809725822E-3</v>
      </c>
      <c r="K84" s="26"/>
      <c r="L84" s="84">
        <f>SUM(L55:L83)</f>
        <v>404990211138.24017</v>
      </c>
      <c r="M84" s="100"/>
      <c r="N84" s="26">
        <f t="shared" si="42"/>
        <v>-5.6557139483082476E-3</v>
      </c>
      <c r="O84" s="26"/>
      <c r="P84" s="84">
        <f>SUM(P55:P83)</f>
        <v>401656430180.65002</v>
      </c>
      <c r="Q84" s="100"/>
      <c r="R84" s="26">
        <f t="shared" si="44"/>
        <v>-8.2317568817785319E-3</v>
      </c>
      <c r="S84" s="26"/>
      <c r="T84" s="84">
        <f>SUM(T55:T83)</f>
        <v>398531410563.27002</v>
      </c>
      <c r="U84" s="100"/>
      <c r="V84" s="26">
        <f t="shared" si="46"/>
        <v>-7.7803301094283191E-3</v>
      </c>
      <c r="W84" s="26"/>
      <c r="X84" s="84">
        <f>SUM(X55:X83)</f>
        <v>395302561792.70007</v>
      </c>
      <c r="Y84" s="100"/>
      <c r="Z84" s="26">
        <f t="shared" si="48"/>
        <v>-8.1018677198025791E-3</v>
      </c>
      <c r="AA84" s="26"/>
      <c r="AB84" s="84">
        <f>SUM(AB55:AB83)</f>
        <v>395707850511.97992</v>
      </c>
      <c r="AC84" s="100"/>
      <c r="AD84" s="26">
        <f t="shared" si="50"/>
        <v>1.0252620611459202E-3</v>
      </c>
      <c r="AE84" s="26"/>
      <c r="AF84" s="84">
        <f>SUM(AF55:AF83)</f>
        <v>395893647776.41229</v>
      </c>
      <c r="AG84" s="100"/>
      <c r="AH84" s="26">
        <f t="shared" si="52"/>
        <v>4.6953140856817064E-4</v>
      </c>
      <c r="AI84" s="26"/>
      <c r="AJ84" s="27">
        <f t="shared" si="54"/>
        <v>-3.2709670720329673E-3</v>
      </c>
      <c r="AK84" s="27"/>
      <c r="AL84" s="28">
        <f t="shared" si="56"/>
        <v>-3.2498694200892908E-2</v>
      </c>
      <c r="AM84" s="28"/>
      <c r="AN84" s="29">
        <f t="shared" si="58"/>
        <v>5.4592441105958374E-3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10082881682.059999</v>
      </c>
      <c r="C88" s="80">
        <v>51846.25</v>
      </c>
      <c r="D88" s="80">
        <v>10091072954.200001</v>
      </c>
      <c r="E88" s="80">
        <v>51900.42</v>
      </c>
      <c r="F88" s="26">
        <f>((D88-B88)/B88)</f>
        <v>8.1239395624126435E-4</v>
      </c>
      <c r="G88" s="26">
        <f>((E88-C88)/C88)</f>
        <v>1.0448200207343493E-3</v>
      </c>
      <c r="H88" s="80">
        <v>10171348443.190001</v>
      </c>
      <c r="I88" s="80">
        <v>51954.58</v>
      </c>
      <c r="J88" s="26">
        <f t="shared" ref="J88:J89" si="60">((H88-D88)/D88)</f>
        <v>7.9550994581392212E-3</v>
      </c>
      <c r="K88" s="26">
        <f t="shared" ref="K88:K94" si="61">((I88-E88)/E88)</f>
        <v>1.0435368345767433E-3</v>
      </c>
      <c r="L88" s="80">
        <v>10170135508.75</v>
      </c>
      <c r="M88" s="80">
        <v>52012.92</v>
      </c>
      <c r="N88" s="26">
        <f t="shared" ref="N88:N89" si="62">((L88-H88)/H88)</f>
        <v>-1.1925011189766361E-4</v>
      </c>
      <c r="O88" s="26">
        <f t="shared" ref="O88:O94" si="63">((M88-I88)/I88)</f>
        <v>1.1229038902825603E-3</v>
      </c>
      <c r="P88" s="80">
        <v>10414634231.98</v>
      </c>
      <c r="Q88" s="80">
        <v>52071.25</v>
      </c>
      <c r="R88" s="26">
        <f t="shared" ref="R88:R89" si="64">((P88-L88)/L88)</f>
        <v>2.4040852063341937E-2</v>
      </c>
      <c r="S88" s="26">
        <f t="shared" ref="S88:S94" si="65">((Q88-M88)/M88)</f>
        <v>1.1214521315088971E-3</v>
      </c>
      <c r="T88" s="80">
        <v>10818450714.780001</v>
      </c>
      <c r="U88" s="80">
        <v>53540.69</v>
      </c>
      <c r="V88" s="26">
        <f t="shared" ref="V88:V89" si="66">((T88-P88)/P88)</f>
        <v>3.8773947678355361E-2</v>
      </c>
      <c r="W88" s="26">
        <f t="shared" ref="W88:W94" si="67">((U88-Q88)/Q88)</f>
        <v>2.8219794992438291E-2</v>
      </c>
      <c r="X88" s="80">
        <v>11413693091.18</v>
      </c>
      <c r="Y88" s="80">
        <v>53827.4</v>
      </c>
      <c r="Z88" s="26">
        <f t="shared" ref="Z88:Z89" si="68">((X88-T88)/T88)</f>
        <v>5.5021036938938832E-2</v>
      </c>
      <c r="AA88" s="26">
        <f t="shared" ref="AA88:AA94" si="69">((Y88-U88)/U88)</f>
        <v>5.3549926233673701E-3</v>
      </c>
      <c r="AB88" s="80">
        <v>11429428413.65</v>
      </c>
      <c r="AC88" s="80">
        <v>53811.87</v>
      </c>
      <c r="AD88" s="26">
        <f t="shared" ref="AD88:AD89" si="70">((AB88-X88)/X88)</f>
        <v>1.3786354989831361E-3</v>
      </c>
      <c r="AE88" s="26">
        <f t="shared" ref="AE88:AE94" si="71">((AC88-Y88)/Y88)</f>
        <v>-2.8851477128746393E-4</v>
      </c>
      <c r="AF88" s="80">
        <v>11508250262.190001</v>
      </c>
      <c r="AG88" s="80">
        <v>54006.42</v>
      </c>
      <c r="AH88" s="26">
        <f t="shared" ref="AH88:AH89" si="72">((AF88-AB88)/AB88)</f>
        <v>6.8963946128631536E-3</v>
      </c>
      <c r="AI88" s="26">
        <f t="shared" ref="AI88:AI94" si="73">((AG88-AC88)/AC88)</f>
        <v>3.6153733367748717E-3</v>
      </c>
      <c r="AJ88" s="27">
        <f t="shared" si="54"/>
        <v>1.6844888761870656E-2</v>
      </c>
      <c r="AK88" s="27">
        <f t="shared" si="55"/>
        <v>5.1542948822994516E-3</v>
      </c>
      <c r="AL88" s="28">
        <f t="shared" si="56"/>
        <v>0.14043871394271876</v>
      </c>
      <c r="AM88" s="28">
        <f t="shared" si="57"/>
        <v>4.0577706307579016E-2</v>
      </c>
      <c r="AN88" s="29">
        <f t="shared" si="58"/>
        <v>2.0536074807680781E-2</v>
      </c>
      <c r="AO88" s="87">
        <f t="shared" si="59"/>
        <v>9.4894835077755924E-3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644970303.82000005</v>
      </c>
      <c r="C89" s="80">
        <v>51687.91</v>
      </c>
      <c r="D89" s="80">
        <v>645692711.27999997</v>
      </c>
      <c r="E89" s="80">
        <v>51746.25</v>
      </c>
      <c r="F89" s="26">
        <f>((D89-B89)/B89)</f>
        <v>1.1200631342579304E-3</v>
      </c>
      <c r="G89" s="26">
        <f>((E89-C89)/C89)</f>
        <v>1.1286972137197365E-3</v>
      </c>
      <c r="H89" s="80">
        <v>645865743.17999995</v>
      </c>
      <c r="I89" s="80">
        <v>51762.91</v>
      </c>
      <c r="J89" s="26">
        <f t="shared" si="60"/>
        <v>2.6797871027065402E-4</v>
      </c>
      <c r="K89" s="26">
        <f t="shared" si="61"/>
        <v>3.219556972728167E-4</v>
      </c>
      <c r="L89" s="80">
        <v>646617619.27999997</v>
      </c>
      <c r="M89" s="80">
        <v>51821.25</v>
      </c>
      <c r="N89" s="26">
        <f t="shared" si="62"/>
        <v>1.1641368317478317E-3</v>
      </c>
      <c r="O89" s="26">
        <f t="shared" si="63"/>
        <v>1.1270618286336009E-3</v>
      </c>
      <c r="P89" s="80">
        <v>647355841.25</v>
      </c>
      <c r="Q89" s="80">
        <v>51879.58</v>
      </c>
      <c r="R89" s="26">
        <f t="shared" si="64"/>
        <v>1.1416669573928852E-3</v>
      </c>
      <c r="S89" s="26">
        <f t="shared" si="65"/>
        <v>1.1256000192971366E-3</v>
      </c>
      <c r="T89" s="80">
        <v>665643746.01999998</v>
      </c>
      <c r="U89" s="80">
        <v>53348.03</v>
      </c>
      <c r="V89" s="26">
        <f t="shared" si="66"/>
        <v>2.8250157957464758E-2</v>
      </c>
      <c r="W89" s="26">
        <f t="shared" si="67"/>
        <v>2.8304970857512667E-2</v>
      </c>
      <c r="X89" s="80">
        <v>669159496.28999996</v>
      </c>
      <c r="Y89" s="80">
        <v>53629.599999999999</v>
      </c>
      <c r="Z89" s="26">
        <f t="shared" si="68"/>
        <v>5.2817295903721242E-3</v>
      </c>
      <c r="AA89" s="26">
        <f t="shared" si="69"/>
        <v>5.2779830857859174E-3</v>
      </c>
      <c r="AB89" s="80">
        <v>668918442.24000001</v>
      </c>
      <c r="AC89" s="80">
        <v>53610.04</v>
      </c>
      <c r="AD89" s="26">
        <f t="shared" si="70"/>
        <v>-3.6023407175183307E-4</v>
      </c>
      <c r="AE89" s="26">
        <f t="shared" si="71"/>
        <v>-3.6472395841098335E-4</v>
      </c>
      <c r="AF89" s="80">
        <v>671394804.58000004</v>
      </c>
      <c r="AG89" s="80">
        <v>53808.46</v>
      </c>
      <c r="AH89" s="26">
        <f t="shared" si="72"/>
        <v>3.7020392676085675E-3</v>
      </c>
      <c r="AI89" s="26">
        <f t="shared" si="73"/>
        <v>3.7011723923354328E-3</v>
      </c>
      <c r="AJ89" s="27">
        <f t="shared" si="54"/>
        <v>5.070942297170364E-3</v>
      </c>
      <c r="AK89" s="27">
        <f t="shared" si="55"/>
        <v>5.0778396420182899E-3</v>
      </c>
      <c r="AL89" s="28">
        <f t="shared" si="56"/>
        <v>3.9805456761389003E-2</v>
      </c>
      <c r="AM89" s="28">
        <f t="shared" si="57"/>
        <v>3.9852356450950532E-2</v>
      </c>
      <c r="AN89" s="29">
        <f t="shared" si="58"/>
        <v>9.5474176103245972E-3</v>
      </c>
      <c r="AO89" s="87">
        <f t="shared" si="59"/>
        <v>9.5655587137393142E-3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72047764332.25</v>
      </c>
      <c r="C90" s="80">
        <v>51745.62</v>
      </c>
      <c r="D90" s="80">
        <v>72267121065.539993</v>
      </c>
      <c r="E90" s="80">
        <v>52145.77</v>
      </c>
      <c r="F90" s="26">
        <f>((D100-B90)/B90)</f>
        <v>-0.91901519962378286</v>
      </c>
      <c r="G90" s="26">
        <f t="shared" ref="G90:G95" si="74">((E90-C90)/C90)</f>
        <v>7.7330216547795575E-3</v>
      </c>
      <c r="H90" s="80">
        <v>75480458267.809998</v>
      </c>
      <c r="I90" s="80">
        <v>52472.03</v>
      </c>
      <c r="J90" s="26">
        <f t="shared" ref="J90:J93" si="75">((H100-D90)/D90)</f>
        <v>-0.92109163840595853</v>
      </c>
      <c r="K90" s="26">
        <f t="shared" si="61"/>
        <v>6.256691578243107E-3</v>
      </c>
      <c r="L90" s="80">
        <v>75717695550.100006</v>
      </c>
      <c r="M90" s="80">
        <v>52492.851999999999</v>
      </c>
      <c r="N90" s="26">
        <f t="shared" ref="N90:N93" si="76">((L100-H90)/H90)</f>
        <v>-0.92499064901074479</v>
      </c>
      <c r="O90" s="26">
        <f t="shared" si="63"/>
        <v>3.9682093488664562E-4</v>
      </c>
      <c r="P90" s="80">
        <v>74877469268.600006</v>
      </c>
      <c r="Q90" s="80">
        <v>52199.06</v>
      </c>
      <c r="R90" s="26">
        <f t="shared" ref="R90:R93" si="77">((P100-L90)/L90)</f>
        <v>-0.92569132601483983</v>
      </c>
      <c r="S90" s="26">
        <f t="shared" si="65"/>
        <v>-5.5968001128992055E-3</v>
      </c>
      <c r="T90" s="80">
        <v>76598803628.580002</v>
      </c>
      <c r="U90" s="80">
        <v>52369.09</v>
      </c>
      <c r="V90" s="26">
        <f t="shared" ref="V90:V93" si="78">((T100-P90)/P90)</f>
        <v>-0.92269213237275549</v>
      </c>
      <c r="W90" s="26">
        <f t="shared" si="67"/>
        <v>3.2573383505373247E-3</v>
      </c>
      <c r="X90" s="80">
        <v>77846949317.699997</v>
      </c>
      <c r="Y90" s="80">
        <v>52631.33</v>
      </c>
      <c r="Z90" s="26">
        <f t="shared" ref="Z90:Z93" si="79">((X100-T90)/T90)</f>
        <v>-0.92123938024406649</v>
      </c>
      <c r="AA90" s="26">
        <f t="shared" si="69"/>
        <v>5.0075340243644724E-3</v>
      </c>
      <c r="AB90" s="80">
        <v>78435307493.699997</v>
      </c>
      <c r="AC90" s="80">
        <v>52666.02</v>
      </c>
      <c r="AD90" s="26">
        <f t="shared" ref="AD90:AD93" si="80">((AB100-X90)/X90)</f>
        <v>-0.92281366933920683</v>
      </c>
      <c r="AE90" s="26">
        <f t="shared" si="71"/>
        <v>6.5911311760495227E-4</v>
      </c>
      <c r="AF90" s="80">
        <v>78523744200.110001</v>
      </c>
      <c r="AG90" s="80">
        <v>52877.358180000003</v>
      </c>
      <c r="AH90" s="26">
        <f t="shared" ref="AH90:AH93" si="81">((AF100-AB90)/AB90)</f>
        <v>-0.92569871984822516</v>
      </c>
      <c r="AI90" s="26">
        <f t="shared" si="73"/>
        <v>4.0127995242474389E-3</v>
      </c>
      <c r="AJ90" s="27">
        <f t="shared" si="54"/>
        <v>-0.9229040893574475</v>
      </c>
      <c r="AK90" s="27">
        <f t="shared" si="55"/>
        <v>2.7158148839705365E-3</v>
      </c>
      <c r="AL90" s="28">
        <f t="shared" si="56"/>
        <v>8.6576344018129553E-2</v>
      </c>
      <c r="AM90" s="28">
        <f t="shared" si="57"/>
        <v>1.4029674506676307E-2</v>
      </c>
      <c r="AN90" s="29">
        <f t="shared" si="58"/>
        <v>2.4250236740656346E-3</v>
      </c>
      <c r="AO90" s="87">
        <f t="shared" si="59"/>
        <v>4.2028032849404208E-3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5724238118.1999998</v>
      </c>
      <c r="C91" s="80">
        <v>414.86</v>
      </c>
      <c r="D91" s="80">
        <v>5760280044.2600002</v>
      </c>
      <c r="E91" s="80">
        <v>414.83</v>
      </c>
      <c r="F91" s="26">
        <f>((D101-B91)/B91)</f>
        <v>-0.91908338099225506</v>
      </c>
      <c r="G91" s="26">
        <f t="shared" si="74"/>
        <v>-7.2313551559633507E-5</v>
      </c>
      <c r="H91" s="80">
        <v>5767810703.8599997</v>
      </c>
      <c r="I91" s="80">
        <v>414.9</v>
      </c>
      <c r="J91" s="26">
        <f t="shared" si="75"/>
        <v>-0.91959557228271893</v>
      </c>
      <c r="K91" s="26">
        <f t="shared" si="61"/>
        <v>1.6874382277075713E-4</v>
      </c>
      <c r="L91" s="80">
        <v>5782666649.3699999</v>
      </c>
      <c r="M91" s="80">
        <v>415.25</v>
      </c>
      <c r="N91" s="26">
        <f t="shared" si="76"/>
        <v>-0.94505551186728198</v>
      </c>
      <c r="O91" s="26">
        <f t="shared" si="63"/>
        <v>8.4357676548571406E-4</v>
      </c>
      <c r="P91" s="80">
        <v>4741150473.6000004</v>
      </c>
      <c r="Q91" s="80">
        <v>415.68</v>
      </c>
      <c r="R91" s="26">
        <f t="shared" si="77"/>
        <v>-0.94192426640629756</v>
      </c>
      <c r="S91" s="26">
        <f t="shared" si="65"/>
        <v>1.0355207706201248E-3</v>
      </c>
      <c r="T91" s="80">
        <v>5832479109.5500002</v>
      </c>
      <c r="U91" s="80">
        <v>417.97</v>
      </c>
      <c r="V91" s="26">
        <f t="shared" si="78"/>
        <v>-0.9471573851209647</v>
      </c>
      <c r="W91" s="26">
        <f t="shared" si="67"/>
        <v>5.5090454195535522E-3</v>
      </c>
      <c r="X91" s="80">
        <v>5857332898.1700001</v>
      </c>
      <c r="Y91" s="80">
        <v>419.39</v>
      </c>
      <c r="Z91" s="26">
        <f t="shared" si="79"/>
        <v>-0.9456465311241451</v>
      </c>
      <c r="AA91" s="26">
        <f t="shared" si="69"/>
        <v>3.3973730172020935E-3</v>
      </c>
      <c r="AB91" s="80">
        <v>5887658225.7200003</v>
      </c>
      <c r="AC91" s="80">
        <v>420.9</v>
      </c>
      <c r="AD91" s="26">
        <f t="shared" si="80"/>
        <v>-0.94867012185461852</v>
      </c>
      <c r="AE91" s="26">
        <f t="shared" si="71"/>
        <v>3.600467345430246E-3</v>
      </c>
      <c r="AF91" s="80">
        <v>5918419797.25</v>
      </c>
      <c r="AG91" s="80">
        <v>422.51</v>
      </c>
      <c r="AH91" s="26">
        <f t="shared" si="81"/>
        <v>-0.94853685320483316</v>
      </c>
      <c r="AI91" s="26">
        <f t="shared" si="73"/>
        <v>3.8251366120218904E-3</v>
      </c>
      <c r="AJ91" s="27">
        <f t="shared" si="54"/>
        <v>-0.93945870285663935</v>
      </c>
      <c r="AK91" s="27">
        <f t="shared" si="55"/>
        <v>2.2884437751905934E-3</v>
      </c>
      <c r="AL91" s="28">
        <f t="shared" si="56"/>
        <v>2.7453483472141733E-2</v>
      </c>
      <c r="AM91" s="28">
        <f t="shared" si="57"/>
        <v>1.8513607983993461E-2</v>
      </c>
      <c r="AN91" s="29">
        <f t="shared" si="58"/>
        <v>1.2603417637228439E-2</v>
      </c>
      <c r="AO91" s="87">
        <f t="shared" si="59"/>
        <v>2.0496895066014114E-3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337">
        <v>659375478.89999998</v>
      </c>
      <c r="C92" s="80">
        <v>49345.15</v>
      </c>
      <c r="D92" s="337">
        <v>659718606.36000001</v>
      </c>
      <c r="E92" s="80">
        <v>49172.33</v>
      </c>
      <c r="F92" s="26">
        <f>((D102-B92)/B92)</f>
        <v>2.0596212576134665</v>
      </c>
      <c r="G92" s="26">
        <f t="shared" si="74"/>
        <v>-3.5022692199739936E-3</v>
      </c>
      <c r="H92" s="337">
        <v>658175515.08000004</v>
      </c>
      <c r="I92" s="80">
        <v>49066.99</v>
      </c>
      <c r="J92" s="26">
        <f t="shared" si="75"/>
        <v>2.0415496692767858</v>
      </c>
      <c r="K92" s="26">
        <f t="shared" si="61"/>
        <v>-2.1422617150743881E-3</v>
      </c>
      <c r="L92" s="337">
        <v>662986923.57000005</v>
      </c>
      <c r="M92" s="80">
        <v>49429.41</v>
      </c>
      <c r="N92" s="26">
        <f t="shared" si="76"/>
        <v>2.0601377316887715</v>
      </c>
      <c r="O92" s="26">
        <f t="shared" si="63"/>
        <v>7.3862285010758873E-3</v>
      </c>
      <c r="P92" s="337">
        <v>665739444</v>
      </c>
      <c r="Q92" s="80">
        <v>49634.99</v>
      </c>
      <c r="R92" s="26">
        <f t="shared" si="77"/>
        <v>2.0606164811521452</v>
      </c>
      <c r="S92" s="26">
        <f t="shared" si="65"/>
        <v>4.1590623881611064E-3</v>
      </c>
      <c r="T92" s="337">
        <v>660335077.59000003</v>
      </c>
      <c r="U92" s="80">
        <v>48054.28</v>
      </c>
      <c r="V92" s="26">
        <f t="shared" si="78"/>
        <v>2.0307144786512006</v>
      </c>
      <c r="W92" s="26">
        <f t="shared" si="67"/>
        <v>-3.1846687185793712E-2</v>
      </c>
      <c r="X92" s="337">
        <v>661083463.38</v>
      </c>
      <c r="Y92" s="80">
        <v>49306.48</v>
      </c>
      <c r="Z92" s="26">
        <f t="shared" si="79"/>
        <v>2.0818268380156373</v>
      </c>
      <c r="AA92" s="26">
        <f t="shared" si="69"/>
        <v>2.6058032708012782E-2</v>
      </c>
      <c r="AB92" s="337">
        <v>667570983.29999995</v>
      </c>
      <c r="AC92" s="80">
        <v>49792.94</v>
      </c>
      <c r="AD92" s="26">
        <f t="shared" si="80"/>
        <v>2.0538522884659365</v>
      </c>
      <c r="AE92" s="26">
        <f t="shared" si="71"/>
        <v>9.8660460045008093E-3</v>
      </c>
      <c r="AF92" s="337">
        <v>677842773.38999999</v>
      </c>
      <c r="AG92" s="80">
        <v>50554.81</v>
      </c>
      <c r="AH92" s="26">
        <f t="shared" si="81"/>
        <v>1.8416988303493869</v>
      </c>
      <c r="AI92" s="26">
        <f t="shared" si="73"/>
        <v>1.5300763521896785E-2</v>
      </c>
      <c r="AJ92" s="27">
        <f t="shared" si="54"/>
        <v>2.0287521969016664</v>
      </c>
      <c r="AK92" s="27">
        <f t="shared" si="55"/>
        <v>3.1598643753506595E-3</v>
      </c>
      <c r="AL92" s="28">
        <f t="shared" si="56"/>
        <v>2.7472572177401716E-2</v>
      </c>
      <c r="AM92" s="28">
        <f t="shared" si="57"/>
        <v>2.8114998821491596E-2</v>
      </c>
      <c r="AN92" s="29">
        <f t="shared" si="58"/>
        <v>7.7049894064269625E-2</v>
      </c>
      <c r="AO92" s="87">
        <f t="shared" si="59"/>
        <v>1.7044128376643319E-2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733371355.63999999</v>
      </c>
      <c r="C93" s="80">
        <v>44114.553558</v>
      </c>
      <c r="D93" s="80">
        <v>723767093.20000005</v>
      </c>
      <c r="E93" s="80">
        <v>43571.124813000002</v>
      </c>
      <c r="F93" s="26">
        <f>((D103-B93)/B93)</f>
        <v>-0.88560469723174973</v>
      </c>
      <c r="G93" s="26">
        <f t="shared" si="74"/>
        <v>-1.2318581990986708E-2</v>
      </c>
      <c r="H93" s="80">
        <v>737347966.27999997</v>
      </c>
      <c r="I93" s="80">
        <v>44139.716540000001</v>
      </c>
      <c r="J93" s="26">
        <f t="shared" si="75"/>
        <v>-0.89203799164932795</v>
      </c>
      <c r="K93" s="26">
        <f t="shared" si="61"/>
        <v>1.304973716974946E-2</v>
      </c>
      <c r="L93" s="80">
        <v>729997244.25</v>
      </c>
      <c r="M93" s="80">
        <v>43518.173925000003</v>
      </c>
      <c r="N93" s="26">
        <f t="shared" si="76"/>
        <v>-0.88597592368204459</v>
      </c>
      <c r="O93" s="26">
        <f t="shared" si="63"/>
        <v>-1.4081255244055504E-2</v>
      </c>
      <c r="P93" s="80">
        <v>713458258.19000006</v>
      </c>
      <c r="Q93" s="80">
        <v>43556.571552000001</v>
      </c>
      <c r="R93" s="26">
        <f t="shared" si="77"/>
        <v>-0.88240910550533214</v>
      </c>
      <c r="S93" s="26">
        <f t="shared" si="65"/>
        <v>8.8233543682631583E-4</v>
      </c>
      <c r="T93" s="80">
        <v>725588740.21000004</v>
      </c>
      <c r="U93" s="80">
        <v>104.8954</v>
      </c>
      <c r="V93" s="26">
        <f t="shared" si="78"/>
        <v>-0.87504756720293086</v>
      </c>
      <c r="W93" s="26">
        <f t="shared" si="67"/>
        <v>-0.99759174342097212</v>
      </c>
      <c r="X93" s="80">
        <v>722598303.88</v>
      </c>
      <c r="Y93" s="80">
        <f>104.2337*419.89</f>
        <v>43766.688292999999</v>
      </c>
      <c r="Z93" s="26">
        <f t="shared" si="79"/>
        <v>-0.86608354252868158</v>
      </c>
      <c r="AA93" s="26">
        <f t="shared" si="69"/>
        <v>416.24125455453719</v>
      </c>
      <c r="AB93" s="80">
        <v>733182983.74000001</v>
      </c>
      <c r="AC93" s="80">
        <f>420.9*105.2038</f>
        <v>44280.279419999999</v>
      </c>
      <c r="AD93" s="26">
        <f t="shared" si="80"/>
        <v>-0.87419896837303379</v>
      </c>
      <c r="AE93" s="26">
        <f t="shared" si="71"/>
        <v>1.1734749578531463E-2</v>
      </c>
      <c r="AF93" s="80">
        <v>737424995.47000003</v>
      </c>
      <c r="AG93" s="80">
        <v>44546.210177000001</v>
      </c>
      <c r="AH93" s="26">
        <f t="shared" si="81"/>
        <v>-0.87526743459934075</v>
      </c>
      <c r="AI93" s="26">
        <f t="shared" si="73"/>
        <v>6.0056250882619634E-3</v>
      </c>
      <c r="AJ93" s="27">
        <f t="shared" si="54"/>
        <v>-0.87957815384655513</v>
      </c>
      <c r="AK93" s="27">
        <f t="shared" si="55"/>
        <v>51.90611692764432</v>
      </c>
      <c r="AL93" s="28">
        <f t="shared" si="56"/>
        <v>1.8870576457979231E-2</v>
      </c>
      <c r="AM93" s="28">
        <f t="shared" si="57"/>
        <v>2.23791643705528E-2</v>
      </c>
      <c r="AN93" s="29">
        <f t="shared" si="58"/>
        <v>8.3722433940968261E-3</v>
      </c>
      <c r="AO93" s="87">
        <f t="shared" si="59"/>
        <v>147.21404148927726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v>5263929027.9197998</v>
      </c>
      <c r="C94" s="80">
        <v>444.263238</v>
      </c>
      <c r="D94" s="80">
        <v>5251941154.2255001</v>
      </c>
      <c r="E94" s="80">
        <v>446.43508800000001</v>
      </c>
      <c r="F94" s="26">
        <f>((D105-B94)/B94)</f>
        <v>-0.46546435612745835</v>
      </c>
      <c r="G94" s="26">
        <f t="shared" si="74"/>
        <v>4.8886556758045473E-3</v>
      </c>
      <c r="H94" s="80">
        <v>5249224810.5648003</v>
      </c>
      <c r="I94" s="80">
        <v>447.40514400000001</v>
      </c>
      <c r="J94" s="26">
        <f>((H105-D94)/D94)</f>
        <v>-0.4708354898610364</v>
      </c>
      <c r="K94" s="26">
        <f t="shared" si="61"/>
        <v>2.1728937220095918E-3</v>
      </c>
      <c r="L94" s="80">
        <v>5247858537.9274998</v>
      </c>
      <c r="M94" s="80">
        <v>452.87164999999999</v>
      </c>
      <c r="N94" s="26">
        <f>((L105-H94)/H94)</f>
        <v>-0.48191698527825022</v>
      </c>
      <c r="O94" s="26">
        <f t="shared" si="63"/>
        <v>1.2218245751774328E-2</v>
      </c>
      <c r="P94" s="80">
        <v>4760554627.9968004</v>
      </c>
      <c r="Q94" s="80">
        <v>448.019904</v>
      </c>
      <c r="R94" s="26">
        <f>((P105-L94)/L94)</f>
        <v>-0.46875546665263557</v>
      </c>
      <c r="S94" s="26">
        <f t="shared" si="65"/>
        <v>-1.071329150323274E-2</v>
      </c>
      <c r="T94" s="80">
        <f>11275502.79*417.97</f>
        <v>4712821901.1363001</v>
      </c>
      <c r="U94" s="80">
        <f>417.97*1.0789</f>
        <v>450.947833</v>
      </c>
      <c r="V94" s="26">
        <f>((T105-P94)/P94)</f>
        <v>-0.41020335933418228</v>
      </c>
      <c r="W94" s="26">
        <f t="shared" si="67"/>
        <v>6.5352654510635443E-3</v>
      </c>
      <c r="X94" s="80">
        <f>11081727.76*419.39</f>
        <v>4647565805.2663994</v>
      </c>
      <c r="Y94" s="80">
        <f>419.39*1.08</f>
        <v>452.94120000000004</v>
      </c>
      <c r="Z94" s="26">
        <f>((X105-T94)/T94)</f>
        <v>-0.39408773240969802</v>
      </c>
      <c r="AA94" s="26">
        <f t="shared" si="69"/>
        <v>4.4203937886536752E-3</v>
      </c>
      <c r="AB94" s="80">
        <f>420.9*11150398.35</f>
        <v>4693202665.5149994</v>
      </c>
      <c r="AC94" s="80">
        <f>420.9*1.0811</f>
        <v>455.03498999999994</v>
      </c>
      <c r="AD94" s="26">
        <f>((AB105-X94)/X94)</f>
        <v>-0.3793782456705671</v>
      </c>
      <c r="AE94" s="26">
        <f t="shared" si="71"/>
        <v>4.6226530066152049E-3</v>
      </c>
      <c r="AF94" s="80">
        <v>4478818268.9820004</v>
      </c>
      <c r="AG94" s="80">
        <v>456.90483999999998</v>
      </c>
      <c r="AH94" s="26">
        <f>((AF105-AB94)/AB94)</f>
        <v>-0.38614181039072371</v>
      </c>
      <c r="AI94" s="26">
        <f t="shared" si="73"/>
        <v>4.1092444341478936E-3</v>
      </c>
      <c r="AJ94" s="27">
        <f t="shared" si="54"/>
        <v>-0.43209793071556896</v>
      </c>
      <c r="AK94" s="27">
        <f t="shared" si="55"/>
        <v>3.5317575408545057E-3</v>
      </c>
      <c r="AL94" s="28">
        <f t="shared" si="56"/>
        <v>-0.14720707306887401</v>
      </c>
      <c r="AM94" s="28">
        <f t="shared" si="57"/>
        <v>2.3451902149770026E-2</v>
      </c>
      <c r="AN94" s="29">
        <f t="shared" si="58"/>
        <v>4.3515362787336587E-2</v>
      </c>
      <c r="AO94" s="87">
        <f t="shared" si="59"/>
        <v>6.4741073439888277E-3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772992595.96380007</v>
      </c>
      <c r="C95" s="80">
        <v>42706.160496000004</v>
      </c>
      <c r="D95" s="80">
        <v>777500408.77349997</v>
      </c>
      <c r="E95" s="80">
        <v>42725.409758999995</v>
      </c>
      <c r="F95" s="26">
        <f>((D95-B95)/B95)</f>
        <v>5.8316377585471693E-3</v>
      </c>
      <c r="G95" s="26">
        <f t="shared" si="74"/>
        <v>4.5073738253275085E-4</v>
      </c>
      <c r="H95" s="80">
        <v>778015895.17999995</v>
      </c>
      <c r="I95" s="80">
        <v>42753.729789999998</v>
      </c>
      <c r="J95" s="26">
        <f>((H95-D95)/D95)</f>
        <v>6.6300467586011584E-4</v>
      </c>
      <c r="K95" s="26">
        <f>((I95-E95)/E95)</f>
        <v>6.6283813683114853E-4</v>
      </c>
      <c r="L95" s="80">
        <v>776022723.27750003</v>
      </c>
      <c r="M95" s="80">
        <v>42762.756174999995</v>
      </c>
      <c r="N95" s="26">
        <f>((L95-H95)/H95)</f>
        <v>-2.5618652714528133E-3</v>
      </c>
      <c r="O95" s="26">
        <f>((M95-I95)/I95)</f>
        <v>2.1112508883631111E-4</v>
      </c>
      <c r="P95" s="80">
        <v>778165608.83599997</v>
      </c>
      <c r="Q95" s="80">
        <v>42880.872144000001</v>
      </c>
      <c r="R95" s="26">
        <f>((P95-L95)/L95)</f>
        <v>2.7613696019744673E-3</v>
      </c>
      <c r="S95" s="26">
        <f>((Q95-M95)/M95)</f>
        <v>2.7621224533945954E-3</v>
      </c>
      <c r="T95" s="80">
        <v>827769209.02999997</v>
      </c>
      <c r="U95" s="80">
        <v>43077.93</v>
      </c>
      <c r="V95" s="26">
        <f>((T95-P95)/P95)</f>
        <v>6.3744271952853759E-2</v>
      </c>
      <c r="W95" s="26">
        <f>((U95-Q95)/Q95)</f>
        <v>4.5954722035095614E-3</v>
      </c>
      <c r="X95" s="80">
        <v>846584808.72000003</v>
      </c>
      <c r="Y95" s="80">
        <v>43248.800000000003</v>
      </c>
      <c r="Z95" s="26">
        <f>((X95-T95)/T95)</f>
        <v>2.2730489953895039E-2</v>
      </c>
      <c r="AA95" s="26">
        <f>((Y95-U95)/U95)</f>
        <v>3.9665322823079618E-3</v>
      </c>
      <c r="AB95" s="80">
        <v>850132157.73000002</v>
      </c>
      <c r="AC95" s="80">
        <v>43430.03</v>
      </c>
      <c r="AD95" s="26">
        <f>((AB95-X95)/X95)</f>
        <v>4.190187413548597E-3</v>
      </c>
      <c r="AE95" s="26">
        <f>((AC95-Y95)/Y95)</f>
        <v>4.1904052829210498E-3</v>
      </c>
      <c r="AF95" s="80">
        <v>853735301.61299992</v>
      </c>
      <c r="AG95" s="80">
        <v>43614.101459999998</v>
      </c>
      <c r="AH95" s="26">
        <f>((AF95-AB95)/AB95)</f>
        <v>4.2383338287318934E-3</v>
      </c>
      <c r="AI95" s="26">
        <f>((AG95-AC95)/AC95)</f>
        <v>4.2383452187345766E-3</v>
      </c>
      <c r="AJ95" s="27">
        <f t="shared" si="54"/>
        <v>1.2699678739244779E-2</v>
      </c>
      <c r="AK95" s="27">
        <f t="shared" si="55"/>
        <v>2.6346972561334943E-3</v>
      </c>
      <c r="AL95" s="28">
        <f t="shared" si="56"/>
        <v>9.8051257567516675E-2</v>
      </c>
      <c r="AM95" s="28">
        <f t="shared" si="57"/>
        <v>2.0800074382266231E-2</v>
      </c>
      <c r="AN95" s="29">
        <f t="shared" si="58"/>
        <v>2.1954204588521598E-2</v>
      </c>
      <c r="AO95" s="87">
        <f t="shared" si="59"/>
        <v>1.895791788244886E-3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177414039337</v>
      </c>
      <c r="C98" s="71">
        <v>562.74</v>
      </c>
      <c r="D98" s="80">
        <v>178995621150.70001</v>
      </c>
      <c r="E98" s="71">
        <v>566.85</v>
      </c>
      <c r="F98" s="26">
        <f t="shared" ref="F98:G105" si="82">((D98-B98)/B98)</f>
        <v>8.9146373061028128E-3</v>
      </c>
      <c r="G98" s="26">
        <f t="shared" si="82"/>
        <v>7.3035504851263703E-3</v>
      </c>
      <c r="H98" s="80">
        <v>179946111910.35999</v>
      </c>
      <c r="I98" s="71">
        <v>570.83000000000004</v>
      </c>
      <c r="J98" s="26">
        <f>((H98-D98)/D98)</f>
        <v>5.310134144900315E-3</v>
      </c>
      <c r="K98" s="26">
        <f t="shared" ref="K98:K105" si="83">((I98-E98)/E98)</f>
        <v>7.0212578283496835E-3</v>
      </c>
      <c r="L98" s="80">
        <v>179535656251.39999</v>
      </c>
      <c r="M98" s="71">
        <v>571</v>
      </c>
      <c r="N98" s="26">
        <f>((L98-H98)/H98)</f>
        <v>-2.280992095925138E-3</v>
      </c>
      <c r="O98" s="26">
        <f t="shared" ref="O98:O105" si="84">((M98-I98)/I98)</f>
        <v>2.9781195802596058E-4</v>
      </c>
      <c r="P98" s="80">
        <v>178655891292.45001</v>
      </c>
      <c r="Q98" s="71">
        <v>569.66999999999996</v>
      </c>
      <c r="R98" s="26">
        <f>((P98-L98)/L98)</f>
        <v>-4.9002241522322753E-3</v>
      </c>
      <c r="S98" s="26">
        <f t="shared" ref="S98:S105" si="85">((Q98-M98)/M98)</f>
        <v>-2.3292469352014728E-3</v>
      </c>
      <c r="T98" s="80">
        <v>179195146851.42999</v>
      </c>
      <c r="U98" s="71">
        <v>568.5</v>
      </c>
      <c r="V98" s="26">
        <f>((T98-P98)/P98)</f>
        <v>3.0184034519032364E-3</v>
      </c>
      <c r="W98" s="26">
        <f t="shared" ref="W98:W105" si="86">((U98-Q98)/Q98)</f>
        <v>-2.0538206329979796E-3</v>
      </c>
      <c r="X98" s="80">
        <v>180183624559.44</v>
      </c>
      <c r="Y98" s="71">
        <v>570.49</v>
      </c>
      <c r="Z98" s="26">
        <f>((X98-T98)/T98)</f>
        <v>5.516208030062069E-3</v>
      </c>
      <c r="AA98" s="26">
        <f t="shared" ref="AA98:AA105" si="87">((Y98-U98)/U98)</f>
        <v>3.5004397537379229E-3</v>
      </c>
      <c r="AB98" s="80">
        <v>178322373859.31</v>
      </c>
      <c r="AC98" s="71">
        <v>569.74</v>
      </c>
      <c r="AD98" s="26">
        <f>((AB98-X98)/X98)</f>
        <v>-1.0329743919187312E-2</v>
      </c>
      <c r="AE98" s="26">
        <f t="shared" ref="AE98:AE105" si="88">((AC98-Y98)/Y98)</f>
        <v>-1.3146593279461515E-3</v>
      </c>
      <c r="AF98" s="80">
        <v>178137875397.54001</v>
      </c>
      <c r="AG98" s="71">
        <v>571.44000000000005</v>
      </c>
      <c r="AH98" s="26">
        <f>((AF98-AB98)/AB98)</f>
        <v>-1.0346343971146981E-3</v>
      </c>
      <c r="AI98" s="26">
        <f t="shared" ref="AI98:AI105" si="89">((AG98-AC98)/AC98)</f>
        <v>2.9838171797662888E-3</v>
      </c>
      <c r="AJ98" s="27">
        <f t="shared" si="54"/>
        <v>5.2672354606362617E-4</v>
      </c>
      <c r="AK98" s="27">
        <f t="shared" si="55"/>
        <v>1.9261437886075776E-3</v>
      </c>
      <c r="AL98" s="28">
        <f t="shared" si="56"/>
        <v>-4.7919929417594535E-3</v>
      </c>
      <c r="AM98" s="28">
        <f t="shared" si="57"/>
        <v>8.0973802593279198E-3</v>
      </c>
      <c r="AN98" s="29">
        <f t="shared" si="58"/>
        <v>6.3468472631156431E-3</v>
      </c>
      <c r="AO98" s="87">
        <f t="shared" si="59"/>
        <v>3.8836011831106473E-3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1830096160.27</v>
      </c>
      <c r="C99" s="71">
        <v>463.25</v>
      </c>
      <c r="D99" s="80">
        <v>1776576267.9200001</v>
      </c>
      <c r="E99" s="71">
        <v>449.78</v>
      </c>
      <c r="F99" s="26">
        <f t="shared" si="82"/>
        <v>-2.9244306125479191E-2</v>
      </c>
      <c r="G99" s="26">
        <f t="shared" si="82"/>
        <v>-2.9077172153265034E-2</v>
      </c>
      <c r="H99" s="80">
        <v>1754326777.948</v>
      </c>
      <c r="I99" s="71">
        <v>447.34</v>
      </c>
      <c r="J99" s="26">
        <f t="shared" ref="J99:J105" si="90">((H99-D99)/D99)</f>
        <v>-1.2523802312213497E-2</v>
      </c>
      <c r="K99" s="26">
        <f t="shared" si="83"/>
        <v>-5.4248743830316998E-3</v>
      </c>
      <c r="L99" s="80">
        <v>2045732995.3800001</v>
      </c>
      <c r="M99" s="71">
        <v>448.37</v>
      </c>
      <c r="N99" s="26">
        <f t="shared" ref="N99:N105" si="91">((L99-H99)/H99)</f>
        <v>0.16610714782160027</v>
      </c>
      <c r="O99" s="26">
        <f t="shared" si="84"/>
        <v>2.3024992175974196E-3</v>
      </c>
      <c r="P99" s="80">
        <v>2085198370.312</v>
      </c>
      <c r="Q99" s="71">
        <v>448.75</v>
      </c>
      <c r="R99" s="26">
        <f t="shared" ref="R99:R105" si="92">((P99-L99)/L99)</f>
        <v>1.9291557119686154E-2</v>
      </c>
      <c r="S99" s="26">
        <f t="shared" si="85"/>
        <v>8.4751432968306411E-4</v>
      </c>
      <c r="T99" s="80">
        <v>2171353424.29</v>
      </c>
      <c r="U99" s="71">
        <v>451.33</v>
      </c>
      <c r="V99" s="26">
        <f t="shared" ref="V99:V105" si="93">((T99-P99)/P99)</f>
        <v>4.1317437805741659E-2</v>
      </c>
      <c r="W99" s="26">
        <f t="shared" si="86"/>
        <v>5.749303621169881E-3</v>
      </c>
      <c r="X99" s="80">
        <v>2271776620.9000001</v>
      </c>
      <c r="Y99" s="71">
        <v>454.17</v>
      </c>
      <c r="Z99" s="26">
        <f t="shared" ref="Z99:Z105" si="94">((X99-T99)/T99)</f>
        <v>4.6249125308947349E-2</v>
      </c>
      <c r="AA99" s="26">
        <f t="shared" si="87"/>
        <v>6.2925132386502823E-3</v>
      </c>
      <c r="AB99" s="80">
        <v>2551974345</v>
      </c>
      <c r="AC99" s="71">
        <v>459.49</v>
      </c>
      <c r="AD99" s="26">
        <f t="shared" ref="AD99:AD105" si="95">((AB99-X99)/X99)</f>
        <v>0.12333858950841529</v>
      </c>
      <c r="AE99" s="26">
        <f t="shared" si="88"/>
        <v>1.1713675495959646E-2</v>
      </c>
      <c r="AF99" s="80">
        <v>3090156573.8899999</v>
      </c>
      <c r="AG99" s="71">
        <v>446.31</v>
      </c>
      <c r="AH99" s="26">
        <f t="shared" ref="AH99:AH105" si="96">((AF99-AB99)/AB99)</f>
        <v>0.21088857336847555</v>
      </c>
      <c r="AI99" s="26">
        <f t="shared" si="89"/>
        <v>-2.8683975712202672E-2</v>
      </c>
      <c r="AJ99" s="27">
        <f t="shared" si="54"/>
        <v>7.06780403118967E-2</v>
      </c>
      <c r="AK99" s="27">
        <f t="shared" si="55"/>
        <v>-4.5350645431798892E-3</v>
      </c>
      <c r="AL99" s="28">
        <f t="shared" si="56"/>
        <v>0.73938863739744087</v>
      </c>
      <c r="AM99" s="28">
        <f t="shared" si="57"/>
        <v>-7.7148828316064982E-3</v>
      </c>
      <c r="AN99" s="29">
        <f t="shared" si="58"/>
        <v>8.6639854766725297E-2</v>
      </c>
      <c r="AO99" s="87">
        <f t="shared" si="59"/>
        <v>1.5806993812286948E-2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6038571037.8000002</v>
      </c>
      <c r="C100" s="71" t="s">
        <v>264</v>
      </c>
      <c r="D100" s="71">
        <v>5834773812</v>
      </c>
      <c r="E100" s="71">
        <v>46288.2</v>
      </c>
      <c r="F100" s="26">
        <f t="shared" si="82"/>
        <v>-3.3749247052701485E-2</v>
      </c>
      <c r="G100" s="26" t="e">
        <f t="shared" si="82"/>
        <v>#VALUE!</v>
      </c>
      <c r="H100" s="71">
        <v>5702480120.3999996</v>
      </c>
      <c r="I100" s="71">
        <v>46326</v>
      </c>
      <c r="J100" s="26">
        <f t="shared" si="90"/>
        <v>-2.2673319628589636E-2</v>
      </c>
      <c r="K100" s="26">
        <f t="shared" si="83"/>
        <v>8.1662281099725007E-4</v>
      </c>
      <c r="L100" s="71">
        <v>5661740187.04</v>
      </c>
      <c r="M100" s="71">
        <v>45784.22</v>
      </c>
      <c r="N100" s="26">
        <f t="shared" si="91"/>
        <v>-7.1442482042606333E-3</v>
      </c>
      <c r="O100" s="26">
        <f t="shared" si="84"/>
        <v>-1.1694944523593638E-2</v>
      </c>
      <c r="P100" s="71">
        <v>5626481553.54</v>
      </c>
      <c r="Q100" s="71">
        <v>45809.11</v>
      </c>
      <c r="R100" s="26">
        <f t="shared" si="92"/>
        <v>-6.2275258728241778E-3</v>
      </c>
      <c r="S100" s="26">
        <f t="shared" si="85"/>
        <v>5.4363708718854265E-4</v>
      </c>
      <c r="T100" s="71">
        <v>5788617482.4799995</v>
      </c>
      <c r="U100" s="71">
        <v>45854.75</v>
      </c>
      <c r="V100" s="26">
        <f t="shared" si="93"/>
        <v>2.8816575225060304E-2</v>
      </c>
      <c r="W100" s="26">
        <f t="shared" si="86"/>
        <v>9.9630837621598458E-4</v>
      </c>
      <c r="X100" s="71">
        <v>6032969246.3500004</v>
      </c>
      <c r="Y100" s="71">
        <v>46403.46</v>
      </c>
      <c r="Z100" s="26">
        <f t="shared" si="94"/>
        <v>4.2212456533803296E-2</v>
      </c>
      <c r="AA100" s="26">
        <f t="shared" si="87"/>
        <v>1.1966263037089923E-2</v>
      </c>
      <c r="AB100" s="71">
        <v>6008720370.9700003</v>
      </c>
      <c r="AC100" s="71">
        <v>46470.54</v>
      </c>
      <c r="AD100" s="26">
        <f t="shared" si="95"/>
        <v>-4.019393169403424E-3</v>
      </c>
      <c r="AE100" s="26">
        <f t="shared" si="88"/>
        <v>1.4455818596286086E-3</v>
      </c>
      <c r="AF100" s="71">
        <v>5827843755.8800001</v>
      </c>
      <c r="AG100" s="71">
        <v>46520.84</v>
      </c>
      <c r="AH100" s="26">
        <f t="shared" si="96"/>
        <v>-3.0102351902390304E-2</v>
      </c>
      <c r="AI100" s="26">
        <f t="shared" si="89"/>
        <v>1.0824061868012645E-3</v>
      </c>
      <c r="AJ100" s="27">
        <f t="shared" si="54"/>
        <v>-4.1108817589132571E-3</v>
      </c>
      <c r="AK100" s="27" t="e">
        <f t="shared" si="55"/>
        <v>#VALUE!</v>
      </c>
      <c r="AL100" s="28">
        <f t="shared" si="56"/>
        <v>-1.1877163268518291E-3</v>
      </c>
      <c r="AM100" s="28">
        <f t="shared" si="57"/>
        <v>5.0259029299043693E-3</v>
      </c>
      <c r="AN100" s="29">
        <f t="shared" si="58"/>
        <v>2.7103801197946118E-2</v>
      </c>
      <c r="AO100" s="87" t="e">
        <f t="shared" si="59"/>
        <v>#VALUE!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80">
        <v>462148936.52999997</v>
      </c>
      <c r="C101" s="80">
        <v>43969.77</v>
      </c>
      <c r="D101" s="80">
        <v>463185994.92000002</v>
      </c>
      <c r="E101" s="80">
        <v>44066.33</v>
      </c>
      <c r="F101" s="26">
        <f t="shared" si="82"/>
        <v>2.2439917265345164E-3</v>
      </c>
      <c r="G101" s="26">
        <f t="shared" si="82"/>
        <v>2.1960542436315895E-3</v>
      </c>
      <c r="H101" s="80">
        <v>463152020.44999999</v>
      </c>
      <c r="I101" s="80">
        <v>44065.16</v>
      </c>
      <c r="J101" s="26">
        <f t="shared" si="90"/>
        <v>-7.3349519140570232E-5</v>
      </c>
      <c r="K101" s="26">
        <f t="shared" si="83"/>
        <v>-2.6550883633791461E-5</v>
      </c>
      <c r="L101" s="80">
        <v>316909406.76999998</v>
      </c>
      <c r="M101" s="80">
        <v>36698.85</v>
      </c>
      <c r="N101" s="26">
        <f t="shared" si="91"/>
        <v>-0.3157551024778219</v>
      </c>
      <c r="O101" s="26">
        <f t="shared" si="84"/>
        <v>-0.16716857490135073</v>
      </c>
      <c r="P101" s="80">
        <v>335832607.79000002</v>
      </c>
      <c r="Q101" s="80">
        <v>42186.26</v>
      </c>
      <c r="R101" s="26">
        <f t="shared" si="92"/>
        <v>5.9711705035419581E-2</v>
      </c>
      <c r="S101" s="26">
        <f t="shared" si="85"/>
        <v>0.14952539384749122</v>
      </c>
      <c r="T101" s="80">
        <v>250534788.56</v>
      </c>
      <c r="U101" s="80">
        <v>1081.24</v>
      </c>
      <c r="V101" s="26">
        <f t="shared" si="93"/>
        <v>-0.25398909233774503</v>
      </c>
      <c r="W101" s="26">
        <f t="shared" si="86"/>
        <v>-0.9743698540709701</v>
      </c>
      <c r="X101" s="80">
        <v>317015471.75</v>
      </c>
      <c r="Y101" s="80">
        <v>39822.07</v>
      </c>
      <c r="Z101" s="26">
        <f t="shared" si="94"/>
        <v>0.26535509727855094</v>
      </c>
      <c r="AA101" s="26">
        <f t="shared" si="87"/>
        <v>35.83000073989124</v>
      </c>
      <c r="AB101" s="80">
        <v>300656183.92000002</v>
      </c>
      <c r="AC101" s="80">
        <v>37764.81</v>
      </c>
      <c r="AD101" s="26">
        <f t="shared" si="95"/>
        <v>-5.1604067586016746E-2</v>
      </c>
      <c r="AE101" s="26">
        <f t="shared" si="88"/>
        <v>-5.1661302388349026E-2</v>
      </c>
      <c r="AF101" s="80">
        <v>302997419.55000001</v>
      </c>
      <c r="AG101" s="80">
        <v>38059.300000000003</v>
      </c>
      <c r="AH101" s="26">
        <f t="shared" si="96"/>
        <v>7.7870862307723625E-3</v>
      </c>
      <c r="AI101" s="26">
        <f t="shared" si="89"/>
        <v>7.7980003076939947E-3</v>
      </c>
      <c r="AJ101" s="27">
        <f t="shared" si="54"/>
        <v>-3.5790466456180864E-2</v>
      </c>
      <c r="AK101" s="27">
        <f t="shared" si="55"/>
        <v>4.3495367382557193</v>
      </c>
      <c r="AL101" s="28">
        <f t="shared" si="56"/>
        <v>-0.34584071437148539</v>
      </c>
      <c r="AM101" s="28">
        <f t="shared" si="57"/>
        <v>-0.13631790984182252</v>
      </c>
      <c r="AN101" s="29">
        <f t="shared" si="58"/>
        <v>0.18152983171072851</v>
      </c>
      <c r="AO101" s="87">
        <f t="shared" si="59"/>
        <v>12.724799345214569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2038565185.8362999</v>
      </c>
      <c r="C102" s="71">
        <v>466.75979809398001</v>
      </c>
      <c r="D102" s="71">
        <v>2017439231.9914999</v>
      </c>
      <c r="E102" s="71">
        <v>469.89106031904004</v>
      </c>
      <c r="F102" s="26">
        <f t="shared" si="82"/>
        <v>-1.036314854760619E-2</v>
      </c>
      <c r="G102" s="26">
        <f t="shared" si="82"/>
        <v>6.7085088258384273E-3</v>
      </c>
      <c r="H102" s="71">
        <v>2006566908.99</v>
      </c>
      <c r="I102" s="71">
        <v>467.57887499999998</v>
      </c>
      <c r="J102" s="26">
        <f t="shared" si="90"/>
        <v>-5.3891700077465824E-3</v>
      </c>
      <c r="K102" s="26">
        <f t="shared" si="83"/>
        <v>-4.9206837803429573E-3</v>
      </c>
      <c r="L102" s="71">
        <v>2014107727.77</v>
      </c>
      <c r="M102" s="71">
        <v>468.84617137721727</v>
      </c>
      <c r="N102" s="26">
        <f t="shared" si="91"/>
        <v>3.7580699383683259E-3</v>
      </c>
      <c r="O102" s="26">
        <f t="shared" si="84"/>
        <v>2.7103371109682664E-3</v>
      </c>
      <c r="P102" s="71">
        <v>2029148705.0667</v>
      </c>
      <c r="Q102" s="71">
        <v>473.84776338416998</v>
      </c>
      <c r="R102" s="26">
        <f t="shared" si="92"/>
        <v>7.4678117209516E-3</v>
      </c>
      <c r="S102" s="26">
        <f t="shared" si="85"/>
        <v>1.0667874267290538E-2</v>
      </c>
      <c r="T102" s="71">
        <v>2017666171.9400001</v>
      </c>
      <c r="U102" s="71">
        <v>471.26664899999997</v>
      </c>
      <c r="V102" s="26">
        <f t="shared" si="93"/>
        <v>-5.6587933146686181E-3</v>
      </c>
      <c r="W102" s="26">
        <f t="shared" si="86"/>
        <v>-5.4471384769993738E-3</v>
      </c>
      <c r="X102" s="71">
        <v>2035038364.2</v>
      </c>
      <c r="Y102" s="71">
        <v>475.45162099999999</v>
      </c>
      <c r="Z102" s="26">
        <f t="shared" si="94"/>
        <v>8.6100428810265018E-3</v>
      </c>
      <c r="AA102" s="26">
        <f t="shared" si="87"/>
        <v>8.8802634535676984E-3</v>
      </c>
      <c r="AB102" s="71">
        <v>2018851247.51</v>
      </c>
      <c r="AC102" s="71">
        <v>476.32701300000002</v>
      </c>
      <c r="AD102" s="26">
        <f t="shared" si="95"/>
        <v>-7.9542071416247827E-3</v>
      </c>
      <c r="AE102" s="26">
        <f t="shared" si="88"/>
        <v>1.8411799672884773E-3</v>
      </c>
      <c r="AF102" s="71">
        <v>1897035682.4187999</v>
      </c>
      <c r="AG102" s="71">
        <v>476.91267212484001</v>
      </c>
      <c r="AH102" s="26">
        <f t="shared" si="96"/>
        <v>-6.0339049368518034E-2</v>
      </c>
      <c r="AI102" s="26">
        <f t="shared" si="89"/>
        <v>1.2295316218817768E-3</v>
      </c>
      <c r="AJ102" s="27">
        <f t="shared" si="54"/>
        <v>-8.7335554799772216E-3</v>
      </c>
      <c r="AK102" s="27">
        <f t="shared" si="55"/>
        <v>2.7087341236866065E-3</v>
      </c>
      <c r="AL102" s="28">
        <f t="shared" si="56"/>
        <v>-5.96813761046198E-2</v>
      </c>
      <c r="AM102" s="28">
        <f t="shared" si="57"/>
        <v>1.4943063187949442E-2</v>
      </c>
      <c r="AN102" s="29">
        <f t="shared" si="58"/>
        <v>2.2059511852901982E-2</v>
      </c>
      <c r="AO102" s="87">
        <f t="shared" si="59"/>
        <v>5.9172973080287329E-3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84065834.459999993</v>
      </c>
      <c r="C103" s="71">
        <v>329.05</v>
      </c>
      <c r="D103" s="71">
        <v>83894238.269999996</v>
      </c>
      <c r="E103" s="71">
        <v>328.37</v>
      </c>
      <c r="F103" s="26">
        <f t="shared" si="82"/>
        <v>-2.0412119989321716E-3</v>
      </c>
      <c r="G103" s="26">
        <f t="shared" si="82"/>
        <v>-2.0665552347667736E-3</v>
      </c>
      <c r="H103" s="71">
        <v>78139348.959999993</v>
      </c>
      <c r="I103" s="71">
        <v>305.83999999999997</v>
      </c>
      <c r="J103" s="26">
        <f t="shared" si="90"/>
        <v>-6.8596955269786528E-2</v>
      </c>
      <c r="K103" s="26">
        <f t="shared" si="83"/>
        <v>-6.8611627127935046E-2</v>
      </c>
      <c r="L103" s="71">
        <v>84075420.780000001</v>
      </c>
      <c r="M103" s="71">
        <v>329.09</v>
      </c>
      <c r="N103" s="26">
        <f t="shared" si="91"/>
        <v>7.596776654792349E-2</v>
      </c>
      <c r="O103" s="26">
        <f t="shared" si="84"/>
        <v>7.6020141250326981E-2</v>
      </c>
      <c r="P103" s="71">
        <v>85841028.930000007</v>
      </c>
      <c r="Q103" s="71">
        <v>335.84</v>
      </c>
      <c r="R103" s="26">
        <f t="shared" si="92"/>
        <v>2.1000289188204832E-2</v>
      </c>
      <c r="S103" s="26">
        <f t="shared" si="85"/>
        <v>2.0511106384271782E-2</v>
      </c>
      <c r="T103" s="71">
        <v>89148345.060000002</v>
      </c>
      <c r="U103" s="71">
        <v>348.94</v>
      </c>
      <c r="V103" s="26">
        <f t="shared" si="93"/>
        <v>3.8528384051605226E-2</v>
      </c>
      <c r="W103" s="26">
        <f t="shared" si="86"/>
        <v>3.9006669842782345E-2</v>
      </c>
      <c r="X103" s="71">
        <v>97168273.670000002</v>
      </c>
      <c r="Y103" s="71">
        <v>380.34</v>
      </c>
      <c r="Z103" s="26">
        <f t="shared" si="94"/>
        <v>8.9961609546450952E-2</v>
      </c>
      <c r="AA103" s="26">
        <f t="shared" si="87"/>
        <v>8.9986817217859741E-2</v>
      </c>
      <c r="AB103" s="71">
        <v>90903612.079999998</v>
      </c>
      <c r="AC103" s="71">
        <v>355.8</v>
      </c>
      <c r="AD103" s="26">
        <f t="shared" si="95"/>
        <v>-6.4472294848788414E-2</v>
      </c>
      <c r="AE103" s="26">
        <f t="shared" si="88"/>
        <v>-6.4521217857706176E-2</v>
      </c>
      <c r="AF103" s="71">
        <v>91451794.469999999</v>
      </c>
      <c r="AG103" s="71">
        <v>357.96</v>
      </c>
      <c r="AH103" s="26">
        <f t="shared" si="96"/>
        <v>6.0303697230157478E-3</v>
      </c>
      <c r="AI103" s="26">
        <f t="shared" si="89"/>
        <v>6.0708263069139071E-3</v>
      </c>
      <c r="AJ103" s="27">
        <f t="shared" si="54"/>
        <v>1.2047244617461645E-2</v>
      </c>
      <c r="AK103" s="27">
        <f t="shared" si="55"/>
        <v>1.2049520097718345E-2</v>
      </c>
      <c r="AL103" s="28">
        <f t="shared" si="56"/>
        <v>9.0084329458683859E-2</v>
      </c>
      <c r="AM103" s="28">
        <f t="shared" si="57"/>
        <v>9.0111764168468417E-2</v>
      </c>
      <c r="AN103" s="29">
        <f t="shared" si="58"/>
        <v>5.7979434072874377E-2</v>
      </c>
      <c r="AO103" s="87">
        <f t="shared" si="59"/>
        <v>5.8025925194741056E-2</v>
      </c>
      <c r="AP103" s="33"/>
      <c r="AQ103" s="31"/>
      <c r="AR103" s="35"/>
      <c r="AS103" s="32"/>
      <c r="AT103" s="32"/>
    </row>
    <row r="104" spans="1:46" s="341" customFormat="1">
      <c r="A104" s="232" t="s">
        <v>214</v>
      </c>
      <c r="B104" s="80">
        <v>3113804170.9200001</v>
      </c>
      <c r="C104" s="71">
        <v>433.07660399999997</v>
      </c>
      <c r="D104" s="80">
        <v>3131910337.46</v>
      </c>
      <c r="E104" s="71">
        <v>433.54435799999999</v>
      </c>
      <c r="F104" s="26">
        <f t="shared" si="82"/>
        <v>5.8148057957833421E-3</v>
      </c>
      <c r="G104" s="26">
        <f t="shared" si="82"/>
        <v>1.0800721989590867E-3</v>
      </c>
      <c r="H104" s="80">
        <v>3144120427.0300002</v>
      </c>
      <c r="I104" s="71">
        <v>421.20218399999999</v>
      </c>
      <c r="J104" s="26">
        <f t="shared" si="90"/>
        <v>3.898607640186352E-3</v>
      </c>
      <c r="K104" s="26">
        <f t="shared" si="83"/>
        <v>-2.8468076616049515E-2</v>
      </c>
      <c r="L104" s="80">
        <v>3282190787.6900001</v>
      </c>
      <c r="M104" s="71">
        <v>421.021975</v>
      </c>
      <c r="N104" s="26">
        <f t="shared" si="91"/>
        <v>4.391382705096443E-2</v>
      </c>
      <c r="O104" s="26">
        <f t="shared" si="84"/>
        <v>-4.2784441022744254E-4</v>
      </c>
      <c r="P104" s="80">
        <v>3325601259.6799998</v>
      </c>
      <c r="Q104" s="71">
        <v>422.12304</v>
      </c>
      <c r="R104" s="26">
        <f t="shared" si="92"/>
        <v>1.3226066002260638E-2</v>
      </c>
      <c r="S104" s="26">
        <f t="shared" si="85"/>
        <v>2.6152197875182301E-3</v>
      </c>
      <c r="T104" s="80">
        <v>3360454405.6199999</v>
      </c>
      <c r="U104" s="71">
        <v>1.0167999999999999</v>
      </c>
      <c r="V104" s="26">
        <f t="shared" si="93"/>
        <v>1.0480254010775104E-2</v>
      </c>
      <c r="W104" s="26">
        <f t="shared" si="86"/>
        <v>-0.99759122363943942</v>
      </c>
      <c r="X104" s="80">
        <v>3499881769.6500001</v>
      </c>
      <c r="Y104" s="71">
        <v>428.49076300000002</v>
      </c>
      <c r="Z104" s="26">
        <f t="shared" si="94"/>
        <v>4.1490628111728843E-2</v>
      </c>
      <c r="AA104" s="26">
        <f t="shared" si="87"/>
        <v>420.41105723839502</v>
      </c>
      <c r="AB104" s="80">
        <f>8165872.31*423.01</f>
        <v>3454245645.8530998</v>
      </c>
      <c r="AC104" s="71">
        <f>1.0232*423.01</f>
        <v>432.82383200000004</v>
      </c>
      <c r="AD104" s="26">
        <f t="shared" si="95"/>
        <v>-1.303933298337219E-2</v>
      </c>
      <c r="AE104" s="26">
        <f t="shared" si="88"/>
        <v>1.0112397685454945E-2</v>
      </c>
      <c r="AF104" s="80">
        <v>3486551325.6427002</v>
      </c>
      <c r="AG104" s="71">
        <v>433.41604599999999</v>
      </c>
      <c r="AH104" s="26">
        <f t="shared" si="96"/>
        <v>9.3524558186485873E-3</v>
      </c>
      <c r="AI104" s="26">
        <f t="shared" si="89"/>
        <v>1.3682564503517353E-3</v>
      </c>
      <c r="AJ104" s="27">
        <f t="shared" si="54"/>
        <v>1.4392163930871889E-2</v>
      </c>
      <c r="AK104" s="27">
        <f t="shared" si="55"/>
        <v>52.424968254981451</v>
      </c>
      <c r="AL104" s="28">
        <f t="shared" si="56"/>
        <v>0.11323471937907276</v>
      </c>
      <c r="AM104" s="28">
        <f t="shared" si="57"/>
        <v>-2.9596048854588946E-4</v>
      </c>
      <c r="AN104" s="29">
        <f t="shared" si="58"/>
        <v>1.921342408301115E-2</v>
      </c>
      <c r="AO104" s="87">
        <f t="shared" si="59"/>
        <v>148.68924199100675</v>
      </c>
      <c r="AP104" s="33"/>
      <c r="AQ104" s="31"/>
      <c r="AR104" s="35"/>
      <c r="AS104" s="32"/>
      <c r="AT104" s="32"/>
    </row>
    <row r="105" spans="1:46" s="101" customFormat="1">
      <c r="A105" s="232" t="s">
        <v>260</v>
      </c>
      <c r="B105" s="80">
        <v>2830963837.3978906</v>
      </c>
      <c r="C105" s="71">
        <v>50778.800028135673</v>
      </c>
      <c r="D105" s="80">
        <v>2813757692.2384725</v>
      </c>
      <c r="E105" s="71">
        <v>50829.53518305</v>
      </c>
      <c r="F105" s="26">
        <f t="shared" si="82"/>
        <v>-6.0778399681831723E-3</v>
      </c>
      <c r="G105" s="26">
        <f t="shared" si="82"/>
        <v>9.9914048552183663E-4</v>
      </c>
      <c r="H105" s="80">
        <v>2779140868.1543999</v>
      </c>
      <c r="I105" s="71">
        <v>50929.404000000002</v>
      </c>
      <c r="J105" s="26">
        <f t="shared" si="90"/>
        <v>-1.2302702602843291E-2</v>
      </c>
      <c r="K105" s="26">
        <f t="shared" si="83"/>
        <v>1.9647792683987583E-3</v>
      </c>
      <c r="L105" s="80">
        <v>2719534214.8096175</v>
      </c>
      <c r="M105" s="71">
        <v>50891.983188750004</v>
      </c>
      <c r="N105" s="26">
        <f t="shared" si="91"/>
        <v>-2.1447870465222781E-2</v>
      </c>
      <c r="O105" s="26">
        <f t="shared" si="84"/>
        <v>-7.3475847567346791E-4</v>
      </c>
      <c r="P105" s="80">
        <v>2787896160.0542769</v>
      </c>
      <c r="Q105" s="71">
        <v>50994.739079999999</v>
      </c>
      <c r="R105" s="26">
        <f t="shared" si="92"/>
        <v>2.5137372742870652E-2</v>
      </c>
      <c r="S105" s="26">
        <f t="shared" si="85"/>
        <v>2.0190977991345043E-3</v>
      </c>
      <c r="T105" s="80">
        <v>2807759127.2986245</v>
      </c>
      <c r="U105" s="71">
        <v>51358.062092705171</v>
      </c>
      <c r="V105" s="26">
        <f t="shared" si="93"/>
        <v>7.1247155934103601E-3</v>
      </c>
      <c r="W105" s="26">
        <f t="shared" si="86"/>
        <v>7.1247155934104252E-3</v>
      </c>
      <c r="X105" s="80">
        <v>2855556604.8667336</v>
      </c>
      <c r="Y105" s="71">
        <v>51867.997353701823</v>
      </c>
      <c r="Z105" s="26">
        <f t="shared" si="94"/>
        <v>1.7023353999064551E-2</v>
      </c>
      <c r="AA105" s="26">
        <f t="shared" si="87"/>
        <v>9.9290206876610759E-3</v>
      </c>
      <c r="AB105" s="80">
        <v>2884380443.4259162</v>
      </c>
      <c r="AC105" s="71">
        <v>52759.579150571975</v>
      </c>
      <c r="AD105" s="26">
        <f t="shared" si="95"/>
        <v>1.0093947537253539E-2</v>
      </c>
      <c r="AE105" s="26">
        <f t="shared" si="88"/>
        <v>1.7189439391504094E-2</v>
      </c>
      <c r="AF105" s="80">
        <v>2880960891.7224674</v>
      </c>
      <c r="AG105" s="71">
        <v>52046.784496350003</v>
      </c>
      <c r="AH105" s="26">
        <f t="shared" si="96"/>
        <v>-1.1855411484440685E-3</v>
      </c>
      <c r="AI105" s="26">
        <f t="shared" si="89"/>
        <v>-1.3510241470799241E-2</v>
      </c>
      <c r="AJ105" s="27">
        <f t="shared" si="54"/>
        <v>2.2956794609882234E-3</v>
      </c>
      <c r="AK105" s="27">
        <f t="shared" si="55"/>
        <v>3.1226491598947484E-3</v>
      </c>
      <c r="AL105" s="28">
        <f t="shared" si="56"/>
        <v>2.3883790587003871E-2</v>
      </c>
      <c r="AM105" s="28">
        <f t="shared" si="57"/>
        <v>2.3947677446122223E-2</v>
      </c>
      <c r="AN105" s="29">
        <f t="shared" si="58"/>
        <v>1.5500615521340487E-2</v>
      </c>
      <c r="AO105" s="87">
        <f t="shared" si="59"/>
        <v>8.934829427691025E-3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289741777394.96783</v>
      </c>
      <c r="C106" s="100"/>
      <c r="D106" s="84">
        <f>SUM(D88:D105)</f>
        <v>291294252763.33899</v>
      </c>
      <c r="E106" s="100"/>
      <c r="F106" s="26"/>
      <c r="G106" s="26"/>
      <c r="H106" s="84">
        <f>SUM(H88:H105)</f>
        <v>295362285727.43726</v>
      </c>
      <c r="I106" s="100"/>
      <c r="J106" s="26"/>
      <c r="K106" s="26"/>
      <c r="L106" s="84">
        <f>SUM(L88:L105)</f>
        <v>295393927748.16467</v>
      </c>
      <c r="M106" s="100"/>
      <c r="N106" s="26"/>
      <c r="O106" s="26"/>
      <c r="P106" s="84">
        <f>SUM(P88:P105)</f>
        <v>292530418732.27576</v>
      </c>
      <c r="Q106" s="100"/>
      <c r="R106" s="26"/>
      <c r="S106" s="26"/>
      <c r="T106" s="84">
        <f>SUM(T88:T105)</f>
        <v>296522572723.57489</v>
      </c>
      <c r="U106" s="100"/>
      <c r="V106" s="26"/>
      <c r="W106" s="26"/>
      <c r="X106" s="84">
        <f>SUM(X88:X105)</f>
        <v>299957998095.41321</v>
      </c>
      <c r="Y106" s="100"/>
      <c r="Z106" s="26"/>
      <c r="AA106" s="26"/>
      <c r="AB106" s="84">
        <f>SUM(AB88:AB105)</f>
        <v>298997507073.664</v>
      </c>
      <c r="AC106" s="100"/>
      <c r="AD106" s="26"/>
      <c r="AE106" s="26"/>
      <c r="AF106" s="84">
        <f>SUM(AF88:AF105)</f>
        <v>299084503244.69897</v>
      </c>
      <c r="AG106" s="100"/>
      <c r="AH106" s="26"/>
      <c r="AI106" s="26"/>
      <c r="AJ106" s="27" t="e">
        <f t="shared" si="54"/>
        <v>#DIV/0!</v>
      </c>
      <c r="AK106" s="27"/>
      <c r="AL106" s="28">
        <f t="shared" si="56"/>
        <v>2.6743577696636354E-2</v>
      </c>
      <c r="AM106" s="28"/>
      <c r="AN106" s="29" t="e">
        <f t="shared" si="58"/>
        <v>#DIV/0!</v>
      </c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2349751615.6799998</v>
      </c>
      <c r="C109" s="81">
        <v>77</v>
      </c>
      <c r="D109" s="80">
        <v>2352000362.6900001</v>
      </c>
      <c r="E109" s="81">
        <v>77</v>
      </c>
      <c r="F109" s="26">
        <f t="shared" ref="F109:G112" si="97">((D109-B109)/B109)</f>
        <v>9.5701477338891374E-4</v>
      </c>
      <c r="G109" s="26">
        <f t="shared" si="97"/>
        <v>0</v>
      </c>
      <c r="H109" s="80">
        <v>2354827532.25</v>
      </c>
      <c r="I109" s="81">
        <v>77</v>
      </c>
      <c r="J109" s="26">
        <f t="shared" ref="J109:J112" si="98">((H109-D109)/D109)</f>
        <v>1.2020276887910375E-3</v>
      </c>
      <c r="K109" s="26">
        <f t="shared" ref="K109:K112" si="99">((I109-E109)/E109)</f>
        <v>0</v>
      </c>
      <c r="L109" s="80">
        <v>2356874801.8200002</v>
      </c>
      <c r="M109" s="81">
        <v>77</v>
      </c>
      <c r="N109" s="26">
        <f t="shared" ref="N109:N112" si="100">((L109-H109)/H109)</f>
        <v>8.6939257417465235E-4</v>
      </c>
      <c r="O109" s="26">
        <f t="shared" ref="O109:O112" si="101">((M109-I109)/I109)</f>
        <v>0</v>
      </c>
      <c r="P109" s="80">
        <v>2359121867.6300001</v>
      </c>
      <c r="Q109" s="81">
        <v>77</v>
      </c>
      <c r="R109" s="26">
        <f t="shared" ref="R109:R112" si="102">((P109-L109)/L109)</f>
        <v>9.5340906876544235E-4</v>
      </c>
      <c r="S109" s="26">
        <f t="shared" ref="S109:S112" si="103">((Q109-M109)/M109)</f>
        <v>0</v>
      </c>
      <c r="T109" s="80">
        <v>2365554569.3400002</v>
      </c>
      <c r="U109" s="81">
        <v>77</v>
      </c>
      <c r="V109" s="26">
        <f t="shared" ref="V109:V112" si="104">((T109-P109)/P109)</f>
        <v>2.7267356545943944E-3</v>
      </c>
      <c r="W109" s="26">
        <f t="shared" ref="W109:W112" si="105">((U109-Q109)/Q109)</f>
        <v>0</v>
      </c>
      <c r="X109" s="80">
        <v>2368349090.4299998</v>
      </c>
      <c r="Y109" s="81">
        <v>77</v>
      </c>
      <c r="Z109" s="26">
        <f t="shared" ref="Z109:Z112" si="106">((X109-T109)/T109)</f>
        <v>1.1813386705255163E-3</v>
      </c>
      <c r="AA109" s="26">
        <f t="shared" ref="AA109:AA112" si="107">((Y109-U109)/U109)</f>
        <v>0</v>
      </c>
      <c r="AB109" s="80">
        <v>2371128986.3400002</v>
      </c>
      <c r="AC109" s="81">
        <v>77</v>
      </c>
      <c r="AD109" s="26">
        <f t="shared" ref="AD109:AD112" si="108">((AB109-X109)/X109)</f>
        <v>1.1737694925267978E-3</v>
      </c>
      <c r="AE109" s="26">
        <f t="shared" ref="AE109:AE112" si="109">((AC109-Y109)/Y109)</f>
        <v>0</v>
      </c>
      <c r="AF109" s="80">
        <v>2373923012.8800001</v>
      </c>
      <c r="AG109" s="81">
        <v>77</v>
      </c>
      <c r="AH109" s="26">
        <f t="shared" ref="AH109:AH112" si="110">((AF109-AB109)/AB109)</f>
        <v>1.1783528252137531E-3</v>
      </c>
      <c r="AI109" s="26">
        <f t="shared" ref="AI109:AI112" si="111">((AG109-AC109)/AC109)</f>
        <v>0</v>
      </c>
      <c r="AJ109" s="27">
        <f t="shared" si="54"/>
        <v>1.2802550934975637E-3</v>
      </c>
      <c r="AK109" s="27">
        <f t="shared" si="55"/>
        <v>0</v>
      </c>
      <c r="AL109" s="28">
        <f t="shared" si="56"/>
        <v>9.3208532352975319E-3</v>
      </c>
      <c r="AM109" s="28">
        <f t="shared" si="57"/>
        <v>0</v>
      </c>
      <c r="AN109" s="29">
        <f t="shared" si="58"/>
        <v>5.9881476898938804E-4</v>
      </c>
      <c r="AO109" s="87">
        <f t="shared" si="59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9737621697.6800003</v>
      </c>
      <c r="C110" s="81">
        <v>36.6</v>
      </c>
      <c r="D110" s="80">
        <v>9740909949.0699997</v>
      </c>
      <c r="E110" s="81">
        <v>36.6</v>
      </c>
      <c r="F110" s="26">
        <f t="shared" si="97"/>
        <v>3.3768526772639146E-4</v>
      </c>
      <c r="G110" s="26">
        <f t="shared" si="97"/>
        <v>0</v>
      </c>
      <c r="H110" s="80">
        <v>9749131788.4200001</v>
      </c>
      <c r="I110" s="81">
        <v>36.6</v>
      </c>
      <c r="J110" s="26">
        <f t="shared" si="98"/>
        <v>8.4405249540217238E-4</v>
      </c>
      <c r="K110" s="26">
        <f t="shared" si="99"/>
        <v>0</v>
      </c>
      <c r="L110" s="80">
        <v>9749060594.2999992</v>
      </c>
      <c r="M110" s="81">
        <v>36.6</v>
      </c>
      <c r="N110" s="26">
        <f t="shared" si="100"/>
        <v>-7.3026113038499978E-6</v>
      </c>
      <c r="O110" s="26">
        <f t="shared" si="101"/>
        <v>0</v>
      </c>
      <c r="P110" s="80">
        <v>9748962573.0499992</v>
      </c>
      <c r="Q110" s="81">
        <v>36.6</v>
      </c>
      <c r="R110" s="26">
        <f t="shared" si="102"/>
        <v>-1.0054430275806293E-5</v>
      </c>
      <c r="S110" s="26">
        <f t="shared" si="103"/>
        <v>0</v>
      </c>
      <c r="T110" s="80">
        <v>9754719532.0900002</v>
      </c>
      <c r="U110" s="81">
        <v>36.6</v>
      </c>
      <c r="V110" s="26">
        <f t="shared" si="104"/>
        <v>5.905201704143818E-4</v>
      </c>
      <c r="W110" s="26">
        <f t="shared" si="105"/>
        <v>0</v>
      </c>
      <c r="X110" s="80">
        <v>9758601926.2399998</v>
      </c>
      <c r="Y110" s="81">
        <v>36.6</v>
      </c>
      <c r="Z110" s="26">
        <f t="shared" si="106"/>
        <v>3.9800161729178853E-4</v>
      </c>
      <c r="AA110" s="26">
        <f t="shared" si="107"/>
        <v>0</v>
      </c>
      <c r="AB110" s="80">
        <v>9769894825.6900005</v>
      </c>
      <c r="AC110" s="81">
        <v>36.6</v>
      </c>
      <c r="AD110" s="26">
        <f t="shared" si="108"/>
        <v>1.1572251368953965E-3</v>
      </c>
      <c r="AE110" s="26">
        <f t="shared" si="109"/>
        <v>0</v>
      </c>
      <c r="AF110" s="80">
        <v>9786453898.8400002</v>
      </c>
      <c r="AG110" s="81">
        <v>36.6</v>
      </c>
      <c r="AH110" s="26">
        <f t="shared" si="110"/>
        <v>1.6949080256685497E-3</v>
      </c>
      <c r="AI110" s="26">
        <f t="shared" si="111"/>
        <v>0</v>
      </c>
      <c r="AJ110" s="27">
        <f t="shared" si="54"/>
        <v>6.2562945897737796E-4</v>
      </c>
      <c r="AK110" s="27">
        <f t="shared" si="55"/>
        <v>0</v>
      </c>
      <c r="AL110" s="28">
        <f t="shared" si="56"/>
        <v>4.6755333955580507E-3</v>
      </c>
      <c r="AM110" s="28">
        <f t="shared" si="57"/>
        <v>0</v>
      </c>
      <c r="AN110" s="29">
        <f t="shared" si="58"/>
        <v>5.8728372398244633E-4</v>
      </c>
      <c r="AO110" s="87">
        <f t="shared" si="59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25866936086.380001</v>
      </c>
      <c r="C111" s="81">
        <v>9.68</v>
      </c>
      <c r="D111" s="80">
        <v>25890979285.360001</v>
      </c>
      <c r="E111" s="81">
        <v>9.69</v>
      </c>
      <c r="F111" s="26">
        <f t="shared" si="97"/>
        <v>9.2949543385075547E-4</v>
      </c>
      <c r="G111" s="26">
        <f t="shared" si="97"/>
        <v>1.0330578512396473E-3</v>
      </c>
      <c r="H111" s="80">
        <v>25893617929.91</v>
      </c>
      <c r="I111" s="81">
        <v>9.69</v>
      </c>
      <c r="J111" s="26">
        <f t="shared" si="98"/>
        <v>1.0191366347781418E-4</v>
      </c>
      <c r="K111" s="26">
        <f t="shared" si="99"/>
        <v>0</v>
      </c>
      <c r="L111" s="80">
        <v>25930306403.130001</v>
      </c>
      <c r="M111" s="81">
        <v>9.7100000000000009</v>
      </c>
      <c r="N111" s="26">
        <f t="shared" si="100"/>
        <v>1.4168925068451699E-3</v>
      </c>
      <c r="O111" s="26">
        <f t="shared" si="101"/>
        <v>2.0639834881322344E-3</v>
      </c>
      <c r="P111" s="80">
        <v>25925265798.049999</v>
      </c>
      <c r="Q111" s="81">
        <v>9.6999999999999993</v>
      </c>
      <c r="R111" s="26">
        <f t="shared" si="102"/>
        <v>-1.9439049433651846E-4</v>
      </c>
      <c r="S111" s="26">
        <f t="shared" si="103"/>
        <v>-1.0298661174048982E-3</v>
      </c>
      <c r="T111" s="80">
        <v>26046568561.759998</v>
      </c>
      <c r="U111" s="81">
        <v>9.75</v>
      </c>
      <c r="V111" s="26">
        <f t="shared" si="104"/>
        <v>4.6789400214798573E-3</v>
      </c>
      <c r="W111" s="26">
        <f t="shared" si="105"/>
        <v>5.1546391752578056E-3</v>
      </c>
      <c r="X111" s="80">
        <v>26015799903.27</v>
      </c>
      <c r="Y111" s="81">
        <v>9.74</v>
      </c>
      <c r="Z111" s="26">
        <f t="shared" si="106"/>
        <v>-1.1812941277481962E-3</v>
      </c>
      <c r="AA111" s="26">
        <f t="shared" si="107"/>
        <v>-1.0256410256410037E-3</v>
      </c>
      <c r="AB111" s="80">
        <v>26004541001.41</v>
      </c>
      <c r="AC111" s="81">
        <v>9.75</v>
      </c>
      <c r="AD111" s="26">
        <f t="shared" si="108"/>
        <v>-4.3277169650222621E-4</v>
      </c>
      <c r="AE111" s="26">
        <f t="shared" si="109"/>
        <v>1.0266940451745161E-3</v>
      </c>
      <c r="AF111" s="80">
        <v>26022157522.889999</v>
      </c>
      <c r="AG111" s="81">
        <v>9.74</v>
      </c>
      <c r="AH111" s="26">
        <f t="shared" si="110"/>
        <v>6.774402008881584E-4</v>
      </c>
      <c r="AI111" s="26">
        <f t="shared" si="111"/>
        <v>-1.0256410256410037E-3</v>
      </c>
      <c r="AJ111" s="27">
        <f t="shared" si="54"/>
        <v>7.4952818849435192E-4</v>
      </c>
      <c r="AK111" s="27">
        <f t="shared" si="55"/>
        <v>7.7465329888966219E-4</v>
      </c>
      <c r="AL111" s="28">
        <f t="shared" si="56"/>
        <v>5.0665614492292777E-3</v>
      </c>
      <c r="AM111" s="28">
        <f t="shared" si="57"/>
        <v>5.1599587203303111E-3</v>
      </c>
      <c r="AN111" s="29">
        <f t="shared" si="58"/>
        <v>1.7872377834342729E-3</v>
      </c>
      <c r="AO111" s="87">
        <f t="shared" si="59"/>
        <v>2.1150968715295654E-3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97"/>
        <v>0</v>
      </c>
      <c r="G112" s="26">
        <f t="shared" si="97"/>
        <v>0</v>
      </c>
      <c r="H112" s="80">
        <v>7511812185.1700001</v>
      </c>
      <c r="I112" s="81">
        <v>101.31</v>
      </c>
      <c r="J112" s="26">
        <f t="shared" si="98"/>
        <v>0</v>
      </c>
      <c r="K112" s="26">
        <f t="shared" si="99"/>
        <v>0</v>
      </c>
      <c r="L112" s="80">
        <v>7511812185.1700001</v>
      </c>
      <c r="M112" s="81">
        <v>101.31</v>
      </c>
      <c r="N112" s="26">
        <f t="shared" si="100"/>
        <v>0</v>
      </c>
      <c r="O112" s="26">
        <f t="shared" si="101"/>
        <v>0</v>
      </c>
      <c r="P112" s="80">
        <v>7511812185.1700001</v>
      </c>
      <c r="Q112" s="81">
        <v>101.31</v>
      </c>
      <c r="R112" s="26">
        <f t="shared" si="102"/>
        <v>0</v>
      </c>
      <c r="S112" s="26">
        <f t="shared" si="103"/>
        <v>0</v>
      </c>
      <c r="T112" s="80">
        <v>7511812185.1700001</v>
      </c>
      <c r="U112" s="81">
        <v>101.31</v>
      </c>
      <c r="V112" s="26">
        <f t="shared" si="104"/>
        <v>0</v>
      </c>
      <c r="W112" s="26">
        <f t="shared" si="105"/>
        <v>0</v>
      </c>
      <c r="X112" s="80">
        <v>7511812185.1700001</v>
      </c>
      <c r="Y112" s="81">
        <v>101.31</v>
      </c>
      <c r="Z112" s="26">
        <f t="shared" si="106"/>
        <v>0</v>
      </c>
      <c r="AA112" s="26">
        <f t="shared" si="107"/>
        <v>0</v>
      </c>
      <c r="AB112" s="80">
        <v>7511812185.1700001</v>
      </c>
      <c r="AC112" s="81">
        <v>101.31</v>
      </c>
      <c r="AD112" s="26">
        <f t="shared" si="108"/>
        <v>0</v>
      </c>
      <c r="AE112" s="26">
        <f t="shared" si="109"/>
        <v>0</v>
      </c>
      <c r="AF112" s="80">
        <v>7511812185.1700001</v>
      </c>
      <c r="AG112" s="81">
        <v>101.31</v>
      </c>
      <c r="AH112" s="26">
        <f t="shared" si="110"/>
        <v>0</v>
      </c>
      <c r="AI112" s="26">
        <f t="shared" si="111"/>
        <v>0</v>
      </c>
      <c r="AJ112" s="27">
        <f t="shared" si="54"/>
        <v>0</v>
      </c>
      <c r="AK112" s="27">
        <f t="shared" si="55"/>
        <v>0</v>
      </c>
      <c r="AL112" s="28">
        <f t="shared" si="56"/>
        <v>0</v>
      </c>
      <c r="AM112" s="28">
        <f t="shared" si="57"/>
        <v>0</v>
      </c>
      <c r="AN112" s="29">
        <f t="shared" si="58"/>
        <v>0</v>
      </c>
      <c r="AO112" s="87">
        <f t="shared" si="59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45466121584.910004</v>
      </c>
      <c r="C113" s="100"/>
      <c r="D113" s="75">
        <f>SUM(D109:D112)</f>
        <v>45495701782.290001</v>
      </c>
      <c r="E113" s="100"/>
      <c r="F113" s="26">
        <f>((D113-B113)/B113)</f>
        <v>6.5059865123430244E-4</v>
      </c>
      <c r="G113" s="26"/>
      <c r="H113" s="75">
        <f>SUM(H109:H112)</f>
        <v>45509389435.75</v>
      </c>
      <c r="I113" s="100"/>
      <c r="J113" s="26">
        <f>((H113-D113)/D113)</f>
        <v>3.0085596932867277E-4</v>
      </c>
      <c r="K113" s="26"/>
      <c r="L113" s="75">
        <f>SUM(L109:L112)</f>
        <v>45548053984.419998</v>
      </c>
      <c r="M113" s="100"/>
      <c r="N113" s="26">
        <f>((L113-H113)/H113)</f>
        <v>8.4959497697908353E-4</v>
      </c>
      <c r="O113" s="26"/>
      <c r="P113" s="75">
        <f>SUM(P109:P112)</f>
        <v>45545162423.899994</v>
      </c>
      <c r="Q113" s="100"/>
      <c r="R113" s="26">
        <f>((P113-L113)/L113)</f>
        <v>-6.3483733487128757E-5</v>
      </c>
      <c r="S113" s="26"/>
      <c r="T113" s="75">
        <f>SUM(T109:T112)</f>
        <v>45678654848.360001</v>
      </c>
      <c r="U113" s="100"/>
      <c r="V113" s="26">
        <f>((T113-P113)/P113)</f>
        <v>2.9309901942507085E-3</v>
      </c>
      <c r="W113" s="26"/>
      <c r="X113" s="75">
        <f>SUM(X109:X112)</f>
        <v>45654563105.110001</v>
      </c>
      <c r="Y113" s="100"/>
      <c r="Z113" s="26">
        <f>((X113-T113)/T113)</f>
        <v>-5.2741796644357542E-4</v>
      </c>
      <c r="AA113" s="26"/>
      <c r="AB113" s="75">
        <f>SUM(AB109:AB112)</f>
        <v>45657376998.610001</v>
      </c>
      <c r="AC113" s="100"/>
      <c r="AD113" s="26">
        <f>((AB113-X113)/X113)</f>
        <v>6.1634441523875796E-5</v>
      </c>
      <c r="AE113" s="26"/>
      <c r="AF113" s="75">
        <f>SUM(AF109:AF112)</f>
        <v>45694346619.779999</v>
      </c>
      <c r="AG113" s="100"/>
      <c r="AH113" s="26">
        <f>((AF113-AB113)/AB113)</f>
        <v>8.0971846392147487E-4</v>
      </c>
      <c r="AI113" s="26"/>
      <c r="AJ113" s="27">
        <f t="shared" si="54"/>
        <v>6.2656137466342689E-4</v>
      </c>
      <c r="AK113" s="27"/>
      <c r="AL113" s="28">
        <f t="shared" si="56"/>
        <v>4.3662330661601934E-3</v>
      </c>
      <c r="AM113" s="28"/>
      <c r="AN113" s="29">
        <f t="shared" si="58"/>
        <v>1.0438471086837348E-3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252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1683106479.45</v>
      </c>
      <c r="C115" s="71">
        <v>3737.63</v>
      </c>
      <c r="D115" s="80">
        <v>1683100010.8900001</v>
      </c>
      <c r="E115" s="71">
        <v>3741.18</v>
      </c>
      <c r="F115" s="26">
        <f t="shared" ref="F115:F136" si="112">((D115-B115)/B115)</f>
        <v>-3.8432268421048166E-6</v>
      </c>
      <c r="G115" s="26">
        <f t="shared" ref="G115:G136" si="113">((E115-C115)/C115)</f>
        <v>9.497997394069844E-4</v>
      </c>
      <c r="H115" s="80">
        <v>1651917787.8900001</v>
      </c>
      <c r="I115" s="71">
        <v>3731.26</v>
      </c>
      <c r="J115" s="26">
        <f t="shared" ref="J115:J136" si="114">((H115-D115)/D115)</f>
        <v>-1.8526660803425025E-2</v>
      </c>
      <c r="K115" s="26">
        <f t="shared" ref="K115:K136" si="115">((I115-E115)/E115)</f>
        <v>-2.6515698255629556E-3</v>
      </c>
      <c r="L115" s="80">
        <v>1638270372.27</v>
      </c>
      <c r="M115" s="71">
        <v>3708.26</v>
      </c>
      <c r="N115" s="26">
        <f t="shared" ref="N115:N136" si="116">((L115-H115)/H115)</f>
        <v>-8.2615586078481611E-3</v>
      </c>
      <c r="O115" s="26">
        <f t="shared" ref="O115:O136" si="117">((M115-I115)/I115)</f>
        <v>-6.1641375835508648E-3</v>
      </c>
      <c r="P115" s="80">
        <v>1607098011.3</v>
      </c>
      <c r="Q115" s="71">
        <v>3643.76</v>
      </c>
      <c r="R115" s="26">
        <f t="shared" ref="R115:R136" si="118">((P115-L115)/L115)</f>
        <v>-1.9027604660155923E-2</v>
      </c>
      <c r="S115" s="26">
        <f t="shared" ref="S115:S136" si="119">((Q115-M115)/M115)</f>
        <v>-1.7393602390339404E-2</v>
      </c>
      <c r="T115" s="80">
        <v>1633802861.76</v>
      </c>
      <c r="U115" s="71">
        <v>3696.07</v>
      </c>
      <c r="V115" s="26">
        <f t="shared" ref="V115:V136" si="120">((T115-P115)/P115)</f>
        <v>1.6616815074270534E-2</v>
      </c>
      <c r="W115" s="26">
        <f t="shared" ref="W115:W136" si="121">((U115-Q115)/Q115)</f>
        <v>1.4356049794717529E-2</v>
      </c>
      <c r="X115" s="80">
        <v>1618840957.4400001</v>
      </c>
      <c r="Y115" s="71">
        <v>3648.47</v>
      </c>
      <c r="Z115" s="26">
        <f t="shared" ref="Z115:Z136" si="122">((X115-T115)/T115)</f>
        <v>-9.1577170478709721E-3</v>
      </c>
      <c r="AA115" s="26">
        <f t="shared" ref="AA115:AA136" si="123">((Y115-U115)/U115)</f>
        <v>-1.287854396697042E-2</v>
      </c>
      <c r="AB115" s="80">
        <v>1598971384.45</v>
      </c>
      <c r="AC115" s="71">
        <v>3599.74</v>
      </c>
      <c r="AD115" s="26">
        <f t="shared" ref="AD115:AD136" si="124">((AB115-X115)/X115)</f>
        <v>-1.227395001261972E-2</v>
      </c>
      <c r="AE115" s="26">
        <f t="shared" ref="AE115:AE136" si="125">((AC115-Y115)/Y115)</f>
        <v>-1.3356283592848515E-2</v>
      </c>
      <c r="AF115" s="80">
        <v>1583295708.9200001</v>
      </c>
      <c r="AG115" s="71">
        <v>3579.16</v>
      </c>
      <c r="AH115" s="26">
        <f t="shared" ref="AH115:AH136" si="126">((AF115-AB115)/AB115)</f>
        <v>-9.803599790744192E-3</v>
      </c>
      <c r="AI115" s="26">
        <f t="shared" ref="AI115:AI136" si="127">((AG115-AC115)/AC115)</f>
        <v>-5.7170795668575868E-3</v>
      </c>
      <c r="AJ115" s="27">
        <f t="shared" si="54"/>
        <v>-7.554764884404444E-3</v>
      </c>
      <c r="AK115" s="27">
        <f t="shared" si="55"/>
        <v>-5.3569209240006549E-3</v>
      </c>
      <c r="AL115" s="28">
        <f t="shared" si="56"/>
        <v>-5.9297903466369116E-2</v>
      </c>
      <c r="AM115" s="28">
        <f t="shared" si="57"/>
        <v>-4.3307191848561147E-2</v>
      </c>
      <c r="AN115" s="29">
        <f t="shared" si="58"/>
        <v>1.1487180605672378E-2</v>
      </c>
      <c r="AO115" s="87">
        <f t="shared" si="59"/>
        <v>1.0013722689125763E-2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199132191.19</v>
      </c>
      <c r="C116" s="71">
        <v>152.52000000000001</v>
      </c>
      <c r="D116" s="80">
        <v>199390388.11000001</v>
      </c>
      <c r="E116" s="71">
        <v>152.69999999999999</v>
      </c>
      <c r="F116" s="26">
        <f t="shared" si="112"/>
        <v>1.296610650729297E-3</v>
      </c>
      <c r="G116" s="26">
        <f t="shared" si="113"/>
        <v>1.1801730920533596E-3</v>
      </c>
      <c r="H116" s="80">
        <v>198953847.86000001</v>
      </c>
      <c r="I116" s="71">
        <v>152.37</v>
      </c>
      <c r="J116" s="26">
        <f t="shared" si="114"/>
        <v>-2.1893745939205894E-3</v>
      </c>
      <c r="K116" s="26">
        <f t="shared" si="115"/>
        <v>-2.1611001964635503E-3</v>
      </c>
      <c r="L116" s="80">
        <v>200257210.91999999</v>
      </c>
      <c r="M116" s="71">
        <v>153.36000000000001</v>
      </c>
      <c r="N116" s="26">
        <f t="shared" si="116"/>
        <v>6.5510824445935024E-3</v>
      </c>
      <c r="O116" s="26">
        <f t="shared" si="117"/>
        <v>6.497341996456055E-3</v>
      </c>
      <c r="P116" s="80">
        <v>1020780260.6</v>
      </c>
      <c r="Q116" s="71">
        <v>1.3701000000000001</v>
      </c>
      <c r="R116" s="26">
        <f t="shared" si="118"/>
        <v>4.0973458379373309</v>
      </c>
      <c r="S116" s="26">
        <f t="shared" si="119"/>
        <v>-0.99106611893583718</v>
      </c>
      <c r="T116" s="80">
        <v>197360881.91</v>
      </c>
      <c r="U116" s="71">
        <v>151.4</v>
      </c>
      <c r="V116" s="26">
        <f t="shared" si="120"/>
        <v>-0.80665683935346277</v>
      </c>
      <c r="W116" s="26">
        <f t="shared" si="121"/>
        <v>109.50288300124078</v>
      </c>
      <c r="X116" s="80">
        <v>194998238.00999999</v>
      </c>
      <c r="Y116" s="71">
        <v>149.58000000000001</v>
      </c>
      <c r="Z116" s="26">
        <f t="shared" si="122"/>
        <v>-1.1971186372573127E-2</v>
      </c>
      <c r="AA116" s="26">
        <f t="shared" si="123"/>
        <v>-1.2021136063408145E-2</v>
      </c>
      <c r="AB116" s="80">
        <v>194299529.38</v>
      </c>
      <c r="AC116" s="71">
        <v>149</v>
      </c>
      <c r="AD116" s="26">
        <f t="shared" si="124"/>
        <v>-3.5831535563114357E-3</v>
      </c>
      <c r="AE116" s="26">
        <f t="shared" si="125"/>
        <v>-3.8775237331194843E-3</v>
      </c>
      <c r="AF116" s="80">
        <v>192255114.91</v>
      </c>
      <c r="AG116" s="71">
        <v>147.53</v>
      </c>
      <c r="AH116" s="26">
        <f t="shared" si="126"/>
        <v>-1.0521973349722578E-2</v>
      </c>
      <c r="AI116" s="26">
        <f t="shared" si="127"/>
        <v>-9.8657718120805284E-3</v>
      </c>
      <c r="AJ116" s="27">
        <f t="shared" si="54"/>
        <v>0.40878387547583295</v>
      </c>
      <c r="AK116" s="27">
        <f t="shared" si="55"/>
        <v>13.561446108198545</v>
      </c>
      <c r="AL116" s="28">
        <f t="shared" si="56"/>
        <v>-3.5785442155133469E-2</v>
      </c>
      <c r="AM116" s="28">
        <f t="shared" si="57"/>
        <v>-3.3857236411263834E-2</v>
      </c>
      <c r="AN116" s="29">
        <f t="shared" si="58"/>
        <v>1.5166890805210724</v>
      </c>
      <c r="AO116" s="87">
        <f t="shared" si="59"/>
        <v>38.767735735542317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1048098835.27</v>
      </c>
      <c r="C117" s="71">
        <v>1.3872</v>
      </c>
      <c r="D117" s="71">
        <v>1067835354.26</v>
      </c>
      <c r="E117" s="71">
        <v>1.3883000000000001</v>
      </c>
      <c r="F117" s="26">
        <f t="shared" si="112"/>
        <v>1.8830780386198693E-2</v>
      </c>
      <c r="G117" s="26">
        <f t="shared" si="113"/>
        <v>7.9296424452141067E-4</v>
      </c>
      <c r="H117" s="71">
        <v>1062833276.6799999</v>
      </c>
      <c r="I117" s="71">
        <v>1.3817999999999999</v>
      </c>
      <c r="J117" s="26">
        <f t="shared" si="114"/>
        <v>-4.684315386304508E-3</v>
      </c>
      <c r="K117" s="26">
        <f t="shared" si="115"/>
        <v>-4.6819851617086886E-3</v>
      </c>
      <c r="L117" s="71">
        <v>1035301967.47</v>
      </c>
      <c r="M117" s="71">
        <v>1.3701000000000001</v>
      </c>
      <c r="N117" s="26">
        <f t="shared" si="116"/>
        <v>-2.5903695164683015E-2</v>
      </c>
      <c r="O117" s="26">
        <f t="shared" si="117"/>
        <v>-8.4672166739034761E-3</v>
      </c>
      <c r="P117" s="71">
        <v>1020780260.6</v>
      </c>
      <c r="Q117" s="71">
        <v>1.3701000000000001</v>
      </c>
      <c r="R117" s="26">
        <f t="shared" si="118"/>
        <v>-1.4026542328985578E-2</v>
      </c>
      <c r="S117" s="26">
        <f t="shared" si="119"/>
        <v>0</v>
      </c>
      <c r="T117" s="71">
        <v>1047148944.9299999</v>
      </c>
      <c r="U117" s="71">
        <v>1.3615999999999999</v>
      </c>
      <c r="V117" s="26">
        <f t="shared" si="120"/>
        <v>2.5831890905199117E-2</v>
      </c>
      <c r="W117" s="26">
        <f t="shared" si="121"/>
        <v>-6.2039267206774494E-3</v>
      </c>
      <c r="X117" s="71">
        <v>1060463975.6</v>
      </c>
      <c r="Y117" s="71">
        <v>1.3789</v>
      </c>
      <c r="Z117" s="26">
        <f t="shared" si="122"/>
        <v>1.2715507888794332E-2</v>
      </c>
      <c r="AA117" s="26">
        <f t="shared" si="123"/>
        <v>1.2705640423031796E-2</v>
      </c>
      <c r="AB117" s="71">
        <v>1037603016.62</v>
      </c>
      <c r="AC117" s="71">
        <v>1.3492</v>
      </c>
      <c r="AD117" s="26">
        <f t="shared" si="124"/>
        <v>-2.1557506436808017E-2</v>
      </c>
      <c r="AE117" s="26">
        <f t="shared" si="125"/>
        <v>-2.1538907825078005E-2</v>
      </c>
      <c r="AF117" s="71">
        <v>1036301703.91</v>
      </c>
      <c r="AG117" s="71">
        <v>1.3474999999999999</v>
      </c>
      <c r="AH117" s="26">
        <f t="shared" si="126"/>
        <v>-1.2541527820910492E-3</v>
      </c>
      <c r="AI117" s="26">
        <f t="shared" si="127"/>
        <v>-1.2600059294396939E-3</v>
      </c>
      <c r="AJ117" s="27">
        <f t="shared" si="54"/>
        <v>-1.2560041148350031E-3</v>
      </c>
      <c r="AK117" s="27">
        <f t="shared" si="55"/>
        <v>-3.5816797054067633E-3</v>
      </c>
      <c r="AL117" s="28">
        <f t="shared" si="56"/>
        <v>-2.9530442332893682E-2</v>
      </c>
      <c r="AM117" s="28">
        <f t="shared" si="57"/>
        <v>-2.9388460707340032E-2</v>
      </c>
      <c r="AN117" s="29">
        <f t="shared" si="58"/>
        <v>1.899975847355264E-2</v>
      </c>
      <c r="AO117" s="87">
        <f t="shared" si="59"/>
        <v>9.6883602475764871E-3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4857356435.5699997</v>
      </c>
      <c r="C118" s="71">
        <v>532.42600000000004</v>
      </c>
      <c r="D118" s="71">
        <v>4852103009.4799995</v>
      </c>
      <c r="E118" s="71">
        <v>531.90679999999998</v>
      </c>
      <c r="F118" s="26">
        <f t="shared" si="112"/>
        <v>-1.0815401668960855E-3</v>
      </c>
      <c r="G118" s="26">
        <f t="shared" si="113"/>
        <v>-9.7515898923055766E-4</v>
      </c>
      <c r="H118" s="71">
        <v>4847776067.8199997</v>
      </c>
      <c r="I118" s="71">
        <v>531.53039999999999</v>
      </c>
      <c r="J118" s="26">
        <f t="shared" si="114"/>
        <v>-8.9176624064779824E-4</v>
      </c>
      <c r="K118" s="26">
        <f t="shared" si="115"/>
        <v>-7.0764276749233073E-4</v>
      </c>
      <c r="L118" s="71">
        <v>4877314982.6000004</v>
      </c>
      <c r="M118" s="71">
        <v>537.15570000000002</v>
      </c>
      <c r="N118" s="26">
        <f t="shared" si="116"/>
        <v>6.0932919274227252E-3</v>
      </c>
      <c r="O118" s="26">
        <f t="shared" si="117"/>
        <v>1.0583214055113383E-2</v>
      </c>
      <c r="P118" s="71">
        <v>4770852619.6499996</v>
      </c>
      <c r="Q118" s="71">
        <v>525.74329999999998</v>
      </c>
      <c r="R118" s="26">
        <f t="shared" si="118"/>
        <v>-2.1828067969735222E-2</v>
      </c>
      <c r="S118" s="26">
        <f t="shared" si="119"/>
        <v>-2.1245981379328278E-2</v>
      </c>
      <c r="T118" s="71">
        <v>4823929439.6700001</v>
      </c>
      <c r="U118" s="71">
        <v>531.22460000000001</v>
      </c>
      <c r="V118" s="26">
        <f t="shared" si="120"/>
        <v>1.1125227344351353E-2</v>
      </c>
      <c r="W118" s="26">
        <f t="shared" si="121"/>
        <v>1.0425810466819136E-2</v>
      </c>
      <c r="X118" s="71">
        <v>4763775835.9499998</v>
      </c>
      <c r="Y118" s="71">
        <v>524.98680000000002</v>
      </c>
      <c r="Z118" s="26">
        <f t="shared" si="122"/>
        <v>-1.2469834907891048E-2</v>
      </c>
      <c r="AA118" s="26">
        <f t="shared" si="123"/>
        <v>-1.1742302596679433E-2</v>
      </c>
      <c r="AB118" s="71">
        <v>4738068675.2200003</v>
      </c>
      <c r="AC118" s="71">
        <v>522.15449999999998</v>
      </c>
      <c r="AD118" s="26">
        <f t="shared" si="124"/>
        <v>-5.3963833763964212E-3</v>
      </c>
      <c r="AE118" s="26">
        <f t="shared" si="125"/>
        <v>-5.3949927883901686E-3</v>
      </c>
      <c r="AF118" s="71">
        <v>4751083239.7299995</v>
      </c>
      <c r="AG118" s="71">
        <v>523.76549999999997</v>
      </c>
      <c r="AH118" s="26">
        <f t="shared" si="126"/>
        <v>2.7468079088986564E-3</v>
      </c>
      <c r="AI118" s="26">
        <f t="shared" si="127"/>
        <v>3.0852937205367186E-3</v>
      </c>
      <c r="AJ118" s="27">
        <f t="shared" si="54"/>
        <v>-2.7127831851117305E-3</v>
      </c>
      <c r="AK118" s="27">
        <f t="shared" si="55"/>
        <v>-1.9964700348314413E-3</v>
      </c>
      <c r="AL118" s="28">
        <f t="shared" si="56"/>
        <v>-2.0819790831445334E-2</v>
      </c>
      <c r="AM118" s="28">
        <f t="shared" si="57"/>
        <v>-1.5305876894222826E-2</v>
      </c>
      <c r="AN118" s="29">
        <f t="shared" si="58"/>
        <v>1.0505900154650121E-2</v>
      </c>
      <c r="AO118" s="87">
        <f t="shared" si="59"/>
        <v>1.081113761516812E-2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2578485624.3200002</v>
      </c>
      <c r="C119" s="71">
        <v>14.0639</v>
      </c>
      <c r="D119" s="71">
        <v>2580317504.3499999</v>
      </c>
      <c r="E119" s="71">
        <v>14.1174</v>
      </c>
      <c r="F119" s="26">
        <f t="shared" si="112"/>
        <v>7.1044802915387107E-4</v>
      </c>
      <c r="G119" s="26">
        <f t="shared" si="113"/>
        <v>3.8040657285674426E-3</v>
      </c>
      <c r="H119" s="71">
        <v>2572925179.6599998</v>
      </c>
      <c r="I119" s="71">
        <v>14.1143</v>
      </c>
      <c r="J119" s="26">
        <f t="shared" si="114"/>
        <v>-2.8648895639927208E-3</v>
      </c>
      <c r="K119" s="26">
        <f t="shared" si="115"/>
        <v>-2.1958717610890679E-4</v>
      </c>
      <c r="L119" s="71">
        <v>2560779347.79</v>
      </c>
      <c r="M119" s="71">
        <v>14.071099999999999</v>
      </c>
      <c r="N119" s="26">
        <f t="shared" si="116"/>
        <v>-4.720631585410074E-3</v>
      </c>
      <c r="O119" s="26">
        <f t="shared" si="117"/>
        <v>-3.0607256470388594E-3</v>
      </c>
      <c r="P119" s="71">
        <v>2512308971.5599999</v>
      </c>
      <c r="Q119" s="71">
        <v>13.6066</v>
      </c>
      <c r="R119" s="26">
        <f t="shared" si="118"/>
        <v>-1.8927978418691503E-2</v>
      </c>
      <c r="S119" s="26">
        <f t="shared" si="119"/>
        <v>-3.3010923097696647E-2</v>
      </c>
      <c r="T119" s="71">
        <v>2549206987.04</v>
      </c>
      <c r="U119" s="71">
        <v>13.9864</v>
      </c>
      <c r="V119" s="26">
        <f t="shared" si="120"/>
        <v>1.4686893967937577E-2</v>
      </c>
      <c r="W119" s="26">
        <f t="shared" si="121"/>
        <v>2.7912924610115641E-2</v>
      </c>
      <c r="X119" s="71">
        <v>2590147264.6599998</v>
      </c>
      <c r="Y119" s="71">
        <v>13.8881</v>
      </c>
      <c r="Z119" s="26">
        <f t="shared" si="122"/>
        <v>1.6060005259728831E-2</v>
      </c>
      <c r="AA119" s="26">
        <f t="shared" si="123"/>
        <v>-7.0282560201338487E-3</v>
      </c>
      <c r="AB119" s="71">
        <v>2566264422.48</v>
      </c>
      <c r="AC119" s="71">
        <v>13.7552</v>
      </c>
      <c r="AD119" s="26">
        <f t="shared" si="124"/>
        <v>-9.2206503104505337E-3</v>
      </c>
      <c r="AE119" s="26">
        <f t="shared" si="125"/>
        <v>-9.569343538712952E-3</v>
      </c>
      <c r="AF119" s="71">
        <v>2563359289.8400002</v>
      </c>
      <c r="AG119" s="71">
        <v>13.715999999999999</v>
      </c>
      <c r="AH119" s="26">
        <f t="shared" si="126"/>
        <v>-1.1320472725068562E-3</v>
      </c>
      <c r="AI119" s="26">
        <f t="shared" si="127"/>
        <v>-2.8498313365128104E-3</v>
      </c>
      <c r="AJ119" s="27">
        <f t="shared" si="54"/>
        <v>-6.7610623677892621E-4</v>
      </c>
      <c r="AK119" s="27">
        <f t="shared" si="55"/>
        <v>-3.0027095596901177E-3</v>
      </c>
      <c r="AL119" s="28">
        <f t="shared" si="56"/>
        <v>-6.5721425682734522E-3</v>
      </c>
      <c r="AM119" s="28">
        <f t="shared" si="57"/>
        <v>-2.8432997577457653E-2</v>
      </c>
      <c r="AN119" s="29">
        <f t="shared" si="58"/>
        <v>1.1622260952862923E-2</v>
      </c>
      <c r="AO119" s="87">
        <f t="shared" si="59"/>
        <v>1.6774554367629247E-2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4837494611.9399996</v>
      </c>
      <c r="C120" s="71">
        <v>196.78</v>
      </c>
      <c r="D120" s="71">
        <v>4823633700</v>
      </c>
      <c r="E120" s="71">
        <v>196.28</v>
      </c>
      <c r="F120" s="26">
        <f t="shared" si="112"/>
        <v>-2.8653079852094935E-3</v>
      </c>
      <c r="G120" s="26">
        <f t="shared" si="113"/>
        <v>-2.5409086289257038E-3</v>
      </c>
      <c r="H120" s="71">
        <v>4811634209.0500002</v>
      </c>
      <c r="I120" s="71">
        <v>195.8</v>
      </c>
      <c r="J120" s="26">
        <f t="shared" si="114"/>
        <v>-2.4876455585754386E-3</v>
      </c>
      <c r="K120" s="26">
        <f t="shared" si="115"/>
        <v>-2.4454860403504675E-3</v>
      </c>
      <c r="L120" s="71">
        <v>4815717027.6000004</v>
      </c>
      <c r="M120" s="71">
        <v>195.98</v>
      </c>
      <c r="N120" s="26">
        <f t="shared" si="116"/>
        <v>8.4853053507704084E-4</v>
      </c>
      <c r="O120" s="26">
        <f t="shared" si="117"/>
        <v>9.1930541368732575E-4</v>
      </c>
      <c r="P120" s="71">
        <v>4768898765.8100004</v>
      </c>
      <c r="Q120" s="71">
        <v>194.68</v>
      </c>
      <c r="R120" s="26">
        <f t="shared" si="118"/>
        <v>-9.721971104546541E-3</v>
      </c>
      <c r="S120" s="26">
        <f t="shared" si="119"/>
        <v>-6.6333299316255895E-3</v>
      </c>
      <c r="T120" s="71">
        <v>4804816434.9799995</v>
      </c>
      <c r="U120" s="71">
        <v>196.15</v>
      </c>
      <c r="V120" s="26">
        <f t="shared" si="120"/>
        <v>7.5316484861255983E-3</v>
      </c>
      <c r="W120" s="26">
        <f t="shared" si="121"/>
        <v>7.5508526813231908E-3</v>
      </c>
      <c r="X120" s="71">
        <v>4788867648.2799997</v>
      </c>
      <c r="Y120" s="71">
        <v>195.44</v>
      </c>
      <c r="Z120" s="26">
        <f t="shared" si="122"/>
        <v>-3.3193331973911709E-3</v>
      </c>
      <c r="AA120" s="26">
        <f t="shared" si="123"/>
        <v>-3.6196788172317509E-3</v>
      </c>
      <c r="AB120" s="71">
        <v>4758504293.1300001</v>
      </c>
      <c r="AC120" s="71">
        <v>194.21</v>
      </c>
      <c r="AD120" s="26">
        <f t="shared" si="124"/>
        <v>-6.3404039075719947E-3</v>
      </c>
      <c r="AE120" s="26">
        <f t="shared" si="125"/>
        <v>-6.2934916086778026E-3</v>
      </c>
      <c r="AF120" s="71">
        <v>4735961854.6400003</v>
      </c>
      <c r="AG120" s="71">
        <v>193.43</v>
      </c>
      <c r="AH120" s="26">
        <f t="shared" si="126"/>
        <v>-4.7372949778662563E-3</v>
      </c>
      <c r="AI120" s="26">
        <f t="shared" si="127"/>
        <v>-4.0162710468050105E-3</v>
      </c>
      <c r="AJ120" s="27">
        <f t="shared" si="54"/>
        <v>-2.6364722137447822E-3</v>
      </c>
      <c r="AK120" s="27">
        <f t="shared" si="55"/>
        <v>-2.134875997325726E-3</v>
      </c>
      <c r="AL120" s="28">
        <f t="shared" si="56"/>
        <v>-1.8175477412391339E-2</v>
      </c>
      <c r="AM120" s="28">
        <f t="shared" si="57"/>
        <v>-1.4520073364581181E-2</v>
      </c>
      <c r="AN120" s="29">
        <f t="shared" si="58"/>
        <v>5.1327185478951334E-3</v>
      </c>
      <c r="AO120" s="87">
        <f t="shared" si="59"/>
        <v>4.577540880253389E-3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4918204518.21</v>
      </c>
      <c r="C121" s="71">
        <v>199.93729999999999</v>
      </c>
      <c r="D121" s="71">
        <v>4914308355.5</v>
      </c>
      <c r="E121" s="71">
        <v>199.7782</v>
      </c>
      <c r="F121" s="26">
        <f t="shared" si="112"/>
        <v>-7.9219208871331398E-4</v>
      </c>
      <c r="G121" s="26">
        <f t="shared" si="113"/>
        <v>-7.9574946745802379E-4</v>
      </c>
      <c r="H121" s="71">
        <v>4873056732.0100002</v>
      </c>
      <c r="I121" s="71">
        <v>198.09540000000001</v>
      </c>
      <c r="J121" s="26">
        <f t="shared" si="114"/>
        <v>-8.3941870362757645E-3</v>
      </c>
      <c r="K121" s="26">
        <f t="shared" si="115"/>
        <v>-8.4233414857075809E-3</v>
      </c>
      <c r="L121" s="71">
        <v>4873624024.2600002</v>
      </c>
      <c r="M121" s="71">
        <v>198.11330000000001</v>
      </c>
      <c r="N121" s="26">
        <f t="shared" si="116"/>
        <v>1.1641404588491375E-4</v>
      </c>
      <c r="O121" s="26">
        <f t="shared" si="117"/>
        <v>9.0360503070729357E-5</v>
      </c>
      <c r="P121" s="71">
        <v>4819673440.6999998</v>
      </c>
      <c r="Q121" s="71">
        <v>195.9092</v>
      </c>
      <c r="R121" s="26">
        <f t="shared" si="118"/>
        <v>-1.1069910869497601E-2</v>
      </c>
      <c r="S121" s="26">
        <f t="shared" si="119"/>
        <v>-1.1125451950979621E-2</v>
      </c>
      <c r="T121" s="71">
        <v>4869949662.6199999</v>
      </c>
      <c r="U121" s="71">
        <v>197.9598</v>
      </c>
      <c r="V121" s="26">
        <f t="shared" si="120"/>
        <v>1.0431458176282179E-2</v>
      </c>
      <c r="W121" s="26">
        <f t="shared" si="121"/>
        <v>1.0467093939437264E-2</v>
      </c>
      <c r="X121" s="71">
        <v>4859867847.3299999</v>
      </c>
      <c r="Y121" s="71">
        <v>196.99879999999999</v>
      </c>
      <c r="Z121" s="26">
        <f t="shared" si="122"/>
        <v>-2.0702093426928797E-3</v>
      </c>
      <c r="AA121" s="26">
        <f t="shared" si="123"/>
        <v>-4.8545209683986991E-3</v>
      </c>
      <c r="AB121" s="71">
        <v>4758565615.8100004</v>
      </c>
      <c r="AC121" s="71">
        <v>193.40539999999999</v>
      </c>
      <c r="AD121" s="26">
        <f t="shared" si="124"/>
        <v>-2.084464736539178E-2</v>
      </c>
      <c r="AE121" s="26">
        <f t="shared" si="125"/>
        <v>-1.8240720248042134E-2</v>
      </c>
      <c r="AF121" s="71">
        <v>4724834716.96</v>
      </c>
      <c r="AG121" s="71">
        <v>192.01859999999999</v>
      </c>
      <c r="AH121" s="26">
        <f t="shared" si="126"/>
        <v>-7.0884593327728502E-3</v>
      </c>
      <c r="AI121" s="26">
        <f t="shared" si="127"/>
        <v>-7.1704306084524726E-3</v>
      </c>
      <c r="AJ121" s="27">
        <f t="shared" si="54"/>
        <v>-4.9639667266471368E-3</v>
      </c>
      <c r="AK121" s="27">
        <f t="shared" si="55"/>
        <v>-5.0065950358163178E-3</v>
      </c>
      <c r="AL121" s="28">
        <f t="shared" si="56"/>
        <v>-3.8555504627206527E-2</v>
      </c>
      <c r="AM121" s="28">
        <f t="shared" si="57"/>
        <v>-3.8841074751899886E-2</v>
      </c>
      <c r="AN121" s="29">
        <f t="shared" si="58"/>
        <v>9.2146262911124658E-3</v>
      </c>
      <c r="AO121" s="87">
        <f t="shared" si="59"/>
        <v>8.5532548020386626E-3</v>
      </c>
      <c r="AP121" s="33"/>
      <c r="AQ121" s="423" t="s">
        <v>93</v>
      </c>
      <c r="AR121" s="423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2309755873.6300001</v>
      </c>
      <c r="C122" s="71">
        <v>4228.2779057183488</v>
      </c>
      <c r="D122" s="71">
        <v>2310771121.1999998</v>
      </c>
      <c r="E122" s="71">
        <v>4229.9036243064256</v>
      </c>
      <c r="F122" s="26">
        <f t="shared" si="112"/>
        <v>4.395475650005111E-4</v>
      </c>
      <c r="G122" s="26">
        <f t="shared" si="113"/>
        <v>3.844871657745456E-4</v>
      </c>
      <c r="H122" s="71">
        <v>2313241878.54</v>
      </c>
      <c r="I122" s="71">
        <v>4234.42</v>
      </c>
      <c r="J122" s="26">
        <f t="shared" si="114"/>
        <v>1.0692349914417621E-3</v>
      </c>
      <c r="K122" s="26">
        <f t="shared" si="115"/>
        <v>1.0677254364902919E-3</v>
      </c>
      <c r="L122" s="71">
        <v>2289059659.1500001</v>
      </c>
      <c r="M122" s="71">
        <v>4190.1377640898118</v>
      </c>
      <c r="N122" s="26">
        <f t="shared" si="116"/>
        <v>-1.0453822237241549E-2</v>
      </c>
      <c r="O122" s="26">
        <f t="shared" si="117"/>
        <v>-1.0457686273489242E-2</v>
      </c>
      <c r="P122" s="71">
        <v>2240809153.3400002</v>
      </c>
      <c r="Q122" s="71">
        <v>4101.2888299396982</v>
      </c>
      <c r="R122" s="26">
        <f t="shared" si="118"/>
        <v>-2.1078745421566198E-2</v>
      </c>
      <c r="S122" s="26">
        <f t="shared" si="119"/>
        <v>-2.1204299035598288E-2</v>
      </c>
      <c r="T122" s="71">
        <v>2274579166.3200002</v>
      </c>
      <c r="U122" s="71">
        <v>4174.68</v>
      </c>
      <c r="V122" s="26">
        <f t="shared" si="120"/>
        <v>1.5070454763925208E-2</v>
      </c>
      <c r="W122" s="26">
        <f t="shared" si="121"/>
        <v>1.7894660216208471E-2</v>
      </c>
      <c r="X122" s="71">
        <v>2252804185.23</v>
      </c>
      <c r="Y122" s="71">
        <v>4134.68</v>
      </c>
      <c r="Z122" s="26">
        <f t="shared" si="122"/>
        <v>-9.5731911258246042E-3</v>
      </c>
      <c r="AA122" s="26">
        <f t="shared" si="123"/>
        <v>-9.5815727193461521E-3</v>
      </c>
      <c r="AB122" s="71">
        <v>2225718445.6799998</v>
      </c>
      <c r="AC122" s="71">
        <v>4084.95</v>
      </c>
      <c r="AD122" s="26">
        <f t="shared" si="124"/>
        <v>-1.202312199505918E-2</v>
      </c>
      <c r="AE122" s="26">
        <f t="shared" si="125"/>
        <v>-1.2027532965066335E-2</v>
      </c>
      <c r="AF122" s="71">
        <v>2226645063.54</v>
      </c>
      <c r="AG122" s="71">
        <v>4086.5483589197574</v>
      </c>
      <c r="AH122" s="26">
        <f t="shared" si="126"/>
        <v>4.1632303573646036E-4</v>
      </c>
      <c r="AI122" s="26">
        <f t="shared" si="127"/>
        <v>3.9127992258353942E-4</v>
      </c>
      <c r="AJ122" s="27">
        <f t="shared" si="54"/>
        <v>-4.516665052948449E-3</v>
      </c>
      <c r="AK122" s="27">
        <f t="shared" si="55"/>
        <v>-4.1916172815553961E-3</v>
      </c>
      <c r="AL122" s="28">
        <f t="shared" si="56"/>
        <v>-3.6406053757635934E-2</v>
      </c>
      <c r="AM122" s="28">
        <f t="shared" si="57"/>
        <v>-3.3890905826530281E-2</v>
      </c>
      <c r="AN122" s="29">
        <f t="shared" si="58"/>
        <v>1.105327133438592E-2</v>
      </c>
      <c r="AO122" s="87">
        <f t="shared" si="59"/>
        <v>1.1811351522564758E-2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2082204607.6900001</v>
      </c>
      <c r="C123" s="71">
        <v>1.3396999999999999</v>
      </c>
      <c r="D123" s="71">
        <v>2031620715.25</v>
      </c>
      <c r="E123" s="71">
        <v>1.3419000000000001</v>
      </c>
      <c r="F123" s="26">
        <f t="shared" si="112"/>
        <v>-2.4293430267699714E-2</v>
      </c>
      <c r="G123" s="26">
        <f t="shared" si="113"/>
        <v>1.6421586922446831E-3</v>
      </c>
      <c r="H123" s="71">
        <v>1948914180.8699999</v>
      </c>
      <c r="I123" s="71">
        <v>1.3407</v>
      </c>
      <c r="J123" s="26">
        <f t="shared" si="114"/>
        <v>-4.0709633328297058E-2</v>
      </c>
      <c r="K123" s="26">
        <f t="shared" si="115"/>
        <v>-8.9425441538124289E-4</v>
      </c>
      <c r="L123" s="71">
        <v>1950172577.1400001</v>
      </c>
      <c r="M123" s="71">
        <v>1.3403</v>
      </c>
      <c r="N123" s="26">
        <f t="shared" si="116"/>
        <v>6.4569096081925389E-4</v>
      </c>
      <c r="O123" s="26">
        <f t="shared" si="117"/>
        <v>-2.9835160736925182E-4</v>
      </c>
      <c r="P123" s="71">
        <v>1873478858.6400001</v>
      </c>
      <c r="Q123" s="71">
        <v>1.3084</v>
      </c>
      <c r="R123" s="26">
        <f t="shared" si="118"/>
        <v>-3.9326631601226882E-2</v>
      </c>
      <c r="S123" s="26">
        <f t="shared" si="119"/>
        <v>-2.3800641647392404E-2</v>
      </c>
      <c r="T123" s="71">
        <v>1867033173.6600001</v>
      </c>
      <c r="U123" s="71">
        <v>1.304</v>
      </c>
      <c r="V123" s="26">
        <f t="shared" si="120"/>
        <v>-3.4404898407442317E-3</v>
      </c>
      <c r="W123" s="26">
        <f t="shared" si="121"/>
        <v>-3.3628859675939771E-3</v>
      </c>
      <c r="X123" s="71">
        <v>1872194347.24</v>
      </c>
      <c r="Y123" s="71">
        <v>1.3065</v>
      </c>
      <c r="Z123" s="26">
        <f t="shared" si="122"/>
        <v>2.764371652744832E-3</v>
      </c>
      <c r="AA123" s="26">
        <f t="shared" si="123"/>
        <v>1.9171779141103885E-3</v>
      </c>
      <c r="AB123" s="71">
        <v>1853373798.8599999</v>
      </c>
      <c r="AC123" s="71">
        <v>1.2935000000000001</v>
      </c>
      <c r="AD123" s="26">
        <f t="shared" si="124"/>
        <v>-1.0052668093857605E-2</v>
      </c>
      <c r="AE123" s="26">
        <f t="shared" si="125"/>
        <v>-9.950248756218829E-3</v>
      </c>
      <c r="AF123" s="71">
        <v>1836193123.3699999</v>
      </c>
      <c r="AG123" s="71">
        <v>1.2817000000000001</v>
      </c>
      <c r="AH123" s="26">
        <f t="shared" si="126"/>
        <v>-9.2699462464440521E-3</v>
      </c>
      <c r="AI123" s="26">
        <f t="shared" si="127"/>
        <v>-9.12253575570161E-3</v>
      </c>
      <c r="AJ123" s="27">
        <f t="shared" si="54"/>
        <v>-1.5460342095588183E-2</v>
      </c>
      <c r="AK123" s="27">
        <f t="shared" si="55"/>
        <v>-5.4836976929127802E-3</v>
      </c>
      <c r="AL123" s="28">
        <f t="shared" si="56"/>
        <v>-9.6192950983939873E-2</v>
      </c>
      <c r="AM123" s="28">
        <f t="shared" si="57"/>
        <v>-4.4861763171622347E-2</v>
      </c>
      <c r="AN123" s="29">
        <f t="shared" si="58"/>
        <v>1.7273990391446673E-2</v>
      </c>
      <c r="AO123" s="87">
        <f t="shared" si="59"/>
        <v>8.6742730584773303E-3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1224404283.01</v>
      </c>
      <c r="C124" s="71">
        <v>552.20000000000005</v>
      </c>
      <c r="D124" s="80">
        <v>1225168866.8499999</v>
      </c>
      <c r="E124" s="71">
        <v>552.20000000000005</v>
      </c>
      <c r="F124" s="26">
        <f t="shared" si="112"/>
        <v>6.2445374506556639E-4</v>
      </c>
      <c r="G124" s="26">
        <f t="shared" si="113"/>
        <v>0</v>
      </c>
      <c r="H124" s="80">
        <v>1225778008.6900001</v>
      </c>
      <c r="I124" s="71">
        <v>552.20000000000005</v>
      </c>
      <c r="J124" s="26">
        <f t="shared" si="114"/>
        <v>4.9719010699831234E-4</v>
      </c>
      <c r="K124" s="26">
        <f t="shared" si="115"/>
        <v>0</v>
      </c>
      <c r="L124" s="80">
        <v>1222418238.4000001</v>
      </c>
      <c r="M124" s="71">
        <v>552.20000000000005</v>
      </c>
      <c r="N124" s="26">
        <f t="shared" si="116"/>
        <v>-2.7409288355487618E-3</v>
      </c>
      <c r="O124" s="26">
        <f t="shared" si="117"/>
        <v>0</v>
      </c>
      <c r="P124" s="80">
        <v>1212018728.6500001</v>
      </c>
      <c r="Q124" s="71">
        <v>552.20000000000005</v>
      </c>
      <c r="R124" s="26">
        <f t="shared" si="118"/>
        <v>-8.5073254172088591E-3</v>
      </c>
      <c r="S124" s="26">
        <f t="shared" si="119"/>
        <v>0</v>
      </c>
      <c r="T124" s="80">
        <v>1224607311.8800001</v>
      </c>
      <c r="U124" s="71">
        <v>552.20000000000005</v>
      </c>
      <c r="V124" s="26">
        <f t="shared" si="120"/>
        <v>1.038645932808459E-2</v>
      </c>
      <c r="W124" s="26">
        <f t="shared" si="121"/>
        <v>0</v>
      </c>
      <c r="X124" s="80">
        <v>1224693409.5899999</v>
      </c>
      <c r="Y124" s="71">
        <v>552.20000000000005</v>
      </c>
      <c r="Z124" s="26">
        <f t="shared" si="122"/>
        <v>7.0306382433421629E-5</v>
      </c>
      <c r="AA124" s="26">
        <f t="shared" si="123"/>
        <v>0</v>
      </c>
      <c r="AB124" s="80">
        <v>1209637527.3900001</v>
      </c>
      <c r="AC124" s="71">
        <v>552.20000000000005</v>
      </c>
      <c r="AD124" s="26">
        <f t="shared" si="124"/>
        <v>-1.2293592896070359E-2</v>
      </c>
      <c r="AE124" s="26">
        <f t="shared" si="125"/>
        <v>0</v>
      </c>
      <c r="AF124" s="80">
        <v>1217627700.4300001</v>
      </c>
      <c r="AG124" s="71">
        <v>552.20000000000005</v>
      </c>
      <c r="AH124" s="26">
        <f t="shared" si="126"/>
        <v>6.6054275426128085E-3</v>
      </c>
      <c r="AI124" s="26">
        <f t="shared" si="127"/>
        <v>0</v>
      </c>
      <c r="AJ124" s="27">
        <f t="shared" si="54"/>
        <v>-6.6975125545416022E-4</v>
      </c>
      <c r="AK124" s="27">
        <f t="shared" si="55"/>
        <v>0</v>
      </c>
      <c r="AL124" s="28">
        <f t="shared" si="56"/>
        <v>-6.1552057222844202E-3</v>
      </c>
      <c r="AM124" s="28">
        <f t="shared" si="57"/>
        <v>0</v>
      </c>
      <c r="AN124" s="29">
        <f t="shared" si="58"/>
        <v>7.3638447143651049E-3</v>
      </c>
      <c r="AO124" s="87">
        <f t="shared" si="59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2095264560.9200001</v>
      </c>
      <c r="C125" s="71">
        <v>3.03</v>
      </c>
      <c r="D125" s="80">
        <v>2086976143.45</v>
      </c>
      <c r="E125" s="71">
        <v>3.03</v>
      </c>
      <c r="F125" s="26">
        <f t="shared" si="112"/>
        <v>-3.9557856437760323E-3</v>
      </c>
      <c r="G125" s="26">
        <f t="shared" si="113"/>
        <v>0</v>
      </c>
      <c r="H125" s="80">
        <v>2089990568.02</v>
      </c>
      <c r="I125" s="71">
        <v>3.04</v>
      </c>
      <c r="J125" s="26">
        <f t="shared" si="114"/>
        <v>1.4443981927923523E-3</v>
      </c>
      <c r="K125" s="26">
        <f t="shared" si="115"/>
        <v>3.3003300330033767E-3</v>
      </c>
      <c r="L125" s="80">
        <v>2072522489.03</v>
      </c>
      <c r="M125" s="71">
        <v>3</v>
      </c>
      <c r="N125" s="26">
        <f t="shared" si="116"/>
        <v>-8.357970249860406E-3</v>
      </c>
      <c r="O125" s="26">
        <f t="shared" si="117"/>
        <v>-1.3157894736842117E-2</v>
      </c>
      <c r="P125" s="80">
        <v>2029238435.97</v>
      </c>
      <c r="Q125" s="71">
        <v>2.92</v>
      </c>
      <c r="R125" s="26">
        <f t="shared" si="118"/>
        <v>-2.0884720570756327E-2</v>
      </c>
      <c r="S125" s="26">
        <f t="shared" si="119"/>
        <v>-2.6666666666666689E-2</v>
      </c>
      <c r="T125" s="80">
        <v>2066780294.3099999</v>
      </c>
      <c r="U125" s="71">
        <v>2.97</v>
      </c>
      <c r="V125" s="26">
        <f t="shared" si="120"/>
        <v>1.8500466812838807E-2</v>
      </c>
      <c r="W125" s="26">
        <f t="shared" si="121"/>
        <v>1.7123287671232969E-2</v>
      </c>
      <c r="X125" s="80">
        <v>2054212160.23</v>
      </c>
      <c r="Y125" s="71">
        <v>2.95</v>
      </c>
      <c r="Z125" s="26">
        <f t="shared" si="122"/>
        <v>-6.081020858676141E-3</v>
      </c>
      <c r="AA125" s="26">
        <f t="shared" si="123"/>
        <v>-6.7340067340067398E-3</v>
      </c>
      <c r="AB125" s="80">
        <v>2061433888.5599999</v>
      </c>
      <c r="AC125" s="71">
        <v>2.94</v>
      </c>
      <c r="AD125" s="26">
        <f t="shared" si="124"/>
        <v>3.5155708206845307E-3</v>
      </c>
      <c r="AE125" s="26">
        <f t="shared" si="125"/>
        <v>-3.3898305084746542E-3</v>
      </c>
      <c r="AF125" s="80">
        <v>2059985861.9147</v>
      </c>
      <c r="AG125" s="71">
        <v>2.94</v>
      </c>
      <c r="AH125" s="26">
        <f t="shared" si="126"/>
        <v>-7.0243661624842129E-4</v>
      </c>
      <c r="AI125" s="26">
        <f t="shared" si="127"/>
        <v>0</v>
      </c>
      <c r="AJ125" s="27">
        <f t="shared" si="54"/>
        <v>-2.0651872641252048E-3</v>
      </c>
      <c r="AK125" s="27">
        <f t="shared" si="55"/>
        <v>-3.690597617719232E-3</v>
      </c>
      <c r="AL125" s="28">
        <f t="shared" si="56"/>
        <v>-1.2932721641313124E-2</v>
      </c>
      <c r="AM125" s="28">
        <f t="shared" si="57"/>
        <v>-2.9702970297029656E-2</v>
      </c>
      <c r="AN125" s="29">
        <f t="shared" si="58"/>
        <v>1.1223320753167934E-2</v>
      </c>
      <c r="AO125" s="87">
        <f t="shared" si="59"/>
        <v>1.2740341862300398E-2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166418572.88999999</v>
      </c>
      <c r="C126" s="71">
        <v>1.7115</v>
      </c>
      <c r="D126" s="71">
        <v>166687319.16</v>
      </c>
      <c r="E126" s="71">
        <v>1.7137</v>
      </c>
      <c r="F126" s="26">
        <f t="shared" si="112"/>
        <v>1.6148814722599966E-3</v>
      </c>
      <c r="G126" s="26">
        <f t="shared" si="113"/>
        <v>1.2854221443178379E-3</v>
      </c>
      <c r="H126" s="71">
        <v>165932188.34999999</v>
      </c>
      <c r="I126" s="71">
        <v>1.7065999999999999</v>
      </c>
      <c r="J126" s="26">
        <f t="shared" si="114"/>
        <v>-4.5302234975365258E-3</v>
      </c>
      <c r="K126" s="26">
        <f t="shared" si="115"/>
        <v>-4.1430822197584798E-3</v>
      </c>
      <c r="L126" s="71">
        <v>164899325.72999999</v>
      </c>
      <c r="M126" s="71">
        <v>1.6966000000000001</v>
      </c>
      <c r="N126" s="26">
        <f t="shared" si="116"/>
        <v>-6.2246067521353511E-3</v>
      </c>
      <c r="O126" s="26">
        <f t="shared" si="117"/>
        <v>-5.8596038907768591E-3</v>
      </c>
      <c r="P126" s="71">
        <v>162601272.16</v>
      </c>
      <c r="Q126" s="71">
        <v>1.67</v>
      </c>
      <c r="R126" s="26">
        <f t="shared" si="118"/>
        <v>-1.3936100465096747E-2</v>
      </c>
      <c r="S126" s="26">
        <f t="shared" si="119"/>
        <v>-1.5678415654839194E-2</v>
      </c>
      <c r="T126" s="71">
        <v>164193351.90000001</v>
      </c>
      <c r="U126" s="71">
        <v>1.686404</v>
      </c>
      <c r="V126" s="26">
        <f t="shared" si="120"/>
        <v>9.7913117090092615E-3</v>
      </c>
      <c r="W126" s="26">
        <f t="shared" si="121"/>
        <v>9.8227544910180157E-3</v>
      </c>
      <c r="X126" s="71">
        <v>163019947.47999999</v>
      </c>
      <c r="Y126" s="71">
        <v>1.6771</v>
      </c>
      <c r="Z126" s="26">
        <f t="shared" si="122"/>
        <v>-7.1464794793559281E-3</v>
      </c>
      <c r="AA126" s="26">
        <f t="shared" si="123"/>
        <v>-5.5170647128445962E-3</v>
      </c>
      <c r="AB126" s="71">
        <v>162879432.65000001</v>
      </c>
      <c r="AC126" s="71">
        <v>1.6760999999999999</v>
      </c>
      <c r="AD126" s="26">
        <f t="shared" si="124"/>
        <v>-8.6194868893098059E-4</v>
      </c>
      <c r="AE126" s="26">
        <f t="shared" si="125"/>
        <v>-5.9626736628710984E-4</v>
      </c>
      <c r="AF126" s="71">
        <v>161692235.44</v>
      </c>
      <c r="AG126" s="71">
        <v>1.6640999999999999</v>
      </c>
      <c r="AH126" s="26">
        <f t="shared" si="126"/>
        <v>-7.2888098312025177E-3</v>
      </c>
      <c r="AI126" s="26">
        <f t="shared" si="127"/>
        <v>-7.1594773581528616E-3</v>
      </c>
      <c r="AJ126" s="27">
        <f t="shared" si="54"/>
        <v>-3.5727469416235984E-3</v>
      </c>
      <c r="AK126" s="27">
        <f t="shared" si="55"/>
        <v>-3.480716820915406E-3</v>
      </c>
      <c r="AL126" s="28">
        <f t="shared" si="56"/>
        <v>-2.9966788986541398E-2</v>
      </c>
      <c r="AM126" s="28">
        <f t="shared" si="57"/>
        <v>-2.8943222267608152E-2</v>
      </c>
      <c r="AN126" s="29">
        <f t="shared" si="58"/>
        <v>7.1192584390877478E-3</v>
      </c>
      <c r="AO126" s="87">
        <f t="shared" si="59"/>
        <v>7.3735062266662328E-3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648108496.69000006</v>
      </c>
      <c r="C127" s="71">
        <v>1.1836</v>
      </c>
      <c r="D127" s="71">
        <v>657992641.09000003</v>
      </c>
      <c r="E127" s="71">
        <v>1.1853</v>
      </c>
      <c r="F127" s="26">
        <f t="shared" si="112"/>
        <v>1.5250755776972493E-2</v>
      </c>
      <c r="G127" s="26">
        <f t="shared" si="113"/>
        <v>1.4362960459615029E-3</v>
      </c>
      <c r="H127" s="71">
        <v>655550080.03999996</v>
      </c>
      <c r="I127" s="71">
        <v>1.1809000000000001</v>
      </c>
      <c r="J127" s="26">
        <f t="shared" si="114"/>
        <v>-3.7121403758465115E-3</v>
      </c>
      <c r="K127" s="26">
        <f t="shared" si="115"/>
        <v>-3.7121403864000331E-3</v>
      </c>
      <c r="L127" s="71">
        <v>643689155.28999996</v>
      </c>
      <c r="M127" s="71">
        <v>1.1805000000000001</v>
      </c>
      <c r="N127" s="26">
        <f t="shared" si="116"/>
        <v>-1.8093087181495389E-2</v>
      </c>
      <c r="O127" s="26">
        <f t="shared" si="117"/>
        <v>-3.3872470149881947E-4</v>
      </c>
      <c r="P127" s="71">
        <v>635761539.29999995</v>
      </c>
      <c r="Q127" s="71">
        <v>1.1653</v>
      </c>
      <c r="R127" s="26">
        <f t="shared" si="118"/>
        <v>-1.2315907336404319E-2</v>
      </c>
      <c r="S127" s="26">
        <f t="shared" si="119"/>
        <v>-1.287590004235502E-2</v>
      </c>
      <c r="T127" s="71">
        <v>650997521.79999995</v>
      </c>
      <c r="U127" s="71">
        <v>1.1740999999999999</v>
      </c>
      <c r="V127" s="26">
        <f t="shared" si="120"/>
        <v>2.3964932695953036E-2</v>
      </c>
      <c r="W127" s="26">
        <f t="shared" si="121"/>
        <v>7.5517034240109148E-3</v>
      </c>
      <c r="X127" s="71">
        <v>649576115.13999999</v>
      </c>
      <c r="Y127" s="71">
        <v>1.1678999999999999</v>
      </c>
      <c r="Z127" s="26">
        <f t="shared" si="122"/>
        <v>-2.1834286804499579E-3</v>
      </c>
      <c r="AA127" s="26">
        <f t="shared" si="123"/>
        <v>-5.2806404905885217E-3</v>
      </c>
      <c r="AB127" s="71">
        <v>638096468.10000002</v>
      </c>
      <c r="AC127" s="71">
        <v>1.147</v>
      </c>
      <c r="AD127" s="26">
        <f t="shared" si="124"/>
        <v>-1.7672520236563516E-2</v>
      </c>
      <c r="AE127" s="26">
        <f t="shared" si="125"/>
        <v>-1.7895367754088468E-2</v>
      </c>
      <c r="AF127" s="71">
        <v>629768054.51999998</v>
      </c>
      <c r="AG127" s="71">
        <v>1.1321000000000001</v>
      </c>
      <c r="AH127" s="26">
        <f t="shared" si="126"/>
        <v>-1.3051966272119917E-2</v>
      </c>
      <c r="AI127" s="26">
        <f t="shared" si="127"/>
        <v>-1.2990409764603238E-2</v>
      </c>
      <c r="AJ127" s="27">
        <f t="shared" si="54"/>
        <v>-3.4766702012442603E-3</v>
      </c>
      <c r="AK127" s="27">
        <f t="shared" si="55"/>
        <v>-5.5131479586952104E-3</v>
      </c>
      <c r="AL127" s="28">
        <f t="shared" si="56"/>
        <v>-4.2894988192032836E-2</v>
      </c>
      <c r="AM127" s="28">
        <f t="shared" si="57"/>
        <v>-4.4883151944655288E-2</v>
      </c>
      <c r="AN127" s="29">
        <f t="shared" si="58"/>
        <v>1.5540114840142201E-2</v>
      </c>
      <c r="AO127" s="87">
        <f t="shared" si="59"/>
        <v>8.5565045190346151E-3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130864182.87</v>
      </c>
      <c r="C128" s="71">
        <v>1.2532000000000001</v>
      </c>
      <c r="D128" s="71">
        <v>130759931.43000001</v>
      </c>
      <c r="E128" s="71">
        <v>1.2518</v>
      </c>
      <c r="F128" s="26">
        <f t="shared" si="112"/>
        <v>-7.966384515124403E-4</v>
      </c>
      <c r="G128" s="26">
        <f t="shared" si="113"/>
        <v>-1.117140121289553E-3</v>
      </c>
      <c r="H128" s="71">
        <v>130226360.11</v>
      </c>
      <c r="I128" s="71">
        <v>1.2461</v>
      </c>
      <c r="J128" s="26">
        <f t="shared" si="114"/>
        <v>-4.0805414484761E-3</v>
      </c>
      <c r="K128" s="26">
        <f t="shared" si="115"/>
        <v>-4.5534430420195223E-3</v>
      </c>
      <c r="L128" s="71">
        <v>127498887.8</v>
      </c>
      <c r="M128" s="71">
        <v>1.2423</v>
      </c>
      <c r="N128" s="26">
        <f t="shared" si="116"/>
        <v>-2.0944087723070451E-2</v>
      </c>
      <c r="O128" s="26">
        <f t="shared" si="117"/>
        <v>-3.0495144851938254E-3</v>
      </c>
      <c r="P128" s="71">
        <v>125227545.2</v>
      </c>
      <c r="Q128" s="71">
        <v>1.226</v>
      </c>
      <c r="R128" s="26">
        <f t="shared" si="118"/>
        <v>-1.7814607163969268E-2</v>
      </c>
      <c r="S128" s="26">
        <f t="shared" si="119"/>
        <v>-1.3120824277549691E-2</v>
      </c>
      <c r="T128" s="71">
        <v>125389295.81999999</v>
      </c>
      <c r="U128" s="71">
        <v>1.2269000000000001</v>
      </c>
      <c r="V128" s="26">
        <f t="shared" si="120"/>
        <v>1.2916536832344604E-3</v>
      </c>
      <c r="W128" s="26">
        <f t="shared" si="121"/>
        <v>7.3409461663957829E-4</v>
      </c>
      <c r="X128" s="71">
        <v>123507817.3</v>
      </c>
      <c r="Y128" s="71">
        <v>1.2085999999999999</v>
      </c>
      <c r="Z128" s="26">
        <f t="shared" si="122"/>
        <v>-1.500509678833282E-2</v>
      </c>
      <c r="AA128" s="26">
        <f t="shared" si="123"/>
        <v>-1.4915641046540227E-2</v>
      </c>
      <c r="AB128" s="71">
        <v>121770018.93000001</v>
      </c>
      <c r="AC128" s="71">
        <v>1.1850000000000001</v>
      </c>
      <c r="AD128" s="26">
        <f t="shared" si="124"/>
        <v>-1.4070351237597249E-2</v>
      </c>
      <c r="AE128" s="26">
        <f t="shared" si="125"/>
        <v>-1.9526725136521466E-2</v>
      </c>
      <c r="AF128" s="71">
        <v>121142476.45</v>
      </c>
      <c r="AG128" s="71">
        <v>1.1830000000000001</v>
      </c>
      <c r="AH128" s="26">
        <f t="shared" si="126"/>
        <v>-5.1535056454310776E-3</v>
      </c>
      <c r="AI128" s="26">
        <f t="shared" si="127"/>
        <v>-1.6877637130801701E-3</v>
      </c>
      <c r="AJ128" s="27">
        <f t="shared" si="54"/>
        <v>-9.5716468468943668E-3</v>
      </c>
      <c r="AK128" s="27">
        <f t="shared" si="55"/>
        <v>-7.1546196506943605E-3</v>
      </c>
      <c r="AL128" s="28">
        <f t="shared" si="56"/>
        <v>-7.3550474329734078E-2</v>
      </c>
      <c r="AM128" s="28">
        <f t="shared" si="57"/>
        <v>-5.4960856366831741E-2</v>
      </c>
      <c r="AN128" s="29">
        <f t="shared" si="58"/>
        <v>8.3813040806953662E-3</v>
      </c>
      <c r="AO128" s="87">
        <f t="shared" si="59"/>
        <v>7.5695398876993863E-3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227288695.75472361</v>
      </c>
      <c r="C129" s="71">
        <v>150.77014481897544</v>
      </c>
      <c r="D129" s="71">
        <v>225816569.89397001</v>
      </c>
      <c r="E129" s="71">
        <v>149.85724190678962</v>
      </c>
      <c r="F129" s="26">
        <f t="shared" si="112"/>
        <v>-6.4768987118577429E-3</v>
      </c>
      <c r="G129" s="26">
        <f t="shared" si="113"/>
        <v>-6.0549315866341123E-3</v>
      </c>
      <c r="H129" s="71">
        <v>226556161.82224751</v>
      </c>
      <c r="I129" s="71">
        <v>150.38911533671055</v>
      </c>
      <c r="J129" s="26">
        <f t="shared" si="114"/>
        <v>3.2751889226940289E-3</v>
      </c>
      <c r="K129" s="26">
        <f t="shared" si="115"/>
        <v>3.5492007136481494E-3</v>
      </c>
      <c r="L129" s="71">
        <v>227200589.55288321</v>
      </c>
      <c r="M129" s="71">
        <v>150.85899326577399</v>
      </c>
      <c r="N129" s="26">
        <f t="shared" si="116"/>
        <v>2.8444502477990899E-3</v>
      </c>
      <c r="O129" s="26">
        <f t="shared" si="117"/>
        <v>3.1244144764826899E-3</v>
      </c>
      <c r="P129" s="71">
        <v>225610695.14540854</v>
      </c>
      <c r="Q129" s="71">
        <v>149.8691388379292</v>
      </c>
      <c r="R129" s="26">
        <f t="shared" si="118"/>
        <v>-6.9977565225666062E-3</v>
      </c>
      <c r="S129" s="26">
        <f t="shared" si="119"/>
        <v>-6.5614545504816286E-3</v>
      </c>
      <c r="T129" s="71">
        <v>226498459.13</v>
      </c>
      <c r="U129" s="71">
        <v>150.5</v>
      </c>
      <c r="V129" s="26">
        <f t="shared" si="120"/>
        <v>3.9349374993915102E-3</v>
      </c>
      <c r="W129" s="26">
        <f t="shared" si="121"/>
        <v>4.2094134053377308E-3</v>
      </c>
      <c r="X129" s="71">
        <v>226237178.05000001</v>
      </c>
      <c r="Y129" s="71">
        <v>150.38</v>
      </c>
      <c r="Z129" s="26">
        <f t="shared" si="122"/>
        <v>-1.1535666997629314E-3</v>
      </c>
      <c r="AA129" s="26">
        <f t="shared" si="123"/>
        <v>-7.9734219269106009E-4</v>
      </c>
      <c r="AB129" s="71">
        <v>225096675.31</v>
      </c>
      <c r="AC129" s="71">
        <v>149.68</v>
      </c>
      <c r="AD129" s="26">
        <f t="shared" si="124"/>
        <v>-5.0411817802463498E-3</v>
      </c>
      <c r="AE129" s="26">
        <f t="shared" si="125"/>
        <v>-4.654874318393328E-3</v>
      </c>
      <c r="AF129" s="71">
        <v>224692307.90322152</v>
      </c>
      <c r="AG129" s="71">
        <v>149.46407317025287</v>
      </c>
      <c r="AH129" s="26">
        <f t="shared" si="126"/>
        <v>-1.7964166117584608E-3</v>
      </c>
      <c r="AI129" s="26">
        <f t="shared" si="127"/>
        <v>-1.4425897230567399E-3</v>
      </c>
      <c r="AJ129" s="27">
        <f t="shared" si="54"/>
        <v>-1.4264054570384329E-3</v>
      </c>
      <c r="AK129" s="27">
        <f t="shared" si="55"/>
        <v>-1.0785204719735374E-3</v>
      </c>
      <c r="AL129" s="28">
        <f t="shared" si="56"/>
        <v>-4.978651439424402E-3</v>
      </c>
      <c r="AM129" s="28">
        <f t="shared" si="57"/>
        <v>-2.6236218652769525E-3</v>
      </c>
      <c r="AN129" s="29">
        <f t="shared" si="58"/>
        <v>4.4547661214989999E-3</v>
      </c>
      <c r="AO129" s="87">
        <f t="shared" si="59"/>
        <v>4.3894656103990537E-3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164164246.91</v>
      </c>
      <c r="C130" s="71">
        <v>3.7618999999999998</v>
      </c>
      <c r="D130" s="71">
        <v>164313419.28999999</v>
      </c>
      <c r="E130" s="71">
        <v>3.7719999999999998</v>
      </c>
      <c r="F130" s="26">
        <f t="shared" si="112"/>
        <v>9.0867763723106055E-4</v>
      </c>
      <c r="G130" s="26">
        <f t="shared" si="113"/>
        <v>2.6848135250804109E-3</v>
      </c>
      <c r="H130" s="71">
        <v>166241594.91</v>
      </c>
      <c r="I130" s="71">
        <v>3.8166000000000002</v>
      </c>
      <c r="J130" s="26">
        <f t="shared" si="114"/>
        <v>1.173474222818606E-2</v>
      </c>
      <c r="K130" s="26">
        <f t="shared" si="115"/>
        <v>1.1823966065747725E-2</v>
      </c>
      <c r="L130" s="71">
        <v>165330312.5</v>
      </c>
      <c r="M130" s="71">
        <v>3.7953000000000001</v>
      </c>
      <c r="N130" s="26">
        <f t="shared" si="116"/>
        <v>-5.4816750915638607E-3</v>
      </c>
      <c r="O130" s="26">
        <f t="shared" si="117"/>
        <v>-5.5808835088822766E-3</v>
      </c>
      <c r="P130" s="71">
        <v>159347886.09999999</v>
      </c>
      <c r="Q130" s="71">
        <v>3.6579000000000002</v>
      </c>
      <c r="R130" s="26">
        <f t="shared" si="118"/>
        <v>-3.6184691781792927E-2</v>
      </c>
      <c r="S130" s="26">
        <f t="shared" si="119"/>
        <v>-3.6202671725555281E-2</v>
      </c>
      <c r="T130" s="71">
        <v>162053983.47999999</v>
      </c>
      <c r="U130" s="71">
        <v>3.7204000000000002</v>
      </c>
      <c r="V130" s="26">
        <f t="shared" si="120"/>
        <v>1.6982323683301093E-2</v>
      </c>
      <c r="W130" s="26">
        <f t="shared" si="121"/>
        <v>1.7086306350638344E-2</v>
      </c>
      <c r="X130" s="71">
        <v>160310771.88</v>
      </c>
      <c r="Y130" s="71">
        <v>3.68</v>
      </c>
      <c r="Z130" s="26">
        <f t="shared" si="122"/>
        <v>-1.0756980868755588E-2</v>
      </c>
      <c r="AA130" s="26">
        <f t="shared" si="123"/>
        <v>-1.0859047414256529E-2</v>
      </c>
      <c r="AB130" s="71">
        <v>160210573.28999999</v>
      </c>
      <c r="AC130" s="71">
        <v>3.6776</v>
      </c>
      <c r="AD130" s="26">
        <f t="shared" si="124"/>
        <v>-6.250271820474225E-4</v>
      </c>
      <c r="AE130" s="26">
        <f t="shared" si="125"/>
        <v>-6.521739130435271E-4</v>
      </c>
      <c r="AF130" s="71">
        <v>161771182.44999999</v>
      </c>
      <c r="AG130" s="71">
        <v>3.7136</v>
      </c>
      <c r="AH130" s="26">
        <f t="shared" si="126"/>
        <v>9.7409873016003137E-3</v>
      </c>
      <c r="AI130" s="26">
        <f t="shared" si="127"/>
        <v>9.7889928214052735E-3</v>
      </c>
      <c r="AJ130" s="27">
        <f t="shared" si="54"/>
        <v>-1.7102055092301591E-3</v>
      </c>
      <c r="AK130" s="27">
        <f t="shared" si="55"/>
        <v>-1.488837224858233E-3</v>
      </c>
      <c r="AL130" s="28">
        <f t="shared" si="56"/>
        <v>-1.5471875948933664E-2</v>
      </c>
      <c r="AM130" s="28">
        <f t="shared" si="57"/>
        <v>-1.5482502651113412E-2</v>
      </c>
      <c r="AN130" s="29">
        <f t="shared" si="58"/>
        <v>1.6707148068058481E-2</v>
      </c>
      <c r="AO130" s="87">
        <f t="shared" si="59"/>
        <v>1.6806340191652027E-2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359091416.5</v>
      </c>
      <c r="C131" s="71">
        <v>136.79</v>
      </c>
      <c r="D131" s="71">
        <v>359719949.00999999</v>
      </c>
      <c r="E131" s="71">
        <v>136.81</v>
      </c>
      <c r="F131" s="26">
        <f t="shared" si="112"/>
        <v>1.7503412254355304E-3</v>
      </c>
      <c r="G131" s="26">
        <f t="shared" si="113"/>
        <v>1.4620951823971222E-4</v>
      </c>
      <c r="H131" s="71">
        <v>359671823.85000002</v>
      </c>
      <c r="I131" s="71">
        <v>136.74</v>
      </c>
      <c r="J131" s="26">
        <f t="shared" si="114"/>
        <v>-1.3378507400663722E-4</v>
      </c>
      <c r="K131" s="26">
        <f t="shared" si="115"/>
        <v>-5.1165850449523553E-4</v>
      </c>
      <c r="L131" s="71">
        <v>356566370.68000001</v>
      </c>
      <c r="M131" s="71">
        <v>135.88999999999999</v>
      </c>
      <c r="N131" s="26">
        <f t="shared" si="116"/>
        <v>-8.6341296817710571E-3</v>
      </c>
      <c r="O131" s="26">
        <f t="shared" si="117"/>
        <v>-6.2161766856810201E-3</v>
      </c>
      <c r="P131" s="71">
        <v>347304048.69999999</v>
      </c>
      <c r="Q131" s="71">
        <v>132.41</v>
      </c>
      <c r="R131" s="26">
        <f t="shared" si="118"/>
        <v>-2.5976431715464487E-2</v>
      </c>
      <c r="S131" s="26">
        <f t="shared" si="119"/>
        <v>-2.5608948414158436E-2</v>
      </c>
      <c r="T131" s="71">
        <v>355180896.66000003</v>
      </c>
      <c r="U131" s="71">
        <v>135.31</v>
      </c>
      <c r="V131" s="26">
        <f t="shared" si="120"/>
        <v>2.2679977355530432E-2</v>
      </c>
      <c r="W131" s="26">
        <f t="shared" si="121"/>
        <v>2.1901669058228275E-2</v>
      </c>
      <c r="X131" s="71">
        <v>351127753.16000003</v>
      </c>
      <c r="Y131" s="71">
        <v>133.76</v>
      </c>
      <c r="Z131" s="26">
        <f t="shared" si="122"/>
        <v>-1.141149070266554E-2</v>
      </c>
      <c r="AA131" s="26">
        <f t="shared" si="123"/>
        <v>-1.1455177000960841E-2</v>
      </c>
      <c r="AB131" s="71">
        <v>347410643.73000002</v>
      </c>
      <c r="AC131" s="71">
        <v>132.25</v>
      </c>
      <c r="AD131" s="26">
        <f t="shared" si="124"/>
        <v>-1.0586202305421909E-2</v>
      </c>
      <c r="AE131" s="26">
        <f t="shared" si="125"/>
        <v>-1.1288875598086057E-2</v>
      </c>
      <c r="AF131" s="71">
        <v>345414908.13999999</v>
      </c>
      <c r="AG131" s="71">
        <v>132.06</v>
      </c>
      <c r="AH131" s="26">
        <f t="shared" si="126"/>
        <v>-5.74460116872837E-3</v>
      </c>
      <c r="AI131" s="26">
        <f t="shared" si="127"/>
        <v>-1.4366729678638769E-3</v>
      </c>
      <c r="AJ131" s="27">
        <f t="shared" si="54"/>
        <v>-4.7570402583865055E-3</v>
      </c>
      <c r="AK131" s="27">
        <f t="shared" si="55"/>
        <v>-4.3087038243471848E-3</v>
      </c>
      <c r="AL131" s="28">
        <f t="shared" si="56"/>
        <v>-3.9767160285020316E-2</v>
      </c>
      <c r="AM131" s="28">
        <f t="shared" si="57"/>
        <v>-3.4719684233608654E-2</v>
      </c>
      <c r="AN131" s="29">
        <f t="shared" si="58"/>
        <v>1.3943974384583812E-2</v>
      </c>
      <c r="AO131" s="87">
        <f t="shared" si="59"/>
        <v>1.3557442674427291E-2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152238819.78999999</v>
      </c>
      <c r="C132" s="71">
        <v>143.814401</v>
      </c>
      <c r="D132" s="80">
        <v>152257372.09999999</v>
      </c>
      <c r="E132" s="71">
        <v>143.93454399999999</v>
      </c>
      <c r="F132" s="26">
        <f t="shared" si="112"/>
        <v>1.2186320168268289E-4</v>
      </c>
      <c r="G132" s="26">
        <f t="shared" si="113"/>
        <v>8.3540312489278846E-4</v>
      </c>
      <c r="H132" s="80">
        <v>152137666.18000001</v>
      </c>
      <c r="I132" s="71">
        <v>143.987661</v>
      </c>
      <c r="J132" s="26">
        <f t="shared" si="114"/>
        <v>-7.8620771098929861E-4</v>
      </c>
      <c r="K132" s="26">
        <f t="shared" si="115"/>
        <v>3.6903580283003165E-4</v>
      </c>
      <c r="L132" s="80">
        <v>151842019.19</v>
      </c>
      <c r="M132" s="71">
        <v>141.402052</v>
      </c>
      <c r="N132" s="26">
        <f t="shared" si="116"/>
        <v>-1.9432859555648635E-3</v>
      </c>
      <c r="O132" s="26">
        <f t="shared" si="117"/>
        <v>-1.7957156759425413E-2</v>
      </c>
      <c r="P132" s="80">
        <v>148566112.66</v>
      </c>
      <c r="Q132" s="71">
        <v>138.44958</v>
      </c>
      <c r="R132" s="26">
        <f t="shared" si="118"/>
        <v>-2.157443998357831E-2</v>
      </c>
      <c r="S132" s="26">
        <f t="shared" si="119"/>
        <v>-2.0879979874690931E-2</v>
      </c>
      <c r="T132" s="80">
        <v>152007424.25999999</v>
      </c>
      <c r="U132" s="71">
        <v>141.604004</v>
      </c>
      <c r="V132" s="26">
        <f t="shared" si="120"/>
        <v>2.3163503024916491E-2</v>
      </c>
      <c r="W132" s="26">
        <f t="shared" si="121"/>
        <v>2.2783918882238616E-2</v>
      </c>
      <c r="X132" s="80">
        <v>150712966.58000001</v>
      </c>
      <c r="Y132" s="71">
        <v>139.94447099999999</v>
      </c>
      <c r="Z132" s="26">
        <f t="shared" si="122"/>
        <v>-8.5157530054971627E-3</v>
      </c>
      <c r="AA132" s="26">
        <f t="shared" si="123"/>
        <v>-1.1719534427854245E-2</v>
      </c>
      <c r="AB132" s="80">
        <v>150410590.38999999</v>
      </c>
      <c r="AC132" s="71">
        <v>139.737043</v>
      </c>
      <c r="AD132" s="26">
        <f t="shared" si="124"/>
        <v>-2.0063050768728847E-3</v>
      </c>
      <c r="AE132" s="26">
        <f t="shared" si="125"/>
        <v>-1.4822164714173886E-3</v>
      </c>
      <c r="AF132" s="80">
        <v>150803825.75</v>
      </c>
      <c r="AG132" s="71">
        <v>140.17476199999999</v>
      </c>
      <c r="AH132" s="26">
        <f t="shared" si="126"/>
        <v>2.6144127150913602E-3</v>
      </c>
      <c r="AI132" s="26">
        <f t="shared" si="127"/>
        <v>3.1324478506389109E-3</v>
      </c>
      <c r="AJ132" s="27">
        <f t="shared" si="54"/>
        <v>-1.1157765988514981E-3</v>
      </c>
      <c r="AK132" s="27">
        <f t="shared" si="55"/>
        <v>-3.1147602340984536E-3</v>
      </c>
      <c r="AL132" s="28">
        <f t="shared" si="56"/>
        <v>-9.5466402050163462E-3</v>
      </c>
      <c r="AM132" s="28">
        <f t="shared" si="57"/>
        <v>-2.6121470881930897E-2</v>
      </c>
      <c r="AN132" s="29">
        <f t="shared" si="58"/>
        <v>1.2420216643548599E-2</v>
      </c>
      <c r="AO132" s="87">
        <f t="shared" si="59"/>
        <v>1.3887902833405371E-2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1056049993.55</v>
      </c>
      <c r="C133" s="71">
        <v>2.4474999999999998</v>
      </c>
      <c r="D133" s="80">
        <v>1050829575.4299999</v>
      </c>
      <c r="E133" s="71">
        <v>2.4365000000000001</v>
      </c>
      <c r="F133" s="26">
        <f t="shared" si="112"/>
        <v>-4.943343735509277E-3</v>
      </c>
      <c r="G133" s="26">
        <f t="shared" si="113"/>
        <v>-4.4943820224717787E-3</v>
      </c>
      <c r="H133" s="80">
        <v>1050310553.65</v>
      </c>
      <c r="I133" s="71">
        <v>2.4361999999999999</v>
      </c>
      <c r="J133" s="26">
        <f t="shared" si="114"/>
        <v>-4.9391622784083469E-4</v>
      </c>
      <c r="K133" s="26">
        <f t="shared" si="115"/>
        <v>-1.2312743689726617E-4</v>
      </c>
      <c r="L133" s="80">
        <v>1059972747.5700001</v>
      </c>
      <c r="M133" s="71">
        <v>2.4588999999999999</v>
      </c>
      <c r="N133" s="26">
        <f t="shared" si="116"/>
        <v>9.1993685928627306E-3</v>
      </c>
      <c r="O133" s="26">
        <f t="shared" si="117"/>
        <v>9.3177900008209278E-3</v>
      </c>
      <c r="P133" s="80">
        <v>1027359800.15</v>
      </c>
      <c r="Q133" s="71">
        <v>2.3824000000000001</v>
      </c>
      <c r="R133" s="26">
        <f t="shared" si="118"/>
        <v>-3.0767722561514568E-2</v>
      </c>
      <c r="S133" s="26">
        <f t="shared" si="119"/>
        <v>-3.1111472609703442E-2</v>
      </c>
      <c r="T133" s="80">
        <v>1041717870.55</v>
      </c>
      <c r="U133" s="71">
        <v>2.4157999999999999</v>
      </c>
      <c r="V133" s="26">
        <f t="shared" si="120"/>
        <v>1.3975698093212934E-2</v>
      </c>
      <c r="W133" s="26">
        <f t="shared" si="121"/>
        <v>1.4019476158495581E-2</v>
      </c>
      <c r="X133" s="80">
        <v>1033770870.75</v>
      </c>
      <c r="Y133" s="71">
        <v>2.3959999999999999</v>
      </c>
      <c r="Z133" s="26">
        <f t="shared" si="122"/>
        <v>-7.6287448114950194E-3</v>
      </c>
      <c r="AA133" s="26">
        <f t="shared" si="123"/>
        <v>-8.1960427187681272E-3</v>
      </c>
      <c r="AB133" s="80">
        <v>1028858177.3200001</v>
      </c>
      <c r="AC133" s="71">
        <v>2.3845999999999998</v>
      </c>
      <c r="AD133" s="26">
        <f t="shared" si="124"/>
        <v>-4.7522072530790035E-3</v>
      </c>
      <c r="AE133" s="26">
        <f t="shared" si="125"/>
        <v>-4.7579298831385963E-3</v>
      </c>
      <c r="AF133" s="80">
        <v>1020762255.2</v>
      </c>
      <c r="AG133" s="71">
        <v>2.3658000000000001</v>
      </c>
      <c r="AH133" s="26">
        <f t="shared" si="126"/>
        <v>-7.8688416911731219E-3</v>
      </c>
      <c r="AI133" s="26">
        <f t="shared" si="127"/>
        <v>-7.8839218317536298E-3</v>
      </c>
      <c r="AJ133" s="27">
        <f t="shared" si="54"/>
        <v>-4.1599636993170201E-3</v>
      </c>
      <c r="AK133" s="27">
        <f t="shared" si="55"/>
        <v>-4.1537012929270412E-3</v>
      </c>
      <c r="AL133" s="28">
        <f t="shared" si="56"/>
        <v>-2.8612936800619014E-2</v>
      </c>
      <c r="AM133" s="28">
        <f t="shared" si="57"/>
        <v>-2.901703262877077E-2</v>
      </c>
      <c r="AN133" s="29">
        <f t="shared" si="58"/>
        <v>1.3392638589638024E-2</v>
      </c>
      <c r="AO133" s="87">
        <f t="shared" si="59"/>
        <v>1.3551218402548653E-2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18084760.02</v>
      </c>
      <c r="C134" s="71">
        <v>1.1698</v>
      </c>
      <c r="D134" s="80">
        <v>18057595.399999999</v>
      </c>
      <c r="E134" s="71">
        <v>1.1679999999999999</v>
      </c>
      <c r="F134" s="26">
        <f t="shared" si="112"/>
        <v>-1.5020724615620884E-3</v>
      </c>
      <c r="G134" s="26">
        <f t="shared" si="113"/>
        <v>-1.5387245683022943E-3</v>
      </c>
      <c r="H134" s="80">
        <v>18062849.66</v>
      </c>
      <c r="I134" s="71">
        <v>1.1684000000000001</v>
      </c>
      <c r="J134" s="26">
        <f t="shared" si="114"/>
        <v>2.9097229634470818E-4</v>
      </c>
      <c r="K134" s="26">
        <f t="shared" si="115"/>
        <v>3.4246575342480992E-4</v>
      </c>
      <c r="L134" s="80">
        <v>17952359.210000001</v>
      </c>
      <c r="M134" s="71">
        <v>1.1612</v>
      </c>
      <c r="N134" s="26">
        <f t="shared" si="116"/>
        <v>-6.1169999241414965E-3</v>
      </c>
      <c r="O134" s="26">
        <f t="shared" si="117"/>
        <v>-6.1622731941116862E-3</v>
      </c>
      <c r="P134" s="80">
        <v>17610583.640000001</v>
      </c>
      <c r="Q134" s="71">
        <v>1.1391</v>
      </c>
      <c r="R134" s="26">
        <f t="shared" si="118"/>
        <v>-1.9037919529240541E-2</v>
      </c>
      <c r="S134" s="26">
        <f t="shared" si="119"/>
        <v>-1.903203582500862E-2</v>
      </c>
      <c r="T134" s="80">
        <v>18018659.32</v>
      </c>
      <c r="U134" s="71">
        <v>1.1625000000000001</v>
      </c>
      <c r="V134" s="26">
        <f t="shared" si="120"/>
        <v>2.3172183747113998E-2</v>
      </c>
      <c r="W134" s="26">
        <f t="shared" si="121"/>
        <v>2.0542533579141504E-2</v>
      </c>
      <c r="X134" s="80">
        <v>17836714.670000002</v>
      </c>
      <c r="Y134" s="71">
        <v>1.1507000000000001</v>
      </c>
      <c r="Z134" s="26">
        <f t="shared" si="122"/>
        <v>-1.00975686797101E-2</v>
      </c>
      <c r="AA134" s="26">
        <f t="shared" si="123"/>
        <v>-1.0150537634408629E-2</v>
      </c>
      <c r="AB134" s="80">
        <v>17757367.77</v>
      </c>
      <c r="AC134" s="71">
        <v>1.1456</v>
      </c>
      <c r="AD134" s="26">
        <f t="shared" si="124"/>
        <v>-4.4485154058924144E-3</v>
      </c>
      <c r="AE134" s="26">
        <f t="shared" si="125"/>
        <v>-4.4320848179369987E-3</v>
      </c>
      <c r="AF134" s="80">
        <v>17752787.420000002</v>
      </c>
      <c r="AG134" s="71">
        <v>1.1453</v>
      </c>
      <c r="AH134" s="26">
        <f t="shared" si="126"/>
        <v>-2.5794081979514948E-4</v>
      </c>
      <c r="AI134" s="26">
        <f t="shared" si="127"/>
        <v>-2.6187150837985942E-4</v>
      </c>
      <c r="AJ134" s="27">
        <f t="shared" ref="AJ134:AJ162" si="128">AVERAGE(F134,J134,N134,R134,V134,Z134,AD134,AH134)</f>
        <v>-2.2497325971103858E-3</v>
      </c>
      <c r="AK134" s="27">
        <f t="shared" ref="AK134:AK162" si="129">AVERAGE(G134,K134,O134,S134,W134,AA134,AE134,AI134)</f>
        <v>-2.5865660269477216E-3</v>
      </c>
      <c r="AL134" s="28">
        <f t="shared" ref="AL134:AL162" si="130">((AF134-D134)/D134)</f>
        <v>-1.6879765730048242E-2</v>
      </c>
      <c r="AM134" s="28">
        <f t="shared" ref="AM134:AM162" si="131">((AG134-E134)/E134)</f>
        <v>-1.9434931506849266E-2</v>
      </c>
      <c r="AN134" s="29">
        <f t="shared" ref="AN134:AN162" si="132">STDEV(F134,J134,N134,R134,V134,Z134,AD134,AH134)</f>
        <v>1.2074041791009195E-2</v>
      </c>
      <c r="AO134" s="87">
        <f t="shared" ref="AO134:AO162" si="133">STDEV(G134,K134,O134,S134,W134,AA134,AE134,AI134)</f>
        <v>1.1300413499365882E-2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206206494.66</v>
      </c>
      <c r="C135" s="71">
        <v>1.0670999999999999</v>
      </c>
      <c r="D135" s="80">
        <v>206508239.94999999</v>
      </c>
      <c r="E135" s="71">
        <v>1.0685</v>
      </c>
      <c r="F135" s="26">
        <f t="shared" si="112"/>
        <v>1.463316131228161E-3</v>
      </c>
      <c r="G135" s="26">
        <f t="shared" si="113"/>
        <v>1.3119670134008696E-3</v>
      </c>
      <c r="H135" s="80">
        <v>205810111.50999999</v>
      </c>
      <c r="I135" s="71">
        <v>1.0660000000000001</v>
      </c>
      <c r="J135" s="26">
        <f t="shared" si="114"/>
        <v>-3.3806323668684082E-3</v>
      </c>
      <c r="K135" s="26">
        <f t="shared" si="115"/>
        <v>-2.3397285914833381E-3</v>
      </c>
      <c r="L135" s="80">
        <v>205635437.22</v>
      </c>
      <c r="M135" s="71">
        <v>1.0649999999999999</v>
      </c>
      <c r="N135" s="26">
        <f t="shared" si="116"/>
        <v>-8.4871578329378877E-4</v>
      </c>
      <c r="O135" s="26">
        <f t="shared" si="117"/>
        <v>-9.3808630394006743E-4</v>
      </c>
      <c r="P135" s="80">
        <v>211346607.15000001</v>
      </c>
      <c r="Q135" s="71">
        <v>1.0424</v>
      </c>
      <c r="R135" s="26">
        <f t="shared" si="118"/>
        <v>2.7773276859327928E-2</v>
      </c>
      <c r="S135" s="26">
        <f t="shared" si="119"/>
        <v>-2.1220657276995264E-2</v>
      </c>
      <c r="T135" s="80">
        <v>213256357.53</v>
      </c>
      <c r="U135" s="71">
        <v>1.05</v>
      </c>
      <c r="V135" s="26">
        <f t="shared" si="120"/>
        <v>9.0361061658519037E-3</v>
      </c>
      <c r="W135" s="26">
        <f t="shared" si="121"/>
        <v>7.290867229470502E-3</v>
      </c>
      <c r="X135" s="80">
        <v>210504873.13</v>
      </c>
      <c r="Y135" s="71">
        <v>1.04</v>
      </c>
      <c r="Z135" s="26">
        <f t="shared" si="122"/>
        <v>-1.2902238563335392E-2</v>
      </c>
      <c r="AA135" s="26">
        <f t="shared" si="123"/>
        <v>-9.5238095238095316E-3</v>
      </c>
      <c r="AB135" s="80">
        <v>208839250.77000001</v>
      </c>
      <c r="AC135" s="71">
        <v>1.0299</v>
      </c>
      <c r="AD135" s="26">
        <f t="shared" si="124"/>
        <v>-7.9125121201890566E-3</v>
      </c>
      <c r="AE135" s="26">
        <f t="shared" si="125"/>
        <v>-9.711538461538459E-3</v>
      </c>
      <c r="AF135" s="80">
        <v>209201886.19</v>
      </c>
      <c r="AG135" s="71">
        <v>1.0316000000000001</v>
      </c>
      <c r="AH135" s="26">
        <f t="shared" si="126"/>
        <v>1.7364332550654786E-3</v>
      </c>
      <c r="AI135" s="26">
        <f t="shared" si="127"/>
        <v>1.650645693756709E-3</v>
      </c>
      <c r="AJ135" s="27">
        <f t="shared" si="128"/>
        <v>1.8706291972233531E-3</v>
      </c>
      <c r="AK135" s="27">
        <f t="shared" si="129"/>
        <v>-4.1850425276423221E-3</v>
      </c>
      <c r="AL135" s="28">
        <f t="shared" si="130"/>
        <v>1.3043771234756533E-2</v>
      </c>
      <c r="AM135" s="28">
        <f t="shared" si="131"/>
        <v>-3.453439401029474E-2</v>
      </c>
      <c r="AN135" s="29">
        <f t="shared" si="132"/>
        <v>1.237158720400839E-2</v>
      </c>
      <c r="AO135" s="87">
        <f t="shared" si="133"/>
        <v>8.9376694320948621E-3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4172674.5434811008</v>
      </c>
      <c r="C136" s="71">
        <v>102.33073482832155</v>
      </c>
      <c r="D136" s="71">
        <v>4172674.5434811008</v>
      </c>
      <c r="E136" s="71">
        <v>102.33073482832155</v>
      </c>
      <c r="F136" s="26">
        <f t="shared" si="112"/>
        <v>0</v>
      </c>
      <c r="G136" s="26">
        <f t="shared" si="113"/>
        <v>0</v>
      </c>
      <c r="H136" s="71">
        <v>4026904.94</v>
      </c>
      <c r="I136" s="71">
        <v>102.538</v>
      </c>
      <c r="J136" s="26">
        <f t="shared" si="114"/>
        <v>-3.4934333354331285E-2</v>
      </c>
      <c r="K136" s="26">
        <f t="shared" si="115"/>
        <v>2.025443988320504E-3</v>
      </c>
      <c r="L136" s="71">
        <v>4026904.94</v>
      </c>
      <c r="M136" s="71">
        <v>102.538</v>
      </c>
      <c r="N136" s="26">
        <f t="shared" si="116"/>
        <v>0</v>
      </c>
      <c r="O136" s="26">
        <f t="shared" si="117"/>
        <v>0</v>
      </c>
      <c r="P136" s="71">
        <v>4026904.94</v>
      </c>
      <c r="Q136" s="71">
        <v>102.538</v>
      </c>
      <c r="R136" s="26">
        <f t="shared" si="118"/>
        <v>0</v>
      </c>
      <c r="S136" s="26">
        <f t="shared" si="119"/>
        <v>0</v>
      </c>
      <c r="T136" s="71">
        <v>4028539.77</v>
      </c>
      <c r="U136" s="71">
        <v>102.58199999999999</v>
      </c>
      <c r="V136" s="26">
        <f t="shared" si="120"/>
        <v>4.0597680460767829E-4</v>
      </c>
      <c r="W136" s="26">
        <f t="shared" si="121"/>
        <v>4.2910920829348077E-4</v>
      </c>
      <c r="X136" s="71">
        <v>4030718.61</v>
      </c>
      <c r="Y136" s="71">
        <v>102.64</v>
      </c>
      <c r="Z136" s="26">
        <f t="shared" si="122"/>
        <v>5.4085105879440063E-4</v>
      </c>
      <c r="AA136" s="26">
        <f t="shared" si="123"/>
        <v>5.654013374666797E-4</v>
      </c>
      <c r="AB136" s="71">
        <v>4030718.608963341</v>
      </c>
      <c r="AC136" s="71">
        <v>102.64</v>
      </c>
      <c r="AD136" s="26">
        <f t="shared" si="124"/>
        <v>-2.571895940646642E-10</v>
      </c>
      <c r="AE136" s="26">
        <f t="shared" si="125"/>
        <v>0</v>
      </c>
      <c r="AF136" s="71">
        <v>4033259.25</v>
      </c>
      <c r="AG136" s="71">
        <v>102.708</v>
      </c>
      <c r="AH136" s="26">
        <f t="shared" si="126"/>
        <v>6.3031962365451253E-4</v>
      </c>
      <c r="AI136" s="26">
        <f t="shared" si="127"/>
        <v>6.625097427903141E-4</v>
      </c>
      <c r="AJ136" s="27">
        <f t="shared" si="128"/>
        <v>-4.1696482655580354E-3</v>
      </c>
      <c r="AK136" s="27">
        <f t="shared" si="129"/>
        <v>4.6030803460887228E-4</v>
      </c>
      <c r="AL136" s="28">
        <f t="shared" si="130"/>
        <v>-3.3411494720791725E-2</v>
      </c>
      <c r="AM136" s="28">
        <f t="shared" si="131"/>
        <v>3.6867239574833138E-3</v>
      </c>
      <c r="AN136" s="29">
        <f t="shared" si="132"/>
        <v>1.2433678650604097E-2</v>
      </c>
      <c r="AO136" s="87">
        <f t="shared" si="133"/>
        <v>6.9179765831628459E-4</v>
      </c>
    </row>
    <row r="137" spans="1:46">
      <c r="A137" s="234" t="s">
        <v>47</v>
      </c>
      <c r="B137" s="247">
        <f>SUM(B115:B136)</f>
        <v>30966196375.378197</v>
      </c>
      <c r="C137" s="100"/>
      <c r="D137" s="247">
        <f>SUM(D115:D136)</f>
        <v>30912340456.637451</v>
      </c>
      <c r="E137" s="100"/>
      <c r="F137" s="26">
        <f>((D137-B137)/B137)</f>
        <v>-1.7391841764449764E-3</v>
      </c>
      <c r="G137" s="26"/>
      <c r="H137" s="247">
        <f>SUM(H115:H136)</f>
        <v>30731548032.112244</v>
      </c>
      <c r="I137" s="100"/>
      <c r="J137" s="26">
        <f>((H137-D137)/D137)</f>
        <v>-5.8485518034073038E-3</v>
      </c>
      <c r="K137" s="26"/>
      <c r="L137" s="247">
        <f>SUM(L115:L136)</f>
        <v>30660052006.312881</v>
      </c>
      <c r="M137" s="100"/>
      <c r="N137" s="26">
        <f>((L137-H137)/H137)</f>
        <v>-2.3264700406453332E-3</v>
      </c>
      <c r="O137" s="26"/>
      <c r="P137" s="247">
        <f>SUM(P115:P136)</f>
        <v>30940700501.965412</v>
      </c>
      <c r="Q137" s="100"/>
      <c r="R137" s="26">
        <f>((P137-L137)/L137)</f>
        <v>9.153555760268944E-3</v>
      </c>
      <c r="S137" s="26"/>
      <c r="T137" s="247">
        <f>SUM(T115:T136)</f>
        <v>30472557519.299999</v>
      </c>
      <c r="U137" s="100"/>
      <c r="V137" s="26">
        <f>((T137-P137)/P137)</f>
        <v>-1.5130329148031913E-2</v>
      </c>
      <c r="W137" s="26"/>
      <c r="X137" s="247">
        <f>SUM(X115:X136)</f>
        <v>30371501596.309998</v>
      </c>
      <c r="Y137" s="100"/>
      <c r="Z137" s="26">
        <f>((X137-T137)/T137)</f>
        <v>-3.316292796428302E-3</v>
      </c>
      <c r="AA137" s="26"/>
      <c r="AB137" s="247">
        <f>SUM(AB115:AB136)</f>
        <v>30067800514.448967</v>
      </c>
      <c r="AC137" s="100"/>
      <c r="AD137" s="26">
        <f>((AB137-X137)/X137)</f>
        <v>-9.9995412112889714E-3</v>
      </c>
      <c r="AE137" s="26"/>
      <c r="AF137" s="247">
        <f>SUM(AF115:AF136)</f>
        <v>29974578556.877918</v>
      </c>
      <c r="AG137" s="100"/>
      <c r="AH137" s="26">
        <f>((AF137-AB137)/AB137)</f>
        <v>-3.1003916474120308E-3</v>
      </c>
      <c r="AI137" s="26"/>
      <c r="AJ137" s="27">
        <f t="shared" si="128"/>
        <v>-4.0384006329237353E-3</v>
      </c>
      <c r="AK137" s="27"/>
      <c r="AL137" s="28">
        <f t="shared" si="130"/>
        <v>-3.0336166265863513E-2</v>
      </c>
      <c r="AM137" s="28"/>
      <c r="AN137" s="29">
        <f t="shared" si="132"/>
        <v>7.0253504149529085E-3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611917538.34000003</v>
      </c>
      <c r="C140" s="74">
        <v>16.421299999999999</v>
      </c>
      <c r="D140" s="74">
        <v>612406753.46000004</v>
      </c>
      <c r="E140" s="74">
        <v>16.420300000000001</v>
      </c>
      <c r="F140" s="26">
        <f t="shared" ref="F140:G142" si="134">((D140-B140)/B140)</f>
        <v>7.9947883390814323E-4</v>
      </c>
      <c r="G140" s="26">
        <f t="shared" si="134"/>
        <v>-6.0896518545892804E-5</v>
      </c>
      <c r="H140" s="74">
        <v>607680363.75</v>
      </c>
      <c r="I140" s="74">
        <v>16.366099999999999</v>
      </c>
      <c r="J140" s="26">
        <f t="shared" ref="J140:J142" si="135">((H140-D140)/D140)</f>
        <v>-7.7177295699250434E-3</v>
      </c>
      <c r="K140" s="26">
        <f t="shared" ref="K140:K142" si="136">((I140-E140)/E140)</f>
        <v>-3.3007923119554197E-3</v>
      </c>
      <c r="L140" s="74">
        <v>604782146.64999998</v>
      </c>
      <c r="M140" s="74">
        <v>16.321999999999999</v>
      </c>
      <c r="N140" s="26">
        <f t="shared" ref="N140:N142" si="137">((L140-H140)/H140)</f>
        <v>-4.7693117515186841E-3</v>
      </c>
      <c r="O140" s="26">
        <f t="shared" ref="O140:O142" si="138">((M140-I140)/I140)</f>
        <v>-2.6945943138560959E-3</v>
      </c>
      <c r="P140" s="74">
        <v>600486429.70000005</v>
      </c>
      <c r="Q140" s="74">
        <v>16.029</v>
      </c>
      <c r="R140" s="26">
        <f t="shared" ref="R140:R142" si="139">((P140-L140)/L140)</f>
        <v>-7.1029162712469241E-3</v>
      </c>
      <c r="S140" s="26">
        <f t="shared" ref="S140:S142" si="140">((Q140-M140)/M140)</f>
        <v>-1.7951231466731974E-2</v>
      </c>
      <c r="T140" s="74">
        <v>608728543.82000005</v>
      </c>
      <c r="U140" s="74">
        <v>16.369199999999999</v>
      </c>
      <c r="V140" s="26">
        <f t="shared" ref="V140:V142" si="141">((T140-P140)/P140)</f>
        <v>1.3725729196108099E-2</v>
      </c>
      <c r="W140" s="26">
        <f t="shared" ref="W140:W142" si="142">((U140-Q140)/Q140)</f>
        <v>2.1224031443009508E-2</v>
      </c>
      <c r="X140" s="74">
        <v>597298675.86000001</v>
      </c>
      <c r="Y140" s="74">
        <v>16.332000000000001</v>
      </c>
      <c r="Z140" s="26">
        <f t="shared" ref="Z140:Z142" si="143">((X140-T140)/T140)</f>
        <v>-1.8776625601082095E-2</v>
      </c>
      <c r="AA140" s="26">
        <f t="shared" ref="AA140:AA142" si="144">((Y140-U140)/U140)</f>
        <v>-2.2725606627079253E-3</v>
      </c>
      <c r="AB140" s="74">
        <v>586134889.25999999</v>
      </c>
      <c r="AC140" s="74">
        <v>15.770200000000001</v>
      </c>
      <c r="AD140" s="26">
        <f t="shared" ref="AD140:AD142" si="145">((AB140-X140)/X140)</f>
        <v>-1.8690459314891713E-2</v>
      </c>
      <c r="AE140" s="26">
        <f t="shared" ref="AE140:AE142" si="146">((AC140-Y140)/Y140)</f>
        <v>-3.4398726426647062E-2</v>
      </c>
      <c r="AF140" s="74">
        <v>583628068.21000004</v>
      </c>
      <c r="AG140" s="74">
        <v>15.6982</v>
      </c>
      <c r="AH140" s="26">
        <f t="shared" ref="AH140:AH142" si="147">((AF140-AB140)/AB140)</f>
        <v>-4.2768671442930725E-3</v>
      </c>
      <c r="AI140" s="26">
        <f t="shared" ref="AI140:AI142" si="148">((AG140-AC140)/AC140)</f>
        <v>-4.5655730428276718E-3</v>
      </c>
      <c r="AJ140" s="27">
        <f t="shared" si="128"/>
        <v>-5.8510877028676621E-3</v>
      </c>
      <c r="AK140" s="27">
        <f t="shared" si="129"/>
        <v>-5.5025429125328158E-3</v>
      </c>
      <c r="AL140" s="28">
        <f t="shared" si="130"/>
        <v>-4.6992762714331678E-2</v>
      </c>
      <c r="AM140" s="28">
        <f t="shared" si="131"/>
        <v>-4.3976054030681597E-2</v>
      </c>
      <c r="AN140" s="29">
        <f t="shared" si="132"/>
        <v>1.0475144899825282E-2</v>
      </c>
      <c r="AO140" s="87">
        <f t="shared" si="133"/>
        <v>1.5847142777941362E-2</v>
      </c>
    </row>
    <row r="141" spans="1:46">
      <c r="A141" s="233" t="s">
        <v>30</v>
      </c>
      <c r="B141" s="72">
        <v>1830165975.1099999</v>
      </c>
      <c r="C141" s="74">
        <v>1.5</v>
      </c>
      <c r="D141" s="72">
        <v>1811365491.24</v>
      </c>
      <c r="E141" s="74">
        <v>1.5</v>
      </c>
      <c r="F141" s="26">
        <f t="shared" si="134"/>
        <v>-1.0272556765716237E-2</v>
      </c>
      <c r="G141" s="26">
        <f t="shared" si="134"/>
        <v>0</v>
      </c>
      <c r="H141" s="72">
        <v>1803582280.73</v>
      </c>
      <c r="I141" s="74">
        <v>1.49</v>
      </c>
      <c r="J141" s="26">
        <f t="shared" si="135"/>
        <v>-4.2968746769443339E-3</v>
      </c>
      <c r="K141" s="26">
        <f t="shared" si="136"/>
        <v>-6.6666666666666723E-3</v>
      </c>
      <c r="L141" s="72">
        <v>1805411485.51</v>
      </c>
      <c r="M141" s="74">
        <v>1.49</v>
      </c>
      <c r="N141" s="26">
        <f t="shared" si="137"/>
        <v>1.0142064487679489E-3</v>
      </c>
      <c r="O141" s="26">
        <f t="shared" si="138"/>
        <v>0</v>
      </c>
      <c r="P141" s="72">
        <v>1762451135.1700001</v>
      </c>
      <c r="Q141" s="74">
        <v>1.46</v>
      </c>
      <c r="R141" s="26">
        <f t="shared" si="139"/>
        <v>-2.3795323495388255E-2</v>
      </c>
      <c r="S141" s="26">
        <f t="shared" si="140"/>
        <v>-2.0134228187919483E-2</v>
      </c>
      <c r="T141" s="72">
        <v>1796670469.1300001</v>
      </c>
      <c r="U141" s="74">
        <v>1.48</v>
      </c>
      <c r="V141" s="26">
        <f t="shared" si="141"/>
        <v>1.9415763238564546E-2</v>
      </c>
      <c r="W141" s="26">
        <f t="shared" si="142"/>
        <v>1.3698630136986314E-2</v>
      </c>
      <c r="X141" s="72">
        <v>1769570235.45</v>
      </c>
      <c r="Y141" s="74">
        <v>1.46</v>
      </c>
      <c r="Z141" s="26">
        <f t="shared" si="143"/>
        <v>-1.5083586080825821E-2</v>
      </c>
      <c r="AA141" s="26">
        <f t="shared" si="144"/>
        <v>-1.3513513513513526E-2</v>
      </c>
      <c r="AB141" s="72">
        <v>1781755971.96</v>
      </c>
      <c r="AC141" s="74">
        <v>1.43</v>
      </c>
      <c r="AD141" s="26">
        <f t="shared" si="145"/>
        <v>6.8862689176624678E-3</v>
      </c>
      <c r="AE141" s="26">
        <f t="shared" si="146"/>
        <v>-2.0547945205479472E-2</v>
      </c>
      <c r="AF141" s="72">
        <v>1769419922.8499999</v>
      </c>
      <c r="AG141" s="74">
        <v>1.42</v>
      </c>
      <c r="AH141" s="26">
        <f t="shared" si="147"/>
        <v>-6.9235345940387143E-3</v>
      </c>
      <c r="AI141" s="26">
        <f t="shared" si="148"/>
        <v>-6.9930069930069999E-3</v>
      </c>
      <c r="AJ141" s="27">
        <f t="shared" si="128"/>
        <v>-4.1319546259898001E-3</v>
      </c>
      <c r="AK141" s="27">
        <f t="shared" si="129"/>
        <v>-6.7695913036999794E-3</v>
      </c>
      <c r="AL141" s="28">
        <f t="shared" si="130"/>
        <v>-2.3156877280070945E-2</v>
      </c>
      <c r="AM141" s="28">
        <f t="shared" si="131"/>
        <v>-5.3333333333333378E-2</v>
      </c>
      <c r="AN141" s="29">
        <f t="shared" si="132"/>
        <v>1.3387054830747664E-2</v>
      </c>
      <c r="AO141" s="87">
        <f t="shared" si="133"/>
        <v>1.1492857234549184E-2</v>
      </c>
    </row>
    <row r="142" spans="1:46">
      <c r="A142" s="233" t="s">
        <v>31</v>
      </c>
      <c r="B142" s="74">
        <v>510874272.56</v>
      </c>
      <c r="C142" s="74">
        <v>45.289900000000003</v>
      </c>
      <c r="D142" s="74">
        <v>538260641.07000005</v>
      </c>
      <c r="E142" s="74">
        <v>45.305999999999997</v>
      </c>
      <c r="F142" s="26">
        <f t="shared" si="134"/>
        <v>5.3606865682952629E-2</v>
      </c>
      <c r="G142" s="26">
        <f t="shared" si="134"/>
        <v>3.554876473561313E-4</v>
      </c>
      <c r="H142" s="74">
        <v>547430529.90999997</v>
      </c>
      <c r="I142" s="74">
        <v>45.06</v>
      </c>
      <c r="J142" s="26">
        <f t="shared" si="135"/>
        <v>1.7036149664911841E-2</v>
      </c>
      <c r="K142" s="26">
        <f t="shared" si="136"/>
        <v>-5.4297444047145E-3</v>
      </c>
      <c r="L142" s="74">
        <v>547824395.38999999</v>
      </c>
      <c r="M142" s="74">
        <v>45.106699999999996</v>
      </c>
      <c r="N142" s="26">
        <f t="shared" si="137"/>
        <v>7.1948029654972357E-4</v>
      </c>
      <c r="O142" s="26">
        <f t="shared" si="138"/>
        <v>1.0363959165555746E-3</v>
      </c>
      <c r="P142" s="74">
        <v>552820122.71000004</v>
      </c>
      <c r="Q142" s="74">
        <v>44.460900000000002</v>
      </c>
      <c r="R142" s="26">
        <f t="shared" si="139"/>
        <v>9.1192129486010916E-3</v>
      </c>
      <c r="S142" s="26">
        <f t="shared" si="140"/>
        <v>-1.4317163525595847E-2</v>
      </c>
      <c r="T142" s="74">
        <v>565887701.07000005</v>
      </c>
      <c r="U142" s="74">
        <v>44.433799999999998</v>
      </c>
      <c r="V142" s="26">
        <f t="shared" si="141"/>
        <v>2.3638029484058853E-2</v>
      </c>
      <c r="W142" s="26">
        <f t="shared" si="142"/>
        <v>-6.095243236192776E-4</v>
      </c>
      <c r="X142" s="74">
        <v>571262742.5</v>
      </c>
      <c r="Y142" s="74">
        <v>43.974600000000002</v>
      </c>
      <c r="Z142" s="26">
        <f t="shared" si="143"/>
        <v>9.4984241923558917E-3</v>
      </c>
      <c r="AA142" s="26">
        <f t="shared" si="144"/>
        <v>-1.0334475106787977E-2</v>
      </c>
      <c r="AB142" s="74">
        <v>567276072.30999994</v>
      </c>
      <c r="AC142" s="74">
        <v>43.681699999999999</v>
      </c>
      <c r="AD142" s="26">
        <f t="shared" si="145"/>
        <v>-6.9786980550373585E-3</v>
      </c>
      <c r="AE142" s="26">
        <f t="shared" si="146"/>
        <v>-6.6606632010297543E-3</v>
      </c>
      <c r="AF142" s="74">
        <v>562492951.38</v>
      </c>
      <c r="AG142" s="74">
        <v>43.533000000000001</v>
      </c>
      <c r="AH142" s="26">
        <f t="shared" si="147"/>
        <v>-8.431733971296625E-3</v>
      </c>
      <c r="AI142" s="26">
        <f t="shared" si="148"/>
        <v>-3.4041715409427304E-3</v>
      </c>
      <c r="AJ142" s="27">
        <f t="shared" si="128"/>
        <v>1.2275966280387005E-2</v>
      </c>
      <c r="AK142" s="27">
        <f t="shared" si="129"/>
        <v>-4.9204823173472981E-3</v>
      </c>
      <c r="AL142" s="28">
        <f t="shared" si="130"/>
        <v>4.5019658620828948E-2</v>
      </c>
      <c r="AM142" s="28">
        <f t="shared" si="131"/>
        <v>-3.9133889551052757E-2</v>
      </c>
      <c r="AN142" s="29">
        <f t="shared" si="132"/>
        <v>2.0038470927729188E-2</v>
      </c>
      <c r="AO142" s="87">
        <f t="shared" si="133"/>
        <v>5.41295176394355E-3</v>
      </c>
    </row>
    <row r="143" spans="1:46">
      <c r="A143" s="234" t="s">
        <v>47</v>
      </c>
      <c r="B143" s="247">
        <f>SUM(B140:B142)</f>
        <v>2952957786.0099998</v>
      </c>
      <c r="C143" s="100"/>
      <c r="D143" s="247">
        <f>SUM(D140:D142)</f>
        <v>2962032885.77</v>
      </c>
      <c r="E143" s="100"/>
      <c r="F143" s="26">
        <f>((D143-B143)/B143)</f>
        <v>3.0732236684840632E-3</v>
      </c>
      <c r="G143" s="26"/>
      <c r="H143" s="247">
        <f>SUM(H140:H142)</f>
        <v>2958693174.3899999</v>
      </c>
      <c r="I143" s="100"/>
      <c r="J143" s="26">
        <f>((H143-D143)/D143)</f>
        <v>-1.1275065162323255E-3</v>
      </c>
      <c r="K143" s="26"/>
      <c r="L143" s="247">
        <f>SUM(L140:L142)</f>
        <v>2958018027.5499997</v>
      </c>
      <c r="M143" s="100"/>
      <c r="N143" s="26">
        <f>((L143-H143)/H143)</f>
        <v>-2.2819089381897434E-4</v>
      </c>
      <c r="O143" s="26"/>
      <c r="P143" s="247">
        <f>SUM(P140:P142)</f>
        <v>2915757687.5799999</v>
      </c>
      <c r="Q143" s="100"/>
      <c r="R143" s="26">
        <f>((P143-L143)/L143)</f>
        <v>-1.42867080512698E-2</v>
      </c>
      <c r="S143" s="26"/>
      <c r="T143" s="247">
        <f>SUM(T140:T142)</f>
        <v>2971286714.0200005</v>
      </c>
      <c r="U143" s="100"/>
      <c r="V143" s="26">
        <f>((T143-P143)/P143)</f>
        <v>1.9044458555843892E-2</v>
      </c>
      <c r="W143" s="26"/>
      <c r="X143" s="247">
        <f>SUM(X140:X142)</f>
        <v>2938131653.8099999</v>
      </c>
      <c r="Y143" s="100"/>
      <c r="Z143" s="26">
        <f>((X143-T143)/T143)</f>
        <v>-1.1158485666683912E-2</v>
      </c>
      <c r="AA143" s="26"/>
      <c r="AB143" s="247">
        <f>SUM(AB140:AB142)</f>
        <v>2935166933.5300002</v>
      </c>
      <c r="AC143" s="100"/>
      <c r="AD143" s="26">
        <f>((AB143-X143)/X143)</f>
        <v>-1.0090495012894519E-3</v>
      </c>
      <c r="AE143" s="26"/>
      <c r="AF143" s="247">
        <f>SUM(AF140:AF142)</f>
        <v>2915540942.4400001</v>
      </c>
      <c r="AG143" s="100"/>
      <c r="AH143" s="26">
        <f>((AF143-AB143)/AB143)</f>
        <v>-6.6864991104259985E-3</v>
      </c>
      <c r="AI143" s="26"/>
      <c r="AJ143" s="27">
        <f t="shared" si="128"/>
        <v>-1.5473446894240634E-3</v>
      </c>
      <c r="AK143" s="27"/>
      <c r="AL143" s="28">
        <f t="shared" si="130"/>
        <v>-1.5695957851566539E-2</v>
      </c>
      <c r="AM143" s="28"/>
      <c r="AN143" s="29">
        <f t="shared" si="132"/>
        <v>1.0202622375031344E-2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3292645033.9499998</v>
      </c>
      <c r="C147" s="114">
        <v>1.61</v>
      </c>
      <c r="D147" s="248">
        <v>3300922171.7399998</v>
      </c>
      <c r="E147" s="114">
        <v>1.64</v>
      </c>
      <c r="F147" s="26">
        <f>((D147-B147)/B147)</f>
        <v>2.5138263325246292E-3</v>
      </c>
      <c r="G147" s="26">
        <f>((E147-C147)/C147)</f>
        <v>1.8633540372670686E-2</v>
      </c>
      <c r="H147" s="248">
        <v>3298694201.0500002</v>
      </c>
      <c r="I147" s="114">
        <v>1.64</v>
      </c>
      <c r="J147" s="26">
        <f>((H147-D147)/D147)</f>
        <v>-6.7495402014436487E-4</v>
      </c>
      <c r="K147" s="26">
        <f>((I147-E147)/E147)</f>
        <v>0</v>
      </c>
      <c r="L147" s="248">
        <v>3305128792.96</v>
      </c>
      <c r="M147" s="114">
        <v>1.64</v>
      </c>
      <c r="N147" s="26">
        <f>((L147-H147)/H147)</f>
        <v>1.9506482013251383E-3</v>
      </c>
      <c r="O147" s="26">
        <f>((M147-I147)/I147)</f>
        <v>0</v>
      </c>
      <c r="P147" s="248">
        <v>3253386706.6500001</v>
      </c>
      <c r="Q147" s="114">
        <v>1.62</v>
      </c>
      <c r="R147" s="26">
        <f>((P147-L147)/L147)</f>
        <v>-1.5655089272227991E-2</v>
      </c>
      <c r="S147" s="26">
        <f>((Q147-M147)/M147)</f>
        <v>-1.2195121951219388E-2</v>
      </c>
      <c r="T147" s="248">
        <v>3287372180.2800002</v>
      </c>
      <c r="U147" s="114">
        <v>1.64</v>
      </c>
      <c r="V147" s="26">
        <f>((T147-P147)/P147)</f>
        <v>1.0446183222096837E-2</v>
      </c>
      <c r="W147" s="26">
        <f>((U147-Q147)/Q147)</f>
        <v>1.2345679012345552E-2</v>
      </c>
      <c r="X147" s="248">
        <v>3287372180.2800002</v>
      </c>
      <c r="Y147" s="114">
        <v>1.64</v>
      </c>
      <c r="Z147" s="26">
        <f>((X147-T147)/T147)</f>
        <v>0</v>
      </c>
      <c r="AA147" s="26">
        <f>((Y147-U147)/U147)</f>
        <v>0</v>
      </c>
      <c r="AB147" s="248">
        <v>3251118720.5100002</v>
      </c>
      <c r="AC147" s="114">
        <v>1.62</v>
      </c>
      <c r="AD147" s="26">
        <f>((AB147-X147)/X147)</f>
        <v>-1.1028097149289652E-2</v>
      </c>
      <c r="AE147" s="26">
        <f>((AC147-Y147)/Y147)</f>
        <v>-1.2195121951219388E-2</v>
      </c>
      <c r="AF147" s="248">
        <v>3265005364.6500001</v>
      </c>
      <c r="AG147" s="114">
        <v>1.62</v>
      </c>
      <c r="AH147" s="26">
        <f>((AF147-AB147)/AB147)</f>
        <v>4.2713432925087034E-3</v>
      </c>
      <c r="AI147" s="26">
        <f>((AG147-AC147)/AC147)</f>
        <v>0</v>
      </c>
      <c r="AJ147" s="27">
        <f t="shared" si="128"/>
        <v>-1.0220174241508376E-3</v>
      </c>
      <c r="AK147" s="27">
        <f t="shared" si="129"/>
        <v>8.2362193532218306E-4</v>
      </c>
      <c r="AL147" s="28">
        <f t="shared" si="130"/>
        <v>-1.0880840329254723E-2</v>
      </c>
      <c r="AM147" s="28">
        <f t="shared" si="131"/>
        <v>-1.2195121951219388E-2</v>
      </c>
      <c r="AN147" s="29">
        <f t="shared" si="132"/>
        <v>8.4201426992511572E-3</v>
      </c>
      <c r="AO147" s="87">
        <f t="shared" si="133"/>
        <v>1.0634443978797609E-2</v>
      </c>
    </row>
    <row r="148" spans="1:41">
      <c r="A148" s="232" t="s">
        <v>73</v>
      </c>
      <c r="B148" s="248">
        <v>343069244.25999999</v>
      </c>
      <c r="C148" s="114">
        <v>279.64</v>
      </c>
      <c r="D148" s="248">
        <v>343462291.25999999</v>
      </c>
      <c r="E148" s="114">
        <v>279.67</v>
      </c>
      <c r="F148" s="26">
        <f>((D148-B148)/B148)</f>
        <v>1.1456783333866083E-3</v>
      </c>
      <c r="G148" s="26">
        <f>((E148-C148)/C148)</f>
        <v>1.0728078958671707E-4</v>
      </c>
      <c r="H148" s="248">
        <v>339878738.22000003</v>
      </c>
      <c r="I148" s="114">
        <v>277.87</v>
      </c>
      <c r="J148" s="26">
        <f>((H148-D148)/D148)</f>
        <v>-1.043361420216935E-2</v>
      </c>
      <c r="K148" s="26">
        <f>((I148-E148)/E148)</f>
        <v>-6.4361568992026717E-3</v>
      </c>
      <c r="L148" s="248">
        <v>336779841.48000002</v>
      </c>
      <c r="M148" s="114">
        <v>276.51</v>
      </c>
      <c r="N148" s="26">
        <f>((L148-H148)/H148)</f>
        <v>-9.1176540086897861E-3</v>
      </c>
      <c r="O148" s="26">
        <f>((M148-I148)/I148)</f>
        <v>-4.8943750674776462E-3</v>
      </c>
      <c r="P148" s="248">
        <v>328668062.50999999</v>
      </c>
      <c r="Q148" s="114">
        <v>270.70999999999998</v>
      </c>
      <c r="R148" s="26">
        <f>((P148-L148)/L148)</f>
        <v>-2.40862960631857E-2</v>
      </c>
      <c r="S148" s="26">
        <f>((Q148-M148)/M148)</f>
        <v>-2.0975733246537238E-2</v>
      </c>
      <c r="T148" s="248">
        <v>316411813.89999998</v>
      </c>
      <c r="U148" s="114">
        <v>274.24</v>
      </c>
      <c r="V148" s="26">
        <f>((T148-P148)/P148)</f>
        <v>-3.729065889883082E-2</v>
      </c>
      <c r="W148" s="26">
        <f>((U148-Q148)/Q148)</f>
        <v>1.3039784270991207E-2</v>
      </c>
      <c r="X148" s="248">
        <v>312988185.39999998</v>
      </c>
      <c r="Y148" s="114">
        <v>270.36</v>
      </c>
      <c r="Z148" s="26">
        <f>((X148-T148)/T148)</f>
        <v>-1.0820166471666627E-2</v>
      </c>
      <c r="AA148" s="26">
        <f>((Y148-U148)/U148)</f>
        <v>-1.4148191365227521E-2</v>
      </c>
      <c r="AB148" s="248">
        <v>271787728.47000003</v>
      </c>
      <c r="AC148" s="114">
        <v>262.69</v>
      </c>
      <c r="AD148" s="26">
        <f>((AB148-X148)/X148)</f>
        <v>-0.1316358215801201</v>
      </c>
      <c r="AE148" s="26">
        <f>((AC148-Y148)/Y148)</f>
        <v>-2.8369581299008788E-2</v>
      </c>
      <c r="AF148" s="248">
        <v>272089651.00999999</v>
      </c>
      <c r="AG148" s="114">
        <v>262.20999999999998</v>
      </c>
      <c r="AH148" s="26">
        <f>((AF148-AB148)/AB148)</f>
        <v>1.110876277231509E-3</v>
      </c>
      <c r="AI148" s="26">
        <f>((AG148-AC148)/AC148)</f>
        <v>-1.8272488484526179E-3</v>
      </c>
      <c r="AJ148" s="27">
        <f t="shared" si="128"/>
        <v>-2.7640957076755533E-2</v>
      </c>
      <c r="AK148" s="27">
        <f t="shared" si="129"/>
        <v>-7.9380277081660695E-3</v>
      </c>
      <c r="AL148" s="28">
        <f t="shared" si="130"/>
        <v>-0.20780342432401439</v>
      </c>
      <c r="AM148" s="28">
        <f t="shared" si="131"/>
        <v>-6.2430721922265654E-2</v>
      </c>
      <c r="AN148" s="29">
        <f t="shared" si="132"/>
        <v>4.3912521651634104E-2</v>
      </c>
      <c r="AO148" s="87">
        <f t="shared" si="133"/>
        <v>1.2981596425827677E-2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6848597245.5200005</v>
      </c>
      <c r="C151" s="81">
        <v>118.81</v>
      </c>
      <c r="D151" s="80">
        <v>6917005723.6700001</v>
      </c>
      <c r="E151" s="81">
        <v>118.88</v>
      </c>
      <c r="F151" s="26">
        <f t="shared" ref="F151:G156" si="149">((D151-B151)/B151)</f>
        <v>9.9886846455672241E-3</v>
      </c>
      <c r="G151" s="26">
        <f t="shared" si="149"/>
        <v>5.8917599528653466E-4</v>
      </c>
      <c r="H151" s="80">
        <v>6854790341.4399996</v>
      </c>
      <c r="I151" s="81">
        <v>118.98</v>
      </c>
      <c r="J151" s="26">
        <f t="shared" ref="J151:J156" si="150">((H151-D151)/D151)</f>
        <v>-8.9945541055574674E-3</v>
      </c>
      <c r="K151" s="26">
        <f t="shared" ref="K151:K156" si="151">((I151-E151)/E151)</f>
        <v>8.411843876178376E-4</v>
      </c>
      <c r="L151" s="80">
        <v>6867993129.5799999</v>
      </c>
      <c r="M151" s="81">
        <v>119.07</v>
      </c>
      <c r="N151" s="26">
        <f t="shared" ref="N151:N156" si="152">((L151-H151)/H151)</f>
        <v>1.9260673897178316E-3</v>
      </c>
      <c r="O151" s="26">
        <f t="shared" ref="O151:O156" si="153">((M151-I151)/I151)</f>
        <v>7.5642965204226922E-4</v>
      </c>
      <c r="P151" s="80">
        <v>6831210138.6999998</v>
      </c>
      <c r="Q151" s="81">
        <v>119.16</v>
      </c>
      <c r="R151" s="26">
        <f t="shared" ref="R151:R156" si="154">((P151-L151)/L151)</f>
        <v>-5.3557116592878005E-3</v>
      </c>
      <c r="S151" s="26">
        <f t="shared" ref="S151:S156" si="155">((Q151-M151)/M151)</f>
        <v>7.5585789871507022E-4</v>
      </c>
      <c r="T151" s="80">
        <v>6820542956.3400002</v>
      </c>
      <c r="U151" s="81">
        <v>119.25</v>
      </c>
      <c r="V151" s="26">
        <f t="shared" ref="V151:V156" si="156">((T151-P151)/P151)</f>
        <v>-1.5615362642071575E-3</v>
      </c>
      <c r="W151" s="26">
        <f t="shared" ref="W151:W156" si="157">((U151-Q151)/Q151)</f>
        <v>7.5528700906347273E-4</v>
      </c>
      <c r="X151" s="80">
        <v>6821141840.7600002</v>
      </c>
      <c r="Y151" s="81">
        <v>119.33</v>
      </c>
      <c r="Z151" s="26">
        <f t="shared" ref="Z151:Z156" si="158">((X151-T151)/T151)</f>
        <v>8.7805974367977026E-5</v>
      </c>
      <c r="AA151" s="26">
        <f t="shared" ref="AA151:AA156" si="159">((Y151-U151)/U151)</f>
        <v>6.7085953878405274E-4</v>
      </c>
      <c r="AB151" s="80">
        <v>6783880030.25</v>
      </c>
      <c r="AC151" s="81">
        <v>119.41</v>
      </c>
      <c r="AD151" s="26">
        <f t="shared" ref="AD151:AD156" si="160">((AB151-X151)/X151)</f>
        <v>-5.4626939858281234E-3</v>
      </c>
      <c r="AE151" s="26">
        <f t="shared" ref="AE151:AE156" si="161">((AC151-Y151)/Y151)</f>
        <v>6.7040978798289027E-4</v>
      </c>
      <c r="AF151" s="80">
        <v>6712308974.71</v>
      </c>
      <c r="AG151" s="81">
        <v>119.5</v>
      </c>
      <c r="AH151" s="26">
        <f t="shared" ref="AH151:AH156" si="162">((AF151-AB151)/AB151)</f>
        <v>-1.0550165277224459E-2</v>
      </c>
      <c r="AI151" s="26">
        <f t="shared" ref="AI151:AI156" si="163">((AG151-AC151)/AC151)</f>
        <v>7.5370571978899102E-4</v>
      </c>
      <c r="AJ151" s="27">
        <f t="shared" si="128"/>
        <v>-2.4902629103064969E-3</v>
      </c>
      <c r="AK151" s="27">
        <f t="shared" si="129"/>
        <v>7.2411374866013982E-4</v>
      </c>
      <c r="AL151" s="28">
        <f t="shared" si="130"/>
        <v>-2.9593260022834383E-2</v>
      </c>
      <c r="AM151" s="28">
        <f t="shared" si="131"/>
        <v>5.2153432032301869E-3</v>
      </c>
      <c r="AN151" s="29">
        <f t="shared" si="132"/>
        <v>6.6230231651963839E-3</v>
      </c>
      <c r="AO151" s="87">
        <f t="shared" si="133"/>
        <v>7.7028124406430031E-5</v>
      </c>
    </row>
    <row r="152" spans="1:41">
      <c r="A152" s="232" t="s">
        <v>206</v>
      </c>
      <c r="B152" s="80">
        <v>5533227833.0600004</v>
      </c>
      <c r="C152" s="80">
        <v>120.93</v>
      </c>
      <c r="D152" s="80">
        <v>5566347918.3900003</v>
      </c>
      <c r="E152" s="80">
        <v>121.16</v>
      </c>
      <c r="F152" s="26">
        <f t="shared" si="149"/>
        <v>5.9856717144581711E-3</v>
      </c>
      <c r="G152" s="26">
        <f t="shared" si="149"/>
        <v>1.9019267344744047E-3</v>
      </c>
      <c r="H152" s="80">
        <v>5573817372.5100002</v>
      </c>
      <c r="I152" s="80">
        <v>121.38</v>
      </c>
      <c r="J152" s="26">
        <f t="shared" si="150"/>
        <v>1.3418949425210087E-3</v>
      </c>
      <c r="K152" s="26">
        <f t="shared" si="151"/>
        <v>1.8157807857378579E-3</v>
      </c>
      <c r="L152" s="80">
        <v>5579336625.46</v>
      </c>
      <c r="M152" s="80">
        <v>121.61</v>
      </c>
      <c r="N152" s="26">
        <f t="shared" si="152"/>
        <v>9.9021058300558938E-4</v>
      </c>
      <c r="O152" s="26">
        <f t="shared" si="153"/>
        <v>1.8948755972977756E-3</v>
      </c>
      <c r="P152" s="80">
        <v>5889346268.9099998</v>
      </c>
      <c r="Q152" s="80">
        <v>121.84</v>
      </c>
      <c r="R152" s="26">
        <f t="shared" si="154"/>
        <v>5.5563889447957517E-2</v>
      </c>
      <c r="S152" s="26">
        <f t="shared" si="155"/>
        <v>1.8912918345531122E-3</v>
      </c>
      <c r="T152" s="80">
        <v>6215375212.4799995</v>
      </c>
      <c r="U152" s="80">
        <v>122.07</v>
      </c>
      <c r="V152" s="26">
        <f t="shared" si="156"/>
        <v>5.5359105863941861E-2</v>
      </c>
      <c r="W152" s="26">
        <f t="shared" si="157"/>
        <v>1.8877216021010322E-3</v>
      </c>
      <c r="X152" s="80">
        <v>6470732516.3400002</v>
      </c>
      <c r="Y152" s="80">
        <v>122.31</v>
      </c>
      <c r="Z152" s="26">
        <f t="shared" si="158"/>
        <v>4.1084776884790897E-2</v>
      </c>
      <c r="AA152" s="26">
        <f t="shared" si="159"/>
        <v>1.9660850331777594E-3</v>
      </c>
      <c r="AB152" s="80">
        <v>6476737040.3699999</v>
      </c>
      <c r="AC152" s="80">
        <v>122.55</v>
      </c>
      <c r="AD152" s="26">
        <f t="shared" si="160"/>
        <v>9.2795120410819182E-4</v>
      </c>
      <c r="AE152" s="26">
        <f t="shared" si="161"/>
        <v>1.9622271277899999E-3</v>
      </c>
      <c r="AF152" s="80">
        <v>6567624917.1300001</v>
      </c>
      <c r="AG152" s="80">
        <v>122.79</v>
      </c>
      <c r="AH152" s="26">
        <f t="shared" si="162"/>
        <v>1.4032973114932581E-2</v>
      </c>
      <c r="AI152" s="26">
        <f t="shared" si="163"/>
        <v>1.9583843329254108E-3</v>
      </c>
      <c r="AJ152" s="27">
        <f t="shared" si="128"/>
        <v>2.1910809219464478E-2</v>
      </c>
      <c r="AK152" s="27">
        <f t="shared" si="129"/>
        <v>1.9097866310071689E-3</v>
      </c>
      <c r="AL152" s="28">
        <f t="shared" si="130"/>
        <v>0.17988041951743597</v>
      </c>
      <c r="AM152" s="28">
        <f t="shared" si="131"/>
        <v>1.3453284912512461E-2</v>
      </c>
      <c r="AN152" s="29">
        <f t="shared" si="132"/>
        <v>2.4598669278436326E-2</v>
      </c>
      <c r="AO152" s="87">
        <f t="shared" si="133"/>
        <v>5.1034149998684561E-5</v>
      </c>
    </row>
    <row r="153" spans="1:41">
      <c r="A153" s="232" t="s">
        <v>180</v>
      </c>
      <c r="B153" s="80">
        <v>2119965422.3699999</v>
      </c>
      <c r="C153" s="81">
        <v>1.0649999999999999</v>
      </c>
      <c r="D153" s="80">
        <v>2123504236.24</v>
      </c>
      <c r="E153" s="81">
        <v>1.0662</v>
      </c>
      <c r="F153" s="26">
        <f t="shared" si="149"/>
        <v>1.6692790517516709E-3</v>
      </c>
      <c r="G153" s="26">
        <f t="shared" si="149"/>
        <v>1.1267605633803661E-3</v>
      </c>
      <c r="H153" s="80">
        <v>1936505575.71</v>
      </c>
      <c r="I153" s="81">
        <v>1.0676000000000001</v>
      </c>
      <c r="J153" s="26">
        <f t="shared" si="150"/>
        <v>-8.8061355065206112E-2</v>
      </c>
      <c r="K153" s="26">
        <f t="shared" si="151"/>
        <v>1.3130744700807239E-3</v>
      </c>
      <c r="L153" s="80">
        <v>1910940264.0999999</v>
      </c>
      <c r="M153" s="81">
        <v>1.0691999999999999</v>
      </c>
      <c r="N153" s="26">
        <f t="shared" si="152"/>
        <v>-1.3201775368308388E-2</v>
      </c>
      <c r="O153" s="26">
        <f t="shared" si="153"/>
        <v>1.4986886474333304E-3</v>
      </c>
      <c r="P153" s="80">
        <v>1916058277.05</v>
      </c>
      <c r="Q153" s="81">
        <v>1.0706</v>
      </c>
      <c r="R153" s="26">
        <f t="shared" si="154"/>
        <v>2.6782694604064405E-3</v>
      </c>
      <c r="S153" s="26">
        <f t="shared" si="155"/>
        <v>1.3093901982791508E-3</v>
      </c>
      <c r="T153" s="80">
        <v>1780604747.24</v>
      </c>
      <c r="U153" s="81">
        <v>1.0720000000000001</v>
      </c>
      <c r="V153" s="26">
        <f t="shared" si="156"/>
        <v>-7.0693846545495889E-2</v>
      </c>
      <c r="W153" s="26">
        <f t="shared" si="157"/>
        <v>1.3076779376051447E-3</v>
      </c>
      <c r="X153" s="80">
        <v>1804779572.4300001</v>
      </c>
      <c r="Y153" s="81">
        <v>1.0733999999999999</v>
      </c>
      <c r="Z153" s="26">
        <f t="shared" si="158"/>
        <v>1.3576749824727743E-2</v>
      </c>
      <c r="AA153" s="26">
        <f t="shared" si="159"/>
        <v>1.3059701492535874E-3</v>
      </c>
      <c r="AB153" s="80">
        <v>1806569445.28</v>
      </c>
      <c r="AC153" s="81">
        <v>1.0748</v>
      </c>
      <c r="AD153" s="26">
        <f t="shared" si="160"/>
        <v>9.9174041935214032E-4</v>
      </c>
      <c r="AE153" s="26">
        <f t="shared" si="161"/>
        <v>1.3042668157257947E-3</v>
      </c>
      <c r="AF153" s="80">
        <v>1809799996.9300001</v>
      </c>
      <c r="AG153" s="81">
        <v>1.0762</v>
      </c>
      <c r="AH153" s="26">
        <f t="shared" si="162"/>
        <v>1.7882244485206561E-3</v>
      </c>
      <c r="AI153" s="26">
        <f t="shared" si="163"/>
        <v>1.3025679196130143E-3</v>
      </c>
      <c r="AJ153" s="27">
        <f t="shared" si="128"/>
        <v>-1.890658922178147E-2</v>
      </c>
      <c r="AK153" s="27">
        <f t="shared" si="129"/>
        <v>1.308549587671389E-3</v>
      </c>
      <c r="AL153" s="28">
        <f t="shared" si="130"/>
        <v>-0.14772950953253708</v>
      </c>
      <c r="AM153" s="28">
        <f t="shared" si="131"/>
        <v>9.3791033577190104E-3</v>
      </c>
      <c r="AN153" s="29">
        <f t="shared" si="132"/>
        <v>3.8294917961190736E-2</v>
      </c>
      <c r="AO153" s="87">
        <f t="shared" si="133"/>
        <v>9.9486415692608281E-5</v>
      </c>
    </row>
    <row r="154" spans="1:41" s="341" customFormat="1">
      <c r="A154" s="232" t="s">
        <v>193</v>
      </c>
      <c r="B154" s="80">
        <v>309600925.48000002</v>
      </c>
      <c r="C154" s="81">
        <v>102.93</v>
      </c>
      <c r="D154" s="80">
        <v>309123154.66000003</v>
      </c>
      <c r="E154" s="81">
        <v>100.86</v>
      </c>
      <c r="F154" s="26">
        <f t="shared" si="149"/>
        <v>-1.5431827901007244E-3</v>
      </c>
      <c r="G154" s="26">
        <f t="shared" si="149"/>
        <v>-2.0110754881958685E-2</v>
      </c>
      <c r="H154" s="80">
        <v>309652599.93000001</v>
      </c>
      <c r="I154" s="81">
        <v>101.02</v>
      </c>
      <c r="J154" s="26">
        <f t="shared" si="150"/>
        <v>1.7127324887141176E-3</v>
      </c>
      <c r="K154" s="26">
        <f t="shared" si="151"/>
        <v>1.5863573269878702E-3</v>
      </c>
      <c r="L154" s="80">
        <v>314914116.29000002</v>
      </c>
      <c r="M154" s="81">
        <v>101.2</v>
      </c>
      <c r="N154" s="26">
        <f t="shared" si="152"/>
        <v>1.699167506163175E-2</v>
      </c>
      <c r="O154" s="26">
        <f t="shared" si="153"/>
        <v>1.7818253811127185E-3</v>
      </c>
      <c r="P154" s="80">
        <v>310979814.49000001</v>
      </c>
      <c r="Q154" s="81">
        <v>101.51</v>
      </c>
      <c r="R154" s="26">
        <f t="shared" si="154"/>
        <v>-1.2493253228372171E-2</v>
      </c>
      <c r="S154" s="26">
        <f t="shared" si="155"/>
        <v>3.0632411067193898E-3</v>
      </c>
      <c r="T154" s="80">
        <v>312446014.25999999</v>
      </c>
      <c r="U154" s="81">
        <v>101.66</v>
      </c>
      <c r="V154" s="26">
        <f t="shared" si="156"/>
        <v>4.7147747271137708E-3</v>
      </c>
      <c r="W154" s="26">
        <f t="shared" si="157"/>
        <v>1.4776869273962316E-3</v>
      </c>
      <c r="X154" s="80">
        <v>339329524.44999999</v>
      </c>
      <c r="Y154" s="81">
        <v>101.77</v>
      </c>
      <c r="Z154" s="26">
        <f t="shared" si="158"/>
        <v>8.6042096756046474E-2</v>
      </c>
      <c r="AA154" s="26">
        <f t="shared" si="159"/>
        <v>1.082038166437138E-3</v>
      </c>
      <c r="AB154" s="80">
        <v>339920868.25</v>
      </c>
      <c r="AC154" s="81">
        <v>101.94</v>
      </c>
      <c r="AD154" s="26">
        <f t="shared" si="160"/>
        <v>1.7426830186924867E-3</v>
      </c>
      <c r="AE154" s="26">
        <f t="shared" si="161"/>
        <v>1.6704333300579907E-3</v>
      </c>
      <c r="AF154" s="80">
        <v>334673007.20999998</v>
      </c>
      <c r="AG154" s="81">
        <v>102.11129964222221</v>
      </c>
      <c r="AH154" s="26">
        <f t="shared" si="162"/>
        <v>-1.5438478570078263E-2</v>
      </c>
      <c r="AI154" s="26">
        <f t="shared" si="163"/>
        <v>1.6803967257426825E-3</v>
      </c>
      <c r="AJ154" s="27">
        <f t="shared" si="128"/>
        <v>1.021613093295593E-2</v>
      </c>
      <c r="AK154" s="27">
        <f t="shared" si="129"/>
        <v>-9.7109698968808297E-4</v>
      </c>
      <c r="AL154" s="28">
        <f t="shared" si="130"/>
        <v>8.2652665013404958E-2</v>
      </c>
      <c r="AM154" s="28">
        <f t="shared" si="131"/>
        <v>1.2406302223103384E-2</v>
      </c>
      <c r="AN154" s="29">
        <f t="shared" si="132"/>
        <v>3.2253490825428888E-2</v>
      </c>
      <c r="AO154" s="87">
        <f t="shared" si="133"/>
        <v>7.7546442330277679E-3</v>
      </c>
    </row>
    <row r="155" spans="1:41" s="361" customFormat="1">
      <c r="A155" s="232" t="s">
        <v>261</v>
      </c>
      <c r="B155" s="80">
        <v>471046647.19</v>
      </c>
      <c r="C155" s="80">
        <v>1018.04</v>
      </c>
      <c r="D155" s="80">
        <v>471937268.35000002</v>
      </c>
      <c r="E155" s="80">
        <v>1019.36</v>
      </c>
      <c r="F155" s="26">
        <f t="shared" si="149"/>
        <v>1.8907281589052218E-3</v>
      </c>
      <c r="G155" s="26">
        <f t="shared" si="149"/>
        <v>1.2966091705630919E-3</v>
      </c>
      <c r="H155" s="80">
        <v>467943580.88999999</v>
      </c>
      <c r="I155" s="80">
        <v>1010.73</v>
      </c>
      <c r="J155" s="26">
        <f t="shared" ref="J155" si="164">((H155-D155)/D155)</f>
        <v>-8.4623269401098104E-3</v>
      </c>
      <c r="K155" s="26">
        <f t="shared" ref="K155" si="165">((I155-E155)/E155)</f>
        <v>-8.4660963741955697E-3</v>
      </c>
      <c r="L155" s="80">
        <v>467943580.88999999</v>
      </c>
      <c r="M155" s="80">
        <v>1008.11</v>
      </c>
      <c r="N155" s="26">
        <f t="shared" si="152"/>
        <v>0</v>
      </c>
      <c r="O155" s="26">
        <f t="shared" si="153"/>
        <v>-2.5921858458737789E-3</v>
      </c>
      <c r="P155" s="80">
        <v>468851296.29000002</v>
      </c>
      <c r="Q155" s="80">
        <v>1009.24</v>
      </c>
      <c r="R155" s="26">
        <f t="shared" si="154"/>
        <v>1.9397966700891948E-3</v>
      </c>
      <c r="S155" s="26">
        <f t="shared" si="155"/>
        <v>1.1209094245667589E-3</v>
      </c>
      <c r="T155" s="80">
        <v>469481798.61000001</v>
      </c>
      <c r="U155" s="80">
        <v>1010.59</v>
      </c>
      <c r="V155" s="26">
        <f t="shared" si="156"/>
        <v>1.3447810105019018E-3</v>
      </c>
      <c r="W155" s="26">
        <f t="shared" si="157"/>
        <v>1.3376402045103472E-3</v>
      </c>
      <c r="X155" s="80">
        <v>470229606.97000003</v>
      </c>
      <c r="Y155" s="80">
        <v>1012.2</v>
      </c>
      <c r="Z155" s="26">
        <f t="shared" si="158"/>
        <v>1.5928378101431383E-3</v>
      </c>
      <c r="AA155" s="26">
        <f t="shared" si="159"/>
        <v>1.5931287663642165E-3</v>
      </c>
      <c r="AB155" s="80">
        <v>471109123.94</v>
      </c>
      <c r="AC155" s="80">
        <v>1014.1</v>
      </c>
      <c r="AD155" s="26">
        <f t="shared" si="160"/>
        <v>1.8703989645979075E-3</v>
      </c>
      <c r="AE155" s="26">
        <f t="shared" si="161"/>
        <v>1.877099387472809E-3</v>
      </c>
      <c r="AF155" s="80">
        <v>467100497.07999998</v>
      </c>
      <c r="AG155" s="80">
        <v>1014.8</v>
      </c>
      <c r="AH155" s="26">
        <f t="shared" si="162"/>
        <v>-8.5089136599072728E-3</v>
      </c>
      <c r="AI155" s="26">
        <f t="shared" si="163"/>
        <v>6.9026723202833225E-4</v>
      </c>
      <c r="AJ155" s="27">
        <f t="shared" si="128"/>
        <v>-1.0415872482224648E-3</v>
      </c>
      <c r="AK155" s="27">
        <f t="shared" si="129"/>
        <v>-3.9282850432047423E-4</v>
      </c>
      <c r="AL155" s="28">
        <f t="shared" si="130"/>
        <v>-1.0248758880413265E-2</v>
      </c>
      <c r="AM155" s="28">
        <f t="shared" si="131"/>
        <v>-4.4733950714174178E-3</v>
      </c>
      <c r="AN155" s="29">
        <f t="shared" si="132"/>
        <v>4.6370400285149728E-3</v>
      </c>
      <c r="AO155" s="87">
        <f t="shared" si="133"/>
        <v>3.5541654883598172E-3</v>
      </c>
    </row>
    <row r="156" spans="1:41">
      <c r="A156" s="232" t="s">
        <v>267</v>
      </c>
      <c r="B156" s="80">
        <v>0</v>
      </c>
      <c r="C156" s="80">
        <v>0</v>
      </c>
      <c r="D156" s="80">
        <v>0</v>
      </c>
      <c r="E156" s="80">
        <v>0</v>
      </c>
      <c r="F156" s="26" t="e">
        <f t="shared" si="149"/>
        <v>#DIV/0!</v>
      </c>
      <c r="G156" s="26" t="e">
        <f t="shared" si="149"/>
        <v>#DIV/0!</v>
      </c>
      <c r="H156" s="80">
        <v>50416528.490000002</v>
      </c>
      <c r="I156" s="80">
        <v>101.11</v>
      </c>
      <c r="J156" s="26" t="e">
        <f t="shared" si="150"/>
        <v>#DIV/0!</v>
      </c>
      <c r="K156" s="26" t="e">
        <f t="shared" si="151"/>
        <v>#DIV/0!</v>
      </c>
      <c r="L156" s="80">
        <v>52525194.840000004</v>
      </c>
      <c r="M156" s="80">
        <v>101.17</v>
      </c>
      <c r="N156" s="26">
        <f t="shared" si="152"/>
        <v>4.1824901736704272E-2</v>
      </c>
      <c r="O156" s="26">
        <f t="shared" si="153"/>
        <v>5.9341311442985144E-4</v>
      </c>
      <c r="P156" s="80">
        <v>52645332.450000003</v>
      </c>
      <c r="Q156" s="80">
        <v>101.17</v>
      </c>
      <c r="R156" s="26">
        <f t="shared" si="154"/>
        <v>2.2872377792401808E-3</v>
      </c>
      <c r="S156" s="26">
        <f t="shared" si="155"/>
        <v>0</v>
      </c>
      <c r="T156" s="80">
        <v>394834426.08999997</v>
      </c>
      <c r="U156" s="80">
        <v>103.13</v>
      </c>
      <c r="V156" s="26">
        <f t="shared" si="156"/>
        <v>6.4998942492194285</v>
      </c>
      <c r="W156" s="26">
        <f t="shared" si="157"/>
        <v>1.937333201541953E-2</v>
      </c>
      <c r="X156" s="80">
        <v>43845453.210000001</v>
      </c>
      <c r="Y156" s="80">
        <v>100.95</v>
      </c>
      <c r="Z156" s="26">
        <f t="shared" si="158"/>
        <v>-0.88895230427549976</v>
      </c>
      <c r="AA156" s="26">
        <f t="shared" si="159"/>
        <v>-2.1138369048773323E-2</v>
      </c>
      <c r="AB156" s="80">
        <v>44424402.93</v>
      </c>
      <c r="AC156" s="80">
        <v>101.01</v>
      </c>
      <c r="AD156" s="26">
        <f t="shared" si="160"/>
        <v>1.3204327418560141E-2</v>
      </c>
      <c r="AE156" s="26">
        <f t="shared" si="161"/>
        <v>5.9435364041607005E-4</v>
      </c>
      <c r="AF156" s="80">
        <v>44525370.829999998</v>
      </c>
      <c r="AG156" s="80">
        <v>101.08</v>
      </c>
      <c r="AH156" s="26">
        <f t="shared" si="162"/>
        <v>2.2728026341534559E-3</v>
      </c>
      <c r="AI156" s="26">
        <f t="shared" si="163"/>
        <v>6.9300069300062546E-4</v>
      </c>
      <c r="AJ156" s="27" t="e">
        <f t="shared" si="128"/>
        <v>#DIV/0!</v>
      </c>
      <c r="AK156" s="27" t="e">
        <f t="shared" si="129"/>
        <v>#DIV/0!</v>
      </c>
      <c r="AL156" s="28" t="e">
        <f t="shared" si="130"/>
        <v>#DIV/0!</v>
      </c>
      <c r="AM156" s="28" t="e">
        <f t="shared" si="131"/>
        <v>#DIV/0!</v>
      </c>
      <c r="AN156" s="29" t="e">
        <f t="shared" si="132"/>
        <v>#DIV/0!</v>
      </c>
      <c r="AO156" s="87" t="e">
        <f t="shared" si="133"/>
        <v>#DIV/0!</v>
      </c>
    </row>
    <row r="157" spans="1:41">
      <c r="A157" s="234" t="s">
        <v>47</v>
      </c>
      <c r="B157" s="84">
        <f>SUM(B147:B156)</f>
        <v>18918152351.829998</v>
      </c>
      <c r="C157" s="100"/>
      <c r="D157" s="84">
        <f>SUM(D147:D156)</f>
        <v>19032302764.310001</v>
      </c>
      <c r="E157" s="100"/>
      <c r="F157" s="26">
        <f>((D157-B157)/B157)</f>
        <v>6.0339091448833437E-3</v>
      </c>
      <c r="G157" s="26"/>
      <c r="H157" s="84">
        <f>SUM(H147:H156)</f>
        <v>18831698938.240002</v>
      </c>
      <c r="I157" s="80">
        <v>101.11</v>
      </c>
      <c r="J157" s="26">
        <f>((H157-D157)/D157)</f>
        <v>-1.0540176275788266E-2</v>
      </c>
      <c r="K157" s="26"/>
      <c r="L157" s="84">
        <f>SUM(L147:L156)</f>
        <v>18835561545.599998</v>
      </c>
      <c r="M157" s="100"/>
      <c r="N157" s="26">
        <f>((L157-H157)/H157)</f>
        <v>2.0511199614355096E-4</v>
      </c>
      <c r="O157" s="26"/>
      <c r="P157" s="84">
        <f>SUM(P147:P156)</f>
        <v>19051145897.050003</v>
      </c>
      <c r="Q157" s="100"/>
      <c r="R157" s="26">
        <f>((P157-L157)/L157)</f>
        <v>1.1445602560246751E-2</v>
      </c>
      <c r="S157" s="26"/>
      <c r="T157" s="84">
        <f>SUM(T147:T156)</f>
        <v>19597069149.200001</v>
      </c>
      <c r="U157" s="100"/>
      <c r="V157" s="26">
        <f>((T157-P157)/P157)</f>
        <v>2.8655664866570143E-2</v>
      </c>
      <c r="W157" s="26"/>
      <c r="X157" s="84">
        <f>SUM(X147:X156)</f>
        <v>19550418879.84</v>
      </c>
      <c r="Y157" s="100"/>
      <c r="Z157" s="26">
        <f>((X157-T157)/T157)</f>
        <v>-2.3804717432404929E-3</v>
      </c>
      <c r="AA157" s="26"/>
      <c r="AB157" s="84">
        <f>SUM(AB147:AB156)</f>
        <v>19445547359.999996</v>
      </c>
      <c r="AC157" s="100"/>
      <c r="AD157" s="26">
        <f>((AB157-X157)/X157)</f>
        <v>-5.3641571817238847E-3</v>
      </c>
      <c r="AE157" s="26"/>
      <c r="AF157" s="84">
        <f>SUM(AF147:AF156)</f>
        <v>19473127779.550003</v>
      </c>
      <c r="AG157" s="100"/>
      <c r="AH157" s="26">
        <f>((AF157-AB157)/AB157)</f>
        <v>1.4183411266036417E-3</v>
      </c>
      <c r="AI157" s="26"/>
      <c r="AJ157" s="27">
        <f t="shared" si="128"/>
        <v>3.6842280617118482E-3</v>
      </c>
      <c r="AK157" s="27"/>
      <c r="AL157" s="28">
        <f t="shared" si="130"/>
        <v>2.3161937927272322E-2</v>
      </c>
      <c r="AM157" s="28"/>
      <c r="AN157" s="29">
        <f t="shared" si="132"/>
        <v>1.2115861042410771E-2</v>
      </c>
      <c r="AO157" s="87"/>
    </row>
    <row r="158" spans="1:41">
      <c r="A158" s="234" t="s">
        <v>33</v>
      </c>
      <c r="B158" s="14">
        <f>SUM(B20,B52,B84,B106,B113,B137,B143,B157)</f>
        <v>1397998245586.9854</v>
      </c>
      <c r="C158" s="100"/>
      <c r="D158" s="14">
        <f>SUM(D20,D52,D84,D106,D113,D137,D143,D157)</f>
        <v>1394687314276.832</v>
      </c>
      <c r="E158" s="100"/>
      <c r="F158" s="26">
        <f>((D158-B158)/B158)</f>
        <v>-2.3683372426287568E-3</v>
      </c>
      <c r="G158" s="26"/>
      <c r="H158" s="14">
        <f>SUM(H20,H52,H84,H106,H113,H137,H143,H157)</f>
        <v>1391788994611.0933</v>
      </c>
      <c r="I158" s="100"/>
      <c r="J158" s="26">
        <f>((H158-D158)/D158)</f>
        <v>-2.0781143099746304E-3</v>
      </c>
      <c r="K158" s="26"/>
      <c r="L158" s="363">
        <f>SUM(L20,L52,L84,L106,L113,L137,L143,L157)</f>
        <v>1384805706375.304</v>
      </c>
      <c r="M158" s="100"/>
      <c r="N158" s="26">
        <f>((L158-H158)/H158)</f>
        <v>-5.0174906274069531E-3</v>
      </c>
      <c r="O158" s="26"/>
      <c r="P158" s="363">
        <f>SUM(P20,P52,P84,P106,P113,P137,P143,P157)</f>
        <v>1369293570412.9148</v>
      </c>
      <c r="Q158" s="100"/>
      <c r="R158" s="26">
        <f>((P158-L158)/L158)</f>
        <v>-1.1201669585108664E-2</v>
      </c>
      <c r="S158" s="26"/>
      <c r="T158" s="363">
        <f>SUM(T20,T52,T84,T106,T113,T137,T143,T157)</f>
        <v>1361287846585.135</v>
      </c>
      <c r="U158" s="100"/>
      <c r="V158" s="26">
        <f>((T158-P158)/P158)</f>
        <v>-5.8466087921274865E-3</v>
      </c>
      <c r="W158" s="26"/>
      <c r="X158" s="363">
        <f>SUM(X20,X52,X84,X106,X113,X137,X143,X157)</f>
        <v>1357530440198.7773</v>
      </c>
      <c r="Y158" s="100"/>
      <c r="Z158" s="26">
        <f>((X158-T158)/T158)</f>
        <v>-2.7601850672385898E-3</v>
      </c>
      <c r="AA158" s="26"/>
      <c r="AB158" s="363">
        <f>SUM(AB20,AB52,AB84,AB106,AB113,AB137,AB143,AB157)</f>
        <v>1354839896396.1873</v>
      </c>
      <c r="AC158" s="100"/>
      <c r="AD158" s="26">
        <f>((AB158-X158)/X158)</f>
        <v>-1.9819399425003857E-3</v>
      </c>
      <c r="AE158" s="26"/>
      <c r="AF158" s="363">
        <f>SUM(AF20,AF52,AF84,AF106,AF113,AF137,AF143,AF157)</f>
        <v>1354447910964.3608</v>
      </c>
      <c r="AG158" s="100"/>
      <c r="AH158" s="26">
        <f>((AF158-AB158)/AB158)</f>
        <v>-2.8932232721303787E-4</v>
      </c>
      <c r="AI158" s="26"/>
      <c r="AJ158" s="27">
        <f t="shared" si="128"/>
        <v>-3.9429584867748122E-3</v>
      </c>
      <c r="AK158" s="27"/>
      <c r="AL158" s="28">
        <f t="shared" si="130"/>
        <v>-2.8851917487566721E-2</v>
      </c>
      <c r="AM158" s="28"/>
      <c r="AN158" s="29">
        <f t="shared" si="132"/>
        <v>3.4229909720064661E-3</v>
      </c>
      <c r="AO158" s="87"/>
    </row>
    <row r="159" spans="1:41" s="134" customFormat="1" ht="6" customHeight="1">
      <c r="A159" s="234"/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8" t="s">
        <v>223</v>
      </c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s="134" customFormat="1">
      <c r="A161" s="239" t="s">
        <v>130</v>
      </c>
      <c r="B161" s="80">
        <v>78055229066</v>
      </c>
      <c r="C161" s="81">
        <v>107.55</v>
      </c>
      <c r="D161" s="80">
        <v>78055229066</v>
      </c>
      <c r="E161" s="81">
        <v>107.55</v>
      </c>
      <c r="F161" s="26">
        <f>((D161-B161)/B161)</f>
        <v>0</v>
      </c>
      <c r="G161" s="26">
        <f>((E161-C161)/C161)</f>
        <v>0</v>
      </c>
      <c r="H161" s="80">
        <v>78055229066</v>
      </c>
      <c r="I161" s="81">
        <v>107.55</v>
      </c>
      <c r="J161" s="26">
        <f>((H161-D161)/D161)</f>
        <v>0</v>
      </c>
      <c r="K161" s="26">
        <f>((I161-E161)/E161)</f>
        <v>0</v>
      </c>
      <c r="L161" s="80">
        <v>78055229066</v>
      </c>
      <c r="M161" s="81">
        <v>107.55</v>
      </c>
      <c r="N161" s="26">
        <f>((L161-H161)/H161)</f>
        <v>0</v>
      </c>
      <c r="O161" s="26">
        <f>((M161-I161)/I161)</f>
        <v>0</v>
      </c>
      <c r="P161" s="80">
        <v>78055229066</v>
      </c>
      <c r="Q161" s="81">
        <v>107.55</v>
      </c>
      <c r="R161" s="26">
        <f>((P161-L161)/L161)</f>
        <v>0</v>
      </c>
      <c r="S161" s="26">
        <f>((Q161-M161)/M161)</f>
        <v>0</v>
      </c>
      <c r="T161" s="80">
        <v>78126784934</v>
      </c>
      <c r="U161" s="81">
        <v>107.59</v>
      </c>
      <c r="V161" s="26">
        <f>((T161-P161)/P161)</f>
        <v>9.1673381599451293E-4</v>
      </c>
      <c r="W161" s="26">
        <f>((U161-Q161)/Q161)</f>
        <v>3.7192003719206185E-4</v>
      </c>
      <c r="X161" s="80">
        <v>78126784934</v>
      </c>
      <c r="Y161" s="81">
        <v>107.59</v>
      </c>
      <c r="Z161" s="26">
        <f>((X161-T161)/T161)</f>
        <v>0</v>
      </c>
      <c r="AA161" s="26">
        <f>((Y161-U161)/U161)</f>
        <v>0</v>
      </c>
      <c r="AB161" s="80">
        <v>78126784934</v>
      </c>
      <c r="AC161" s="81">
        <v>107.59</v>
      </c>
      <c r="AD161" s="26">
        <f>((AB161-X161)/X161)</f>
        <v>0</v>
      </c>
      <c r="AE161" s="26">
        <f>((AC161-Y161)/Y161)</f>
        <v>0</v>
      </c>
      <c r="AF161" s="80">
        <v>78126784934</v>
      </c>
      <c r="AG161" s="81">
        <v>107.59</v>
      </c>
      <c r="AH161" s="26">
        <f>((AF161-AB161)/AB161)</f>
        <v>0</v>
      </c>
      <c r="AI161" s="26">
        <f>((AG161-AC161)/AC161)</f>
        <v>0</v>
      </c>
      <c r="AJ161" s="27">
        <f t="shared" si="128"/>
        <v>1.1459172699931412E-4</v>
      </c>
      <c r="AK161" s="27">
        <f t="shared" si="129"/>
        <v>4.6490004649007732E-5</v>
      </c>
      <c r="AL161" s="28">
        <f t="shared" si="130"/>
        <v>9.1673381599451293E-4</v>
      </c>
      <c r="AM161" s="28">
        <f t="shared" si="131"/>
        <v>3.7192003719206185E-4</v>
      </c>
      <c r="AN161" s="29">
        <f t="shared" si="132"/>
        <v>3.2411434891637037E-4</v>
      </c>
      <c r="AO161" s="87">
        <f t="shared" si="133"/>
        <v>1.3149359017882996E-4</v>
      </c>
    </row>
    <row r="162" spans="1:41" s="134" customFormat="1">
      <c r="A162" s="239" t="s">
        <v>224</v>
      </c>
      <c r="B162" s="80">
        <v>7048023664.5699997</v>
      </c>
      <c r="C162" s="82">
        <v>104.49</v>
      </c>
      <c r="D162" s="80">
        <v>7072869034.5100002</v>
      </c>
      <c r="E162" s="82">
        <v>104.86</v>
      </c>
      <c r="F162" s="26">
        <f>((D162-B162)/B162)</f>
        <v>3.525154159867077E-3</v>
      </c>
      <c r="G162" s="26">
        <f>((E162-C162)/C162)</f>
        <v>3.5410087089674091E-3</v>
      </c>
      <c r="H162" s="80">
        <v>6670918977.4799995</v>
      </c>
      <c r="I162" s="82">
        <v>98.9</v>
      </c>
      <c r="J162" s="26">
        <f>((H162-D162)/D162)</f>
        <v>-5.6829845861531253E-2</v>
      </c>
      <c r="K162" s="26">
        <f>((I162-E162)/E162)</f>
        <v>-5.6837688346366523E-2</v>
      </c>
      <c r="L162" s="80">
        <v>6686368287.3500004</v>
      </c>
      <c r="M162" s="82">
        <v>99.13</v>
      </c>
      <c r="N162" s="26">
        <f>((L162-H162)/H162)</f>
        <v>2.3159192792110567E-3</v>
      </c>
      <c r="O162" s="26">
        <f>((M162-I162)/I162)</f>
        <v>2.3255813953487335E-3</v>
      </c>
      <c r="P162" s="80">
        <v>6698632743.7600002</v>
      </c>
      <c r="Q162" s="82">
        <v>99.13</v>
      </c>
      <c r="R162" s="26">
        <f>((P162-L162)/L162)</f>
        <v>1.8342478133014423E-3</v>
      </c>
      <c r="S162" s="26">
        <f>((Q162-M162)/M162)</f>
        <v>0</v>
      </c>
      <c r="T162" s="80">
        <v>6713983966.1800003</v>
      </c>
      <c r="U162" s="82">
        <v>99.54</v>
      </c>
      <c r="V162" s="26">
        <f>((T162-P162)/P162)</f>
        <v>2.2916948886771336E-3</v>
      </c>
      <c r="W162" s="26">
        <f>((U162-Q162)/Q162)</f>
        <v>4.1359830525573571E-3</v>
      </c>
      <c r="X162" s="80">
        <v>6729335748.8400002</v>
      </c>
      <c r="Y162" s="82">
        <v>99.77</v>
      </c>
      <c r="Z162" s="26">
        <f>((X162-T162)/T162)</f>
        <v>2.286538475118585E-3</v>
      </c>
      <c r="AA162" s="26">
        <f>((Y162-U162)/U162)</f>
        <v>2.310628892907271E-3</v>
      </c>
      <c r="AB162" s="80">
        <v>6729335748.8400002</v>
      </c>
      <c r="AC162" s="82">
        <v>99.77</v>
      </c>
      <c r="AD162" s="26">
        <f>((AB162-X162)/X162)</f>
        <v>0</v>
      </c>
      <c r="AE162" s="26">
        <f>((AC162-Y162)/Y162)</f>
        <v>0</v>
      </c>
      <c r="AF162" s="80">
        <v>6760024794.6199999</v>
      </c>
      <c r="AG162" s="82">
        <v>100.22</v>
      </c>
      <c r="AH162" s="26">
        <f>((AF162-AB162)/AB162)</f>
        <v>4.5604866401992052E-3</v>
      </c>
      <c r="AI162" s="26">
        <f>((AG162-AC162)/AC162)</f>
        <v>4.5103738598777478E-3</v>
      </c>
      <c r="AJ162" s="27">
        <f t="shared" si="128"/>
        <v>-5.0019755756445933E-3</v>
      </c>
      <c r="AK162" s="27">
        <f t="shared" si="129"/>
        <v>-5.0017640545885001E-3</v>
      </c>
      <c r="AL162" s="28">
        <f t="shared" si="130"/>
        <v>-4.4231589523794121E-2</v>
      </c>
      <c r="AM162" s="28">
        <f t="shared" si="131"/>
        <v>-4.4249475491131035E-2</v>
      </c>
      <c r="AN162" s="29">
        <f t="shared" si="132"/>
        <v>2.0982666739227246E-2</v>
      </c>
      <c r="AO162" s="87">
        <f t="shared" si="133"/>
        <v>2.1014000682699697E-2</v>
      </c>
    </row>
    <row r="163" spans="1:41" s="134" customFormat="1">
      <c r="A163" s="234" t="s">
        <v>47</v>
      </c>
      <c r="B163" s="85">
        <f>SUM(B161:B162)</f>
        <v>85103252730.570007</v>
      </c>
      <c r="C163" s="100"/>
      <c r="D163" s="85">
        <f>SUM(D161:D162)</f>
        <v>85128098100.509995</v>
      </c>
      <c r="E163" s="100"/>
      <c r="F163" s="26"/>
      <c r="G163" s="26"/>
      <c r="H163" s="85">
        <f>SUM(H161:H162)</f>
        <v>84726148043.479996</v>
      </c>
      <c r="I163" s="100"/>
      <c r="J163" s="26"/>
      <c r="K163" s="26"/>
      <c r="L163" s="85">
        <f>SUM(L161:L162)</f>
        <v>84741597353.350006</v>
      </c>
      <c r="M163" s="100"/>
      <c r="N163" s="26"/>
      <c r="O163" s="26"/>
      <c r="P163" s="85">
        <f>SUM(P161:P162)</f>
        <v>84753861809.759995</v>
      </c>
      <c r="Q163" s="100"/>
      <c r="R163" s="26"/>
      <c r="S163" s="26"/>
      <c r="T163" s="85">
        <f>SUM(T161:T162)</f>
        <v>84840768900.179993</v>
      </c>
      <c r="U163" s="100"/>
      <c r="V163" s="26"/>
      <c r="W163" s="26"/>
      <c r="X163" s="85">
        <f>SUM(X161:X162)</f>
        <v>84856120682.839996</v>
      </c>
      <c r="Y163" s="100"/>
      <c r="Z163" s="26"/>
      <c r="AA163" s="26"/>
      <c r="AB163" s="85">
        <f>SUM(AB161:AB162)</f>
        <v>84856120682.839996</v>
      </c>
      <c r="AC163" s="100"/>
      <c r="AD163" s="26"/>
      <c r="AE163" s="26"/>
      <c r="AF163" s="85">
        <f>SUM(AF161:AF162)</f>
        <v>84886809728.619995</v>
      </c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6" customHeight="1">
      <c r="A164" s="233"/>
      <c r="B164" s="100"/>
      <c r="C164" s="100"/>
      <c r="D164" s="100"/>
      <c r="E164" s="100"/>
      <c r="F164" s="26"/>
      <c r="G164" s="26"/>
      <c r="H164" s="100"/>
      <c r="I164" s="100"/>
      <c r="J164" s="26"/>
      <c r="K164" s="26"/>
      <c r="L164" s="100"/>
      <c r="M164" s="100"/>
      <c r="N164" s="26"/>
      <c r="O164" s="26"/>
      <c r="P164" s="100"/>
      <c r="Q164" s="100"/>
      <c r="R164" s="26"/>
      <c r="S164" s="26"/>
      <c r="T164" s="26"/>
      <c r="U164" s="26"/>
      <c r="V164" s="26"/>
      <c r="W164" s="26"/>
      <c r="X164" s="100"/>
      <c r="Y164" s="100"/>
      <c r="Z164" s="26"/>
      <c r="AA164" s="26"/>
      <c r="AB164" s="100"/>
      <c r="AC164" s="100"/>
      <c r="AD164" s="26"/>
      <c r="AE164" s="26"/>
      <c r="AF164" s="100"/>
      <c r="AG164" s="100"/>
      <c r="AH164" s="26"/>
      <c r="AI164" s="26"/>
      <c r="AJ164" s="27"/>
      <c r="AK164" s="27"/>
      <c r="AL164" s="28"/>
      <c r="AM164" s="28"/>
      <c r="AN164" s="29"/>
      <c r="AO164" s="87"/>
    </row>
    <row r="165" spans="1:41" ht="25.5">
      <c r="A165" s="229" t="s">
        <v>51</v>
      </c>
      <c r="B165" s="90" t="s">
        <v>81</v>
      </c>
      <c r="C165" s="91" t="s">
        <v>82</v>
      </c>
      <c r="D165" s="90" t="s">
        <v>81</v>
      </c>
      <c r="E165" s="91" t="s">
        <v>82</v>
      </c>
      <c r="F165" s="359" t="s">
        <v>80</v>
      </c>
      <c r="G165" s="359" t="s">
        <v>4</v>
      </c>
      <c r="H165" s="90" t="s">
        <v>81</v>
      </c>
      <c r="I165" s="91" t="s">
        <v>82</v>
      </c>
      <c r="J165" s="360" t="s">
        <v>80</v>
      </c>
      <c r="K165" s="360" t="s">
        <v>4</v>
      </c>
      <c r="L165" s="90" t="s">
        <v>81</v>
      </c>
      <c r="M165" s="91" t="s">
        <v>82</v>
      </c>
      <c r="N165" s="362" t="s">
        <v>80</v>
      </c>
      <c r="O165" s="362" t="s">
        <v>4</v>
      </c>
      <c r="P165" s="90" t="s">
        <v>81</v>
      </c>
      <c r="Q165" s="91" t="s">
        <v>82</v>
      </c>
      <c r="R165" s="364" t="s">
        <v>80</v>
      </c>
      <c r="S165" s="364" t="s">
        <v>4</v>
      </c>
      <c r="T165" s="90" t="s">
        <v>81</v>
      </c>
      <c r="U165" s="91" t="s">
        <v>82</v>
      </c>
      <c r="V165" s="366" t="s">
        <v>80</v>
      </c>
      <c r="W165" s="366" t="s">
        <v>4</v>
      </c>
      <c r="X165" s="90" t="s">
        <v>81</v>
      </c>
      <c r="Y165" s="91" t="s">
        <v>82</v>
      </c>
      <c r="Z165" s="371" t="s">
        <v>80</v>
      </c>
      <c r="AA165" s="371" t="s">
        <v>4</v>
      </c>
      <c r="AB165" s="90" t="s">
        <v>81</v>
      </c>
      <c r="AC165" s="91" t="s">
        <v>82</v>
      </c>
      <c r="AD165" s="372" t="s">
        <v>80</v>
      </c>
      <c r="AE165" s="372" t="s">
        <v>4</v>
      </c>
      <c r="AF165" s="90" t="s">
        <v>81</v>
      </c>
      <c r="AG165" s="91" t="s">
        <v>82</v>
      </c>
      <c r="AH165" s="375" t="s">
        <v>80</v>
      </c>
      <c r="AI165" s="375" t="s">
        <v>4</v>
      </c>
      <c r="AJ165" s="373" t="s">
        <v>86</v>
      </c>
      <c r="AK165" s="373" t="s">
        <v>86</v>
      </c>
      <c r="AL165" s="373" t="s">
        <v>86</v>
      </c>
      <c r="AM165" s="373" t="s">
        <v>86</v>
      </c>
      <c r="AN165" s="18" t="s">
        <v>86</v>
      </c>
      <c r="AO165" s="19" t="s">
        <v>86</v>
      </c>
    </row>
    <row r="166" spans="1:41">
      <c r="A166" s="233" t="s">
        <v>35</v>
      </c>
      <c r="B166" s="83">
        <v>2921037000</v>
      </c>
      <c r="C166" s="82">
        <v>19.329999999999998</v>
      </c>
      <c r="D166" s="83">
        <v>2905847000</v>
      </c>
      <c r="E166" s="82">
        <v>19.23</v>
      </c>
      <c r="F166" s="26">
        <f t="shared" ref="F166:F177" si="166">((D166-B166)/B166)</f>
        <v>-5.2002080083203327E-3</v>
      </c>
      <c r="G166" s="26">
        <f t="shared" ref="G166:G177" si="167">((E166-C166)/C166)</f>
        <v>-5.1733057423692646E-3</v>
      </c>
      <c r="H166" s="83">
        <v>2905847000</v>
      </c>
      <c r="I166" s="82">
        <v>19.399999999999999</v>
      </c>
      <c r="J166" s="26">
        <f t="shared" ref="J166:J177" si="168">((H166-D166)/D166)</f>
        <v>0</v>
      </c>
      <c r="K166" s="26">
        <f t="shared" ref="K166:K177" si="169">((I166-E166)/E166)</f>
        <v>8.8403536141444701E-3</v>
      </c>
      <c r="L166" s="83">
        <v>2919518000</v>
      </c>
      <c r="M166" s="82">
        <v>19.29</v>
      </c>
      <c r="N166" s="26">
        <f t="shared" ref="N166:N177" si="170">((L166-H166)/H166)</f>
        <v>4.7046523784631472E-3</v>
      </c>
      <c r="O166" s="26">
        <f t="shared" ref="O166:O177" si="171">((M166-I166)/I166)</f>
        <v>-5.6701030927834763E-3</v>
      </c>
      <c r="P166" s="83">
        <v>2848125000</v>
      </c>
      <c r="Q166" s="82">
        <v>18.64</v>
      </c>
      <c r="R166" s="26">
        <f t="shared" ref="R166:R177" si="172">((P166-L166)/L166)</f>
        <v>-2.445369406867846E-2</v>
      </c>
      <c r="S166" s="26">
        <f t="shared" ref="S166:S177" si="173">((Q166-M166)/M166)</f>
        <v>-3.3696215655780126E-2</v>
      </c>
      <c r="T166" s="83">
        <v>2848125000</v>
      </c>
      <c r="U166" s="82">
        <v>18.73</v>
      </c>
      <c r="V166" s="26">
        <f t="shared" ref="V166:V177" si="174">((T166-P166)/P166)</f>
        <v>0</v>
      </c>
      <c r="W166" s="26">
        <f t="shared" ref="W166:W177" si="175">((U166-Q166)/Q166)</f>
        <v>4.8283261802575033E-3</v>
      </c>
      <c r="X166" s="83">
        <v>2668163778.8400002</v>
      </c>
      <c r="Y166" s="82">
        <v>18.190000000000001</v>
      </c>
      <c r="Z166" s="26">
        <f t="shared" ref="Z166:Z177" si="176">((X166-T166)/T166)</f>
        <v>-6.3185857769585199E-2</v>
      </c>
      <c r="AA166" s="26">
        <f t="shared" ref="AA166:AA177" si="177">((Y166-U166)/U166)</f>
        <v>-2.8830752802989811E-2</v>
      </c>
      <c r="AB166" s="83">
        <v>2661055691.8400002</v>
      </c>
      <c r="AC166" s="82">
        <v>18.079999999999998</v>
      </c>
      <c r="AD166" s="26">
        <f t="shared" ref="AD166:AD177" si="178">((AB166-X166)/X166)</f>
        <v>-2.6640369891724872E-3</v>
      </c>
      <c r="AE166" s="26">
        <f t="shared" ref="AE166:AE177" si="179">((AC166-Y166)/Y166)</f>
        <v>-6.0472787245741053E-3</v>
      </c>
      <c r="AF166" s="83">
        <v>2703820000</v>
      </c>
      <c r="AG166" s="82">
        <v>18.16</v>
      </c>
      <c r="AH166" s="26">
        <f t="shared" ref="AH166:AH177" si="180">((AF166-AB166)/AB166)</f>
        <v>1.6070429600979246E-2</v>
      </c>
      <c r="AI166" s="26">
        <f t="shared" ref="AI166:AI177" si="181">((AG166-AC166)/AC166)</f>
        <v>4.4247787610620492E-3</v>
      </c>
      <c r="AJ166" s="27">
        <f t="shared" ref="AJ166" si="182">AVERAGE(F166,J166,N166,R166,V166,Z166,AD166,AH166)</f>
        <v>-9.3410893570392596E-3</v>
      </c>
      <c r="AK166" s="27">
        <f t="shared" ref="AK166" si="183">AVERAGE(G166,K166,O166,S166,W166,AA166,AE166,AI166)</f>
        <v>-7.6655246828790952E-3</v>
      </c>
      <c r="AL166" s="28">
        <f t="shared" ref="AL166" si="184">((AF166-D166)/D166)</f>
        <v>-6.9524307370622054E-2</v>
      </c>
      <c r="AM166" s="28">
        <f t="shared" ref="AM166" si="185">((AG166-E166)/E166)</f>
        <v>-5.5642225689027575E-2</v>
      </c>
      <c r="AN166" s="29">
        <f t="shared" ref="AN166" si="186">STDEV(F166,J166,N166,R166,V166,Z166,AD166,AH166)</f>
        <v>2.4515067933954769E-2</v>
      </c>
      <c r="AO166" s="87">
        <f t="shared" ref="AO166" si="187">STDEV(G166,K166,O166,S166,W166,AA166,AE166,AI166)</f>
        <v>1.5643762342348884E-2</v>
      </c>
    </row>
    <row r="167" spans="1:41">
      <c r="A167" s="233" t="s">
        <v>67</v>
      </c>
      <c r="B167" s="83">
        <v>335704520.42000002</v>
      </c>
      <c r="C167" s="82">
        <v>4.04</v>
      </c>
      <c r="D167" s="83">
        <v>336556562.35000002</v>
      </c>
      <c r="E167" s="82">
        <v>4.03</v>
      </c>
      <c r="F167" s="26">
        <f t="shared" si="166"/>
        <v>2.5380710659898688E-3</v>
      </c>
      <c r="G167" s="26">
        <f t="shared" si="167"/>
        <v>-2.4752475247524224E-3</v>
      </c>
      <c r="H167" s="83">
        <v>336556562.35000002</v>
      </c>
      <c r="I167" s="82">
        <v>4.01</v>
      </c>
      <c r="J167" s="26">
        <f t="shared" si="168"/>
        <v>0</v>
      </c>
      <c r="K167" s="26">
        <f t="shared" si="169"/>
        <v>-4.9627791563276579E-3</v>
      </c>
      <c r="L167" s="83">
        <v>325480017.25999999</v>
      </c>
      <c r="M167" s="82">
        <v>3.85</v>
      </c>
      <c r="N167" s="26">
        <f t="shared" si="170"/>
        <v>-3.291139240506339E-2</v>
      </c>
      <c r="O167" s="26">
        <f t="shared" si="171"/>
        <v>-3.9900249376558533E-2</v>
      </c>
      <c r="P167" s="83">
        <v>325480017.25999999</v>
      </c>
      <c r="Q167" s="82">
        <v>3.83</v>
      </c>
      <c r="R167" s="26">
        <f t="shared" si="172"/>
        <v>0</v>
      </c>
      <c r="S167" s="26">
        <f t="shared" si="173"/>
        <v>-5.1948051948051991E-3</v>
      </c>
      <c r="T167" s="83">
        <v>325480017.25999999</v>
      </c>
      <c r="U167" s="82">
        <v>3.93</v>
      </c>
      <c r="V167" s="26">
        <f t="shared" si="174"/>
        <v>0</v>
      </c>
      <c r="W167" s="26">
        <f t="shared" si="175"/>
        <v>2.6109660574412556E-2</v>
      </c>
      <c r="X167" s="83">
        <v>319611232.13999999</v>
      </c>
      <c r="Y167" s="82">
        <v>3.9</v>
      </c>
      <c r="Z167" s="26">
        <f t="shared" si="176"/>
        <v>-1.8031168762387955E-2</v>
      </c>
      <c r="AA167" s="26">
        <f t="shared" si="177"/>
        <v>-7.633587786259605E-3</v>
      </c>
      <c r="AB167" s="83">
        <v>321447531.31</v>
      </c>
      <c r="AC167" s="82">
        <v>3.92</v>
      </c>
      <c r="AD167" s="26">
        <f t="shared" si="178"/>
        <v>5.7454150084301752E-3</v>
      </c>
      <c r="AE167" s="26">
        <f t="shared" si="179"/>
        <v>5.1282051282051325E-3</v>
      </c>
      <c r="AF167" s="83">
        <v>325480017.25999999</v>
      </c>
      <c r="AG167" s="82">
        <v>3.9</v>
      </c>
      <c r="AH167" s="26">
        <f t="shared" si="180"/>
        <v>1.2544771874795047E-2</v>
      </c>
      <c r="AI167" s="26">
        <f t="shared" si="181"/>
        <v>-5.1020408163265354E-3</v>
      </c>
      <c r="AJ167" s="27">
        <f t="shared" ref="AJ167:AJ179" si="188">AVERAGE(F167,J167,N167,R167,V167,Z167,AD167,AH167)</f>
        <v>-3.7642879022795313E-3</v>
      </c>
      <c r="AK167" s="27">
        <f t="shared" ref="AK167:AK177" si="189">AVERAGE(G167,K167,O167,S167,W167,AA167,AE167,AI167)</f>
        <v>-4.2538555190515335E-3</v>
      </c>
      <c r="AL167" s="28">
        <f t="shared" ref="AL167:AL179" si="190">((AF167-D167)/D167)</f>
        <v>-3.291139240506339E-2</v>
      </c>
      <c r="AM167" s="28">
        <f t="shared" ref="AM167:AM177" si="191">((AG167-E167)/E167)</f>
        <v>-3.2258064516129115E-2</v>
      </c>
      <c r="AN167" s="29">
        <f t="shared" ref="AN167:AN179" si="192">STDEV(F167,J167,N167,R167,V167,Z167,AD167,AH167)</f>
        <v>1.459817400241528E-2</v>
      </c>
      <c r="AO167" s="87">
        <f t="shared" ref="AO167:AO177" si="193">STDEV(G167,K167,O167,S167,W167,AA167,AE167,AI167)</f>
        <v>1.811599522324742E-2</v>
      </c>
    </row>
    <row r="168" spans="1:41">
      <c r="A168" s="233" t="s">
        <v>56</v>
      </c>
      <c r="B168" s="83">
        <v>160764412.16</v>
      </c>
      <c r="C168" s="82">
        <v>6.29</v>
      </c>
      <c r="D168" s="83">
        <v>137100833.47999999</v>
      </c>
      <c r="E168" s="82">
        <v>6.2</v>
      </c>
      <c r="F168" s="26">
        <f t="shared" si="166"/>
        <v>-0.14719413558050987</v>
      </c>
      <c r="G168" s="26">
        <f t="shared" si="167"/>
        <v>-1.4308426073131934E-2</v>
      </c>
      <c r="H168" s="83">
        <v>157939478.40000001</v>
      </c>
      <c r="I168" s="82">
        <v>6.18</v>
      </c>
      <c r="J168" s="26">
        <f t="shared" si="168"/>
        <v>0.15199502724423566</v>
      </c>
      <c r="K168" s="26">
        <f t="shared" si="169"/>
        <v>-3.2258064516129778E-3</v>
      </c>
      <c r="L168" s="83">
        <v>156398605.44</v>
      </c>
      <c r="M168" s="82">
        <v>6.06</v>
      </c>
      <c r="N168" s="26">
        <f t="shared" si="170"/>
        <v>-9.7560975609756618E-3</v>
      </c>
      <c r="O168" s="26">
        <f t="shared" si="171"/>
        <v>-1.9417475728155359E-2</v>
      </c>
      <c r="P168" s="83">
        <v>156398605.44</v>
      </c>
      <c r="Q168" s="82">
        <v>5.78</v>
      </c>
      <c r="R168" s="26">
        <f t="shared" si="172"/>
        <v>0</v>
      </c>
      <c r="S168" s="26">
        <f t="shared" si="173"/>
        <v>-4.6204620462046105E-2</v>
      </c>
      <c r="T168" s="83">
        <v>156398605.44</v>
      </c>
      <c r="U168" s="82">
        <v>5.95</v>
      </c>
      <c r="V168" s="26">
        <f t="shared" si="174"/>
        <v>0</v>
      </c>
      <c r="W168" s="26">
        <f t="shared" si="175"/>
        <v>2.9411764705882339E-2</v>
      </c>
      <c r="X168" s="83">
        <v>133773778.25</v>
      </c>
      <c r="Y168" s="82">
        <v>6.13</v>
      </c>
      <c r="Z168" s="26">
        <f t="shared" si="176"/>
        <v>-0.14466131028693652</v>
      </c>
      <c r="AA168" s="26">
        <f t="shared" si="177"/>
        <v>3.0252100840336086E-2</v>
      </c>
      <c r="AB168" s="83">
        <v>132547044.76000001</v>
      </c>
      <c r="AC168" s="82">
        <v>6.07</v>
      </c>
      <c r="AD168" s="26">
        <f t="shared" si="178"/>
        <v>-9.1702088858359246E-3</v>
      </c>
      <c r="AE168" s="26">
        <f t="shared" si="179"/>
        <v>-9.7879282218596431E-3</v>
      </c>
      <c r="AF168" s="83">
        <v>156141793.28</v>
      </c>
      <c r="AG168" s="82">
        <v>5.97</v>
      </c>
      <c r="AH168" s="26">
        <f t="shared" si="180"/>
        <v>0.17801037030076744</v>
      </c>
      <c r="AI168" s="26">
        <f t="shared" si="181"/>
        <v>-1.6474464579901239E-2</v>
      </c>
      <c r="AJ168" s="27">
        <f t="shared" si="188"/>
        <v>2.4029556538431411E-3</v>
      </c>
      <c r="AK168" s="27">
        <f t="shared" si="189"/>
        <v>-6.2193569963111045E-3</v>
      </c>
      <c r="AL168" s="28">
        <f t="shared" si="190"/>
        <v>0.13888288872275653</v>
      </c>
      <c r="AM168" s="28">
        <f t="shared" si="191"/>
        <v>-3.7096774193548454E-2</v>
      </c>
      <c r="AN168" s="29">
        <f t="shared" si="192"/>
        <v>0.11802921495996149</v>
      </c>
      <c r="AO168" s="87">
        <f t="shared" si="193"/>
        <v>2.5537233373216946E-2</v>
      </c>
    </row>
    <row r="169" spans="1:41">
      <c r="A169" s="233" t="s">
        <v>57</v>
      </c>
      <c r="B169" s="83">
        <v>226951835.88</v>
      </c>
      <c r="C169" s="82">
        <v>21.63</v>
      </c>
      <c r="D169" s="83">
        <v>223328388.78999999</v>
      </c>
      <c r="E169" s="82">
        <v>21.6</v>
      </c>
      <c r="F169" s="26">
        <f t="shared" si="166"/>
        <v>-1.596570953458111E-2</v>
      </c>
      <c r="G169" s="26">
        <f t="shared" si="167"/>
        <v>-1.3869625520109841E-3</v>
      </c>
      <c r="H169" s="83">
        <v>227057101.11000001</v>
      </c>
      <c r="I169" s="82">
        <v>20.87</v>
      </c>
      <c r="J169" s="26">
        <f t="shared" si="168"/>
        <v>1.6696096453309404E-2</v>
      </c>
      <c r="K169" s="26">
        <f t="shared" si="169"/>
        <v>-3.379629629629631E-2</v>
      </c>
      <c r="L169" s="83">
        <v>218846413.16999999</v>
      </c>
      <c r="M169" s="82">
        <v>20.77</v>
      </c>
      <c r="N169" s="26">
        <f t="shared" si="170"/>
        <v>-3.61613351877609E-2</v>
      </c>
      <c r="O169" s="26">
        <f t="shared" si="171"/>
        <v>-4.7915668423575185E-3</v>
      </c>
      <c r="P169" s="83">
        <v>218846413.16999999</v>
      </c>
      <c r="Q169" s="82">
        <v>20.72</v>
      </c>
      <c r="R169" s="26">
        <f t="shared" si="172"/>
        <v>0</v>
      </c>
      <c r="S169" s="26">
        <f t="shared" si="173"/>
        <v>-2.4073182474723502E-3</v>
      </c>
      <c r="T169" s="83">
        <v>218846413.16999999</v>
      </c>
      <c r="U169" s="82">
        <v>19.54</v>
      </c>
      <c r="V169" s="26">
        <f t="shared" si="174"/>
        <v>0</v>
      </c>
      <c r="W169" s="26">
        <f t="shared" si="175"/>
        <v>-5.694980694980694E-2</v>
      </c>
      <c r="X169" s="83">
        <v>196224620.68000001</v>
      </c>
      <c r="Y169" s="82">
        <v>18.53</v>
      </c>
      <c r="Z169" s="26">
        <f t="shared" si="176"/>
        <v>-0.10336834934748217</v>
      </c>
      <c r="AA169" s="26">
        <f t="shared" si="177"/>
        <v>-5.1688843398157526E-2</v>
      </c>
      <c r="AB169" s="83">
        <v>196577718.03999999</v>
      </c>
      <c r="AC169" s="82">
        <v>18.579999999999998</v>
      </c>
      <c r="AD169" s="26">
        <f t="shared" si="178"/>
        <v>1.7994549245469562E-3</v>
      </c>
      <c r="AE169" s="26">
        <f t="shared" si="179"/>
        <v>2.6983270372367596E-3</v>
      </c>
      <c r="AF169" s="83">
        <v>194003818.88999999</v>
      </c>
      <c r="AG169" s="82">
        <v>17.809999999999999</v>
      </c>
      <c r="AH169" s="26">
        <f t="shared" si="180"/>
        <v>-1.3093544760125175E-2</v>
      </c>
      <c r="AI169" s="26">
        <f t="shared" si="181"/>
        <v>-4.1442411194833134E-2</v>
      </c>
      <c r="AJ169" s="27">
        <f t="shared" si="188"/>
        <v>-1.8761673431511625E-2</v>
      </c>
      <c r="AK169" s="27">
        <f t="shared" si="189"/>
        <v>-2.3720609805462249E-2</v>
      </c>
      <c r="AL169" s="28">
        <f t="shared" si="190"/>
        <v>-0.13130695143094623</v>
      </c>
      <c r="AM169" s="28">
        <f t="shared" si="191"/>
        <v>-0.17546296296296307</v>
      </c>
      <c r="AN169" s="29">
        <f t="shared" si="192"/>
        <v>3.7578483889266247E-2</v>
      </c>
      <c r="AO169" s="87">
        <f t="shared" si="193"/>
        <v>2.4817333873076455E-2</v>
      </c>
    </row>
    <row r="170" spans="1:41">
      <c r="A170" s="233" t="s">
        <v>101</v>
      </c>
      <c r="B170" s="83">
        <v>690201585.53999996</v>
      </c>
      <c r="C170" s="82">
        <v>156.15</v>
      </c>
      <c r="D170" s="83">
        <v>697031082</v>
      </c>
      <c r="E170" s="82">
        <v>155.9</v>
      </c>
      <c r="F170" s="26">
        <f t="shared" si="166"/>
        <v>9.8949301234316587E-3</v>
      </c>
      <c r="G170" s="26">
        <f t="shared" si="167"/>
        <v>-1.6010246557796989E-3</v>
      </c>
      <c r="H170" s="83">
        <v>697031082</v>
      </c>
      <c r="I170" s="82">
        <v>153.4</v>
      </c>
      <c r="J170" s="26">
        <f t="shared" si="168"/>
        <v>0</v>
      </c>
      <c r="K170" s="26">
        <f t="shared" si="169"/>
        <v>-1.603592046183451E-2</v>
      </c>
      <c r="L170" s="83">
        <v>697031082</v>
      </c>
      <c r="M170" s="82">
        <v>154.16999999999999</v>
      </c>
      <c r="N170" s="26">
        <f t="shared" si="170"/>
        <v>0</v>
      </c>
      <c r="O170" s="26">
        <f t="shared" si="171"/>
        <v>5.0195567144718503E-3</v>
      </c>
      <c r="P170" s="83">
        <v>697031082</v>
      </c>
      <c r="Q170" s="82">
        <v>153.69999999999999</v>
      </c>
      <c r="R170" s="26">
        <f t="shared" si="172"/>
        <v>0</v>
      </c>
      <c r="S170" s="26">
        <f t="shared" si="173"/>
        <v>-3.0485827333462988E-3</v>
      </c>
      <c r="T170" s="83">
        <v>672142143.87</v>
      </c>
      <c r="U170" s="82">
        <v>151.12</v>
      </c>
      <c r="V170" s="26">
        <f t="shared" si="174"/>
        <v>-3.5707070707070701E-2</v>
      </c>
      <c r="W170" s="26">
        <f t="shared" si="175"/>
        <v>-1.6785946649316749E-2</v>
      </c>
      <c r="X170" s="83">
        <v>524439964.27999997</v>
      </c>
      <c r="Y170" s="82">
        <v>147.97</v>
      </c>
      <c r="Z170" s="26">
        <f t="shared" si="176"/>
        <v>-0.21974842812202433</v>
      </c>
      <c r="AA170" s="26">
        <f t="shared" si="177"/>
        <v>-2.084436209634731E-2</v>
      </c>
      <c r="AB170" s="83">
        <v>523201583.82999998</v>
      </c>
      <c r="AC170" s="82">
        <v>149.62</v>
      </c>
      <c r="AD170" s="26">
        <f t="shared" si="178"/>
        <v>-2.3613388268381723E-3</v>
      </c>
      <c r="AE170" s="26">
        <f t="shared" si="179"/>
        <v>1.11509089680341E-2</v>
      </c>
      <c r="AF170" s="83">
        <v>642219092.37</v>
      </c>
      <c r="AG170" s="82">
        <v>143.22</v>
      </c>
      <c r="AH170" s="26">
        <f t="shared" si="180"/>
        <v>0.22747925889053022</v>
      </c>
      <c r="AI170" s="26">
        <f t="shared" si="181"/>
        <v>-4.2775030076193057E-2</v>
      </c>
      <c r="AJ170" s="27">
        <f t="shared" si="188"/>
        <v>-2.5553310802464146E-3</v>
      </c>
      <c r="AK170" s="27">
        <f t="shared" si="189"/>
        <v>-1.0615050123788959E-2</v>
      </c>
      <c r="AL170" s="28">
        <f t="shared" si="190"/>
        <v>-7.8636363636363629E-2</v>
      </c>
      <c r="AM170" s="28">
        <f t="shared" si="191"/>
        <v>-8.1334188582424666E-2</v>
      </c>
      <c r="AN170" s="29">
        <f t="shared" si="192"/>
        <v>0.12033431265421136</v>
      </c>
      <c r="AO170" s="87">
        <f t="shared" si="193"/>
        <v>1.7167539649017398E-2</v>
      </c>
    </row>
    <row r="171" spans="1:41">
      <c r="A171" s="233" t="s">
        <v>37</v>
      </c>
      <c r="B171" s="83">
        <v>600285000</v>
      </c>
      <c r="C171" s="82">
        <v>10500</v>
      </c>
      <c r="D171" s="83">
        <v>600227830</v>
      </c>
      <c r="E171" s="82">
        <v>10499</v>
      </c>
      <c r="F171" s="26">
        <f t="shared" si="166"/>
        <v>-9.5238095238095241E-5</v>
      </c>
      <c r="G171" s="26">
        <f t="shared" si="167"/>
        <v>-9.5238095238095241E-5</v>
      </c>
      <c r="H171" s="83">
        <v>576534000</v>
      </c>
      <c r="I171" s="82">
        <v>10500</v>
      </c>
      <c r="J171" s="26">
        <f t="shared" si="168"/>
        <v>-3.9474727454739976E-2</v>
      </c>
      <c r="K171" s="26">
        <f t="shared" si="169"/>
        <v>9.5247166396799691E-5</v>
      </c>
      <c r="L171" s="83">
        <v>582024800</v>
      </c>
      <c r="M171" s="82">
        <v>10600</v>
      </c>
      <c r="N171" s="26">
        <f t="shared" si="170"/>
        <v>9.5238095238095247E-3</v>
      </c>
      <c r="O171" s="26">
        <f t="shared" si="171"/>
        <v>9.5238095238095247E-3</v>
      </c>
      <c r="P171" s="83">
        <v>582024800</v>
      </c>
      <c r="Q171" s="82">
        <v>10600</v>
      </c>
      <c r="R171" s="26">
        <f t="shared" si="172"/>
        <v>0</v>
      </c>
      <c r="S171" s="26">
        <f t="shared" si="173"/>
        <v>0</v>
      </c>
      <c r="T171" s="83">
        <v>658896000</v>
      </c>
      <c r="U171" s="82">
        <v>12000</v>
      </c>
      <c r="V171" s="26">
        <f t="shared" si="174"/>
        <v>0.13207547169811321</v>
      </c>
      <c r="W171" s="26">
        <f t="shared" si="175"/>
        <v>0.13207547169811321</v>
      </c>
      <c r="X171" s="83">
        <v>658896000</v>
      </c>
      <c r="Y171" s="82">
        <v>12000</v>
      </c>
      <c r="Z171" s="26">
        <f t="shared" si="176"/>
        <v>0</v>
      </c>
      <c r="AA171" s="26">
        <f t="shared" si="177"/>
        <v>0</v>
      </c>
      <c r="AB171" s="83">
        <v>524371400</v>
      </c>
      <c r="AC171" s="82">
        <v>9550</v>
      </c>
      <c r="AD171" s="26">
        <f t="shared" si="178"/>
        <v>-0.20416666666666666</v>
      </c>
      <c r="AE171" s="26">
        <f t="shared" si="179"/>
        <v>-0.20416666666666666</v>
      </c>
      <c r="AF171" s="83">
        <v>818129200</v>
      </c>
      <c r="AG171" s="82">
        <v>14900</v>
      </c>
      <c r="AH171" s="26">
        <f t="shared" si="180"/>
        <v>0.56020942408376961</v>
      </c>
      <c r="AI171" s="26">
        <f t="shared" si="181"/>
        <v>0.56020942408376961</v>
      </c>
      <c r="AJ171" s="27">
        <f t="shared" si="188"/>
        <v>5.7259009136130953E-2</v>
      </c>
      <c r="AK171" s="27">
        <f t="shared" si="189"/>
        <v>6.2205255963773048E-2</v>
      </c>
      <c r="AL171" s="28">
        <f t="shared" si="190"/>
        <v>0.36303110104041658</v>
      </c>
      <c r="AM171" s="28">
        <f t="shared" si="191"/>
        <v>0.41918277931231546</v>
      </c>
      <c r="AN171" s="29">
        <f t="shared" si="192"/>
        <v>0.22308959441126533</v>
      </c>
      <c r="AO171" s="87">
        <f t="shared" si="193"/>
        <v>0.22106796852950672</v>
      </c>
    </row>
    <row r="172" spans="1:41">
      <c r="A172" s="233" t="s">
        <v>52</v>
      </c>
      <c r="B172" s="83">
        <v>516644998.00999999</v>
      </c>
      <c r="C172" s="82">
        <v>15.47</v>
      </c>
      <c r="D172" s="83">
        <v>516236211.94999999</v>
      </c>
      <c r="E172" s="82">
        <v>15.46</v>
      </c>
      <c r="F172" s="26">
        <f t="shared" si="166"/>
        <v>-7.9123200955115035E-4</v>
      </c>
      <c r="G172" s="26">
        <f t="shared" si="167"/>
        <v>-6.4641241111827968E-4</v>
      </c>
      <c r="H172" s="83">
        <v>509143331.77999997</v>
      </c>
      <c r="I172" s="82">
        <v>15.24</v>
      </c>
      <c r="J172" s="26">
        <f t="shared" si="168"/>
        <v>-1.3739602154617928E-2</v>
      </c>
      <c r="K172" s="26">
        <f t="shared" si="169"/>
        <v>-1.4230271668822809E-2</v>
      </c>
      <c r="L172" s="83">
        <v>506866009.63999999</v>
      </c>
      <c r="M172" s="82">
        <v>15.18</v>
      </c>
      <c r="N172" s="26">
        <f t="shared" si="170"/>
        <v>-4.4728507629439264E-3</v>
      </c>
      <c r="O172" s="26">
        <f t="shared" si="171"/>
        <v>-3.9370078740157809E-3</v>
      </c>
      <c r="P172" s="83">
        <v>489641725.25999999</v>
      </c>
      <c r="Q172" s="82">
        <v>14.66</v>
      </c>
      <c r="R172" s="26">
        <f t="shared" si="172"/>
        <v>-3.3981928265881332E-2</v>
      </c>
      <c r="S172" s="26">
        <f t="shared" si="173"/>
        <v>-3.4255599472990748E-2</v>
      </c>
      <c r="T172" s="83">
        <v>489666658.18000001</v>
      </c>
      <c r="U172" s="82">
        <v>14.66</v>
      </c>
      <c r="V172" s="26">
        <f t="shared" si="174"/>
        <v>5.0920742072741648E-5</v>
      </c>
      <c r="W172" s="26">
        <f t="shared" si="175"/>
        <v>0</v>
      </c>
      <c r="X172" s="83">
        <v>489666658.18000001</v>
      </c>
      <c r="Y172" s="82">
        <v>14.66</v>
      </c>
      <c r="Z172" s="26">
        <f t="shared" si="176"/>
        <v>0</v>
      </c>
      <c r="AA172" s="26">
        <f t="shared" si="177"/>
        <v>0</v>
      </c>
      <c r="AB172" s="83">
        <v>477607996.81</v>
      </c>
      <c r="AC172" s="82">
        <v>14.3</v>
      </c>
      <c r="AD172" s="26">
        <f t="shared" si="178"/>
        <v>-2.4626265988417117E-2</v>
      </c>
      <c r="AE172" s="26">
        <f t="shared" si="179"/>
        <v>-2.4556616643929021E-2</v>
      </c>
      <c r="AF172" s="83">
        <v>473657486.13</v>
      </c>
      <c r="AG172" s="82">
        <v>14.18</v>
      </c>
      <c r="AH172" s="26">
        <f t="shared" si="180"/>
        <v>-8.2714500309583015E-3</v>
      </c>
      <c r="AI172" s="26">
        <f t="shared" si="181"/>
        <v>-8.391608391608461E-3</v>
      </c>
      <c r="AJ172" s="27">
        <f t="shared" si="188"/>
        <v>-1.0729051058787128E-2</v>
      </c>
      <c r="AK172" s="27">
        <f t="shared" si="189"/>
        <v>-1.0752189557810638E-2</v>
      </c>
      <c r="AL172" s="28">
        <f t="shared" si="190"/>
        <v>-8.2479153601343932E-2</v>
      </c>
      <c r="AM172" s="28">
        <f t="shared" si="191"/>
        <v>-8.2794307891332533E-2</v>
      </c>
      <c r="AN172" s="29">
        <f t="shared" si="192"/>
        <v>1.2638674886279958E-2</v>
      </c>
      <c r="AO172" s="87">
        <f t="shared" si="193"/>
        <v>1.2763981001944738E-2</v>
      </c>
    </row>
    <row r="173" spans="1:41">
      <c r="A173" s="233" t="s">
        <v>45</v>
      </c>
      <c r="B173" s="83">
        <v>505316799.81999999</v>
      </c>
      <c r="C173" s="82">
        <v>66</v>
      </c>
      <c r="D173" s="83">
        <v>502714472.43000001</v>
      </c>
      <c r="E173" s="82">
        <v>60</v>
      </c>
      <c r="F173" s="26">
        <f t="shared" si="166"/>
        <v>-5.1498928809154305E-3</v>
      </c>
      <c r="G173" s="26">
        <f t="shared" si="167"/>
        <v>-9.0909090909090912E-2</v>
      </c>
      <c r="H173" s="83">
        <v>498030050.91000003</v>
      </c>
      <c r="I173" s="82">
        <v>66</v>
      </c>
      <c r="J173" s="26">
        <f t="shared" si="168"/>
        <v>-9.3182547487774166E-3</v>
      </c>
      <c r="K173" s="26">
        <f t="shared" si="169"/>
        <v>0.1</v>
      </c>
      <c r="L173" s="83">
        <v>490088658.29000002</v>
      </c>
      <c r="M173" s="82">
        <v>72</v>
      </c>
      <c r="N173" s="26">
        <f t="shared" si="170"/>
        <v>-1.5945609317127549E-2</v>
      </c>
      <c r="O173" s="26">
        <f t="shared" si="171"/>
        <v>9.0909090909090912E-2</v>
      </c>
      <c r="P173" s="83">
        <v>465492039.31</v>
      </c>
      <c r="Q173" s="82">
        <v>70</v>
      </c>
      <c r="R173" s="26">
        <f t="shared" si="172"/>
        <v>-5.0188100793480246E-2</v>
      </c>
      <c r="S173" s="26">
        <f t="shared" si="173"/>
        <v>-2.7777777777777776E-2</v>
      </c>
      <c r="T173" s="83">
        <v>461311480.37</v>
      </c>
      <c r="U173" s="82">
        <v>68</v>
      </c>
      <c r="V173" s="26">
        <f t="shared" si="174"/>
        <v>-8.9809461536589329E-3</v>
      </c>
      <c r="W173" s="26">
        <f t="shared" si="175"/>
        <v>-2.8571428571428571E-2</v>
      </c>
      <c r="X173" s="83">
        <v>447605230.70999998</v>
      </c>
      <c r="Y173" s="82">
        <v>60</v>
      </c>
      <c r="Z173" s="26">
        <f t="shared" si="176"/>
        <v>-2.9711486150326837E-2</v>
      </c>
      <c r="AA173" s="26">
        <f t="shared" si="177"/>
        <v>-0.11764705882352941</v>
      </c>
      <c r="AB173" s="83">
        <v>444241322.75999999</v>
      </c>
      <c r="AC173" s="82">
        <v>66</v>
      </c>
      <c r="AD173" s="26">
        <f t="shared" si="178"/>
        <v>-7.5153454857176108E-3</v>
      </c>
      <c r="AE173" s="26">
        <f t="shared" si="179"/>
        <v>0.1</v>
      </c>
      <c r="AF173" s="83">
        <v>433211229.06</v>
      </c>
      <c r="AG173" s="82">
        <v>59.4</v>
      </c>
      <c r="AH173" s="26">
        <f t="shared" si="180"/>
        <v>-2.4829058295324235E-2</v>
      </c>
      <c r="AI173" s="26">
        <f t="shared" si="181"/>
        <v>-0.10000000000000002</v>
      </c>
      <c r="AJ173" s="27">
        <f t="shared" si="188"/>
        <v>-1.895483672816603E-2</v>
      </c>
      <c r="AK173" s="27">
        <f t="shared" si="189"/>
        <v>-9.2495331465919702E-3</v>
      </c>
      <c r="AL173" s="28">
        <f t="shared" si="190"/>
        <v>-0.13825590306568689</v>
      </c>
      <c r="AM173" s="28">
        <f t="shared" si="191"/>
        <v>-1.0000000000000024E-2</v>
      </c>
      <c r="AN173" s="29">
        <f t="shared" si="192"/>
        <v>1.5346311141424408E-2</v>
      </c>
      <c r="AO173" s="87">
        <f t="shared" si="193"/>
        <v>9.3559191829944391E-2</v>
      </c>
    </row>
    <row r="174" spans="1:41">
      <c r="A174" s="233" t="s">
        <v>103</v>
      </c>
      <c r="B174" s="83">
        <v>674674365.77999997</v>
      </c>
      <c r="C174" s="82">
        <v>54</v>
      </c>
      <c r="D174" s="83">
        <v>669994480.63</v>
      </c>
      <c r="E174" s="82">
        <v>54</v>
      </c>
      <c r="F174" s="26">
        <f t="shared" si="166"/>
        <v>-6.9365095034987717E-3</v>
      </c>
      <c r="G174" s="26">
        <f t="shared" si="167"/>
        <v>0</v>
      </c>
      <c r="H174" s="83">
        <v>666275428.46000004</v>
      </c>
      <c r="I174" s="82">
        <v>54</v>
      </c>
      <c r="J174" s="26">
        <f t="shared" si="168"/>
        <v>-5.5508698616485753E-3</v>
      </c>
      <c r="K174" s="26">
        <f t="shared" si="169"/>
        <v>0</v>
      </c>
      <c r="L174" s="83">
        <v>658699300.76999998</v>
      </c>
      <c r="M174" s="82">
        <v>54</v>
      </c>
      <c r="N174" s="26">
        <f t="shared" si="170"/>
        <v>-1.1370864610017494E-2</v>
      </c>
      <c r="O174" s="26">
        <f t="shared" si="171"/>
        <v>0</v>
      </c>
      <c r="P174" s="83">
        <v>634453703.38999999</v>
      </c>
      <c r="Q174" s="82">
        <v>55</v>
      </c>
      <c r="R174" s="26">
        <f t="shared" si="172"/>
        <v>-3.6808293786948929E-2</v>
      </c>
      <c r="S174" s="26">
        <f t="shared" si="173"/>
        <v>1.8518518518518517E-2</v>
      </c>
      <c r="T174" s="83">
        <v>638521855.08000004</v>
      </c>
      <c r="U174" s="82">
        <v>55</v>
      </c>
      <c r="V174" s="26">
        <f t="shared" si="174"/>
        <v>6.4120544466258018E-3</v>
      </c>
      <c r="W174" s="26">
        <f t="shared" si="175"/>
        <v>0</v>
      </c>
      <c r="X174" s="83">
        <v>626927080.74000001</v>
      </c>
      <c r="Y174" s="82">
        <v>55</v>
      </c>
      <c r="Z174" s="26">
        <f t="shared" si="176"/>
        <v>-1.815877443779482E-2</v>
      </c>
      <c r="AA174" s="26">
        <f t="shared" si="177"/>
        <v>0</v>
      </c>
      <c r="AB174" s="83">
        <v>620032077.62</v>
      </c>
      <c r="AC174" s="82">
        <v>55</v>
      </c>
      <c r="AD174" s="26">
        <f t="shared" si="178"/>
        <v>-1.0998094247039727E-2</v>
      </c>
      <c r="AE174" s="26">
        <f t="shared" si="179"/>
        <v>0</v>
      </c>
      <c r="AF174" s="83">
        <v>592220611.90999997</v>
      </c>
      <c r="AG174" s="82">
        <v>58</v>
      </c>
      <c r="AH174" s="26">
        <f t="shared" si="180"/>
        <v>-4.4854882051836187E-2</v>
      </c>
      <c r="AI174" s="26">
        <f t="shared" si="181"/>
        <v>5.4545454545454543E-2</v>
      </c>
      <c r="AJ174" s="27">
        <f t="shared" si="188"/>
        <v>-1.6033279256519838E-2</v>
      </c>
      <c r="AK174" s="27">
        <f t="shared" si="189"/>
        <v>9.1329966329966317E-3</v>
      </c>
      <c r="AL174" s="28">
        <f t="shared" si="190"/>
        <v>-0.11608135733725564</v>
      </c>
      <c r="AM174" s="28">
        <f t="shared" si="191"/>
        <v>7.407407407407407E-2</v>
      </c>
      <c r="AN174" s="29">
        <f t="shared" si="192"/>
        <v>1.6946639263618415E-2</v>
      </c>
      <c r="AO174" s="87">
        <f t="shared" si="193"/>
        <v>1.9460029069514106E-2</v>
      </c>
    </row>
    <row r="175" spans="1:41">
      <c r="A175" s="233" t="s">
        <v>155</v>
      </c>
      <c r="B175" s="83">
        <v>561095828.7632339</v>
      </c>
      <c r="C175" s="82">
        <v>130.70468969034189</v>
      </c>
      <c r="D175" s="83">
        <v>557513827.42379165</v>
      </c>
      <c r="E175" s="82">
        <v>136.25653153217448</v>
      </c>
      <c r="F175" s="26">
        <f t="shared" si="166"/>
        <v>-6.3839386354692601E-3</v>
      </c>
      <c r="G175" s="26">
        <f t="shared" si="167"/>
        <v>4.2476225260055255E-2</v>
      </c>
      <c r="H175" s="83">
        <v>584562949.58999991</v>
      </c>
      <c r="I175" s="82">
        <v>128.26607709220673</v>
      </c>
      <c r="J175" s="26">
        <f t="shared" si="168"/>
        <v>4.8517401426973035E-2</v>
      </c>
      <c r="K175" s="26">
        <f t="shared" si="169"/>
        <v>-5.8642725967825993E-2</v>
      </c>
      <c r="L175" s="83">
        <v>572891164.96501124</v>
      </c>
      <c r="M175" s="82">
        <v>133.59750199608609</v>
      </c>
      <c r="N175" s="26">
        <f t="shared" si="170"/>
        <v>-1.996668559506725E-2</v>
      </c>
      <c r="O175" s="26">
        <f t="shared" si="171"/>
        <v>4.1565354026121507E-2</v>
      </c>
      <c r="P175" s="83">
        <v>581500147.67584324</v>
      </c>
      <c r="Q175" s="82">
        <v>135.63725153677908</v>
      </c>
      <c r="R175" s="26">
        <f t="shared" si="172"/>
        <v>1.5027256898538111E-2</v>
      </c>
      <c r="S175" s="26">
        <f t="shared" si="173"/>
        <v>1.5267871855513718E-2</v>
      </c>
      <c r="T175" s="83">
        <v>559973890.29999995</v>
      </c>
      <c r="U175" s="82">
        <v>122.05</v>
      </c>
      <c r="V175" s="26">
        <f t="shared" si="174"/>
        <v>-3.7018489955471308E-2</v>
      </c>
      <c r="W175" s="26">
        <f t="shared" si="175"/>
        <v>-0.10017345075069434</v>
      </c>
      <c r="X175" s="83">
        <v>554227643.09000003</v>
      </c>
      <c r="Y175" s="82">
        <v>126.33</v>
      </c>
      <c r="Z175" s="26">
        <f t="shared" si="176"/>
        <v>-1.0261634175338834E-2</v>
      </c>
      <c r="AA175" s="26">
        <f t="shared" si="177"/>
        <v>3.5067595247849255E-2</v>
      </c>
      <c r="AB175" s="83">
        <v>529482213.30000001</v>
      </c>
      <c r="AC175" s="82">
        <v>121.9</v>
      </c>
      <c r="AD175" s="26">
        <f t="shared" si="178"/>
        <v>-4.4648494347983389E-2</v>
      </c>
      <c r="AE175" s="26">
        <f t="shared" si="179"/>
        <v>-3.5066888308398582E-2</v>
      </c>
      <c r="AF175" s="83">
        <v>530701536.63</v>
      </c>
      <c r="AG175" s="82">
        <v>122.18292543570853</v>
      </c>
      <c r="AH175" s="26">
        <f t="shared" si="180"/>
        <v>2.3028598494377098E-3</v>
      </c>
      <c r="AI175" s="26">
        <f t="shared" si="181"/>
        <v>2.3209633774283877E-3</v>
      </c>
      <c r="AJ175" s="27">
        <f t="shared" si="188"/>
        <v>-6.5539655667976471E-3</v>
      </c>
      <c r="AK175" s="27">
        <f t="shared" si="189"/>
        <v>-7.1481319074938486E-3</v>
      </c>
      <c r="AL175" s="28">
        <f t="shared" si="190"/>
        <v>-4.8092602326453883E-2</v>
      </c>
      <c r="AM175" s="28">
        <f t="shared" si="191"/>
        <v>-0.10328757042478164</v>
      </c>
      <c r="AN175" s="29">
        <f t="shared" si="192"/>
        <v>2.9640717953585704E-2</v>
      </c>
      <c r="AO175" s="87">
        <f t="shared" si="193"/>
        <v>5.2501359530505852E-2</v>
      </c>
    </row>
    <row r="176" spans="1:41">
      <c r="A176" s="233" t="s">
        <v>203</v>
      </c>
      <c r="B176" s="83">
        <v>217044132.53999999</v>
      </c>
      <c r="C176" s="82">
        <v>21.66</v>
      </c>
      <c r="D176" s="83">
        <v>203180848.49000001</v>
      </c>
      <c r="E176" s="82">
        <v>21.44</v>
      </c>
      <c r="F176" s="26">
        <f t="shared" si="166"/>
        <v>-6.3873111370311098E-2</v>
      </c>
      <c r="G176" s="26">
        <f t="shared" si="167"/>
        <v>-1.0156971375807889E-2</v>
      </c>
      <c r="H176" s="83">
        <v>215141927.53</v>
      </c>
      <c r="I176" s="82">
        <v>21.35</v>
      </c>
      <c r="J176" s="26">
        <f t="shared" si="168"/>
        <v>5.8869126341839655E-2</v>
      </c>
      <c r="K176" s="26">
        <f t="shared" si="169"/>
        <v>-4.1977611940298438E-3</v>
      </c>
      <c r="L176" s="83">
        <v>210987852.56</v>
      </c>
      <c r="M176" s="82">
        <v>21.21</v>
      </c>
      <c r="N176" s="26">
        <f t="shared" si="170"/>
        <v>-1.9308532826177002E-2</v>
      </c>
      <c r="O176" s="26">
        <f t="shared" si="171"/>
        <v>-6.5573770491803539E-3</v>
      </c>
      <c r="P176" s="83">
        <v>207392952.97</v>
      </c>
      <c r="Q176" s="82">
        <v>19.98</v>
      </c>
      <c r="R176" s="26">
        <f t="shared" si="172"/>
        <v>-1.7038419730717427E-2</v>
      </c>
      <c r="S176" s="26">
        <f t="shared" si="173"/>
        <v>-5.7991513437058009E-2</v>
      </c>
      <c r="T176" s="83">
        <v>211440331.49000001</v>
      </c>
      <c r="U176" s="82">
        <v>20.83</v>
      </c>
      <c r="V176" s="26">
        <f t="shared" si="174"/>
        <v>1.9515506491609075E-2</v>
      </c>
      <c r="W176" s="26">
        <f t="shared" si="175"/>
        <v>4.2542542542542437E-2</v>
      </c>
      <c r="X176" s="83">
        <v>209227839.66999999</v>
      </c>
      <c r="Y176" s="82">
        <v>20.9</v>
      </c>
      <c r="Z176" s="26">
        <f t="shared" si="176"/>
        <v>-1.0463906315359999E-2</v>
      </c>
      <c r="AA176" s="26">
        <f t="shared" si="177"/>
        <v>3.3605376860297788E-3</v>
      </c>
      <c r="AB176" s="83">
        <v>206946231.44999999</v>
      </c>
      <c r="AC176" s="82">
        <v>20.67</v>
      </c>
      <c r="AD176" s="26">
        <f t="shared" si="178"/>
        <v>-1.090489785488688E-2</v>
      </c>
      <c r="AE176" s="26">
        <f t="shared" si="179"/>
        <v>-1.1004784688995066E-2</v>
      </c>
      <c r="AF176" s="83">
        <v>205020302.93000001</v>
      </c>
      <c r="AG176" s="82">
        <v>20.46</v>
      </c>
      <c r="AH176" s="26">
        <f t="shared" si="180"/>
        <v>-9.306419868125514E-3</v>
      </c>
      <c r="AI176" s="26">
        <f t="shared" si="181"/>
        <v>-1.0159651669085671E-2</v>
      </c>
      <c r="AJ176" s="27">
        <f t="shared" si="188"/>
        <v>-6.5638318915161482E-3</v>
      </c>
      <c r="AK176" s="27">
        <f t="shared" si="189"/>
        <v>-6.7706223981980774E-3</v>
      </c>
      <c r="AL176" s="28">
        <f t="shared" si="190"/>
        <v>9.0532865359627158E-3</v>
      </c>
      <c r="AM176" s="28">
        <f t="shared" si="191"/>
        <v>-4.5708955223880611E-2</v>
      </c>
      <c r="AN176" s="29">
        <f t="shared" si="192"/>
        <v>3.4968718762800083E-2</v>
      </c>
      <c r="AO176" s="87">
        <f t="shared" si="193"/>
        <v>2.7269958398512935E-2</v>
      </c>
    </row>
    <row r="177" spans="1:41">
      <c r="A177" s="233" t="s">
        <v>204</v>
      </c>
      <c r="B177" s="83">
        <v>192921839.08000001</v>
      </c>
      <c r="C177" s="82">
        <v>23.66</v>
      </c>
      <c r="D177" s="83">
        <v>163325046</v>
      </c>
      <c r="E177" s="82">
        <v>23.28</v>
      </c>
      <c r="F177" s="26">
        <f t="shared" si="166"/>
        <v>-0.15341338866112997</v>
      </c>
      <c r="G177" s="26">
        <f t="shared" si="167"/>
        <v>-1.6060862214708326E-2</v>
      </c>
      <c r="H177" s="83">
        <v>190478923.56999999</v>
      </c>
      <c r="I177" s="82">
        <v>23.39</v>
      </c>
      <c r="J177" s="26">
        <f t="shared" si="168"/>
        <v>0.16625666568004513</v>
      </c>
      <c r="K177" s="26">
        <f t="shared" si="169"/>
        <v>4.7250859106528964E-3</v>
      </c>
      <c r="L177" s="83">
        <v>194366688.75</v>
      </c>
      <c r="M177" s="82">
        <v>23.47</v>
      </c>
      <c r="N177" s="26">
        <f t="shared" si="170"/>
        <v>2.0410474330359567E-2</v>
      </c>
      <c r="O177" s="26">
        <f t="shared" si="171"/>
        <v>3.420265070542894E-3</v>
      </c>
      <c r="P177" s="83">
        <v>191206565.94999999</v>
      </c>
      <c r="Q177" s="82">
        <v>23.05</v>
      </c>
      <c r="R177" s="26">
        <f t="shared" si="172"/>
        <v>-1.6258561692454678E-2</v>
      </c>
      <c r="S177" s="26">
        <f t="shared" si="173"/>
        <v>-1.7895185342990973E-2</v>
      </c>
      <c r="T177" s="83">
        <v>191026426.59999999</v>
      </c>
      <c r="U177" s="82">
        <v>23.22</v>
      </c>
      <c r="V177" s="26">
        <f t="shared" si="174"/>
        <v>-9.4211905906568089E-4</v>
      </c>
      <c r="W177" s="26">
        <f t="shared" si="175"/>
        <v>7.3752711496745402E-3</v>
      </c>
      <c r="X177" s="83">
        <v>188927022.65000001</v>
      </c>
      <c r="Y177" s="82">
        <v>23.15</v>
      </c>
      <c r="Z177" s="26">
        <f t="shared" si="176"/>
        <v>-1.0990123133047123E-2</v>
      </c>
      <c r="AA177" s="26">
        <f t="shared" si="177"/>
        <v>-3.0146425495262827E-3</v>
      </c>
      <c r="AB177" s="83">
        <v>184990305.00999999</v>
      </c>
      <c r="AC177" s="82">
        <v>22.64</v>
      </c>
      <c r="AD177" s="26">
        <f t="shared" si="178"/>
        <v>-2.0837239611260105E-2</v>
      </c>
      <c r="AE177" s="26">
        <f t="shared" si="179"/>
        <v>-2.2030237580993435E-2</v>
      </c>
      <c r="AF177" s="83">
        <v>181338290.91999999</v>
      </c>
      <c r="AG177" s="82">
        <v>22.12</v>
      </c>
      <c r="AH177" s="26">
        <f t="shared" si="180"/>
        <v>-1.9741651270873829E-2</v>
      </c>
      <c r="AI177" s="26">
        <f t="shared" si="181"/>
        <v>-2.2968197879858637E-2</v>
      </c>
      <c r="AJ177" s="27">
        <f t="shared" si="188"/>
        <v>-4.4394929271783356E-3</v>
      </c>
      <c r="AK177" s="27">
        <f t="shared" si="189"/>
        <v>-8.3060629296509165E-3</v>
      </c>
      <c r="AL177" s="28">
        <f t="shared" si="190"/>
        <v>0.1102907689981608</v>
      </c>
      <c r="AM177" s="28">
        <f t="shared" si="191"/>
        <v>-4.9828178694158079E-2</v>
      </c>
      <c r="AN177" s="29">
        <f t="shared" si="192"/>
        <v>8.6722707488498696E-2</v>
      </c>
      <c r="AO177" s="87">
        <f t="shared" si="193"/>
        <v>1.2742730859934536E-2</v>
      </c>
    </row>
    <row r="178" spans="1:41" ht="15.75" thickBot="1">
      <c r="A178" s="234" t="s">
        <v>38</v>
      </c>
      <c r="B178" s="85">
        <f>SUM(B166:B177)</f>
        <v>7602642317.9932337</v>
      </c>
      <c r="C178" s="100"/>
      <c r="D178" s="85">
        <f>SUM(D166:D177)</f>
        <v>7513056583.5437918</v>
      </c>
      <c r="E178" s="100"/>
      <c r="F178" s="26">
        <f>((D178-B178)/B178)</f>
        <v>-1.178349982839764E-2</v>
      </c>
      <c r="G178" s="26"/>
      <c r="H178" s="85">
        <f>SUM(H166:H177)</f>
        <v>7564597835.6999998</v>
      </c>
      <c r="I178" s="100"/>
      <c r="J178" s="26">
        <f>((H178-D178)/D178)</f>
        <v>6.8602241422088201E-3</v>
      </c>
      <c r="K178" s="26"/>
      <c r="L178" s="85">
        <f>SUM(L166:L177)</f>
        <v>7533198592.8450136</v>
      </c>
      <c r="M178" s="100"/>
      <c r="N178" s="26">
        <f>((L178-H178)/H178)</f>
        <v>-4.1508145623819041E-3</v>
      </c>
      <c r="O178" s="240"/>
      <c r="P178" s="85">
        <f>SUM(P166:P177)</f>
        <v>7397593052.4258451</v>
      </c>
      <c r="Q178" s="100"/>
      <c r="R178" s="26">
        <f>((P178-L178)/L178)</f>
        <v>-1.8001057419084344E-2</v>
      </c>
      <c r="S178" s="240"/>
      <c r="T178" s="85">
        <f>SUM(T166:T177)</f>
        <v>7431828821.7600002</v>
      </c>
      <c r="U178" s="100"/>
      <c r="V178" s="26">
        <f>((T178-P178)/P178)</f>
        <v>4.627960620641111E-3</v>
      </c>
      <c r="W178" s="240"/>
      <c r="X178" s="85">
        <f>SUM(X166:X177)</f>
        <v>7017690849.2299995</v>
      </c>
      <c r="Y178" s="100"/>
      <c r="Z178" s="26">
        <f>((X178-T178)/T178)</f>
        <v>-5.572490734951089E-2</v>
      </c>
      <c r="AA178" s="240"/>
      <c r="AB178" s="85">
        <f>SUM(AB166:AB177)</f>
        <v>6822501116.7300014</v>
      </c>
      <c r="AC178" s="100"/>
      <c r="AD178" s="26">
        <f>((AB178-X178)/X178)</f>
        <v>-2.7813954289738319E-2</v>
      </c>
      <c r="AE178" s="240"/>
      <c r="AF178" s="85">
        <f>SUM(AF166:AF177)</f>
        <v>7255943379.3800011</v>
      </c>
      <c r="AG178" s="377"/>
      <c r="AH178" s="26">
        <f>((AF178-AB178)/AB178)</f>
        <v>6.3531284969249938E-2</v>
      </c>
      <c r="AI178" s="240"/>
      <c r="AJ178" s="27">
        <f t="shared" si="188"/>
        <v>-5.3068454646266524E-3</v>
      </c>
      <c r="AK178" s="27"/>
      <c r="AL178" s="28">
        <f t="shared" si="190"/>
        <v>-3.4222183914727609E-2</v>
      </c>
      <c r="AM178" s="28"/>
      <c r="AN178" s="29">
        <f t="shared" si="192"/>
        <v>3.4306191745667826E-2</v>
      </c>
      <c r="AO178" s="87"/>
    </row>
    <row r="179" spans="1:41" ht="15.75" thickBot="1">
      <c r="A179" s="66" t="s">
        <v>48</v>
      </c>
      <c r="B179" s="260">
        <f>SUM(B158,B163,B178)</f>
        <v>1490704140635.5486</v>
      </c>
      <c r="C179" s="100"/>
      <c r="D179" s="260">
        <f>SUM(D158,D163,D178)</f>
        <v>1487328468960.8857</v>
      </c>
      <c r="E179" s="100"/>
      <c r="F179" s="240">
        <f>((D179-B179)/B179)</f>
        <v>-2.26448131634199E-3</v>
      </c>
      <c r="G179" s="240"/>
      <c r="H179" s="260">
        <f>SUM(H158,H163,H178)</f>
        <v>1484079740490.2732</v>
      </c>
      <c r="I179" s="100"/>
      <c r="J179" s="240">
        <f>((H179-D179)/D179)</f>
        <v>-2.1842710190858217E-3</v>
      </c>
      <c r="K179" s="240"/>
      <c r="L179" s="260">
        <f>SUM(L158,L163,L178)</f>
        <v>1477080502321.499</v>
      </c>
      <c r="M179" s="100"/>
      <c r="N179" s="240">
        <f>((L179-H179)/H179)</f>
        <v>-4.7162143500873721E-3</v>
      </c>
      <c r="O179" s="374"/>
      <c r="P179" s="260">
        <f>SUM(P158,P163,P178)</f>
        <v>1461445025275.1006</v>
      </c>
      <c r="Q179" s="100"/>
      <c r="R179" s="240">
        <f>((P179-L179)/L179)</f>
        <v>-1.0585392618631456E-2</v>
      </c>
      <c r="S179" s="374"/>
      <c r="T179" s="260">
        <f>SUM(T158,T163,T178)</f>
        <v>1453560444307.075</v>
      </c>
      <c r="V179" s="240">
        <f>((T179-P179)/P179)</f>
        <v>-5.3950582003872852E-3</v>
      </c>
      <c r="W179" s="374"/>
      <c r="X179" s="260">
        <f>SUM(X158,X163,X178)</f>
        <v>1449404251730.8474</v>
      </c>
      <c r="Z179" s="240">
        <f>((X179-T179)/T179)</f>
        <v>-2.8593187111725735E-3</v>
      </c>
      <c r="AA179" s="374"/>
      <c r="AB179" s="260">
        <f>SUM(AB158,AB163,AB178)</f>
        <v>1446518518195.7573</v>
      </c>
      <c r="AD179" s="240">
        <f>((AB179-X179)/X179)</f>
        <v>-1.9909790740878586E-3</v>
      </c>
      <c r="AE179" s="374"/>
      <c r="AF179" s="260">
        <f>SUM(AF158,AF163,AF178)</f>
        <v>1446590664072.3608</v>
      </c>
      <c r="AG179" s="378"/>
      <c r="AH179" s="240">
        <f>((AF179-AB179)/AB179)</f>
        <v>4.987552920753699E-5</v>
      </c>
      <c r="AI179" s="374"/>
      <c r="AJ179" s="27">
        <f t="shared" si="188"/>
        <v>-3.7432299700733522E-3</v>
      </c>
      <c r="AK179" s="27"/>
      <c r="AL179" s="28">
        <f t="shared" si="190"/>
        <v>-2.7389918056894422E-2</v>
      </c>
      <c r="AM179" s="28"/>
      <c r="AN179" s="29">
        <f t="shared" si="192"/>
        <v>3.2369917042146647E-3</v>
      </c>
      <c r="AO179" s="87"/>
    </row>
  </sheetData>
  <protectedRanges>
    <protectedRange password="CADF" sqref="B18" name="Fund Name_1_1_1_3_1_6"/>
    <protectedRange password="CADF" sqref="C18" name="Fund Name_1_1_1_1_1_6"/>
    <protectedRange password="CADF" sqref="B45" name="Yield_2_1_2_3_6"/>
    <protectedRange password="CADF" sqref="B50" name="Yield_2_1_2_4_3"/>
    <protectedRange password="CADF" sqref="B76" name="Yield_2_1_2_1_5"/>
    <protectedRange password="CADF" sqref="C76" name="Fund Name_2_2_1_5"/>
    <protectedRange password="CADF" sqref="C75" name="BidOffer Prices_2_1_1_1_1_1_1_1_1_7"/>
    <protectedRange password="CADF" sqref="B136" name="Fund Name_1_1_1_5"/>
    <protectedRange password="CADF" sqref="C136" name="Fund Name_1_1_1_1_8"/>
    <protectedRange password="CADF" sqref="D18" name="Fund Name_1_1_1_3_1_7"/>
    <protectedRange password="CADF" sqref="E18" name="Fund Name_1_1_1_1_1_7"/>
    <protectedRange password="CADF" sqref="D45" name="Yield_2_1_2_3_7"/>
    <protectedRange password="CADF" sqref="D50" name="Yield_2_1_2_4_4"/>
    <protectedRange password="CADF" sqref="D76" name="Yield_2_1_2_1_6"/>
    <protectedRange password="CADF" sqref="E76" name="Fund Name_2_2_1_6"/>
    <protectedRange password="CADF" sqref="E75" name="BidOffer Prices_2_1_1_1_1_1_1_1_1_8"/>
    <protectedRange password="CADF" sqref="D136" name="Fund Name_1_1_1_6"/>
    <protectedRange password="CADF" sqref="E136" name="Fund Name_1_1_1_1_9"/>
    <protectedRange password="CADF" sqref="H18" name="Fund Name_1_1_1_3_1_1"/>
    <protectedRange password="CADF" sqref="I18" name="Fund Name_1_1_1_1_1"/>
    <protectedRange password="CADF" sqref="H45" name="Yield_2_1_2_3_2"/>
    <protectedRange password="CADF" sqref="H50" name="Yield_2_1_2_4_5"/>
    <protectedRange password="CADF" sqref="H76" name="Yield_2_1_2_1_4"/>
    <protectedRange password="CADF" sqref="I76" name="Fund Name_2_2_1"/>
    <protectedRange password="CADF" sqref="I75" name="BidOffer Prices_2_1_1_1_1_1_1_1_1"/>
    <protectedRange password="CADF" sqref="H136" name="Fund Name_1_1_1_2"/>
    <protectedRange password="CADF" sqref="I136" name="Fund Name_1_1_1_1_3"/>
    <protectedRange password="CADF" sqref="L18" name="Fund Name_1_1_1_3_1_2"/>
    <protectedRange password="CADF" sqref="M18" name="Fund Name_1_1_1_1_1_1"/>
    <protectedRange password="CADF" sqref="L45" name="Yield_2_1_2_3_4"/>
    <protectedRange password="CADF" sqref="L50" name="Yield_2_1_2_4_6"/>
    <protectedRange password="CADF" sqref="L76" name="Yield_2_1_2_1_7"/>
    <protectedRange password="CADF" sqref="M76" name="Fund Name_2_2_1_7"/>
    <protectedRange password="CADF" sqref="M75" name="BidOffer Prices_2_1_1_1_1_1_1_1_1_1"/>
    <protectedRange password="CADF" sqref="L136" name="Fund Name_1_1_1_7"/>
    <protectedRange password="CADF" sqref="M136" name="Fund Name_1_1_1_1_5"/>
    <protectedRange password="CADF" sqref="P18" name="Fund Name_1_1_1_3_1_8"/>
    <protectedRange password="CADF" sqref="Q18 U18" name="Fund Name_1_1_1_1_1_8"/>
    <protectedRange password="CADF" sqref="P45" name="Yield_2_1_2_3_8"/>
    <protectedRange password="CADF" sqref="P50" name="Yield_2_1_2_4_7"/>
    <protectedRange password="CADF" sqref="P76" name="Yield_2_1_2_1_8"/>
    <protectedRange password="CADF" sqref="Q76" name="Fund Name_2_2_1_8"/>
    <protectedRange password="CADF" sqref="Q75" name="BidOffer Prices_2_1_1_1_1_1_1_1_1_9"/>
    <protectedRange password="CADF" sqref="P136" name="Fund Name_1_1_1_8"/>
    <protectedRange password="CADF" sqref="Q136" name="Fund Name_1_1_1_1_10"/>
    <protectedRange password="CADF" sqref="T18" name="Fund Name_1_1_1_3_1_3"/>
    <protectedRange password="CADF" sqref="T45" name="Yield_2_1_2_3"/>
    <protectedRange password="CADF" sqref="T50" name="Yield_2_1_2_4_8"/>
    <protectedRange password="CADF" sqref="T76" name="Yield_2_1_2_1"/>
    <protectedRange password="CADF" sqref="U76" name="Fund Name_2_2_1_1"/>
    <protectedRange password="CADF" sqref="U75" name="BidOffer Prices_2_1_1_1_1_1_1_1"/>
    <protectedRange password="CADF" sqref="T136" name="Fund Name_1_1_1_3"/>
    <protectedRange password="CADF" sqref="U136" name="Fund Name_1_1_1_1_2"/>
    <protectedRange password="CADF" sqref="X18" name="Fund Name_1_1_1_3_1_1_1"/>
    <protectedRange password="CADF" sqref="Y18" name="Fund Name_1_1_1_1_1_1_1"/>
    <protectedRange password="CADF" sqref="X45" name="Yield_2_1_2_3_1_1"/>
    <protectedRange password="CADF" sqref="X50" name="Yield_2_1_2_4_1_1"/>
    <protectedRange password="CADF" sqref="X76" name="Yield_2_1_2_1_1_1"/>
    <protectedRange password="CADF" sqref="Y76" name="Fund Name_2_2_1_1_1"/>
    <protectedRange password="CADF" sqref="Y75" name="BidOffer Prices_2_1_1_1_1_1_1_1_1_1_1"/>
    <protectedRange password="CADF" sqref="X136" name="Fund Name_1_1_1_2_1"/>
    <protectedRange password="CADF" sqref="Y136" name="Fund Name_1_1_1_1_2_1"/>
    <protectedRange password="CADF" sqref="AB18" name="Fund Name_1_1_1_3_1_2_1"/>
    <protectedRange password="CADF" sqref="AC18" name="Fund Name_1_1_1_1_1_2"/>
    <protectedRange password="CADF" sqref="AB45" name="Yield_2_1_2_3_2_1"/>
    <protectedRange password="CADF" sqref="AB50" name="Yield_2_1_2_4_2_1"/>
    <protectedRange password="CADF" sqref="AB76" name="Yield_2_1_2_1_10"/>
    <protectedRange password="CADF" sqref="AC76" name="Fund Name_2_2_1_10"/>
    <protectedRange password="CADF" sqref="AC75" name="BidOffer Prices_2_1_1_1_1_1_1_1_1_4"/>
    <protectedRange password="CADF" sqref="AB136" name="Fund Name_1_1_1_3_3"/>
    <protectedRange password="CADF" sqref="AC136" name="Fund Name_1_1_1_1_3_2"/>
    <protectedRange password="CADF" sqref="AF18" name="Fund Name_1_1_1_3_1_1_2"/>
    <protectedRange password="CADF" sqref="AG18" name="Fund Name_1_1_1_1_1_1_2"/>
    <protectedRange password="CADF" sqref="AF45" name="Yield_2_1_2_3_1"/>
    <protectedRange password="CADF" sqref="AF50" name="Yield_2_1_2_4_1"/>
    <protectedRange password="CADF" sqref="AG45" name="Yield_1_1_2_1_1_1_1"/>
    <protectedRange password="CADF" sqref="AG50" name="Yield_1_1_1_1_1"/>
    <protectedRange password="CADF" sqref="AF76" name="Yield_2_1_2_1_1"/>
    <protectedRange password="CADF" sqref="AG76" name="Fund Name_2_2_1_1_2"/>
    <protectedRange password="CADF" sqref="AG75" name="BidOffer Prices_2_1_1_1_1_1_1_1_1_1_2"/>
    <protectedRange password="CADF" sqref="AF136" name="Fund Name_1_1_1_2_2"/>
    <protectedRange password="CADF" sqref="AG136" name="Fund Name_1_1_1_1_2_2"/>
  </protectedRanges>
  <mergeCells count="23">
    <mergeCell ref="A1:AO1"/>
    <mergeCell ref="AN2:AO2"/>
    <mergeCell ref="AL2:AM2"/>
    <mergeCell ref="AJ2:AK2"/>
    <mergeCell ref="F2:G2"/>
    <mergeCell ref="D2:E2"/>
    <mergeCell ref="N2:O2"/>
    <mergeCell ref="L2:M2"/>
    <mergeCell ref="X2:Y2"/>
    <mergeCell ref="Z2:AA2"/>
    <mergeCell ref="AQ2:AR2"/>
    <mergeCell ref="AQ121:AR121"/>
    <mergeCell ref="B2:C2"/>
    <mergeCell ref="H2:I2"/>
    <mergeCell ref="J2:K2"/>
    <mergeCell ref="R2:S2"/>
    <mergeCell ref="P2:Q2"/>
    <mergeCell ref="T2:U2"/>
    <mergeCell ref="V2:W2"/>
    <mergeCell ref="AB2:AC2"/>
    <mergeCell ref="AD2:AE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2022-09-09T08:49:11Z</dcterms:modified>
</cp:coreProperties>
</file>